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EstaPastaDeTrabalho"/>
  <mc:AlternateContent xmlns:mc="http://schemas.openxmlformats.org/markup-compatibility/2006">
    <mc:Choice Requires="x15">
      <x15ac:absPath xmlns:x15ac="http://schemas.microsoft.com/office/spreadsheetml/2010/11/ac" url="\\192.168.1.254\licitacao\09 - LICITAÇÃO ARQUIVOS\2024\CONCORRÊNCIA ELETRÔNICA\Concorrencia 003-2024\"/>
    </mc:Choice>
  </mc:AlternateContent>
  <bookViews>
    <workbookView xWindow="0" yWindow="0" windowWidth="28800" windowHeight="12210" tabRatio="920" activeTab="11"/>
  </bookViews>
  <sheets>
    <sheet name="INSTRUÇÕES" sheetId="19" r:id="rId1"/>
    <sheet name="CSINAPI" sheetId="1" r:id="rId2"/>
    <sheet name="ISINAPI" sheetId="2" r:id="rId3"/>
    <sheet name="CDER" sheetId="4" r:id="rId4"/>
    <sheet name="CDER-R" sheetId="24" r:id="rId5"/>
    <sheet name="IIOPES" sheetId="12" state="hidden" r:id="rId6"/>
    <sheet name="CCESAN" sheetId="3" state="hidden" r:id="rId7"/>
    <sheet name="CSCORIO" sheetId="13" state="hidden" r:id="rId8"/>
    <sheet name="DADOS" sheetId="17" state="hidden" r:id="rId9"/>
    <sheet name="Auxiliar" sheetId="7" state="hidden" r:id="rId10"/>
    <sheet name="BDI" sheetId="6" r:id="rId11"/>
    <sheet name="ORCAMENTO" sheetId="8" r:id="rId12"/>
    <sheet name="LICITACAO" sheetId="18" state="hidden" r:id="rId13"/>
    <sheet name="ABC" sheetId="20" state="hidden" r:id="rId14"/>
    <sheet name="MEMÓRIA DE CÁLCULO" sheetId="14" r:id="rId15"/>
    <sheet name="COMPOSICAO" sheetId="9" r:id="rId16"/>
    <sheet name="MERCADO" sheetId="10" r:id="rId17"/>
    <sheet name="CRONOGRAMA" sheetId="16" r:id="rId18"/>
    <sheet name="Planilha1" sheetId="21" state="hidden" r:id="rId19"/>
  </sheets>
  <definedNames>
    <definedName name="_xlnm._FilterDatabase" localSheetId="7" hidden="1">CSCORIO!$A$2:$D$5747</definedName>
    <definedName name="_xlnm._FilterDatabase" localSheetId="5" hidden="1">IIOPES!$A$2:$D$2</definedName>
    <definedName name="_xlnm._FilterDatabase" localSheetId="12" hidden="1">LICITACAO!#REF!</definedName>
    <definedName name="_xlnm._FilterDatabase" localSheetId="11" hidden="1">ORCAMENTO!$B$4:$O$22</definedName>
    <definedName name="_xlnm.Print_Area" localSheetId="17">CRONOGRAMA!$A$1:$H$18</definedName>
    <definedName name="_xlnm.Print_Area" localSheetId="12">LICITACAO!$A$1:$H$158</definedName>
    <definedName name="_xlnm.Print_Area" localSheetId="14">'MEMÓRIA DE CÁLCULO'!$A$1:$J$361</definedName>
    <definedName name="_xlnm.Print_Area" localSheetId="11">ORCAMENTO!$B$1:$J$24</definedName>
    <definedName name="BDI" comment="BDI">BDI!$C$37</definedName>
    <definedName name="DADOS" comment="Lista Suspensa">DADOS!$A$6:$A$14</definedName>
    <definedName name="ETAPA">DADOS!$A$2:$A$3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 i="14" l="1"/>
  <c r="J7" i="14"/>
  <c r="J358" i="14"/>
  <c r="J359" i="14"/>
  <c r="J360" i="14"/>
  <c r="J361" i="14"/>
  <c r="E338" i="14"/>
  <c r="J338" i="14" s="1"/>
  <c r="E337" i="14"/>
  <c r="J337" i="14" s="1"/>
  <c r="E336" i="14"/>
  <c r="J336" i="14" s="1"/>
  <c r="E335" i="14"/>
  <c r="J335" i="14" s="1"/>
  <c r="E334" i="14"/>
  <c r="J334" i="14" s="1"/>
  <c r="E333" i="14"/>
  <c r="J333" i="14" s="1"/>
  <c r="E332" i="14"/>
  <c r="J332" i="14" s="1"/>
  <c r="J331" i="14"/>
  <c r="E331" i="14"/>
  <c r="E330" i="14"/>
  <c r="J330" i="14" s="1"/>
  <c r="E329" i="14"/>
  <c r="J329" i="14" s="1"/>
  <c r="E328" i="14"/>
  <c r="J328" i="14" s="1"/>
  <c r="E327" i="14"/>
  <c r="J327" i="14" s="1"/>
  <c r="G276" i="14"/>
  <c r="J276" i="14" s="1"/>
  <c r="J275" i="14"/>
  <c r="J274" i="14"/>
  <c r="G273" i="14"/>
  <c r="J273" i="14" s="1"/>
  <c r="J272" i="14"/>
  <c r="J271" i="14"/>
  <c r="G270" i="14"/>
  <c r="J270" i="14" s="1"/>
  <c r="J269" i="14"/>
  <c r="J268" i="14"/>
  <c r="G267" i="14"/>
  <c r="J267" i="14" s="1"/>
  <c r="J266" i="14"/>
  <c r="J265" i="14"/>
  <c r="J213" i="14"/>
  <c r="J212" i="14"/>
  <c r="J211" i="14"/>
  <c r="J210" i="14"/>
  <c r="B210" i="14"/>
  <c r="B211" i="14"/>
  <c r="B212" i="14"/>
  <c r="B213" i="14"/>
  <c r="J188" i="14"/>
  <c r="J189" i="14"/>
  <c r="J190" i="14"/>
  <c r="J191" i="14"/>
  <c r="J169" i="14"/>
  <c r="J168" i="14"/>
  <c r="J167" i="14"/>
  <c r="J166" i="14"/>
  <c r="J144" i="14"/>
  <c r="J145" i="14"/>
  <c r="J146" i="14"/>
  <c r="J147" i="14"/>
  <c r="J122" i="14"/>
  <c r="J123" i="14"/>
  <c r="J124" i="14"/>
  <c r="J125" i="14"/>
  <c r="J102" i="14"/>
  <c r="J101" i="14"/>
  <c r="J99" i="14" s="1"/>
  <c r="J98" i="14"/>
  <c r="J97" i="14"/>
  <c r="J96" i="14"/>
  <c r="J95" i="14"/>
  <c r="J94" i="14"/>
  <c r="J93" i="14"/>
  <c r="J92" i="14"/>
  <c r="J91" i="14"/>
  <c r="J73" i="14"/>
  <c r="J74" i="14"/>
  <c r="J75" i="14"/>
  <c r="J76" i="14"/>
  <c r="J51" i="14"/>
  <c r="J52" i="14"/>
  <c r="J53" i="14"/>
  <c r="J54" i="14"/>
  <c r="J32" i="14"/>
  <c r="J31" i="14"/>
  <c r="J30" i="14"/>
  <c r="J29" i="14"/>
  <c r="J357" i="14"/>
  <c r="J356" i="14"/>
  <c r="J355" i="14"/>
  <c r="G264" i="14"/>
  <c r="J264" i="14" s="1"/>
  <c r="J263" i="14"/>
  <c r="J262" i="14"/>
  <c r="G261" i="14"/>
  <c r="J261" i="14" s="1"/>
  <c r="J260" i="14"/>
  <c r="J259" i="14"/>
  <c r="G258" i="14"/>
  <c r="J258" i="14" s="1"/>
  <c r="J257" i="14"/>
  <c r="E326" i="14"/>
  <c r="J326" i="14" s="1"/>
  <c r="E325" i="14"/>
  <c r="J325" i="14" s="1"/>
  <c r="E324" i="14"/>
  <c r="J324" i="14" s="1"/>
  <c r="E323" i="14"/>
  <c r="J323" i="14" s="1"/>
  <c r="E322" i="14"/>
  <c r="J322" i="14" s="1"/>
  <c r="E321" i="14"/>
  <c r="J321" i="14" s="1"/>
  <c r="E320" i="14"/>
  <c r="J320" i="14" s="1"/>
  <c r="E319" i="14"/>
  <c r="J319" i="14" s="1"/>
  <c r="E318" i="14"/>
  <c r="J318" i="14" s="1"/>
  <c r="E317" i="14"/>
  <c r="J317" i="14" s="1"/>
  <c r="E316" i="14"/>
  <c r="J316" i="14" s="1"/>
  <c r="E315" i="14"/>
  <c r="J315" i="14" s="1"/>
  <c r="B209" i="14"/>
  <c r="J209" i="14" s="1"/>
  <c r="B208" i="14"/>
  <c r="J208" i="14" s="1"/>
  <c r="B207" i="14"/>
  <c r="J207" i="14" s="1"/>
  <c r="B206" i="14"/>
  <c r="J206" i="14" s="1"/>
  <c r="J187" i="14"/>
  <c r="J186" i="14"/>
  <c r="J185" i="14"/>
  <c r="J184" i="14"/>
  <c r="J165" i="14"/>
  <c r="J164" i="14"/>
  <c r="J163" i="14"/>
  <c r="J162" i="14"/>
  <c r="J143" i="14"/>
  <c r="J142" i="14"/>
  <c r="J141" i="14"/>
  <c r="J140" i="14"/>
  <c r="J121" i="14"/>
  <c r="J120" i="14"/>
  <c r="J119" i="14"/>
  <c r="J118" i="14"/>
  <c r="J72" i="14"/>
  <c r="J71" i="14"/>
  <c r="J70" i="14"/>
  <c r="J69" i="14"/>
  <c r="J50" i="14"/>
  <c r="J49" i="14"/>
  <c r="J48" i="14"/>
  <c r="J47" i="14"/>
  <c r="J28" i="14"/>
  <c r="J27" i="14"/>
  <c r="J26" i="14"/>
  <c r="J25" i="14"/>
  <c r="I99" i="14"/>
  <c r="H12" i="8"/>
  <c r="I12" i="8" s="1"/>
  <c r="F12" i="8"/>
  <c r="E12" i="8"/>
  <c r="B99" i="14" s="1"/>
  <c r="J13" i="14"/>
  <c r="J14" i="14"/>
  <c r="J15" i="14"/>
  <c r="J16" i="14"/>
  <c r="J18" i="14"/>
  <c r="J19" i="14"/>
  <c r="J20" i="14"/>
  <c r="J21" i="14"/>
  <c r="J22" i="14"/>
  <c r="J23" i="14"/>
  <c r="J24" i="14"/>
  <c r="J35" i="14"/>
  <c r="J36" i="14"/>
  <c r="J37" i="14"/>
  <c r="J38" i="14"/>
  <c r="J40" i="14"/>
  <c r="J41" i="14"/>
  <c r="J42" i="14"/>
  <c r="J43" i="14"/>
  <c r="J44" i="14"/>
  <c r="J45" i="14"/>
  <c r="J46" i="14"/>
  <c r="J57" i="14"/>
  <c r="J58" i="14"/>
  <c r="J59" i="14"/>
  <c r="J60" i="14"/>
  <c r="J62" i="14"/>
  <c r="J63" i="14"/>
  <c r="J64" i="14"/>
  <c r="J65" i="14"/>
  <c r="J66" i="14"/>
  <c r="J67" i="14"/>
  <c r="J68" i="14"/>
  <c r="J79" i="14"/>
  <c r="J80" i="14"/>
  <c r="J81" i="14"/>
  <c r="J82" i="14"/>
  <c r="J84" i="14"/>
  <c r="J85" i="14"/>
  <c r="J86" i="14"/>
  <c r="J87" i="14"/>
  <c r="J88" i="14"/>
  <c r="J89" i="14"/>
  <c r="J90" i="14"/>
  <c r="J106" i="14"/>
  <c r="J107" i="14"/>
  <c r="J108" i="14"/>
  <c r="J109" i="14"/>
  <c r="J111" i="14"/>
  <c r="J112" i="14"/>
  <c r="J113" i="14"/>
  <c r="J114" i="14"/>
  <c r="J115" i="14"/>
  <c r="J116" i="14"/>
  <c r="J117" i="14"/>
  <c r="J128" i="14"/>
  <c r="J129" i="14"/>
  <c r="J130" i="14"/>
  <c r="J131" i="14"/>
  <c r="J133" i="14"/>
  <c r="J134" i="14"/>
  <c r="J135" i="14"/>
  <c r="J136" i="14"/>
  <c r="J137" i="14"/>
  <c r="J138" i="14"/>
  <c r="J139" i="14"/>
  <c r="J150" i="14"/>
  <c r="J151" i="14"/>
  <c r="J152" i="14"/>
  <c r="J153" i="14"/>
  <c r="J155" i="14"/>
  <c r="J156" i="14"/>
  <c r="J157" i="14"/>
  <c r="J158" i="14"/>
  <c r="J159" i="14"/>
  <c r="J160" i="14"/>
  <c r="J161" i="14"/>
  <c r="J172" i="14"/>
  <c r="J173" i="14"/>
  <c r="J174" i="14"/>
  <c r="J175" i="14"/>
  <c r="J177" i="14"/>
  <c r="J178" i="14"/>
  <c r="J179" i="14"/>
  <c r="J180" i="14"/>
  <c r="J181" i="14"/>
  <c r="J182" i="14"/>
  <c r="J183" i="14"/>
  <c r="B195" i="14"/>
  <c r="J195" i="14" s="1"/>
  <c r="B196" i="14"/>
  <c r="J196" i="14" s="1"/>
  <c r="B197" i="14"/>
  <c r="J197" i="14" s="1"/>
  <c r="B198" i="14"/>
  <c r="J198" i="14" s="1"/>
  <c r="B199" i="14"/>
  <c r="J199" i="14" s="1"/>
  <c r="B200" i="14"/>
  <c r="J200" i="14" s="1"/>
  <c r="B201" i="14"/>
  <c r="J201" i="14" s="1"/>
  <c r="B202" i="14"/>
  <c r="J202" i="14" s="1"/>
  <c r="B203" i="14"/>
  <c r="J203" i="14" s="1"/>
  <c r="B204" i="14"/>
  <c r="J204" i="14" s="1"/>
  <c r="B205" i="14"/>
  <c r="J205" i="14" s="1"/>
  <c r="J194" i="14"/>
  <c r="J217" i="14"/>
  <c r="J218" i="14"/>
  <c r="G219" i="14"/>
  <c r="J219" i="14" s="1"/>
  <c r="J220" i="14"/>
  <c r="J221" i="14"/>
  <c r="G222" i="14"/>
  <c r="J222" i="14" s="1"/>
  <c r="J223" i="14"/>
  <c r="J224" i="14"/>
  <c r="G225" i="14"/>
  <c r="J225" i="14" s="1"/>
  <c r="H226" i="14"/>
  <c r="J226" i="14" s="1"/>
  <c r="J227" i="14"/>
  <c r="G228" i="14"/>
  <c r="H228" i="14"/>
  <c r="J232" i="14"/>
  <c r="J233" i="14"/>
  <c r="G234" i="14"/>
  <c r="J234" i="14" s="1"/>
  <c r="J235" i="14"/>
  <c r="J236" i="14"/>
  <c r="G237" i="14"/>
  <c r="H237" i="14"/>
  <c r="J238" i="14"/>
  <c r="J239" i="14"/>
  <c r="G240" i="14"/>
  <c r="H240" i="14"/>
  <c r="J241" i="14"/>
  <c r="J242" i="14"/>
  <c r="G243" i="14"/>
  <c r="J243" i="14" s="1"/>
  <c r="J244" i="14"/>
  <c r="J245" i="14"/>
  <c r="G246" i="14"/>
  <c r="J246" i="14" s="1"/>
  <c r="J247" i="14"/>
  <c r="J248" i="14"/>
  <c r="G249" i="14"/>
  <c r="J249" i="14" s="1"/>
  <c r="J250" i="14"/>
  <c r="J251" i="14"/>
  <c r="G252" i="14"/>
  <c r="J252" i="14" s="1"/>
  <c r="J253" i="14"/>
  <c r="J254" i="14"/>
  <c r="G255" i="14"/>
  <c r="J255" i="14" s="1"/>
  <c r="J256" i="14"/>
  <c r="E279" i="14"/>
  <c r="J279" i="14" s="1"/>
  <c r="E280" i="14"/>
  <c r="J280" i="14" s="1"/>
  <c r="E281" i="14"/>
  <c r="J281" i="14" s="1"/>
  <c r="E282" i="14"/>
  <c r="J282" i="14" s="1"/>
  <c r="E283" i="14"/>
  <c r="J283" i="14" s="1"/>
  <c r="E284" i="14"/>
  <c r="J284" i="14" s="1"/>
  <c r="E285" i="14"/>
  <c r="J285" i="14" s="1"/>
  <c r="E286" i="14"/>
  <c r="J286" i="14" s="1"/>
  <c r="E287" i="14"/>
  <c r="J287" i="14" s="1"/>
  <c r="E288" i="14"/>
  <c r="J288" i="14" s="1"/>
  <c r="E289" i="14"/>
  <c r="J289" i="14" s="1"/>
  <c r="E290" i="14"/>
  <c r="J290" i="14" s="1"/>
  <c r="E294" i="14"/>
  <c r="J294" i="14" s="1"/>
  <c r="E295" i="14"/>
  <c r="J295" i="14" s="1"/>
  <c r="E296" i="14"/>
  <c r="J296" i="14" s="1"/>
  <c r="E297" i="14"/>
  <c r="J297" i="14" s="1"/>
  <c r="E298" i="14"/>
  <c r="J298" i="14" s="1"/>
  <c r="E299" i="14"/>
  <c r="J299" i="14" s="1"/>
  <c r="E300" i="14"/>
  <c r="J300" i="14" s="1"/>
  <c r="E301" i="14"/>
  <c r="J301" i="14" s="1"/>
  <c r="E302" i="14"/>
  <c r="J302" i="14" s="1"/>
  <c r="E303" i="14"/>
  <c r="J303" i="14" s="1"/>
  <c r="E304" i="14"/>
  <c r="J304" i="14" s="1"/>
  <c r="E305" i="14"/>
  <c r="J305" i="14" s="1"/>
  <c r="E306" i="14"/>
  <c r="J306" i="14" s="1"/>
  <c r="E307" i="14"/>
  <c r="J307" i="14" s="1"/>
  <c r="E308" i="14"/>
  <c r="J308" i="14" s="1"/>
  <c r="E309" i="14"/>
  <c r="J309" i="14" s="1"/>
  <c r="E310" i="14"/>
  <c r="J310" i="14" s="1"/>
  <c r="E311" i="14"/>
  <c r="J311" i="14" s="1"/>
  <c r="E312" i="14"/>
  <c r="J312" i="14" s="1"/>
  <c r="E313" i="14"/>
  <c r="J313" i="14" s="1"/>
  <c r="E314" i="14"/>
  <c r="J314" i="14" s="1"/>
  <c r="J342" i="14"/>
  <c r="J343" i="14"/>
  <c r="J344" i="14"/>
  <c r="J345" i="14"/>
  <c r="J347" i="14"/>
  <c r="J348" i="14"/>
  <c r="J349" i="14"/>
  <c r="J350" i="14"/>
  <c r="J351" i="14"/>
  <c r="J352" i="14"/>
  <c r="J353" i="14"/>
  <c r="J354" i="14"/>
  <c r="J154" i="14"/>
  <c r="J83" i="14"/>
  <c r="J240" i="14" l="1"/>
  <c r="J237" i="14"/>
  <c r="J228" i="14"/>
  <c r="J346" i="14"/>
  <c r="J340" i="14" s="1"/>
  <c r="H21" i="8"/>
  <c r="I21" i="8" s="1"/>
  <c r="F21" i="8"/>
  <c r="E21" i="8"/>
  <c r="H23" i="8"/>
  <c r="I23" i="8" s="1"/>
  <c r="F23" i="8"/>
  <c r="E23" i="8"/>
  <c r="J176" i="14" l="1"/>
  <c r="J132" i="14" l="1"/>
  <c r="J110" i="14"/>
  <c r="J104" i="14" s="1"/>
  <c r="J61" i="14"/>
  <c r="J126" i="14" l="1"/>
  <c r="J55" i="14"/>
  <c r="J77" i="14"/>
  <c r="J39" i="14"/>
  <c r="E293" i="14"/>
  <c r="J293" i="14" s="1"/>
  <c r="E292" i="14"/>
  <c r="J292" i="14" s="1"/>
  <c r="E291" i="14"/>
  <c r="J291" i="14" s="1"/>
  <c r="J277" i="14" s="1"/>
  <c r="J229" i="14"/>
  <c r="G231" i="14"/>
  <c r="J231" i="14" s="1"/>
  <c r="J230" i="14"/>
  <c r="J17" i="14"/>
  <c r="E4" i="16"/>
  <c r="J33" i="14" l="1"/>
  <c r="F4" i="16"/>
  <c r="G4" i="16" s="1"/>
  <c r="H4" i="16" s="1"/>
  <c r="H18" i="8"/>
  <c r="B3" i="10" l="1"/>
  <c r="K6" i="16"/>
  <c r="K8" i="16"/>
  <c r="K10" i="16"/>
  <c r="K12" i="16"/>
  <c r="B2" i="10"/>
  <c r="G3" i="8" l="1"/>
  <c r="J8" i="14" l="1"/>
  <c r="H19" i="9"/>
  <c r="I19" i="9" s="1"/>
  <c r="D19" i="9"/>
  <c r="E19" i="9" s="1"/>
  <c r="H18" i="9"/>
  <c r="I18" i="9" s="1"/>
  <c r="D18" i="9"/>
  <c r="E18" i="9" s="1"/>
  <c r="H17" i="9"/>
  <c r="I17" i="9" s="1"/>
  <c r="D17" i="9"/>
  <c r="E17" i="9" s="1"/>
  <c r="H17" i="8"/>
  <c r="H16" i="8"/>
  <c r="H15" i="8"/>
  <c r="F20" i="8"/>
  <c r="E20" i="8"/>
  <c r="F18" i="8"/>
  <c r="E18" i="8"/>
  <c r="F17" i="8"/>
  <c r="E17" i="8"/>
  <c r="F16" i="8"/>
  <c r="E16" i="8"/>
  <c r="F15" i="8"/>
  <c r="E15" i="8"/>
  <c r="F14" i="8"/>
  <c r="E14" i="8"/>
  <c r="H11" i="8"/>
  <c r="I11" i="8" s="1"/>
  <c r="H10" i="8"/>
  <c r="I10" i="8" s="1"/>
  <c r="H9" i="8"/>
  <c r="I9" i="8" s="1"/>
  <c r="H8" i="8"/>
  <c r="F11" i="8"/>
  <c r="F10" i="8"/>
  <c r="F9" i="8"/>
  <c r="F8" i="8"/>
  <c r="E10" i="8"/>
  <c r="E9" i="8"/>
  <c r="E11" i="8"/>
  <c r="E8" i="8"/>
  <c r="K8" i="21"/>
  <c r="G7" i="21"/>
  <c r="H7" i="21" s="1"/>
  <c r="I7" i="21" s="1"/>
  <c r="K7" i="21" s="1"/>
  <c r="G6" i="21"/>
  <c r="H6" i="21" s="1"/>
  <c r="I6" i="21" s="1"/>
  <c r="K6" i="21" s="1"/>
  <c r="E6" i="21"/>
  <c r="E5" i="21"/>
  <c r="H5" i="21" s="1"/>
  <c r="I5" i="21" s="1"/>
  <c r="K5" i="21" s="1"/>
  <c r="H9" i="9"/>
  <c r="I9" i="9" s="1"/>
  <c r="E9" i="9"/>
  <c r="D9" i="9"/>
  <c r="B3" i="14"/>
  <c r="B2" i="14"/>
  <c r="J215" i="14" l="1"/>
  <c r="J11" i="14"/>
  <c r="H8" i="9" l="1"/>
  <c r="E8" i="9"/>
  <c r="D8" i="9"/>
  <c r="H20" i="9"/>
  <c r="I20" i="9" s="1"/>
  <c r="H16" i="9"/>
  <c r="I16" i="9" s="1"/>
  <c r="H15" i="9"/>
  <c r="I15" i="9" s="1"/>
  <c r="H14" i="9"/>
  <c r="I14" i="9" s="1"/>
  <c r="H13" i="9"/>
  <c r="I13" i="9" s="1"/>
  <c r="E13" i="9"/>
  <c r="D14" i="9"/>
  <c r="E14" i="9" s="1"/>
  <c r="D15" i="9"/>
  <c r="E15" i="9" s="1"/>
  <c r="D16" i="9"/>
  <c r="E16" i="9" s="1"/>
  <c r="D20" i="9"/>
  <c r="E20" i="9" s="1"/>
  <c r="D21" i="9"/>
  <c r="D13" i="9"/>
  <c r="I18" i="8"/>
  <c r="I15" i="8"/>
  <c r="A22" i="8"/>
  <c r="J148" i="14" l="1"/>
  <c r="J192" i="14" l="1"/>
  <c r="I8" i="9"/>
  <c r="A5" i="9"/>
  <c r="I6" i="9" l="1"/>
  <c r="I11" i="9"/>
  <c r="I5" i="9" l="1"/>
  <c r="H20" i="8" l="1"/>
  <c r="H14" i="8"/>
  <c r="I14" i="8" s="1"/>
  <c r="H6" i="8"/>
  <c r="F6" i="8"/>
  <c r="E6" i="8"/>
  <c r="J170" i="14" l="1"/>
  <c r="B3" i="16" l="1"/>
  <c r="B2" i="16"/>
  <c r="B3" i="9"/>
  <c r="B2" i="9"/>
  <c r="E12" i="10" l="1"/>
  <c r="E11" i="10"/>
  <c r="E10" i="10" l="1"/>
  <c r="H147" i="18" l="1"/>
  <c r="H145"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4" i="18"/>
  <c r="H113" i="18"/>
  <c r="H112" i="18"/>
  <c r="H111" i="18"/>
  <c r="H109" i="18"/>
  <c r="H108" i="18"/>
  <c r="H107" i="18"/>
  <c r="H106" i="18"/>
  <c r="H104" i="18"/>
  <c r="H103" i="18" s="1"/>
  <c r="H102" i="18"/>
  <c r="H101" i="18"/>
  <c r="H100" i="18"/>
  <c r="H99" i="18"/>
  <c r="H98" i="18"/>
  <c r="H96" i="18"/>
  <c r="H95" i="18"/>
  <c r="H94" i="18"/>
  <c r="H92" i="18"/>
  <c r="H91" i="18" s="1"/>
  <c r="H90" i="18"/>
  <c r="H89" i="18"/>
  <c r="H88" i="18"/>
  <c r="H87" i="18"/>
  <c r="H86" i="18"/>
  <c r="H85" i="18"/>
  <c r="H84" i="18"/>
  <c r="H83" i="18"/>
  <c r="H82" i="18"/>
  <c r="H81" i="18"/>
  <c r="H80" i="18"/>
  <c r="H78" i="18"/>
  <c r="H77" i="18"/>
  <c r="H76" i="18"/>
  <c r="H75" i="18"/>
  <c r="H74" i="18"/>
  <c r="H73" i="18"/>
  <c r="H72" i="18"/>
  <c r="H71" i="18"/>
  <c r="H70" i="18"/>
  <c r="H69" i="18"/>
  <c r="H68" i="18"/>
  <c r="H67" i="18"/>
  <c r="H66" i="18"/>
  <c r="H64" i="18"/>
  <c r="H63" i="18"/>
  <c r="H62" i="18"/>
  <c r="H61" i="18"/>
  <c r="H60" i="18"/>
  <c r="H59" i="18"/>
  <c r="H58" i="18"/>
  <c r="H57" i="18"/>
  <c r="H56" i="18"/>
  <c r="H54" i="18"/>
  <c r="H53" i="18"/>
  <c r="H52" i="18"/>
  <c r="H51" i="18"/>
  <c r="H49" i="18"/>
  <c r="H48" i="18"/>
  <c r="H47" i="18"/>
  <c r="H46" i="18"/>
  <c r="H45" i="18"/>
  <c r="H44" i="18"/>
  <c r="H43" i="18"/>
  <c r="H42" i="18"/>
  <c r="H41" i="18"/>
  <c r="H40" i="18"/>
  <c r="H39" i="18"/>
  <c r="H38" i="18"/>
  <c r="H37" i="18"/>
  <c r="H36" i="18"/>
  <c r="H35" i="18"/>
  <c r="H34" i="18"/>
  <c r="H33" i="18"/>
  <c r="H32" i="18"/>
  <c r="H31" i="18"/>
  <c r="H30" i="18"/>
  <c r="H29" i="18"/>
  <c r="H28" i="18"/>
  <c r="H26" i="18"/>
  <c r="H25" i="18"/>
  <c r="H24" i="18"/>
  <c r="H23" i="18"/>
  <c r="H22" i="18"/>
  <c r="H20" i="18"/>
  <c r="H19" i="18"/>
  <c r="H18" i="18"/>
  <c r="H17" i="18"/>
  <c r="H16" i="18"/>
  <c r="H15" i="18"/>
  <c r="H14" i="18"/>
  <c r="H13" i="18"/>
  <c r="H12" i="18"/>
  <c r="H11" i="18"/>
  <c r="H10" i="18"/>
  <c r="H8" i="18"/>
  <c r="H7" i="18"/>
  <c r="H6" i="18"/>
  <c r="H9" i="18" l="1"/>
  <c r="H27" i="18"/>
  <c r="H97" i="18"/>
  <c r="H65" i="18"/>
  <c r="H93" i="18"/>
  <c r="H50" i="18"/>
  <c r="H21" i="18"/>
  <c r="H55" i="18"/>
  <c r="H5" i="18"/>
  <c r="H79" i="18"/>
  <c r="H105" i="18" l="1"/>
  <c r="J9" i="14" l="1"/>
  <c r="A6" i="8" l="1"/>
  <c r="A19" i="8" l="1"/>
  <c r="F24" i="8" l="1"/>
  <c r="A5" i="8" l="1"/>
  <c r="L22" i="8" l="1"/>
  <c r="M22" i="8" s="1"/>
  <c r="N22" i="8" s="1"/>
  <c r="A3" i="16"/>
  <c r="A2" i="16"/>
  <c r="A3" i="10"/>
  <c r="A2" i="10"/>
  <c r="A3" i="9"/>
  <c r="A2" i="9"/>
  <c r="A3" i="14"/>
  <c r="A2" i="14"/>
  <c r="G12" i="8" s="1"/>
  <c r="B3" i="8"/>
  <c r="B2" i="8"/>
  <c r="B9" i="16" s="1"/>
  <c r="L12" i="8" l="1"/>
  <c r="M12" i="8" s="1"/>
  <c r="J12" i="8"/>
  <c r="B339" i="14"/>
  <c r="B340" i="14"/>
  <c r="I340" i="14"/>
  <c r="G21" i="8"/>
  <c r="J21" i="8" s="1"/>
  <c r="G23" i="8"/>
  <c r="B77" i="14"/>
  <c r="I77" i="14"/>
  <c r="I55" i="14"/>
  <c r="B55" i="14"/>
  <c r="G10" i="8"/>
  <c r="G9" i="8"/>
  <c r="G20" i="8"/>
  <c r="L20" i="8" s="1"/>
  <c r="B214" i="14"/>
  <c r="B277" i="14"/>
  <c r="I277" i="14"/>
  <c r="B215" i="14"/>
  <c r="I215" i="14"/>
  <c r="I192" i="14"/>
  <c r="B192" i="14"/>
  <c r="B104" i="14"/>
  <c r="I104" i="14"/>
  <c r="G14" i="8"/>
  <c r="G18" i="8"/>
  <c r="G15" i="8"/>
  <c r="B10" i="14"/>
  <c r="B33" i="14"/>
  <c r="I33" i="14"/>
  <c r="G17" i="8"/>
  <c r="L17" i="8" s="1"/>
  <c r="G6" i="8"/>
  <c r="L6" i="8" s="1"/>
  <c r="G16" i="8"/>
  <c r="L16" i="8" s="1"/>
  <c r="G13" i="8"/>
  <c r="I126" i="14"/>
  <c r="B126" i="14"/>
  <c r="I170" i="14"/>
  <c r="B148" i="14"/>
  <c r="B170" i="14"/>
  <c r="I148" i="14"/>
  <c r="I11" i="14"/>
  <c r="B11" i="14"/>
  <c r="B5" i="14"/>
  <c r="I5" i="14"/>
  <c r="J23" i="8" l="1"/>
  <c r="J22" i="8" s="1"/>
  <c r="L9" i="8"/>
  <c r="M9" i="8" s="1"/>
  <c r="J9" i="8"/>
  <c r="L10" i="8"/>
  <c r="M10" i="8" s="1"/>
  <c r="J10" i="8"/>
  <c r="L21" i="8"/>
  <c r="M21" i="8" s="1"/>
  <c r="L15" i="8"/>
  <c r="M15" i="8" s="1"/>
  <c r="J15" i="8"/>
  <c r="L18" i="8"/>
  <c r="M18" i="8" s="1"/>
  <c r="J18" i="8"/>
  <c r="L14" i="8"/>
  <c r="M14" i="8" s="1"/>
  <c r="J14" i="8"/>
  <c r="B5" i="16"/>
  <c r="B13" i="16"/>
  <c r="B11" i="16"/>
  <c r="B7" i="16"/>
  <c r="B4" i="14"/>
  <c r="E9" i="10"/>
  <c r="B16" i="7"/>
  <c r="B15" i="7"/>
  <c r="A12" i="7"/>
  <c r="E14" i="10" l="1"/>
  <c r="E13" i="10"/>
  <c r="E5" i="10" l="1"/>
  <c r="G7" i="8" l="1"/>
  <c r="G8" i="8"/>
  <c r="L8" i="8" s="1"/>
  <c r="C12" i="7"/>
  <c r="B12" i="7"/>
  <c r="A44" i="6"/>
  <c r="A41" i="6"/>
  <c r="C33" i="6"/>
  <c r="C26" i="6" s="1"/>
  <c r="C37" i="6" l="1"/>
  <c r="A17" i="7"/>
  <c r="E37" i="6" s="1"/>
  <c r="I16" i="8" l="1"/>
  <c r="I20" i="8"/>
  <c r="I17" i="8"/>
  <c r="I6" i="8"/>
  <c r="J6" i="8" s="1"/>
  <c r="J5" i="8" s="1"/>
  <c r="I8" i="8"/>
  <c r="M17" i="8" l="1"/>
  <c r="J17" i="8"/>
  <c r="M20" i="8"/>
  <c r="J20" i="8"/>
  <c r="J19" i="8" s="1"/>
  <c r="M16" i="8"/>
  <c r="J16" i="8"/>
  <c r="M6" i="8"/>
  <c r="J8" i="8"/>
  <c r="M8" i="8"/>
  <c r="S4" i="8"/>
  <c r="J13" i="8" l="1"/>
  <c r="C9" i="16" s="1"/>
  <c r="V2" i="8"/>
  <c r="W2" i="8" s="1"/>
  <c r="H9" i="16" l="1"/>
  <c r="G9" i="16"/>
  <c r="D9" i="16"/>
  <c r="F9" i="16"/>
  <c r="E9" i="16"/>
  <c r="V3" i="8"/>
  <c r="C11" i="16" l="1"/>
  <c r="G11" i="16" s="1"/>
  <c r="C5" i="16"/>
  <c r="G5" i="16" l="1"/>
  <c r="E5" i="16"/>
  <c r="F5" i="16"/>
  <c r="H5" i="16"/>
  <c r="E11" i="16"/>
  <c r="F11" i="16"/>
  <c r="H11" i="16"/>
  <c r="D11" i="16"/>
  <c r="D5" i="16"/>
  <c r="K9" i="16" l="1"/>
  <c r="L9" i="16" s="1"/>
  <c r="K5" i="16"/>
  <c r="L5" i="16" s="1"/>
  <c r="O22" i="8"/>
  <c r="G11" i="8" l="1"/>
  <c r="L11" i="8" s="1"/>
  <c r="AC2" i="8" l="1"/>
  <c r="AC4" i="8"/>
  <c r="AC3" i="8"/>
  <c r="M11" i="8"/>
  <c r="J11" i="8"/>
  <c r="J7" i="8" s="1"/>
  <c r="J24" i="8" s="1"/>
  <c r="N12" i="8" s="1"/>
  <c r="Z3" i="8" l="1"/>
  <c r="Z4" i="8"/>
  <c r="Z2" i="8"/>
  <c r="C7" i="16"/>
  <c r="O12" i="8" l="1"/>
  <c r="G7" i="16"/>
  <c r="O8" i="8"/>
  <c r="E7" i="16"/>
  <c r="F7" i="16"/>
  <c r="H7" i="16"/>
  <c r="O18" i="8"/>
  <c r="O20" i="8"/>
  <c r="O16" i="8"/>
  <c r="O14" i="8"/>
  <c r="O9" i="8"/>
  <c r="O21" i="8"/>
  <c r="O17" i="8"/>
  <c r="O10" i="8"/>
  <c r="O15" i="8"/>
  <c r="O6" i="8"/>
  <c r="O11" i="8"/>
  <c r="D7" i="16"/>
  <c r="AD2" i="8" l="1"/>
  <c r="AD4" i="8"/>
  <c r="AE4" i="8" s="1"/>
  <c r="AD3" i="8"/>
  <c r="K7" i="16"/>
  <c r="L7" i="16" s="1"/>
  <c r="AE3" i="8" l="1"/>
  <c r="AE2" i="8" s="1"/>
  <c r="N21" i="8"/>
  <c r="C13" i="16"/>
  <c r="C15" i="16" l="1"/>
  <c r="C10" i="16" s="1"/>
  <c r="N13" i="8"/>
  <c r="N16" i="8"/>
  <c r="N18" i="8"/>
  <c r="N17" i="8"/>
  <c r="N15" i="8"/>
  <c r="N20" i="8"/>
  <c r="N8" i="8"/>
  <c r="N11" i="8"/>
  <c r="N6" i="8"/>
  <c r="G13" i="16"/>
  <c r="G15" i="16" s="1"/>
  <c r="F13" i="16"/>
  <c r="F15" i="16" s="1"/>
  <c r="D13" i="16"/>
  <c r="D15" i="16" s="1"/>
  <c r="N14" i="8"/>
  <c r="S2" i="8"/>
  <c r="E13" i="16"/>
  <c r="E15" i="16" s="1"/>
  <c r="H13" i="16"/>
  <c r="H15" i="16" s="1"/>
  <c r="N9" i="8"/>
  <c r="N10" i="8"/>
  <c r="C12" i="16" l="1"/>
  <c r="C14" i="16"/>
  <c r="C8" i="16"/>
  <c r="C6" i="16"/>
  <c r="C16" i="16" s="1"/>
  <c r="H16" i="16"/>
  <c r="R4" i="8"/>
  <c r="S3" i="8"/>
  <c r="E16" i="16"/>
  <c r="K11" i="16"/>
  <c r="L11" i="16" s="1"/>
  <c r="F16" i="16"/>
  <c r="G16" i="16"/>
  <c r="D16" i="16" l="1"/>
  <c r="D17" i="16"/>
  <c r="E17" i="16" s="1"/>
  <c r="F17" i="16" s="1"/>
  <c r="G17" i="16" s="1"/>
  <c r="H17" i="16" s="1"/>
  <c r="K13" i="16"/>
  <c r="L13" i="16" s="1"/>
  <c r="D18" i="16" l="1"/>
  <c r="E18" i="16" s="1"/>
  <c r="F18" i="16" s="1"/>
  <c r="G18" i="16" s="1"/>
  <c r="H18" i="16" s="1"/>
  <c r="K14" i="16"/>
</calcChain>
</file>

<file path=xl/comments1.xml><?xml version="1.0" encoding="utf-8"?>
<comments xmlns="http://schemas.openxmlformats.org/spreadsheetml/2006/main">
  <authors>
    <author/>
  </authors>
  <commentList>
    <comment ref="B3" authorId="0" shapeId="0">
      <text>
        <r>
          <rPr>
            <sz val="9"/>
            <color rgb="FF000000"/>
            <rFont val="Liberation Sans"/>
            <family val="2"/>
          </rPr>
          <t>Nome do Orgão  ou Empresa Executante</t>
        </r>
      </text>
    </comment>
    <comment ref="B9" authorId="0" shapeId="0">
      <text>
        <r>
          <rPr>
            <b/>
            <sz val="9"/>
            <color rgb="FF000000"/>
            <rFont val="Liberation Sans"/>
            <family val="2"/>
          </rPr>
          <t>Escolha</t>
        </r>
        <r>
          <rPr>
            <b/>
            <sz val="9"/>
            <color rgb="FF000000"/>
            <rFont val="Liberation Sans"/>
            <family val="2"/>
          </rPr>
          <t xml:space="preserve">
</t>
        </r>
      </text>
    </comment>
    <comment ref="B13" authorId="0" shapeId="0">
      <text>
        <r>
          <rPr>
            <sz val="9"/>
            <color rgb="FF000000"/>
            <rFont val="Liberation Sans"/>
            <family val="2"/>
          </rPr>
          <t>3.3.10.7.6.1 “Construção de Edifícios” enquadram-se:</t>
        </r>
        <r>
          <rPr>
            <sz val="9"/>
            <color rgb="FF000000"/>
            <rFont val="Liberation Sans"/>
            <family val="2"/>
          </rPr>
          <t xml:space="preserve">
 </t>
        </r>
        <r>
          <rPr>
            <sz val="9"/>
            <color rgb="FF000000"/>
            <rFont val="Liberation Sans"/>
            <family val="2"/>
          </rPr>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entre outros), penitenciárias e presídios, a construção de edifícios industriais (fábricas, oficinas, galpões industriais, entre outros), conforme classificação 4120-4 do CNAE 2.0;</t>
        </r>
        <r>
          <rPr>
            <sz val="9"/>
            <color rgb="FF000000"/>
            <rFont val="Liberation Sans"/>
            <family val="2"/>
          </rPr>
          <t xml:space="preserve">
 </t>
        </r>
        <r>
          <rPr>
            <sz val="9"/>
            <color rgb="FF000000"/>
            <rFont val="Liberation Sans"/>
            <family val="2"/>
          </rPr>
          <t>pórticos, mirantes e outros edifícios de finalidade turística.</t>
        </r>
        <r>
          <rPr>
            <sz val="9"/>
            <color rgb="FF000000"/>
            <rFont val="Liberation Sans"/>
            <family val="2"/>
          </rPr>
          <t xml:space="preserve">
</t>
        </r>
        <r>
          <rPr>
            <sz val="9"/>
            <color rgb="FF000000"/>
            <rFont val="Liberation Sans"/>
            <family val="2"/>
          </rPr>
          <t xml:space="preserve">
3.3.10.7.6.2 “Construção de Rodovias e Ferrovias” enquadram-se:</t>
        </r>
        <r>
          <rPr>
            <sz val="9"/>
            <color rgb="FF000000"/>
            <rFont val="Liberation Sans"/>
            <family val="2"/>
          </rPr>
          <t xml:space="preserve">
 </t>
        </r>
        <r>
          <rPr>
            <sz val="9"/>
            <color rgb="FF000000"/>
            <rFont val="Liberation Sans"/>
            <family val="2"/>
          </rPr>
          <t>a construção e recuperação de autoestradas, rodovias e outras vias não urbanas para passagem de veículos, vias férreas de superfície ou subterrâneas (inclusive para metropolitanos), pistas de aeroportos;</t>
        </r>
        <r>
          <rPr>
            <sz val="9"/>
            <color rgb="FF000000"/>
            <rFont val="Liberation Sans"/>
            <family val="2"/>
          </rPr>
          <t xml:space="preserve">
 </t>
        </r>
        <r>
          <rPr>
            <sz val="9"/>
            <color rgb="FF000000"/>
            <rFont val="Liberation Sans"/>
            <family val="2"/>
          </rPr>
          <t>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t>
        </r>
        <r>
          <rPr>
            <sz val="9"/>
            <color rgb="FF000000"/>
            <rFont val="Liberation Sans"/>
            <family val="2"/>
          </rPr>
          <t xml:space="preserve">
 </t>
        </r>
        <r>
          <rPr>
            <sz val="9"/>
            <color rgb="FF000000"/>
            <rFont val="Liberation Sans"/>
            <family val="2"/>
          </rPr>
          <t>a construção, pavimentação e sinalização de vias urbanas, ruas e locais para estacionamento de veículos, a construção de praças, pista de atletismo, campos de futebol e calçadas para pedestres, elevados, passarelas e ciclovias, metrô e VLT.</t>
        </r>
        <r>
          <rPr>
            <sz val="9"/>
            <color rgb="FF000000"/>
            <rFont val="Liberation Sans"/>
            <family val="2"/>
          </rPr>
          <t xml:space="preserve">
</t>
        </r>
        <r>
          <rPr>
            <sz val="9"/>
            <color rgb="FF000000"/>
            <rFont val="Liberation Sans"/>
            <family val="2"/>
          </rPr>
          <t xml:space="preserve">
3.3.10.7.6.3 “Construção de Redes de Abastecimento de Água, Coleta de Esgoto e Construções Correlatas” enquadram-se:</t>
        </r>
        <r>
          <rPr>
            <sz val="9"/>
            <color rgb="FF000000"/>
            <rFont val="Liberation Sans"/>
            <family val="2"/>
          </rPr>
          <t xml:space="preserve">
 </t>
        </r>
        <r>
          <rPr>
            <sz val="9"/>
            <color rgb="FF000000"/>
            <rFont val="Liberation Sans"/>
            <family val="2"/>
          </rPr>
          <t>a construção de sistemas para o abastecimento de água tratada -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macrodrenagem);</t>
        </r>
        <r>
          <rPr>
            <sz val="9"/>
            <color rgb="FF000000"/>
            <rFont val="Liberation Sans"/>
            <family val="2"/>
          </rPr>
          <t xml:space="preserve">
 </t>
        </r>
        <r>
          <rPr>
            <sz val="9"/>
            <color rgb="FF000000"/>
            <rFont val="Liberation Sans"/>
            <family val="2"/>
          </rPr>
          <t>as obras de irrigação (canais), a manutenção de redes de abastecimento de água tratada, a manutenção de redes de coleta e de sistemas de tratamento de esgoto, conforme classificação 4222-7 do CNAE 2.0;</t>
        </r>
        <r>
          <rPr>
            <sz val="9"/>
            <color rgb="FF000000"/>
            <rFont val="Liberation Sans"/>
            <family val="2"/>
          </rPr>
          <t xml:space="preserve">
 </t>
        </r>
        <r>
          <rPr>
            <sz val="9"/>
            <color rgb="FF000000"/>
            <rFont val="Liberation Sans"/>
            <family val="2"/>
          </rPr>
          <t>a construção de estações de tratamento de água (ETA).</t>
        </r>
        <r>
          <rPr>
            <sz val="9"/>
            <color rgb="FF000000"/>
            <rFont val="Liberation Sans"/>
            <family val="2"/>
          </rPr>
          <t xml:space="preserve">
</t>
        </r>
        <r>
          <rPr>
            <sz val="9"/>
            <color rgb="FF000000"/>
            <rFont val="Liberation Sans"/>
            <family val="2"/>
          </rPr>
          <t xml:space="preserve">
3.3.10.7.6.4 “Construção e Manutenção de Estações e Redes de Distribuição de Energia Elétrica” enquadram-se:</t>
        </r>
        <r>
          <rPr>
            <sz val="9"/>
            <color rgb="FF000000"/>
            <rFont val="Liberation Sans"/>
            <family val="2"/>
          </rPr>
          <t xml:space="preserve">
 </t>
        </r>
        <r>
          <rPr>
            <sz val="9"/>
            <color rgb="FF000000"/>
            <rFont val="Liberation Sans"/>
            <family val="2"/>
          </rPr>
          <t>a construção de usinas, estações e subestações hidrelétricas, eólicas, nucleares, termoelétricas, a construção de redes de transmissão e distribuição de energia elétrica, inclusive o serviço de eletrificação rural;</t>
        </r>
        <r>
          <rPr>
            <sz val="9"/>
            <color rgb="FF000000"/>
            <rFont val="Liberation Sans"/>
            <family val="2"/>
          </rPr>
          <t xml:space="preserve">
 </t>
        </r>
        <r>
          <rPr>
            <sz val="9"/>
            <color rgb="FF000000"/>
            <rFont val="Liberation Sans"/>
            <family val="2"/>
          </rPr>
          <t>a construção de redes de eletrificação para ferrovias e metropolitano, conforme classificação 4221-9/02 do CNAE 2.0;</t>
        </r>
        <r>
          <rPr>
            <sz val="9"/>
            <color rgb="FF000000"/>
            <rFont val="Liberation Sans"/>
            <family val="2"/>
          </rPr>
          <t xml:space="preserve">
 </t>
        </r>
        <r>
          <rPr>
            <sz val="9"/>
            <color rgb="FF000000"/>
            <rFont val="Liberation Sans"/>
            <family val="2"/>
          </rPr>
          <t>a manutenção de redes de distribuição de energia elétrica, quando executada por empresa não produtora ou distribuidora de energia elétrica, conforme classificação 4221-9/03 do CNAE 2.0;</t>
        </r>
        <r>
          <rPr>
            <sz val="9"/>
            <color rgb="FF000000"/>
            <rFont val="Liberation Sans"/>
            <family val="2"/>
          </rPr>
          <t xml:space="preserve">
 </t>
        </r>
        <r>
          <rPr>
            <sz val="9"/>
            <color rgb="FF000000"/>
            <rFont val="Liberation Sans"/>
            <family val="2"/>
          </rPr>
          <t>obras de iluminação pública e a construção de barragens e represas para geração de energia elétrica.</t>
        </r>
        <r>
          <rPr>
            <sz val="9"/>
            <color rgb="FF000000"/>
            <rFont val="Liberation Sans"/>
            <family val="2"/>
          </rPr>
          <t xml:space="preserve">
</t>
        </r>
        <r>
          <rPr>
            <sz val="9"/>
            <color rgb="FF000000"/>
            <rFont val="Liberation Sans"/>
            <family val="2"/>
          </rPr>
          <t xml:space="preserve">
3.3.10.7.6.5 Para o tipo de obra “Portuárias, Marítimas e Fluviais” enquadram-se:</t>
        </r>
        <r>
          <rPr>
            <sz val="9"/>
            <color rgb="FF000000"/>
            <rFont val="Liberation Sans"/>
            <family val="2"/>
          </rPr>
          <t xml:space="preserve">
 </t>
        </r>
        <r>
          <rPr>
            <sz val="9"/>
            <color rgb="FF000000"/>
            <rFont val="Liberation Sans"/>
            <family val="2"/>
          </rPr>
          <t>obras marítimas e fluviais, tais como, construção de instalações portuárias, construção de portos e marinas, construção de eclusas e canais de navegação (vias navegáveis), enrrocamentos, obras de dragagem, aterro hidráulico, barragens, represas e diques, exceto para energia elétrica, a construção de emissários submarinos, a instalação de cabos submarinos, conforme classificação 4291-0 do CNAE 2.0;</t>
        </r>
        <r>
          <rPr>
            <sz val="9"/>
            <color rgb="FF000000"/>
            <rFont val="Liberation Sans"/>
            <family val="2"/>
          </rPr>
          <t xml:space="preserve">
 </t>
        </r>
        <r>
          <rPr>
            <sz val="9"/>
            <color rgb="FF000000"/>
            <rFont val="Liberation Sans"/>
            <family val="2"/>
          </rPr>
          <t>a construção de píeres e outras obras com influência direta de cursos d’água.</t>
        </r>
        <r>
          <rPr>
            <sz val="9"/>
            <color rgb="FF000000"/>
            <rFont val="Liberation Sans"/>
            <family val="2"/>
          </rPr>
          <t xml:space="preserve">
</t>
        </r>
      </text>
    </comment>
    <comment ref="C17" authorId="0" shapeId="0">
      <text>
        <r>
          <rPr>
            <sz val="10"/>
            <color rgb="FF000000"/>
            <rFont val="Liberation Sans"/>
            <family val="2"/>
          </rPr>
          <t>ADMINISTRAÇÃO CENTRAL</t>
        </r>
        <r>
          <rPr>
            <sz val="10"/>
            <color rgb="FF000000"/>
            <rFont val="Liberation Sans"/>
            <family val="2"/>
          </rPr>
          <t xml:space="preserve">
Diretoria e secretarias</t>
        </r>
        <r>
          <rPr>
            <sz val="10"/>
            <color rgb="FF000000"/>
            <rFont val="Liberation Sans"/>
            <family val="2"/>
          </rPr>
          <t xml:space="preserve">
Suprimentos  e Compras</t>
        </r>
        <r>
          <rPr>
            <sz val="10"/>
            <color rgb="FF000000"/>
            <rFont val="Liberation Sans"/>
            <family val="2"/>
          </rPr>
          <t xml:space="preserve">
Financeiro, incluindo Tesouraria e Contabilidade</t>
        </r>
        <r>
          <rPr>
            <sz val="10"/>
            <color rgb="FF000000"/>
            <rFont val="Liberation Sans"/>
            <family val="2"/>
          </rPr>
          <t xml:space="preserve">
Jurídico</t>
        </r>
        <r>
          <rPr>
            <sz val="10"/>
            <color rgb="FF000000"/>
            <rFont val="Liberation Sans"/>
            <family val="2"/>
          </rPr>
          <t xml:space="preserve">
Recursos Humanos</t>
        </r>
        <r>
          <rPr>
            <sz val="10"/>
            <color rgb="FF000000"/>
            <rFont val="Liberation Sans"/>
            <family val="2"/>
          </rPr>
          <t xml:space="preserve">
Planejamento e Orçamentos</t>
        </r>
        <r>
          <rPr>
            <sz val="10"/>
            <color rgb="FF000000"/>
            <rFont val="Liberation Sans"/>
            <family val="2"/>
          </rPr>
          <t xml:space="preserve">
Comercial</t>
        </r>
        <r>
          <rPr>
            <sz val="10"/>
            <color rgb="FF000000"/>
            <rFont val="Liberation Sans"/>
            <family val="2"/>
          </rPr>
          <t xml:space="preserve">
Apoio e Deposito</t>
        </r>
        <r>
          <rPr>
            <sz val="10"/>
            <color rgb="FF000000"/>
            <rFont val="Liberation Sans"/>
            <family val="2"/>
          </rPr>
          <t xml:space="preserve">
Despesas de instalação do Escritório Central</t>
        </r>
        <r>
          <rPr>
            <sz val="10"/>
            <color rgb="FF000000"/>
            <rFont val="Liberation Sans"/>
            <family val="2"/>
          </rPr>
          <t xml:space="preserve">
Seguros do Escritório Central e Deposito</t>
        </r>
        <r>
          <rPr>
            <sz val="10"/>
            <color rgb="FF000000"/>
            <rFont val="Liberation Sans"/>
            <family val="2"/>
          </rPr>
          <t xml:space="preserve">
Taxas para funcionamento</t>
        </r>
        <r>
          <rPr>
            <sz val="10"/>
            <color rgb="FF000000"/>
            <rFont val="Liberation Sans"/>
            <family val="2"/>
          </rPr>
          <t xml:space="preserve">
Material de consumo (limpeza, higiene, escritório).</t>
        </r>
        <r>
          <rPr>
            <sz val="10"/>
            <color rgb="FF000000"/>
            <rFont val="Liberation Sans"/>
            <family val="2"/>
          </rPr>
          <t xml:space="preserve">
Consumo de energia, água, telefone etc.</t>
        </r>
        <r>
          <rPr>
            <sz val="10"/>
            <color rgb="FF000000"/>
            <rFont val="Liberation Sans"/>
            <family val="2"/>
          </rPr>
          <t xml:space="preserve">
Estes custos incidem na obra, pois a operação de uma empresa que tem em sua sede, uma estrutura montada para atender TODAS as obras em andamento é um custo que deverá ser reembolsado pela obra.</t>
        </r>
        <r>
          <rPr>
            <sz val="10"/>
            <color rgb="FF000000"/>
            <rFont val="Liberation Sans"/>
            <family val="2"/>
          </rPr>
          <t xml:space="preserve">
A valoração destes custos deveria ser enfocada em função do faturamento anual da empresa, porém nem sempre estes dados estão disponíveis no momento de estabelecer-se o DI.</t>
        </r>
        <r>
          <rPr>
            <sz val="10"/>
            <color rgb="FF000000"/>
            <rFont val="Liberation Sans"/>
            <family val="2"/>
          </rPr>
          <t xml:space="preserve">
 </t>
        </r>
        <r>
          <rPr>
            <sz val="10"/>
            <color rgb="FF000000"/>
            <rFont val="Liberation Sans"/>
            <family val="2"/>
          </rPr>
          <t xml:space="preserve">Desta forma, usualmente rateia-se os custos acima do escritório central para a obra.  </t>
        </r>
        <r>
          <rPr>
            <sz val="10"/>
            <color rgb="FF000000"/>
            <rFont val="Liberation Sans"/>
            <family val="2"/>
          </rPr>
          <t xml:space="preserve">
Varia de empresa para empresa. Quando não é levantado são sugeridos valores entre 2% e 8% sobre o custo direto de produção (CD).</t>
        </r>
      </text>
    </comment>
    <comment ref="C18" authorId="0" shapeId="0">
      <text>
        <r>
          <rPr>
            <sz val="10"/>
            <color rgb="FF000000"/>
            <rFont val="Liberation Sans"/>
            <family val="2"/>
          </rPr>
          <t>Compreende os imprevistos que são ocasionados na obra, feriados extraordinários, substituição de materiais por outros de melhor qualidade, etc.</t>
        </r>
        <r>
          <rPr>
            <sz val="10"/>
            <color rgb="FF000000"/>
            <rFont val="Liberation Sans"/>
            <family val="2"/>
          </rPr>
          <t xml:space="preserve">
</t>
        </r>
        <r>
          <rPr>
            <sz val="10"/>
            <color rgb="FF000000"/>
            <rFont val="Liberation Sans"/>
            <family val="2"/>
          </rPr>
          <t xml:space="preserve">
TIPOS DE IMPREVISTOS</t>
        </r>
        <r>
          <rPr>
            <sz val="10"/>
            <color rgb="FF000000"/>
            <rFont val="Liberation Sans"/>
            <family val="2"/>
          </rPr>
          <t xml:space="preserve">
FORÇA MAIOR:</t>
        </r>
        <r>
          <rPr>
            <sz val="10"/>
            <color rgb="FF000000"/>
            <rFont val="Liberation Sans"/>
            <family val="2"/>
          </rPr>
          <t xml:space="preserve">
NATURAIS:ENCHENTES, RAIOS, VENDAVAIS</t>
        </r>
        <r>
          <rPr>
            <sz val="10"/>
            <color rgb="FF000000"/>
            <rFont val="Liberation Sans"/>
            <family val="2"/>
          </rPr>
          <t xml:space="preserve">
ECONÔMICOS:CRIAÇAO DE NOVOS IMPOSTOS, JORNADAS DE TRABALHO DIFERENTES</t>
        </r>
        <r>
          <rPr>
            <sz val="10"/>
            <color rgb="FF000000"/>
            <rFont val="Liberation Sans"/>
            <family val="2"/>
          </rPr>
          <t xml:space="preserve">
SÓCIO-POLÍTICOS: GREVES, GUERRAS, SAQUES</t>
        </r>
        <r>
          <rPr>
            <sz val="10"/>
            <color rgb="FF000000"/>
            <rFont val="Liberation Sans"/>
            <family val="2"/>
          </rPr>
          <t xml:space="preserve">
DE PREVISIBILIDADE RELATIVA:</t>
        </r>
        <r>
          <rPr>
            <sz val="10"/>
            <color rgb="FF000000"/>
            <rFont val="Liberation Sans"/>
            <family val="2"/>
          </rPr>
          <t xml:space="preserve">
NATURAIS:CHEIAS, CHUVAS</t>
        </r>
        <r>
          <rPr>
            <sz val="10"/>
            <color rgb="FF000000"/>
            <rFont val="Liberation Sans"/>
            <family val="2"/>
          </rPr>
          <t xml:space="preserve">
ECONÔMICOS:ATRASO DE PAGAMENTO, AUMENTO DA INFLAÇÃO, ATRASOS DE TERCEIROS</t>
        </r>
        <r>
          <rPr>
            <sz val="10"/>
            <color rgb="FF000000"/>
            <rFont val="Liberation Sans"/>
            <family val="2"/>
          </rPr>
          <t xml:space="preserve">
HUMANOS: VARIAÇÕES DE PRODUTIVIDADE, INTERRUPÇÕES DE TRABALHO, ACORDOS JUDICIAIS DE QUESTÕES TRABALHISTAS</t>
        </r>
        <r>
          <rPr>
            <sz val="10"/>
            <color rgb="FF000000"/>
            <rFont val="Liberation Sans"/>
            <family val="2"/>
          </rPr>
          <t xml:space="preserve">
ALEATÓRIOS:</t>
        </r>
        <r>
          <rPr>
            <sz val="10"/>
            <color rgb="FF000000"/>
            <rFont val="Liberation Sans"/>
            <family val="2"/>
          </rPr>
          <t xml:space="preserve">
DE DIFÍCIL PREVISÃO, TAIS COMO ACIDENTES, SUBSTITUIÇÕES DE MATERIAIS, FURTOS, PERDA DE MATERIAL POR VANDALISMO, ETC.</t>
        </r>
        <r>
          <rPr>
            <sz val="10"/>
            <color rgb="FF000000"/>
            <rFont val="Liberation Sans"/>
            <family val="2"/>
          </rPr>
          <t xml:space="preserve">
</t>
        </r>
        <r>
          <rPr>
            <sz val="10"/>
            <color rgb="FF000000"/>
            <rFont val="Liberation Sans"/>
            <family val="2"/>
          </rPr>
          <t xml:space="preserve">
</t>
        </r>
      </text>
    </comment>
    <comment ref="C20" authorId="0" shapeId="0">
      <text>
        <r>
          <rPr>
            <sz val="10"/>
            <color rgb="FF000000"/>
            <rFont val="Liberation Sans"/>
            <family val="2"/>
          </rPr>
          <t>Remuneração de recursos investidos pelo contratado na execução da obra em benefício de contratante.</t>
        </r>
        <r>
          <rPr>
            <sz val="10"/>
            <color rgb="FF000000"/>
            <rFont val="Liberation Sans"/>
            <family val="2"/>
          </rPr>
          <t xml:space="preserve">
Se o contratante não dá um adiantamento para o início da obra, o contratado deverá investir um capital sobre o qual terá uma despesa financeira correspondente ao prazo entre o desembolso e o recebimento (consideramos 30 dias).</t>
        </r>
        <r>
          <rPr>
            <sz val="10"/>
            <color rgb="FF000000"/>
            <rFont val="Liberation Sans"/>
            <family val="2"/>
          </rPr>
          <t xml:space="preserve">
 </t>
        </r>
        <r>
          <rPr>
            <sz val="10"/>
            <color rgb="FF000000"/>
            <rFont val="Liberation Sans"/>
            <family val="2"/>
          </rPr>
          <t>É sugerido adotar o valor dos rendimentos do CDB.</t>
        </r>
        <r>
          <rPr>
            <sz val="10"/>
            <color rgb="FF000000"/>
            <rFont val="Liberation Sans"/>
            <family val="2"/>
          </rPr>
          <t xml:space="preserve">
</t>
        </r>
      </text>
    </comment>
    <comment ref="C22" authorId="0" shapeId="0">
      <text>
        <r>
          <rPr>
            <sz val="10"/>
            <color rgb="FF000000"/>
            <rFont val="Liberation Sans"/>
            <family val="2"/>
          </rPr>
          <t>O lucro de uma determinada obra é o resultado financeiro positivo resultante da diferença entre todas as receitas e das despesas da obra.</t>
        </r>
        <r>
          <rPr>
            <sz val="10"/>
            <color rgb="FF000000"/>
            <rFont val="Liberation Sans"/>
            <family val="2"/>
          </rPr>
          <t xml:space="preserve">
Este valor, após o recolhimento do Imposto de renda é o lucro da Empresa, ou sua remuneração.</t>
        </r>
        <r>
          <rPr>
            <sz val="10"/>
            <color rgb="FF000000"/>
            <rFont val="Liberation Sans"/>
            <family val="2"/>
          </rPr>
          <t xml:space="preserve">
</t>
        </r>
      </text>
    </comment>
    <comment ref="C26" authorId="0" shapeId="0">
      <text>
        <r>
          <rPr>
            <sz val="10"/>
            <color rgb="FF000000"/>
            <rFont val="Liberation Sans"/>
            <family val="2"/>
          </rPr>
          <t>Referem-se aos tributos ou impostos cobrados sobre a receita total da obra e compreendem os impostos citados nas colunas abaixo.</t>
        </r>
        <r>
          <rPr>
            <sz val="10"/>
            <color rgb="FF000000"/>
            <rFont val="Liberation Sans"/>
            <family val="2"/>
          </rPr>
          <t xml:space="preserve">
</t>
        </r>
        <r>
          <rPr>
            <sz val="10"/>
            <color rgb="FF000000"/>
            <rFont val="Liberation Sans"/>
            <family val="2"/>
          </rPr>
          <t xml:space="preserve">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C31" authorId="0" shapeId="0">
      <text>
        <r>
          <rPr>
            <sz val="10"/>
            <color rgb="FF000000"/>
            <rFont val="Liberation Sans"/>
            <family val="2"/>
          </rPr>
          <t>COFINS (Contribuição para Financiamento da Seguridade Socia Financia a seguridade social pelo sistema S (SESC, SESI, SENAC, SENAI, SEST, SENAT, SENAR E SEBRAE).</t>
        </r>
      </text>
    </comment>
    <comment ref="C32" authorId="0" shapeId="0">
      <text>
        <r>
          <rPr>
            <sz val="10"/>
            <color rgb="FF000000"/>
            <rFont val="Liberation Sans"/>
            <family val="2"/>
          </rPr>
          <t>PIS (Programa de Integração Social) - 0,65% : Financia o pagamento do seguro desemprego e do abono dos trabalhadores que ganham até dois salários mínimos, bem como o financiamento de  programas de desenvolvimento econômico.</t>
        </r>
        <r>
          <rPr>
            <sz val="10"/>
            <color rgb="FF000000"/>
            <rFont val="Liberation Sans"/>
            <family val="2"/>
          </rPr>
          <t xml:space="preserve">
</t>
        </r>
      </text>
    </comment>
  </commentList>
</comments>
</file>

<file path=xl/sharedStrings.xml><?xml version="1.0" encoding="utf-8"?>
<sst xmlns="http://schemas.openxmlformats.org/spreadsheetml/2006/main" count="48752" uniqueCount="22928">
  <si>
    <t>UNIDADE</t>
  </si>
  <si>
    <t>M</t>
  </si>
  <si>
    <t>UN</t>
  </si>
  <si>
    <t>KG</t>
  </si>
  <si>
    <t>M2</t>
  </si>
  <si>
    <t>H</t>
  </si>
  <si>
    <t>COBERTURA</t>
  </si>
  <si>
    <t>M3</t>
  </si>
  <si>
    <t>MOVIMENTO DE TERRA</t>
  </si>
  <si>
    <t>ML</t>
  </si>
  <si>
    <t>L</t>
  </si>
  <si>
    <t>PAR</t>
  </si>
  <si>
    <t>CJ</t>
  </si>
  <si>
    <t>GASOLINA COMUM</t>
  </si>
  <si>
    <t>MASSA ACRILICA</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</si>
  <si>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</si>
  <si>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</si>
  <si>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</si>
  <si>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</si>
  <si>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</si>
  <si>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</si>
  <si>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</si>
  <si>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</si>
  <si>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</si>
  <si>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</si>
  <si>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</si>
  <si>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</si>
  <si>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</si>
  <si>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</si>
  <si>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</si>
  <si>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</si>
  <si>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</si>
  <si>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</si>
  <si>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</si>
  <si>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</si>
  <si>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</si>
  <si>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</si>
  <si>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</si>
  <si>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</si>
  <si>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</si>
  <si>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</si>
  <si>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</si>
  <si>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</si>
  <si>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</si>
  <si>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</si>
  <si>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</si>
  <si>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</si>
  <si>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</si>
  <si>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</si>
  <si>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</si>
  <si>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</si>
  <si>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</si>
  <si>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</si>
  <si>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</si>
  <si>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</si>
  <si>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</si>
  <si>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</si>
  <si>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</si>
  <si>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</si>
  <si>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</si>
  <si>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</si>
  <si>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</si>
  <si>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</si>
  <si>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</si>
  <si>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</si>
  <si>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</si>
  <si>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</si>
  <si>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</si>
  <si>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</si>
  <si>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</si>
  <si>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</si>
  <si>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</si>
  <si>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</si>
  <si>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</si>
  <si>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</si>
  <si>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</si>
  <si>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</si>
  <si>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</si>
  <si>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</si>
  <si>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</si>
  <si>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</si>
  <si>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</si>
  <si>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</si>
  <si>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</si>
  <si>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</si>
  <si>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</si>
  <si>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</si>
  <si>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</si>
  <si>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</si>
  <si>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</si>
  <si>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</si>
  <si>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</si>
  <si>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</si>
  <si>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</si>
  <si>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</si>
  <si>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</si>
  <si>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</si>
  <si>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</si>
  <si>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</si>
  <si>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</si>
  <si>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</si>
  <si>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</si>
  <si>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</si>
  <si>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</si>
  <si>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</si>
  <si>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</si>
  <si>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</si>
  <si>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</si>
  <si>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</si>
  <si>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</si>
  <si>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</si>
  <si>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</si>
  <si>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</si>
  <si>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</si>
  <si>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</si>
  <si>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</si>
  <si>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</si>
  <si>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</si>
  <si>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</si>
  <si>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</si>
  <si>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</si>
  <si>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</si>
  <si>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</si>
  <si>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</si>
  <si>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</si>
  <si>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</si>
  <si>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</si>
  <si>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</si>
  <si>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</si>
  <si>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</si>
  <si>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</si>
  <si>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</si>
  <si>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</si>
  <si>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</si>
  <si>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</si>
  <si>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</si>
  <si>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</si>
  <si>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</si>
  <si>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</si>
  <si>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</si>
  <si>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</si>
  <si>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</si>
  <si>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</si>
  <si>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</si>
  <si>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</si>
  <si>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</si>
  <si>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</si>
  <si>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</si>
  <si>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</si>
  <si>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</si>
  <si>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</si>
  <si>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</si>
  <si>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</si>
  <si>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</si>
  <si>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</si>
  <si>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</si>
  <si>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</si>
  <si>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</si>
  <si>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</si>
  <si>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</si>
  <si>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</si>
  <si>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</si>
  <si>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</si>
  <si>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</si>
  <si>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</si>
  <si>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</si>
  <si>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</si>
  <si>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</si>
  <si>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</si>
  <si>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</si>
  <si>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</si>
  <si>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</si>
  <si>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</si>
  <si>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</si>
  <si>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</si>
  <si>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</si>
  <si>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</si>
  <si>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</si>
  <si>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</si>
  <si>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</si>
  <si>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</si>
  <si>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</si>
  <si>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</si>
  <si>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</si>
  <si>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</si>
  <si>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</si>
  <si>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</si>
  <si>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</si>
  <si>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</si>
  <si>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</si>
  <si>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</si>
  <si>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</si>
  <si>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</si>
  <si>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</si>
  <si>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</si>
  <si>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</si>
  <si>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</si>
  <si>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</si>
  <si>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</si>
  <si>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</si>
  <si>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</si>
  <si>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</si>
  <si>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</si>
  <si>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</si>
  <si>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</si>
  <si>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</si>
  <si>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</si>
  <si>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</si>
  <si>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</si>
  <si>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</si>
  <si>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</si>
  <si>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</si>
  <si>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</si>
  <si>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</si>
  <si>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</si>
  <si>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</si>
  <si>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</si>
  <si>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</si>
  <si>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</si>
  <si>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</si>
  <si>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</si>
  <si>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</si>
  <si>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</si>
  <si>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</si>
  <si>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</si>
  <si>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</si>
  <si>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</si>
  <si>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</si>
  <si>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</si>
  <si>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</si>
  <si>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</si>
  <si>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</si>
  <si>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</si>
  <si>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</si>
  <si>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</si>
  <si>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</si>
  <si>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</si>
  <si>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</si>
  <si>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</si>
  <si>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</si>
  <si>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</si>
  <si>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</si>
  <si>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</si>
  <si>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</si>
  <si>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</si>
  <si>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</si>
  <si>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</si>
  <si>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</si>
  <si>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</si>
  <si>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</si>
  <si>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</si>
  <si>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</si>
  <si>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</si>
  <si>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</si>
  <si>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</si>
  <si>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</si>
  <si>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</si>
  <si>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</si>
  <si>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</si>
  <si>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</si>
  <si>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</si>
  <si>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</si>
  <si>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</si>
  <si>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</si>
  <si>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</si>
  <si>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</si>
  <si>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</si>
  <si>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</si>
  <si>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</si>
  <si>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</si>
  <si>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</si>
  <si>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</si>
  <si>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</si>
  <si>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</si>
  <si>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</si>
  <si>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</si>
  <si>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</si>
  <si>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</si>
  <si>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</si>
  <si>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</si>
  <si>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</si>
  <si>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</si>
  <si>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</si>
  <si>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</si>
  <si>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</si>
  <si>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</si>
  <si>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</si>
  <si>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</si>
  <si>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</si>
  <si>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</si>
  <si>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</si>
  <si>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</si>
  <si>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</si>
  <si>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</si>
  <si>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</si>
  <si>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</si>
  <si>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</si>
  <si>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</si>
  <si>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</si>
  <si>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</si>
  <si>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</si>
  <si>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</si>
  <si>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</si>
  <si>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</si>
  <si>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</si>
  <si>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</si>
  <si>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</si>
  <si>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</si>
  <si>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</si>
  <si>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</si>
  <si>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</si>
  <si>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</si>
  <si>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</si>
  <si>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</si>
  <si>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</si>
  <si>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</si>
  <si>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</si>
  <si>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</si>
  <si>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</si>
  <si>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</si>
  <si>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</si>
  <si>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</si>
  <si>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</si>
  <si>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</si>
  <si>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</si>
  <si>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</si>
  <si>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</si>
  <si>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</si>
  <si>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</si>
  <si>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</si>
  <si>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</si>
  <si>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</si>
  <si>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</si>
  <si>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</si>
  <si>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</si>
  <si>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</si>
  <si>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</si>
  <si>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</si>
  <si>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</si>
  <si>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</si>
  <si>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</si>
  <si>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</si>
  <si>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</si>
  <si>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</si>
  <si>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</si>
  <si>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</si>
  <si>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</si>
  <si>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</si>
  <si>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</si>
  <si>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</si>
  <si>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</si>
  <si>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</si>
  <si>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</si>
  <si>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</si>
  <si>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</si>
  <si>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</si>
  <si>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</si>
  <si>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</si>
  <si>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</si>
  <si>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</si>
  <si>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</si>
  <si>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</si>
  <si>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</si>
  <si>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</si>
  <si>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</si>
  <si>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</si>
  <si>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</si>
  <si>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</si>
  <si>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</si>
  <si>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</si>
  <si>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</si>
  <si>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</si>
  <si>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</si>
  <si>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</si>
  <si>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</si>
  <si>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</si>
  <si>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</si>
  <si>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</si>
  <si>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</si>
  <si>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</si>
  <si>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</si>
  <si>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</si>
  <si>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</si>
  <si>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</si>
  <si>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</si>
  <si>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</si>
  <si>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</si>
  <si>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</si>
  <si>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</si>
  <si>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</si>
  <si>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</si>
  <si>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</si>
  <si>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</si>
  <si>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</si>
  <si>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</si>
  <si>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</si>
  <si>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</si>
  <si>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</si>
  <si>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</si>
  <si>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</si>
  <si>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</si>
  <si>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</si>
  <si>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</si>
  <si>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</si>
  <si>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</si>
  <si>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</si>
  <si>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</si>
  <si>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</si>
  <si>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</si>
  <si>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</si>
  <si>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</si>
  <si>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</si>
  <si>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</si>
  <si>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</si>
  <si>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</si>
  <si>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</si>
  <si>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</si>
  <si>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</si>
  <si>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</si>
  <si>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</si>
  <si>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</si>
  <si>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</si>
  <si>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</si>
  <si>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</si>
  <si>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</si>
  <si>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</si>
  <si>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</si>
  <si>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</si>
  <si>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</si>
  <si>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</si>
  <si>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</si>
  <si>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</si>
  <si>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</si>
  <si>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</si>
  <si>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</si>
  <si>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</si>
  <si>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</si>
  <si>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</si>
  <si>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</si>
  <si>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</si>
  <si>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</si>
  <si>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</si>
  <si>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</si>
  <si>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</si>
  <si>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</si>
  <si>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</si>
  <si>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</si>
  <si>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</si>
  <si>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</si>
  <si>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</si>
  <si>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</si>
  <si>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</si>
  <si>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</si>
  <si>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</si>
  <si>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</si>
  <si>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</si>
  <si>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</si>
  <si>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</si>
  <si>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</si>
  <si>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</si>
  <si>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</si>
  <si>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</si>
  <si>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</si>
  <si>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</si>
  <si>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</si>
  <si>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</si>
  <si>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</si>
  <si>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</si>
  <si>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</si>
  <si>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</si>
  <si>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</si>
  <si>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</si>
  <si>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</si>
  <si>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</si>
  <si>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</si>
  <si>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</si>
  <si>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</si>
  <si>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</si>
  <si>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</si>
  <si>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</si>
  <si>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</si>
  <si>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</si>
  <si>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</si>
  <si>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</si>
  <si>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</si>
  <si>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</si>
  <si>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</si>
  <si>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</si>
  <si>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</si>
  <si>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</si>
  <si>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</si>
  <si>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</si>
  <si>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</si>
  <si>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</si>
  <si>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</si>
  <si>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</si>
  <si>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</si>
  <si>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</si>
  <si>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</si>
  <si>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</si>
  <si>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</si>
  <si>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</si>
  <si>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</si>
  <si>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</si>
  <si>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</si>
  <si>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</si>
  <si>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</si>
  <si>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</si>
  <si>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</si>
  <si>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</si>
  <si>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</si>
  <si>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</si>
  <si>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</si>
  <si>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</si>
  <si>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</si>
  <si>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</si>
  <si>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</si>
  <si>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</si>
  <si>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</si>
  <si>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</si>
  <si>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</si>
  <si>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</si>
  <si>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</si>
  <si>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</si>
  <si>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</si>
  <si>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</si>
  <si>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</si>
  <si>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</si>
  <si>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</si>
  <si>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</si>
  <si>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</si>
  <si>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</si>
  <si>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</si>
  <si>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</si>
  <si>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</si>
  <si>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</si>
  <si>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</si>
  <si>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</si>
  <si>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</si>
  <si>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</si>
  <si>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</si>
  <si>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</si>
  <si>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</si>
  <si>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</si>
  <si>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</si>
  <si>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</si>
  <si>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</si>
  <si>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</si>
  <si>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</si>
  <si>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</si>
  <si>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</si>
  <si>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</si>
  <si>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</si>
  <si>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</si>
  <si>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</si>
  <si>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</si>
  <si>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</si>
  <si>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</si>
  <si>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</si>
  <si>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</si>
  <si>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</si>
  <si>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</si>
  <si>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</si>
  <si>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</si>
  <si>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</si>
  <si>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</si>
  <si>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</si>
  <si>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</si>
  <si>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</si>
  <si>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</si>
  <si>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</si>
  <si>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</si>
  <si>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</si>
  <si>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</si>
  <si>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</si>
  <si>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</si>
  <si>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</si>
  <si>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</si>
  <si>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</si>
  <si>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</si>
  <si>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</si>
  <si>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</si>
  <si>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</si>
  <si>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</si>
  <si>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</si>
  <si>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</si>
  <si>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</si>
  <si>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</si>
  <si>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</si>
  <si>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</si>
  <si>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</si>
  <si>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</si>
  <si>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</si>
  <si>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</si>
  <si>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</si>
  <si>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</si>
  <si>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</si>
  <si>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</si>
  <si>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</si>
  <si>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</si>
  <si>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</si>
  <si>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</si>
  <si>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</si>
  <si>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</si>
  <si>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</si>
  <si>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</si>
  <si>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</si>
  <si>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</si>
  <si>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</si>
  <si>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</si>
  <si>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</si>
  <si>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</si>
  <si>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</si>
  <si>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</si>
  <si>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</si>
  <si>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</si>
  <si>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</si>
  <si>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</si>
  <si>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</si>
  <si>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</si>
  <si>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</si>
  <si>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</si>
  <si>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</si>
  <si>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</si>
  <si>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</si>
  <si>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</si>
  <si>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</si>
  <si>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</si>
  <si>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</si>
  <si>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</si>
  <si>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</si>
  <si>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</si>
  <si>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</si>
  <si>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</si>
  <si>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</si>
  <si>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</si>
  <si>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</si>
  <si>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</si>
  <si>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</si>
  <si>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</si>
  <si>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</si>
  <si>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</si>
  <si>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</si>
  <si>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</si>
  <si>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</si>
  <si>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</si>
  <si>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</si>
  <si>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</si>
  <si>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</si>
  <si>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</si>
  <si>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</si>
  <si>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</si>
  <si>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</si>
  <si>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</si>
  <si>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</si>
  <si>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</si>
  <si>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</si>
  <si>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</si>
  <si>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</si>
  <si>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</si>
  <si>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</si>
  <si>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</si>
  <si>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</si>
  <si>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</si>
  <si>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</si>
  <si>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</si>
  <si>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</si>
  <si>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</si>
  <si>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</si>
  <si>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</si>
  <si>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</si>
  <si>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</si>
  <si>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</si>
  <si>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</si>
  <si>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</si>
  <si>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</si>
  <si>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</si>
  <si>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</si>
  <si>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</si>
  <si>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</si>
  <si>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</si>
  <si>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</si>
  <si>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</si>
  <si>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</si>
  <si>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</si>
  <si>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</si>
  <si>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</si>
  <si>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</si>
  <si>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</si>
  <si>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</si>
  <si>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</si>
  <si>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</si>
  <si>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</si>
  <si>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</si>
  <si>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</si>
  <si>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</si>
  <si>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</si>
  <si>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</si>
  <si>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</si>
  <si>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</si>
  <si>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</si>
  <si>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</si>
  <si>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</si>
  <si>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</si>
  <si>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</si>
  <si>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</si>
  <si>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</si>
  <si>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</si>
  <si>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</si>
  <si>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</si>
  <si>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</si>
  <si>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</si>
  <si>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</si>
  <si>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</si>
  <si>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</si>
  <si>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</si>
  <si>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</si>
  <si>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</si>
  <si>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</si>
  <si>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</si>
  <si>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</si>
  <si>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</si>
  <si>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</si>
  <si>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</si>
  <si>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</si>
  <si>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</si>
  <si>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</si>
  <si>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</si>
  <si>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</si>
  <si>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</si>
  <si>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</si>
  <si>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</si>
  <si>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</si>
  <si>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</si>
  <si>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</si>
  <si>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</si>
  <si>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</si>
  <si>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</si>
  <si>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</si>
  <si>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</si>
  <si>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</si>
  <si>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</si>
  <si>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</si>
  <si>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</si>
  <si>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</si>
  <si>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</si>
  <si>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</si>
  <si>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</si>
  <si>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</si>
  <si>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</si>
  <si>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</si>
  <si>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</si>
  <si>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</si>
  <si>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</si>
  <si>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</si>
  <si>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</si>
  <si>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</si>
  <si>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</si>
  <si>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</si>
  <si>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</si>
  <si>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</si>
  <si>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</si>
  <si>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</si>
  <si>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</si>
  <si>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</si>
  <si>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</si>
  <si>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</si>
  <si>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</si>
  <si>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</si>
  <si>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</si>
  <si>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</si>
  <si>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</si>
  <si>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</si>
  <si>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</si>
  <si>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</si>
  <si>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</si>
  <si>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</si>
  <si>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</si>
  <si>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</si>
  <si>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</si>
  <si>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</si>
  <si>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</si>
  <si>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</si>
  <si>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</si>
  <si>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</si>
  <si>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</si>
  <si>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</si>
  <si>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</si>
  <si>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</si>
  <si>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</si>
  <si>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</si>
  <si>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</si>
  <si>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</si>
  <si>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</si>
  <si>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</si>
  <si>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</si>
  <si>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</si>
  <si>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</si>
  <si>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</si>
  <si>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</si>
  <si>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óleo, marcas de referência Suvinil, Coral ou Metalatex</t>
  </si>
  <si>
    <t>Emassamento de paredes e forros, com duas demãos de massa acrílica, marcas de referência Suvinil, Coral ou Metalatex</t>
  </si>
  <si>
    <t>Pintura com nata de cimento sobre superfície áspera a três demãos</t>
  </si>
  <si>
    <t>Pintura de superfície metálica com uma demão de primer Epoxi e duas demãos de tinta à base de Epoxi</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</si>
  <si>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</si>
  <si>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</si>
  <si>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</si>
  <si>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</si>
  <si>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</si>
  <si>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</si>
  <si>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</si>
  <si>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</si>
  <si>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</si>
  <si>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</si>
  <si>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</si>
  <si>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</si>
  <si>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</si>
  <si>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</si>
  <si>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</si>
  <si>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</si>
  <si>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</si>
  <si>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</si>
  <si>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</si>
  <si>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</si>
  <si>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</si>
  <si>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</si>
  <si>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</si>
  <si>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</si>
  <si>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</si>
  <si>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</si>
  <si>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</si>
  <si>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</si>
  <si>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</si>
  <si>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</si>
  <si>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</si>
  <si>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</si>
  <si>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</si>
  <si>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</si>
  <si>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</si>
  <si>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</si>
  <si>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</si>
  <si>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</si>
  <si>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</si>
  <si>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</si>
  <si>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</si>
  <si>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</si>
  <si>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</si>
  <si>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</si>
  <si>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</si>
  <si>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</si>
  <si>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</si>
  <si>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</si>
  <si>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</si>
  <si>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</si>
  <si>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</si>
  <si>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</si>
  <si>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</si>
  <si>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</si>
  <si>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</si>
  <si>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</si>
  <si>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</si>
  <si>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</si>
  <si>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</si>
  <si>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</si>
  <si>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</si>
  <si>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</si>
  <si>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</si>
  <si>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</si>
  <si>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</si>
  <si>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</si>
  <si>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</si>
  <si>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</si>
  <si>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</si>
  <si>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</si>
  <si>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</si>
  <si>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</si>
  <si>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</si>
  <si>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</si>
  <si>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</si>
  <si>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</si>
  <si>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</si>
  <si>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</si>
  <si>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</si>
  <si>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</si>
  <si>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</si>
  <si>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</si>
  <si>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</si>
  <si>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</si>
  <si>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</si>
  <si>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</si>
  <si>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</si>
  <si>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</si>
  <si>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</si>
  <si>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PROPONENTE:</t>
  </si>
  <si>
    <t>OBRA:</t>
  </si>
  <si>
    <t>1. Regime de Contribuição Previdenciária</t>
  </si>
  <si>
    <t>Sem Desoneração</t>
  </si>
  <si>
    <t>2. Tipo de Intervenção</t>
  </si>
  <si>
    <t>Fornecimento de Materiais e Equipamentos</t>
  </si>
  <si>
    <t>3. Incidências sobre o custo</t>
  </si>
  <si>
    <r>
      <t>Administração Central -</t>
    </r>
    <r>
      <rPr>
        <b/>
        <sz val="10"/>
        <color theme="1"/>
        <rFont val="Arial"/>
        <family val="2"/>
      </rPr>
      <t xml:space="preserve"> AC</t>
    </r>
  </si>
  <si>
    <t>%</t>
  </si>
  <si>
    <r>
      <t>Riscos -</t>
    </r>
    <r>
      <rPr>
        <b/>
        <sz val="10"/>
        <color theme="1"/>
        <rFont val="Arial"/>
        <family val="2"/>
      </rPr>
      <t xml:space="preserve"> R</t>
    </r>
  </si>
  <si>
    <r>
      <t>Seguros e Garantias Contratuais -</t>
    </r>
    <r>
      <rPr>
        <b/>
        <sz val="10"/>
        <color theme="1"/>
        <rFont val="Arial"/>
        <family val="2"/>
      </rPr>
      <t xml:space="preserve"> S+G</t>
    </r>
  </si>
  <si>
    <r>
      <t xml:space="preserve">Despesas e Encargos Financeiros - </t>
    </r>
    <r>
      <rPr>
        <b/>
        <sz val="10"/>
        <color theme="1"/>
        <rFont val="Arial"/>
        <family val="2"/>
      </rPr>
      <t>DF</t>
    </r>
  </si>
  <si>
    <r>
      <t>Lucro -</t>
    </r>
    <r>
      <rPr>
        <b/>
        <sz val="10"/>
        <color theme="1"/>
        <rFont val="Arial"/>
        <family val="2"/>
      </rPr>
      <t xml:space="preserve"> L</t>
    </r>
  </si>
  <si>
    <t>4 – Incidências sobre o preço de venda</t>
  </si>
  <si>
    <t>Despesas Tributárias - I</t>
  </si>
  <si>
    <t>Percentual da base de cálculo para o ISS:</t>
  </si>
  <si>
    <t>Alíquota do ISS (sobre a base de cálculo):</t>
  </si>
  <si>
    <t>COFINS</t>
  </si>
  <si>
    <t>PIS</t>
  </si>
  <si>
    <t>INSS</t>
  </si>
  <si>
    <t>5 – Demonstrativo de cálculo do BDI</t>
  </si>
  <si>
    <r>
      <t xml:space="preserve">BDI= </t>
    </r>
    <r>
      <rPr>
        <u/>
        <sz val="10"/>
        <color theme="1"/>
        <rFont val="Arial"/>
        <family val="2"/>
      </rPr>
      <t>(1+(AC+S+R+G))(1+DF)(1+L))</t>
    </r>
    <r>
      <rPr>
        <sz val="10"/>
        <color theme="1"/>
        <rFont val="Arial"/>
        <family val="2"/>
      </rPr>
      <t xml:space="preserve"> -1 =</t>
    </r>
  </si>
  <si>
    <t>( 1- I )</t>
  </si>
  <si>
    <t>Declaro para os devidos fins que, conforme legislação tributária municipal, a base de cálculo</t>
  </si>
  <si>
    <t>Declaro para os devidos fins que o regime de Contribuição Previdenciária adotado para</t>
  </si>
  <si>
    <t xml:space="preserve">a Administração Pública.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</si>
  <si>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</si>
  <si>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</si>
  <si>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</si>
  <si>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</si>
  <si>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</si>
  <si>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</si>
  <si>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</si>
  <si>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</si>
  <si>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</si>
  <si>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</si>
  <si>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</si>
  <si>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</si>
  <si>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</si>
  <si>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</si>
  <si>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</si>
  <si>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</si>
  <si>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</si>
  <si>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</si>
  <si>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</si>
  <si>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</si>
  <si>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</si>
  <si>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</si>
  <si>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</si>
  <si>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</si>
  <si>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</si>
  <si>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</si>
  <si>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</si>
  <si>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</si>
  <si>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</si>
  <si>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REJUNTE JUNTAPLUS FINA COR CINZA</t>
  </si>
  <si>
    <t>REJUNTE PORCELANATO QUARTZOLIT</t>
  </si>
  <si>
    <t>AREIA LAVADA MEDIA</t>
  </si>
  <si>
    <t>CAL HIDRATADO P/ ARGAMASSA CH III</t>
  </si>
  <si>
    <t>CIMENTO PORTLAND CP III - 40</t>
  </si>
  <si>
    <t>CIMENTO BRANCO NAO ESTRUTURAL</t>
  </si>
  <si>
    <t>CIMENTO COLANTE INDUSTRIALIZADO AC I</t>
  </si>
  <si>
    <t>BRITA 1</t>
  </si>
  <si>
    <t>Com Desoneração</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</si>
  <si>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</si>
  <si>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</si>
  <si>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</si>
  <si>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</si>
  <si>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</si>
  <si>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</si>
  <si>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</si>
  <si>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</si>
  <si>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</si>
  <si>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</si>
  <si>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</si>
  <si>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</si>
  <si>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</si>
  <si>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</si>
  <si>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</si>
  <si>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</si>
  <si>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</si>
  <si>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</si>
  <si>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</si>
  <si>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</si>
  <si>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</si>
  <si>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</si>
  <si>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</si>
  <si>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</si>
  <si>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</si>
  <si>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</si>
  <si>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</si>
  <si>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</si>
  <si>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</si>
  <si>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</si>
  <si>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</si>
  <si>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</si>
  <si>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</si>
  <si>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</si>
  <si>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</si>
  <si>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</si>
  <si>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</si>
  <si>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</si>
  <si>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</si>
  <si>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</si>
  <si>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</si>
  <si>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</si>
  <si>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</si>
  <si>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</si>
  <si>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</si>
  <si>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</si>
  <si>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</si>
  <si>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</si>
  <si>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</si>
  <si>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</si>
  <si>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</si>
  <si>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</si>
  <si>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</si>
  <si>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</si>
  <si>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</si>
  <si>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</si>
  <si>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</si>
  <si>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</si>
  <si>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</si>
  <si>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</si>
  <si>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</si>
  <si>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</si>
  <si>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</si>
  <si>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</si>
  <si>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</si>
  <si>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</si>
  <si>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</si>
  <si>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</si>
  <si>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</si>
  <si>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</si>
  <si>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</si>
  <si>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</si>
  <si>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</si>
  <si>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</si>
  <si>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</si>
  <si>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</si>
  <si>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</si>
  <si>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</si>
  <si>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</si>
  <si>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</si>
  <si>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</si>
  <si>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</si>
  <si>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</si>
  <si>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</si>
  <si>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</si>
  <si>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</si>
  <si>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</si>
  <si>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</si>
  <si>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</si>
  <si>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</si>
  <si>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</si>
  <si>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</si>
  <si>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</si>
  <si>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</si>
  <si>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</si>
  <si>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</si>
  <si>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</si>
  <si>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</si>
  <si>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</si>
  <si>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</si>
  <si>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</si>
  <si>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</si>
  <si>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</si>
  <si>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</si>
  <si>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</si>
  <si>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</si>
  <si>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</si>
  <si>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</si>
  <si>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</si>
  <si>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</si>
  <si>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</si>
  <si>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</si>
  <si>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</si>
  <si>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</si>
  <si>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</si>
  <si>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</si>
  <si>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</si>
  <si>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</si>
  <si>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</si>
  <si>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</si>
  <si>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</si>
  <si>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</si>
  <si>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</si>
  <si>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</si>
  <si>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</si>
  <si>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</si>
  <si>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</si>
  <si>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</si>
  <si>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</si>
  <si>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</si>
  <si>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</si>
  <si>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</si>
  <si>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</si>
  <si>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</si>
  <si>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</si>
  <si>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</si>
  <si>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</si>
  <si>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</si>
  <si>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</si>
  <si>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</si>
  <si>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</si>
  <si>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</si>
  <si>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</si>
  <si>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</si>
  <si>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</si>
  <si>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</si>
  <si>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</si>
  <si>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</si>
  <si>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</si>
  <si>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</si>
  <si>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</si>
  <si>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</si>
  <si>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</si>
  <si>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</si>
  <si>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</si>
  <si>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</si>
  <si>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</si>
  <si>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</si>
  <si>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</si>
  <si>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</si>
  <si>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</si>
  <si>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</si>
  <si>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</si>
  <si>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</si>
  <si>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</si>
  <si>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</si>
  <si>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</si>
  <si>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</si>
  <si>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</si>
  <si>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</si>
  <si>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</si>
  <si>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</si>
  <si>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</si>
  <si>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</si>
  <si>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</si>
  <si>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</si>
  <si>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</si>
  <si>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</si>
  <si>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</si>
  <si>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</si>
  <si>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</si>
  <si>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</si>
  <si>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</si>
  <si>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</si>
  <si>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</si>
  <si>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</si>
  <si>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</si>
  <si>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</si>
  <si>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</si>
  <si>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</si>
  <si>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</si>
  <si>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</si>
  <si>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</si>
  <si>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</si>
  <si>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</si>
  <si>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</si>
  <si>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</si>
  <si>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</si>
  <si>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</si>
  <si>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</si>
  <si>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</si>
  <si>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</si>
  <si>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</si>
  <si>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</si>
  <si>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</si>
  <si>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</si>
  <si>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</si>
  <si>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</si>
  <si>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</si>
  <si>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</si>
  <si>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</si>
  <si>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</si>
  <si>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</si>
  <si>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</si>
  <si>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</si>
  <si>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</si>
  <si>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</si>
  <si>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</si>
  <si>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</si>
  <si>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</si>
  <si>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</si>
  <si>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</si>
  <si>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LADRILHO HIDRÁULICO PASTILHADO 20X20CM COLORIDO</t>
  </si>
  <si>
    <t>PISO CERAMICO 45X45 CM CARGO PLUS WHITE ELIANE - PEI 5</t>
  </si>
  <si>
    <t>SELADOR EPOXI INTERGARD 2001 VERNIZ INCOLOR - INTERNACIONAL OU EQUIVALENTE</t>
  </si>
  <si>
    <t>JUNTA DE DILATACAO PLASTICA</t>
  </si>
  <si>
    <t>PORCELANATO POL ACET 60X60CM CIMENTO CINZA BOLD</t>
  </si>
  <si>
    <t>PORCELANTO NATURAL ACETINADO 60X60CM PLATINA NA</t>
  </si>
  <si>
    <t>GONZO DIAM 1" (MACHO/FEMEA) PARA PORTÃO (DE SOBREPOR)</t>
  </si>
  <si>
    <t>AGREGADO DE ALTA RESISTENCIA PARA PISOS</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</si>
  <si>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</si>
  <si>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</si>
  <si>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</si>
  <si>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</si>
  <si>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</si>
  <si>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</si>
  <si>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</si>
  <si>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</si>
  <si>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</si>
  <si>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</si>
  <si>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</si>
  <si>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</si>
  <si>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</si>
  <si>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</si>
  <si>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MINI-BOREAL ESP.4MM, COLOCADO</t>
  </si>
  <si>
    <t>ESPELHO PRATA ESPESSURA 4 MM</t>
  </si>
  <si>
    <t>BOTAO FRANCES P/FIXACAO DE ESPELHOS, CROMADO</t>
  </si>
  <si>
    <t>VIDRO ARAMADO ESP. 6MM, COLOCADO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</si>
  <si>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</si>
  <si>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</si>
  <si>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</si>
  <si>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</si>
  <si>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</si>
  <si>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</si>
  <si>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</si>
  <si>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</si>
  <si>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</si>
  <si>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</si>
  <si>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</si>
  <si>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</si>
  <si>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</si>
  <si>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</si>
  <si>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</si>
  <si>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</si>
  <si>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</si>
  <si>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</si>
  <si>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</si>
  <si>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</si>
  <si>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</si>
  <si>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</si>
  <si>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</si>
  <si>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</si>
  <si>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</si>
  <si>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</si>
  <si>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</si>
  <si>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</si>
  <si>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</si>
  <si>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</si>
  <si>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</si>
  <si>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</si>
  <si>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</si>
  <si>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</si>
  <si>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</si>
  <si>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</si>
  <si>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</si>
  <si>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</si>
  <si>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</si>
  <si>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GRANITO CINZA ANDORINHA ESP 2CM POLIDO NAS DUAS FACES</t>
  </si>
  <si>
    <t>POSTES</t>
  </si>
  <si>
    <t>POSTE CIRC.CONCRETO ALT.MONT.11M/300KG,PAD ESCELSA</t>
  </si>
  <si>
    <t>POSTE CIRCULAR DE CONCRETO 11M/600KG</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</si>
  <si>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</si>
  <si>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</si>
  <si>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</si>
  <si>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</si>
  <si>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</si>
  <si>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</si>
  <si>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</si>
  <si>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</si>
  <si>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</si>
  <si>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</si>
  <si>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</si>
  <si>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</si>
  <si>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</si>
  <si>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</si>
  <si>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</si>
  <si>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</si>
  <si>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</si>
  <si>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</si>
  <si>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</si>
  <si>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</si>
  <si>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</si>
  <si>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</si>
  <si>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</si>
  <si>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</si>
  <si>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</si>
  <si>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</si>
  <si>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</si>
  <si>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</si>
  <si>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</si>
  <si>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</si>
  <si>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</si>
  <si>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</si>
  <si>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</si>
  <si>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</si>
  <si>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</si>
  <si>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</si>
  <si>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</si>
  <si>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</si>
  <si>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</si>
  <si>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</si>
  <si>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</si>
  <si>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</si>
  <si>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</si>
  <si>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</si>
  <si>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</si>
  <si>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</si>
  <si>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</si>
  <si>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</si>
  <si>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</si>
  <si>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</si>
  <si>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</si>
  <si>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</si>
  <si>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</si>
  <si>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</si>
  <si>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</si>
  <si>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</si>
  <si>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</si>
  <si>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</si>
  <si>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</si>
  <si>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</si>
  <si>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</si>
  <si>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</si>
  <si>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</si>
  <si>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CABO COBRE UNIPOLAR 25 MM2 ISOLAMENTO 15KV</t>
  </si>
  <si>
    <t>CABO UTP 4 PARES CAT 5E</t>
  </si>
  <si>
    <t>CABO FLEX ISOL. TERMOPLAST. 750V - 10MM2 - 70º</t>
  </si>
  <si>
    <t>CABO DE COBRE UNIPOLAR 35 MM2 COM ISOLAMENTO 15KV</t>
  </si>
  <si>
    <t>FIO DE COBRE RECOZIDO Nº 6 P/ AMARRAÇÃO</t>
  </si>
  <si>
    <t>CHAVE BLINDADA 600V 160A C/ TERMINAIS P/CABO 70MM2</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</si>
  <si>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</si>
  <si>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</si>
  <si>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</si>
  <si>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</si>
  <si>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</si>
  <si>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</si>
  <si>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</si>
  <si>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</si>
  <si>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</si>
  <si>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</si>
  <si>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</si>
  <si>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</si>
  <si>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</si>
  <si>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</si>
  <si>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</si>
  <si>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</si>
  <si>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</si>
  <si>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</si>
  <si>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</si>
  <si>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</si>
  <si>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</si>
  <si>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</si>
  <si>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</si>
  <si>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</si>
  <si>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</si>
  <si>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</si>
  <si>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</si>
  <si>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</si>
  <si>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</si>
  <si>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</si>
  <si>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</si>
  <si>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</si>
  <si>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</si>
  <si>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</si>
  <si>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</si>
  <si>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</si>
  <si>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</si>
  <si>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</si>
  <si>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</si>
  <si>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</si>
  <si>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</si>
  <si>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</si>
  <si>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</si>
  <si>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</si>
  <si>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</si>
  <si>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</si>
  <si>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</si>
  <si>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</si>
  <si>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</si>
  <si>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</si>
  <si>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</si>
  <si>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</si>
  <si>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</si>
  <si>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</si>
  <si>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</si>
  <si>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</si>
  <si>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</si>
  <si>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</si>
  <si>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</si>
  <si>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</si>
  <si>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</si>
  <si>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</si>
  <si>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</si>
  <si>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</si>
  <si>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</si>
  <si>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</si>
  <si>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</si>
  <si>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</si>
  <si>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</si>
  <si>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</si>
  <si>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</si>
  <si>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</si>
  <si>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LAMPADA MISTA DE 160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</si>
  <si>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</si>
  <si>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</si>
  <si>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</si>
  <si>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</si>
  <si>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</si>
  <si>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</si>
  <si>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</si>
  <si>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</si>
  <si>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</si>
  <si>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</si>
  <si>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</si>
  <si>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</si>
  <si>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</si>
  <si>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</si>
  <si>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</si>
  <si>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</si>
  <si>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</si>
  <si>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</si>
  <si>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</si>
  <si>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</si>
  <si>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</si>
  <si>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</si>
  <si>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</si>
  <si>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</si>
  <si>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</si>
  <si>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</si>
  <si>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</si>
  <si>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</si>
  <si>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</si>
  <si>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</si>
  <si>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</si>
  <si>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</si>
  <si>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</si>
  <si>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</si>
  <si>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</si>
  <si>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</si>
  <si>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</si>
  <si>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</si>
  <si>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</si>
  <si>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</si>
  <si>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</si>
  <si>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</si>
  <si>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</si>
  <si>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</si>
  <si>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</si>
  <si>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</si>
  <si>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</si>
  <si>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</si>
  <si>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</si>
  <si>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</si>
  <si>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</si>
  <si>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</si>
  <si>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</si>
  <si>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</si>
  <si>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</si>
  <si>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</si>
  <si>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</si>
  <si>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</si>
  <si>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</si>
  <si>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</si>
  <si>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</si>
  <si>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</si>
  <si>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</si>
  <si>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</si>
  <si>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</si>
  <si>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</si>
  <si>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</si>
  <si>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</si>
  <si>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</si>
  <si>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</si>
  <si>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</si>
  <si>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</si>
  <si>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</si>
  <si>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</si>
  <si>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</si>
  <si>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</si>
  <si>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</si>
  <si>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</si>
  <si>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</si>
  <si>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</si>
  <si>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</si>
  <si>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</si>
  <si>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</si>
  <si>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</si>
  <si>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</si>
  <si>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</si>
  <si>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</si>
  <si>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</si>
  <si>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</si>
  <si>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</si>
  <si>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</si>
  <si>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</si>
  <si>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</si>
  <si>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</si>
  <si>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</si>
  <si>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</si>
  <si>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</si>
  <si>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</si>
  <si>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</si>
  <si>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CANTONEIRA ABAS IGUAIS DE FERRO ASTM A-36 - 3/16" X 1.1/2" X 1.1/2"</t>
  </si>
  <si>
    <t>CABECOTE DE ALUMINIO FUNDIDO 3/4"</t>
  </si>
  <si>
    <t>CABECOTE DE ALUMINIO FUNDIDO 1 1/2"</t>
  </si>
  <si>
    <t>CABECOTE DE ALUMINIO FUNDIDO 1 1/4"</t>
  </si>
  <si>
    <t>CANTONEIRA ABAS IGUAIS DE FERRO ASTM A-36 - 3/16" X 1" X 1"</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</si>
  <si>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</si>
  <si>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</si>
  <si>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</si>
  <si>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</si>
  <si>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</si>
  <si>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</si>
  <si>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</si>
  <si>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</si>
  <si>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</si>
  <si>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</si>
  <si>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</si>
  <si>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</si>
  <si>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</si>
  <si>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</si>
  <si>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</si>
  <si>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</si>
  <si>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</si>
  <si>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</si>
  <si>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</si>
  <si>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</si>
  <si>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</si>
  <si>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</si>
  <si>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</si>
  <si>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</si>
  <si>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</si>
  <si>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</si>
  <si>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</si>
  <si>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</si>
  <si>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</si>
  <si>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</si>
  <si>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</si>
  <si>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</si>
  <si>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</si>
  <si>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</si>
  <si>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</si>
  <si>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</si>
  <si>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</si>
  <si>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</si>
  <si>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</si>
  <si>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</si>
  <si>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</si>
  <si>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</si>
  <si>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</si>
  <si>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</si>
  <si>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</si>
  <si>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</si>
  <si>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</si>
  <si>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</si>
  <si>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</si>
  <si>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</si>
  <si>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</si>
  <si>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</si>
  <si>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</si>
  <si>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</si>
  <si>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</si>
  <si>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</si>
  <si>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</si>
  <si>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</si>
  <si>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</si>
  <si>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</si>
  <si>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</si>
  <si>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</si>
  <si>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</si>
  <si>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</si>
  <si>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</si>
  <si>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</si>
  <si>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</si>
  <si>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</si>
  <si>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</si>
  <si>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</si>
  <si>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</si>
  <si>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</si>
  <si>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</si>
  <si>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</si>
  <si>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</si>
  <si>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</si>
  <si>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</si>
  <si>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</si>
  <si>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</si>
  <si>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</si>
  <si>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</si>
  <si>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</si>
  <si>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</si>
  <si>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</si>
  <si>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</si>
  <si>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</si>
  <si>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</si>
  <si>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</si>
  <si>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</si>
  <si>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</si>
  <si>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</si>
  <si>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</si>
  <si>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</si>
  <si>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</si>
  <si>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</si>
  <si>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</si>
  <si>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</si>
  <si>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</si>
  <si>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</si>
  <si>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</si>
  <si>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</si>
  <si>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</si>
  <si>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</si>
  <si>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</si>
  <si>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</si>
  <si>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</si>
  <si>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</si>
  <si>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</si>
  <si>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</si>
  <si>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</si>
  <si>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</si>
  <si>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</si>
  <si>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</si>
  <si>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</si>
  <si>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</si>
  <si>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</si>
  <si>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</si>
  <si>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</si>
  <si>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</si>
  <si>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</si>
  <si>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</si>
  <si>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</si>
  <si>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</si>
  <si>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</si>
  <si>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</si>
  <si>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</si>
  <si>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</si>
  <si>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</si>
  <si>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</si>
  <si>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</si>
  <si>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</si>
  <si>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</si>
  <si>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</si>
  <si>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</si>
  <si>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</si>
  <si>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</si>
  <si>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</si>
  <si>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</si>
  <si>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</si>
  <si>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</si>
  <si>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</si>
  <si>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</si>
  <si>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</si>
  <si>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</si>
  <si>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</si>
  <si>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</si>
  <si>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</si>
  <si>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</si>
  <si>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</si>
  <si>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</si>
  <si>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</si>
  <si>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</si>
  <si>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</si>
  <si>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</si>
  <si>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</si>
  <si>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</si>
  <si>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</si>
  <si>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</si>
  <si>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</si>
  <si>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</si>
  <si>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</si>
  <si>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</si>
  <si>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</si>
  <si>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</si>
  <si>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</si>
  <si>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</si>
  <si>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</si>
  <si>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</si>
  <si>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</si>
  <si>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</si>
  <si>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</si>
  <si>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</si>
  <si>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</si>
  <si>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</si>
  <si>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</si>
  <si>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</si>
  <si>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</si>
  <si>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</si>
  <si>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</si>
  <si>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</si>
  <si>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</si>
  <si>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</si>
  <si>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</si>
  <si>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</si>
  <si>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</si>
  <si>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</si>
  <si>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</si>
  <si>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</si>
  <si>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</si>
  <si>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</si>
  <si>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</si>
  <si>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</si>
  <si>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</si>
  <si>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</si>
  <si>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</si>
  <si>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</si>
  <si>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</si>
  <si>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</si>
  <si>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</si>
  <si>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</si>
  <si>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</si>
  <si>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</si>
  <si>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</si>
  <si>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</si>
  <si>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</si>
  <si>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</si>
  <si>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</si>
  <si>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</si>
  <si>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</si>
  <si>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</si>
  <si>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</si>
  <si>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</si>
  <si>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</si>
  <si>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</si>
  <si>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</si>
  <si>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</si>
  <si>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</si>
  <si>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</si>
  <si>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</si>
  <si>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</si>
  <si>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</si>
  <si>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</si>
  <si>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</si>
  <si>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</si>
  <si>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</si>
  <si>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</si>
  <si>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</si>
  <si>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</si>
  <si>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</si>
  <si>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</si>
  <si>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</si>
  <si>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</si>
  <si>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</si>
  <si>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</si>
  <si>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</si>
  <si>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</si>
  <si>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</si>
  <si>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</si>
  <si>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</si>
  <si>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</si>
  <si>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</si>
  <si>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</si>
  <si>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</si>
  <si>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</si>
  <si>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</si>
  <si>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</si>
  <si>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</si>
  <si>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</si>
  <si>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</si>
  <si>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</si>
  <si>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</si>
  <si>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</si>
  <si>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</si>
  <si>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</si>
  <si>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</si>
  <si>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</si>
  <si>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</si>
  <si>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</si>
  <si>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</si>
  <si>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</si>
  <si>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</si>
  <si>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</si>
  <si>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</si>
  <si>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</si>
  <si>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</si>
  <si>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</si>
  <si>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</si>
  <si>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</si>
  <si>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</si>
  <si>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</si>
  <si>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</si>
  <si>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</si>
  <si>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</si>
  <si>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</si>
  <si>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</si>
  <si>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</si>
  <si>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</si>
  <si>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</si>
  <si>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</si>
  <si>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</si>
  <si>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</si>
  <si>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</si>
  <si>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</si>
  <si>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</si>
  <si>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</si>
  <si>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</si>
  <si>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</si>
  <si>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</si>
  <si>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</si>
  <si>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</si>
  <si>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</si>
  <si>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</si>
  <si>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</si>
  <si>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</si>
  <si>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</si>
  <si>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</si>
  <si>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</si>
  <si>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</si>
  <si>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</si>
  <si>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</si>
  <si>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</si>
  <si>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</si>
  <si>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</si>
  <si>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</si>
  <si>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</si>
  <si>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</si>
  <si>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</si>
  <si>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</si>
  <si>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</si>
  <si>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</si>
  <si>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</si>
  <si>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</si>
  <si>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</si>
  <si>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</si>
  <si>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</si>
  <si>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</si>
  <si>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</si>
  <si>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</si>
  <si>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</si>
  <si>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</si>
  <si>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</si>
  <si>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</si>
  <si>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</si>
  <si>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</si>
  <si>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</si>
  <si>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</si>
  <si>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</si>
  <si>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</si>
  <si>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</si>
  <si>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</si>
  <si>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</si>
  <si>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</si>
  <si>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</si>
  <si>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</si>
  <si>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</si>
  <si>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</si>
  <si>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</si>
  <si>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</si>
  <si>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</si>
  <si>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</si>
  <si>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</si>
  <si>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</si>
  <si>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</si>
  <si>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</si>
  <si>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</si>
  <si>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</si>
  <si>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</si>
  <si>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</si>
  <si>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</si>
  <si>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</si>
  <si>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</si>
  <si>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</si>
  <si>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</si>
  <si>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</si>
  <si>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</si>
  <si>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</si>
  <si>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</si>
  <si>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</si>
  <si>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</si>
  <si>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</si>
  <si>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</si>
  <si>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</si>
  <si>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</si>
  <si>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</si>
  <si>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</si>
  <si>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</si>
  <si>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</si>
  <si>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</si>
  <si>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</si>
  <si>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</si>
  <si>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</si>
  <si>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</si>
  <si>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</si>
  <si>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</si>
  <si>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</si>
  <si>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</si>
  <si>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</si>
  <si>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</si>
  <si>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</si>
  <si>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</si>
  <si>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</si>
  <si>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</si>
  <si>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</si>
  <si>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</si>
  <si>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</si>
  <si>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</si>
  <si>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</si>
  <si>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</si>
  <si>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</si>
  <si>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</si>
  <si>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</si>
  <si>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</si>
  <si>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</si>
  <si>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</si>
  <si>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</si>
  <si>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</si>
  <si>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</si>
  <si>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</si>
  <si>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</si>
  <si>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</si>
  <si>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</si>
  <si>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</si>
  <si>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</si>
  <si>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</si>
  <si>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</si>
  <si>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</si>
  <si>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</si>
  <si>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</si>
  <si>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</si>
  <si>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</si>
  <si>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</si>
  <si>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</si>
  <si>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</si>
  <si>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</si>
  <si>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</si>
  <si>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</si>
  <si>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</si>
  <si>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</si>
  <si>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</si>
  <si>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</si>
  <si>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</si>
  <si>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</si>
  <si>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</si>
  <si>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</si>
  <si>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</si>
  <si>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</si>
  <si>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</si>
  <si>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</si>
  <si>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</si>
  <si>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</si>
  <si>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</si>
  <si>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</si>
  <si>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</si>
  <si>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</si>
  <si>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</si>
  <si>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</si>
  <si>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</si>
  <si>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</si>
  <si>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</si>
  <si>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</si>
  <si>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</si>
  <si>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</si>
  <si>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</si>
  <si>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</si>
  <si>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</si>
  <si>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</si>
  <si>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</si>
  <si>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</si>
  <si>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</si>
  <si>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</si>
  <si>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</si>
  <si>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</si>
  <si>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</si>
  <si>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</si>
  <si>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</si>
  <si>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</si>
  <si>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</si>
  <si>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</si>
  <si>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</si>
  <si>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</si>
  <si>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</si>
  <si>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</si>
  <si>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</si>
  <si>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</si>
  <si>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</si>
  <si>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</si>
  <si>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</si>
  <si>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</si>
  <si>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</si>
  <si>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</si>
  <si>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</si>
  <si>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</si>
  <si>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</si>
  <si>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</si>
  <si>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</si>
  <si>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</si>
  <si>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</si>
  <si>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</si>
  <si>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</si>
  <si>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</si>
  <si>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</si>
  <si>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</si>
  <si>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</si>
  <si>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</si>
  <si>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</si>
  <si>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</si>
  <si>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</si>
  <si>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</si>
  <si>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</si>
  <si>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</si>
  <si>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</si>
  <si>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</si>
  <si>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</si>
  <si>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</si>
  <si>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</si>
  <si>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</si>
  <si>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</si>
  <si>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</si>
  <si>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</si>
  <si>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</si>
  <si>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</si>
  <si>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</si>
  <si>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</si>
  <si>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</si>
  <si>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</si>
  <si>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</si>
  <si>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</si>
  <si>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</si>
  <si>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</si>
  <si>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</si>
  <si>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</si>
  <si>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</si>
  <si>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</si>
  <si>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</si>
  <si>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</si>
  <si>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</si>
  <si>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</si>
  <si>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</si>
  <si>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</si>
  <si>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</si>
  <si>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</si>
  <si>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</si>
  <si>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</si>
  <si>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</si>
  <si>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CR</t>
  </si>
  <si>
    <t xml:space="preserve">M2    </t>
  </si>
  <si>
    <t>AS</t>
  </si>
  <si>
    <t xml:space="preserve">H     </t>
  </si>
  <si>
    <t xml:space="preserve">C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</si>
  <si>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</si>
  <si>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</si>
  <si>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</si>
  <si>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</si>
  <si>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</si>
  <si>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</si>
  <si>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</si>
  <si>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</si>
  <si>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</si>
  <si>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</si>
  <si>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</si>
  <si>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</si>
  <si>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</si>
  <si>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</si>
  <si>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</si>
  <si>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</si>
  <si>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</si>
  <si>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</si>
  <si>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</si>
  <si>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</si>
  <si>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</si>
  <si>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</si>
  <si>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</si>
  <si>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</si>
  <si>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</si>
  <si>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</si>
  <si>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</si>
  <si>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</si>
  <si>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</si>
  <si>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</si>
  <si>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</si>
  <si>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</si>
  <si>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</si>
  <si>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</si>
  <si>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</si>
  <si>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</si>
  <si>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</si>
  <si>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</si>
  <si>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</si>
  <si>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</si>
  <si>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</si>
  <si>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</si>
  <si>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</si>
  <si>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</si>
  <si>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</si>
  <si>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</si>
  <si>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</si>
  <si>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</si>
  <si>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</si>
  <si>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</si>
  <si>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</si>
  <si>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</si>
  <si>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</si>
  <si>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</si>
  <si>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</si>
  <si>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</si>
  <si>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</si>
  <si>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</si>
  <si>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</si>
  <si>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</si>
  <si>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</si>
  <si>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</si>
  <si>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</si>
  <si>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</si>
  <si>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</si>
  <si>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</si>
  <si>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</si>
  <si>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</si>
  <si>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</si>
  <si>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</si>
  <si>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</si>
  <si>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</si>
  <si>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</si>
  <si>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</si>
  <si>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</si>
  <si>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</si>
  <si>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</si>
  <si>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</si>
  <si>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</si>
  <si>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</si>
  <si>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</si>
  <si>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</si>
  <si>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</si>
  <si>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</si>
  <si>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</si>
  <si>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</si>
  <si>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</si>
  <si>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</si>
  <si>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</si>
  <si>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</si>
  <si>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</si>
  <si>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</si>
  <si>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</si>
  <si>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</si>
  <si>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</si>
  <si>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</si>
  <si>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</si>
  <si>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</si>
  <si>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</si>
  <si>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</si>
  <si>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</si>
  <si>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</si>
  <si>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</si>
  <si>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</si>
  <si>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</si>
  <si>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</si>
  <si>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</si>
  <si>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</si>
  <si>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</si>
  <si>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</si>
  <si>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</si>
  <si>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</si>
  <si>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</si>
  <si>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</si>
  <si>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</si>
  <si>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</si>
  <si>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</si>
  <si>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</si>
  <si>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</si>
  <si>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</si>
  <si>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</si>
  <si>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</si>
  <si>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</si>
  <si>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</si>
  <si>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</si>
  <si>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</si>
  <si>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</si>
  <si>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</si>
  <si>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</si>
  <si>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</si>
  <si>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</si>
  <si>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</si>
  <si>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</si>
  <si>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</si>
  <si>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</si>
  <si>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</si>
  <si>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</si>
  <si>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</si>
  <si>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</si>
  <si>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</si>
  <si>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</si>
  <si>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</si>
  <si>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</si>
  <si>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</si>
  <si>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</si>
  <si>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</si>
  <si>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</si>
  <si>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</si>
  <si>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</si>
  <si>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</si>
  <si>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</si>
  <si>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</si>
  <si>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</si>
  <si>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</si>
  <si>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</si>
  <si>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</si>
  <si>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</si>
  <si>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</si>
  <si>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</si>
  <si>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</si>
  <si>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</si>
  <si>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</si>
  <si>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</si>
  <si>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</si>
  <si>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</si>
  <si>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</si>
  <si>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</si>
  <si>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</si>
  <si>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</si>
  <si>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</si>
  <si>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</si>
  <si>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</si>
  <si>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</si>
  <si>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</si>
  <si>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</si>
  <si>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</si>
  <si>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</si>
  <si>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</si>
  <si>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</si>
  <si>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</si>
  <si>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</si>
  <si>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</si>
  <si>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</si>
  <si>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</si>
  <si>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</si>
  <si>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</si>
  <si>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</si>
  <si>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</si>
  <si>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</si>
  <si>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</si>
  <si>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</si>
  <si>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</si>
  <si>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</si>
  <si>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</si>
  <si>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</si>
  <si>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</si>
  <si>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</si>
  <si>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</si>
  <si>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</si>
  <si>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</si>
  <si>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</si>
  <si>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</si>
  <si>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</si>
  <si>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</si>
  <si>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</si>
  <si>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</si>
  <si>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</si>
  <si>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</si>
  <si>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</si>
  <si>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</si>
  <si>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</si>
  <si>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</si>
  <si>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</si>
  <si>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</si>
  <si>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</si>
  <si>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</si>
  <si>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</si>
  <si>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</si>
  <si>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</si>
  <si>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</si>
  <si>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</si>
  <si>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</si>
  <si>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</si>
  <si>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</si>
  <si>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</si>
  <si>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</si>
  <si>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</si>
  <si>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</si>
  <si>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</si>
  <si>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</si>
  <si>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</si>
  <si>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</si>
  <si>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</si>
  <si>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</si>
  <si>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</si>
  <si>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</si>
  <si>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</si>
  <si>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</si>
  <si>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</si>
  <si>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</si>
  <si>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TRATOR DE ESTEIRAS, POTÊNCIA 100 HP, PESO OPERACIONAL 9,4 T, COM LÂMINA 2,19 M3 - CHP DIURNO. AF_06/2014</t>
  </si>
  <si>
    <t>TRATOR DE PNEUS, POTÊNCIA 85 CV, TRAÇÃO 4X4, PESO COM LASTRO DE 4.675 KG - CHP DIURNO. AF_06/2014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</si>
  <si>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</si>
  <si>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</si>
  <si>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</si>
  <si>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</si>
  <si>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</si>
  <si>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</si>
  <si>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</si>
  <si>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</si>
  <si>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</si>
  <si>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</si>
  <si>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</si>
  <si>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</si>
  <si>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</si>
  <si>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</si>
  <si>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</si>
  <si>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</si>
  <si>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</si>
  <si>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</si>
  <si>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</si>
  <si>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</si>
  <si>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</si>
  <si>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</si>
  <si>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</si>
  <si>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</si>
  <si>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</si>
  <si>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</si>
  <si>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</si>
  <si>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</si>
  <si>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</si>
  <si>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</si>
  <si>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</si>
  <si>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</si>
  <si>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</si>
  <si>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</si>
  <si>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</si>
  <si>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</si>
  <si>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</si>
  <si>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</si>
  <si>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</si>
  <si>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</si>
  <si>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</si>
  <si>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</si>
  <si>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</si>
  <si>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</si>
  <si>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</si>
  <si>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</si>
  <si>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</si>
  <si>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</si>
  <si>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</si>
  <si>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</si>
  <si>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</si>
  <si>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</si>
  <si>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</si>
  <si>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</si>
  <si>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</si>
  <si>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</si>
  <si>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</si>
  <si>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</si>
  <si>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</si>
  <si>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</si>
  <si>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</si>
  <si>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</si>
  <si>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</si>
  <si>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</si>
  <si>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</si>
  <si>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</si>
  <si>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</si>
  <si>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</si>
  <si>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</si>
  <si>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</si>
  <si>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</si>
  <si>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</si>
  <si>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</si>
  <si>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</si>
  <si>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</si>
  <si>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</si>
  <si>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</si>
  <si>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</si>
  <si>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</si>
  <si>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</si>
  <si>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</si>
  <si>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</si>
  <si>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</si>
  <si>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</si>
  <si>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</si>
  <si>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</si>
  <si>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</si>
  <si>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</si>
  <si>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</si>
  <si>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</si>
  <si>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</si>
  <si>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</si>
  <si>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</si>
  <si>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</si>
  <si>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</si>
  <si>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</si>
  <si>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</si>
  <si>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</si>
  <si>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</si>
  <si>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</si>
  <si>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</si>
  <si>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</si>
  <si>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</si>
  <si>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</si>
  <si>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</si>
  <si>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</si>
  <si>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</si>
  <si>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</si>
  <si>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</si>
  <si>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</si>
  <si>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</si>
  <si>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</si>
  <si>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</si>
  <si>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</si>
  <si>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</si>
  <si>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</si>
  <si>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</si>
  <si>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</si>
  <si>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</si>
  <si>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</si>
  <si>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</si>
  <si>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</si>
  <si>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</si>
  <si>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</si>
  <si>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</si>
  <si>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</si>
  <si>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</si>
  <si>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</si>
  <si>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</si>
  <si>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</si>
  <si>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</si>
  <si>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</si>
  <si>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</si>
  <si>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</si>
  <si>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</si>
  <si>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</si>
  <si>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</si>
  <si>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</si>
  <si>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</si>
  <si>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</si>
  <si>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</si>
  <si>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</si>
  <si>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</si>
  <si>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</si>
  <si>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</si>
  <si>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</si>
  <si>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</si>
  <si>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</si>
  <si>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</si>
  <si>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</si>
  <si>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</si>
  <si>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</si>
  <si>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</si>
  <si>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</si>
  <si>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</si>
  <si>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</si>
  <si>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</si>
  <si>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</si>
  <si>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</si>
  <si>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</si>
  <si>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</si>
  <si>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</si>
  <si>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</si>
  <si>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</si>
  <si>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</si>
  <si>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</si>
  <si>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</si>
  <si>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</si>
  <si>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</si>
  <si>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</si>
  <si>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</si>
  <si>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</si>
  <si>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</si>
  <si>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</si>
  <si>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</si>
  <si>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</si>
  <si>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</si>
  <si>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</si>
  <si>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</si>
  <si>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</si>
  <si>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</si>
  <si>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</si>
  <si>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</si>
  <si>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</si>
  <si>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</si>
  <si>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</si>
  <si>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</si>
  <si>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</si>
  <si>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</si>
  <si>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</si>
  <si>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</si>
  <si>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</si>
  <si>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</si>
  <si>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</si>
  <si>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</si>
  <si>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</si>
  <si>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</si>
  <si>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</si>
  <si>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</si>
  <si>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</si>
  <si>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</si>
  <si>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</si>
  <si>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</si>
  <si>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</si>
  <si>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</si>
  <si>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</si>
  <si>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</si>
  <si>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</si>
  <si>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</si>
  <si>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</si>
  <si>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</si>
  <si>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</si>
  <si>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</si>
  <si>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</si>
  <si>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</si>
  <si>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</si>
  <si>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</si>
  <si>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</si>
  <si>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</si>
  <si>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</si>
  <si>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</si>
  <si>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</si>
  <si>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</si>
  <si>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</si>
  <si>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</si>
  <si>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</si>
  <si>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</si>
  <si>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</si>
  <si>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</si>
  <si>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</si>
  <si>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</si>
  <si>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</si>
  <si>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</si>
  <si>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</si>
  <si>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</si>
  <si>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</si>
  <si>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</si>
  <si>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</si>
  <si>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</si>
  <si>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</si>
  <si>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</si>
  <si>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</si>
  <si>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</si>
  <si>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</si>
  <si>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</si>
  <si>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</si>
  <si>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</si>
  <si>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</si>
  <si>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</si>
  <si>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</si>
  <si>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</si>
  <si>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</si>
  <si>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</si>
  <si>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</si>
  <si>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</si>
  <si>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</si>
  <si>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</si>
  <si>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</si>
  <si>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</si>
  <si>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</si>
  <si>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</si>
  <si>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</si>
  <si>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</si>
  <si>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</si>
  <si>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</si>
  <si>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</si>
  <si>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</si>
  <si>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</si>
  <si>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</si>
  <si>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</si>
  <si>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</si>
  <si>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</si>
  <si>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</si>
  <si>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</si>
  <si>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</si>
  <si>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</si>
  <si>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</si>
  <si>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</si>
  <si>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</si>
  <si>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</si>
  <si>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</si>
  <si>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</si>
  <si>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</si>
  <si>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</si>
  <si>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</si>
  <si>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</si>
  <si>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</si>
  <si>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</si>
  <si>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</si>
  <si>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</si>
  <si>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</si>
  <si>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</si>
  <si>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</si>
  <si>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</si>
  <si>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</si>
  <si>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</si>
  <si>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</si>
  <si>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</si>
  <si>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</si>
  <si>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</si>
  <si>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</si>
  <si>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</si>
  <si>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</si>
  <si>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</si>
  <si>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</si>
  <si>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</si>
  <si>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</si>
  <si>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</si>
  <si>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</si>
  <si>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</si>
  <si>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</si>
  <si>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</si>
  <si>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</si>
  <si>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</si>
  <si>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</si>
  <si>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</si>
  <si>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</si>
  <si>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</si>
  <si>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</si>
  <si>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</si>
  <si>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</si>
  <si>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</si>
  <si>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</si>
  <si>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</si>
  <si>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</si>
  <si>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</si>
  <si>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</si>
  <si>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</si>
  <si>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</si>
  <si>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</si>
  <si>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</si>
  <si>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</si>
  <si>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</si>
  <si>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</si>
  <si>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</si>
  <si>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</si>
  <si>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</si>
  <si>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</si>
  <si>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</si>
  <si>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</si>
  <si>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</si>
  <si>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</si>
  <si>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</si>
  <si>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</si>
  <si>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</si>
  <si>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</si>
  <si>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</si>
  <si>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</si>
  <si>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</si>
  <si>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</si>
  <si>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</si>
  <si>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</si>
  <si>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</si>
  <si>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</si>
  <si>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</si>
  <si>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</si>
  <si>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</si>
  <si>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</si>
  <si>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</si>
  <si>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</si>
  <si>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</si>
  <si>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</si>
  <si>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</si>
  <si>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</si>
  <si>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</si>
  <si>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</si>
  <si>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</si>
  <si>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</si>
  <si>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</si>
  <si>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</si>
  <si>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</si>
  <si>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</si>
  <si>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</si>
  <si>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</si>
  <si>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</si>
  <si>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</si>
  <si>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</si>
  <si>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</si>
  <si>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</si>
  <si>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</si>
  <si>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</si>
  <si>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</si>
  <si>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</si>
  <si>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</si>
  <si>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</si>
  <si>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</si>
  <si>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</si>
  <si>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</si>
  <si>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</si>
  <si>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</si>
  <si>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</si>
  <si>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</si>
  <si>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</si>
  <si>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</si>
  <si>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</si>
  <si>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</si>
  <si>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</si>
  <si>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</si>
  <si>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</si>
  <si>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</si>
  <si>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</si>
  <si>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</si>
  <si>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</si>
  <si>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</si>
  <si>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</si>
  <si>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</si>
  <si>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</si>
  <si>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</si>
  <si>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</si>
  <si>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</si>
  <si>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</si>
  <si>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</si>
  <si>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</si>
  <si>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</si>
  <si>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</si>
  <si>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</si>
  <si>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</si>
  <si>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</si>
  <si>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</si>
  <si>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</si>
  <si>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</si>
  <si>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</si>
  <si>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</si>
  <si>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</si>
  <si>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</si>
  <si>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</si>
  <si>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</si>
  <si>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</si>
  <si>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</si>
  <si>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</si>
  <si>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</si>
  <si>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</si>
  <si>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</si>
  <si>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</si>
  <si>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</si>
  <si>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</si>
  <si>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</si>
  <si>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</si>
  <si>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</si>
  <si>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</si>
  <si>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</si>
  <si>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</si>
  <si>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</si>
  <si>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</si>
  <si>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</si>
  <si>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</si>
  <si>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</si>
  <si>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</si>
  <si>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</si>
  <si>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</si>
  <si>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</si>
  <si>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</si>
  <si>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</si>
  <si>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</si>
  <si>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</si>
  <si>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</si>
  <si>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</si>
  <si>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</si>
  <si>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</si>
  <si>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</si>
  <si>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</si>
  <si>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</si>
  <si>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</si>
  <si>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</si>
  <si>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</si>
  <si>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</si>
  <si>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</si>
  <si>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</si>
  <si>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</si>
  <si>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</si>
  <si>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</si>
  <si>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</si>
  <si>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</si>
  <si>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</si>
  <si>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</si>
  <si>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</si>
  <si>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</si>
  <si>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</si>
  <si>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</si>
  <si>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</si>
  <si>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</si>
  <si>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</si>
  <si>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</si>
  <si>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</si>
  <si>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</si>
  <si>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</si>
  <si>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</si>
  <si>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</si>
  <si>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</si>
  <si>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</si>
  <si>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</si>
  <si>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</si>
  <si>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</si>
  <si>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</si>
  <si>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</si>
  <si>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</si>
  <si>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</si>
  <si>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</si>
  <si>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</si>
  <si>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</si>
  <si>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</si>
  <si>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</si>
  <si>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</si>
  <si>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</si>
  <si>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</si>
  <si>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</si>
  <si>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</si>
  <si>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</si>
  <si>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</si>
  <si>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</si>
  <si>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</si>
  <si>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</si>
  <si>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</si>
  <si>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</si>
  <si>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</si>
  <si>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</si>
  <si>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</si>
  <si>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</si>
  <si>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</si>
  <si>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</si>
  <si>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</si>
  <si>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</si>
  <si>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</si>
  <si>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</si>
  <si>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</si>
  <si>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</si>
  <si>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</si>
  <si>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</si>
  <si>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</si>
  <si>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</si>
  <si>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</si>
  <si>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</si>
  <si>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</si>
  <si>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</si>
  <si>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</si>
  <si>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</si>
  <si>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</si>
  <si>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</si>
  <si>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</si>
  <si>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</si>
  <si>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</si>
  <si>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</si>
  <si>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</si>
  <si>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</si>
  <si>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</si>
  <si>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</si>
  <si>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</si>
  <si>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</si>
  <si>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</si>
  <si>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</si>
  <si>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</si>
  <si>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</si>
  <si>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</si>
  <si>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</si>
  <si>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</si>
  <si>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</si>
  <si>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</si>
  <si>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</si>
  <si>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</si>
  <si>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</si>
  <si>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</si>
  <si>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</si>
  <si>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</si>
  <si>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</si>
  <si>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</si>
  <si>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</si>
  <si>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</si>
  <si>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</si>
  <si>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</si>
  <si>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</si>
  <si>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</si>
  <si>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</si>
  <si>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</si>
  <si>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</si>
  <si>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</si>
  <si>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</si>
  <si>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</si>
  <si>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</si>
  <si>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</si>
  <si>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</si>
  <si>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</si>
  <si>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</si>
  <si>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</si>
  <si>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</si>
  <si>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</si>
  <si>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</si>
  <si>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</si>
  <si>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</si>
  <si>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</si>
  <si>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</si>
  <si>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</si>
  <si>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</si>
  <si>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</si>
  <si>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</si>
  <si>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</si>
  <si>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</si>
  <si>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</si>
  <si>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</si>
  <si>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</si>
  <si>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</si>
  <si>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</si>
  <si>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</si>
  <si>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</si>
  <si>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</si>
  <si>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</si>
  <si>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</si>
  <si>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</si>
  <si>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</si>
  <si>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</si>
  <si>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</si>
  <si>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</si>
  <si>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</si>
  <si>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</si>
  <si>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</si>
  <si>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</si>
  <si>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</si>
  <si>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</si>
  <si>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</si>
  <si>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</si>
  <si>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</si>
  <si>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</si>
  <si>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</si>
  <si>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</si>
  <si>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</si>
  <si>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</si>
  <si>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</si>
  <si>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</si>
  <si>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</si>
  <si>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</si>
  <si>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</si>
  <si>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</si>
  <si>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</si>
  <si>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</si>
  <si>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</si>
  <si>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</si>
  <si>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</si>
  <si>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</si>
  <si>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</si>
  <si>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</si>
  <si>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</si>
  <si>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</si>
  <si>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</si>
  <si>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</si>
  <si>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</si>
  <si>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</si>
  <si>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</si>
  <si>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</si>
  <si>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</si>
  <si>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</si>
  <si>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</si>
  <si>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</si>
  <si>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</si>
  <si>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</si>
  <si>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</si>
  <si>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</si>
  <si>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</si>
  <si>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</si>
  <si>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</si>
  <si>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</si>
  <si>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</si>
  <si>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</si>
  <si>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</si>
  <si>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</si>
  <si>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</si>
  <si>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</si>
  <si>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</si>
  <si>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</si>
  <si>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</si>
  <si>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</si>
  <si>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</si>
  <si>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</si>
  <si>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</si>
  <si>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</si>
  <si>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</si>
  <si>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</si>
  <si>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</si>
  <si>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</si>
  <si>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</si>
  <si>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</si>
  <si>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</si>
  <si>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</si>
  <si>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</si>
  <si>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</si>
  <si>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</si>
  <si>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</si>
  <si>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</si>
  <si>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</si>
  <si>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</si>
  <si>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</si>
  <si>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</si>
  <si>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</si>
  <si>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</si>
  <si>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</si>
  <si>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</si>
  <si>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</si>
  <si>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</si>
  <si>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</si>
  <si>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</si>
  <si>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</si>
  <si>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</si>
  <si>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</si>
  <si>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</si>
  <si>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</si>
  <si>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</si>
  <si>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</si>
  <si>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</si>
  <si>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</si>
  <si>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</si>
  <si>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</si>
  <si>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</si>
  <si>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</si>
  <si>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</si>
  <si>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</si>
  <si>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</si>
  <si>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</si>
  <si>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</si>
  <si>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</si>
  <si>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</si>
  <si>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</si>
  <si>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</si>
  <si>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</si>
  <si>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</si>
  <si>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</si>
  <si>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</si>
  <si>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</si>
  <si>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</si>
  <si>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</si>
  <si>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</si>
  <si>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</si>
  <si>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</si>
  <si>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</si>
  <si>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</si>
  <si>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</si>
  <si>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</si>
  <si>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</si>
  <si>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</si>
  <si>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</si>
  <si>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</si>
  <si>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</si>
  <si>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</si>
  <si>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</si>
  <si>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</si>
  <si>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</si>
  <si>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</si>
  <si>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</si>
  <si>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</si>
  <si>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</si>
  <si>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</si>
  <si>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</si>
  <si>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</si>
  <si>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</si>
  <si>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</si>
  <si>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</si>
  <si>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</si>
  <si>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</si>
  <si>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</si>
  <si>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</si>
  <si>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</si>
  <si>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</si>
  <si>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</si>
  <si>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</si>
  <si>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</si>
  <si>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</si>
  <si>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</si>
  <si>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</si>
  <si>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</si>
  <si>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</si>
  <si>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</si>
  <si>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</si>
  <si>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</si>
  <si>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</si>
  <si>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</si>
  <si>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</si>
  <si>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</si>
  <si>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</si>
  <si>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</si>
  <si>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</si>
  <si>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</si>
  <si>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</si>
  <si>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</si>
  <si>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</si>
  <si>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</si>
  <si>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</si>
  <si>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</si>
  <si>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</si>
  <si>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</si>
  <si>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</si>
  <si>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</si>
  <si>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</si>
  <si>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</si>
  <si>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</si>
  <si>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</si>
  <si>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</si>
  <si>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</si>
  <si>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</si>
  <si>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</si>
  <si>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</si>
  <si>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</si>
  <si>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</si>
  <si>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</si>
  <si>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</si>
  <si>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</si>
  <si>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</si>
  <si>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</si>
  <si>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</si>
  <si>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</si>
  <si>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</si>
  <si>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</si>
  <si>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</si>
  <si>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</si>
  <si>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</si>
  <si>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</si>
  <si>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</si>
  <si>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</si>
  <si>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</si>
  <si>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</si>
  <si>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</si>
  <si>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</si>
  <si>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</si>
  <si>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</si>
  <si>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</si>
  <si>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</si>
  <si>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</si>
  <si>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</si>
  <si>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</si>
  <si>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</si>
  <si>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</si>
  <si>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</si>
  <si>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</si>
  <si>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</si>
  <si>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</si>
  <si>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</si>
  <si>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</si>
  <si>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</si>
  <si>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</si>
  <si>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</si>
  <si>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</si>
  <si>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</si>
  <si>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</si>
  <si>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</si>
  <si>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</si>
  <si>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</si>
  <si>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</si>
  <si>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</si>
  <si>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</si>
  <si>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</si>
  <si>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</si>
  <si>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</si>
  <si>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</si>
  <si>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</si>
  <si>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</si>
  <si>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</si>
  <si>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</si>
  <si>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</si>
  <si>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</si>
  <si>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</si>
  <si>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</si>
  <si>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</si>
  <si>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</si>
  <si>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</si>
  <si>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</si>
  <si>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</si>
  <si>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</si>
  <si>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</si>
  <si>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</si>
  <si>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</si>
  <si>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</si>
  <si>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</si>
  <si>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</si>
  <si>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</si>
  <si>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</si>
  <si>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</si>
  <si>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</si>
  <si>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</si>
  <si>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</si>
  <si>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</si>
  <si>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</si>
  <si>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</si>
  <si>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</si>
  <si>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</si>
  <si>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</si>
  <si>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</si>
  <si>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</si>
  <si>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</si>
  <si>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</si>
  <si>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</si>
  <si>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</si>
  <si>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</si>
  <si>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</si>
  <si>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</si>
  <si>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</si>
  <si>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</si>
  <si>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</si>
  <si>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</si>
  <si>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</si>
  <si>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</si>
  <si>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</si>
  <si>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</si>
  <si>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</si>
  <si>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</si>
  <si>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</si>
  <si>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</si>
  <si>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</si>
  <si>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</si>
  <si>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</si>
  <si>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</si>
  <si>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</si>
  <si>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</si>
  <si>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</si>
  <si>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</si>
  <si>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</si>
  <si>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</si>
  <si>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</si>
  <si>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</si>
  <si>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</si>
  <si>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</si>
  <si>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</si>
  <si>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</si>
  <si>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</si>
  <si>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</si>
  <si>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</si>
  <si>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</si>
  <si>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</si>
  <si>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</si>
  <si>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</si>
  <si>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</si>
  <si>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</si>
  <si>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</si>
  <si>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</si>
  <si>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</si>
  <si>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</si>
  <si>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</si>
  <si>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</si>
  <si>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</si>
  <si>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</si>
  <si>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</si>
  <si>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</si>
  <si>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</si>
  <si>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</si>
  <si>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</si>
  <si>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</si>
  <si>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</si>
  <si>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</si>
  <si>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</si>
  <si>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</si>
  <si>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</si>
  <si>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</si>
  <si>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</si>
  <si>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</si>
  <si>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</si>
  <si>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</si>
  <si>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</si>
  <si>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</si>
  <si>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</si>
  <si>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</si>
  <si>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</si>
  <si>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</si>
  <si>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</si>
  <si>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</si>
  <si>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</si>
  <si>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</si>
  <si>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</si>
  <si>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</si>
  <si>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</si>
  <si>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</si>
  <si>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</si>
  <si>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</si>
  <si>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</si>
  <si>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</si>
  <si>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</si>
  <si>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</si>
  <si>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</si>
  <si>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</si>
  <si>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</si>
  <si>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</si>
  <si>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</si>
  <si>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</si>
  <si>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</si>
  <si>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</si>
  <si>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</si>
  <si>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</si>
  <si>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</si>
  <si>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</si>
  <si>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</si>
  <si>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</si>
  <si>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</si>
  <si>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</si>
  <si>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</si>
  <si>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</si>
  <si>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</si>
  <si>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</si>
  <si>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</si>
  <si>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</si>
  <si>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</si>
  <si>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</si>
  <si>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</si>
  <si>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</si>
  <si>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</si>
  <si>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</si>
  <si>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</si>
  <si>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</si>
  <si>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</si>
  <si>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</si>
  <si>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</si>
  <si>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</si>
  <si>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</si>
  <si>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</si>
  <si>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</si>
  <si>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</si>
  <si>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</si>
  <si>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</si>
  <si>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</si>
  <si>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</si>
  <si>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</si>
  <si>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</si>
  <si>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</si>
  <si>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</si>
  <si>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</si>
  <si>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</si>
  <si>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</si>
  <si>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</si>
  <si>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</si>
  <si>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</si>
  <si>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</si>
  <si>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</si>
  <si>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</si>
  <si>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</si>
  <si>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</si>
  <si>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</si>
  <si>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</si>
  <si>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</si>
  <si>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</si>
  <si>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</si>
  <si>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</si>
  <si>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</si>
  <si>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</si>
  <si>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</si>
  <si>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</si>
  <si>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</si>
  <si>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</si>
  <si>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</si>
  <si>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</si>
  <si>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</si>
  <si>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</si>
  <si>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</si>
  <si>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</si>
  <si>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</si>
  <si>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</si>
  <si>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</si>
  <si>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</si>
  <si>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</si>
  <si>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</si>
  <si>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</si>
  <si>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</si>
  <si>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</si>
  <si>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</si>
  <si>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</si>
  <si>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</si>
  <si>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</si>
  <si>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</si>
  <si>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</si>
  <si>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</si>
  <si>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</si>
  <si>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</si>
  <si>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</si>
  <si>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</si>
  <si>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</si>
  <si>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</si>
  <si>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</si>
  <si>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</si>
  <si>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</si>
  <si>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</si>
  <si>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</si>
  <si>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</si>
  <si>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</si>
  <si>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</si>
  <si>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</si>
  <si>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</si>
  <si>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</si>
  <si>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</si>
  <si>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</si>
  <si>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</si>
  <si>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</si>
  <si>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</si>
  <si>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</si>
  <si>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</si>
  <si>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</si>
  <si>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</si>
  <si>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</si>
  <si>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</si>
  <si>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</si>
  <si>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</si>
  <si>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</si>
  <si>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</si>
  <si>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</si>
  <si>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</si>
  <si>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</si>
  <si>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</si>
  <si>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</si>
  <si>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</si>
  <si>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</si>
  <si>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</si>
  <si>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</si>
  <si>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</si>
  <si>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</si>
  <si>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</si>
  <si>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</si>
  <si>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</si>
  <si>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</si>
  <si>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</si>
  <si>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</si>
  <si>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</si>
  <si>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</si>
  <si>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</si>
  <si>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</si>
  <si>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</si>
  <si>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</si>
  <si>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</si>
  <si>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</si>
  <si>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</si>
  <si>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</si>
  <si>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</si>
  <si>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</si>
  <si>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</si>
  <si>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</si>
  <si>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</si>
  <si>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</si>
  <si>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</si>
  <si>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</si>
  <si>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</si>
  <si>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</si>
  <si>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</si>
  <si>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</si>
  <si>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</si>
  <si>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</si>
  <si>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</si>
  <si>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</si>
  <si>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</si>
  <si>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</si>
  <si>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</si>
  <si>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</si>
  <si>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</si>
  <si>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</si>
  <si>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</si>
  <si>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</si>
  <si>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</si>
  <si>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</si>
  <si>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</si>
  <si>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</si>
  <si>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</si>
  <si>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</si>
  <si>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</si>
  <si>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</si>
  <si>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</si>
  <si>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</si>
  <si>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</si>
  <si>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</si>
  <si>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</si>
  <si>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</si>
  <si>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</si>
  <si>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</si>
  <si>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</si>
  <si>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</si>
  <si>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</si>
  <si>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</si>
  <si>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</si>
  <si>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</si>
  <si>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</si>
  <si>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</si>
  <si>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</si>
  <si>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</si>
  <si>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</si>
  <si>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</si>
  <si>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</si>
  <si>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</si>
  <si>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</si>
  <si>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</si>
  <si>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</si>
  <si>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</si>
  <si>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</si>
  <si>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</si>
  <si>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</si>
  <si>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</si>
  <si>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</si>
  <si>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</si>
  <si>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</si>
  <si>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</si>
  <si>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</si>
  <si>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</si>
  <si>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</si>
  <si>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</si>
  <si>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</si>
  <si>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</si>
  <si>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</si>
  <si>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</si>
  <si>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</si>
  <si>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</si>
  <si>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</si>
  <si>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</si>
  <si>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</si>
  <si>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</si>
  <si>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</si>
  <si>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</si>
  <si>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</si>
  <si>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</si>
  <si>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</si>
  <si>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</si>
  <si>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</si>
  <si>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</si>
  <si>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</si>
  <si>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</si>
  <si>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</si>
  <si>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</si>
  <si>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</si>
  <si>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</si>
  <si>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</si>
  <si>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</si>
  <si>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</si>
  <si>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</si>
  <si>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</si>
  <si>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</si>
  <si>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</si>
  <si>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</si>
  <si>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</si>
  <si>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</si>
  <si>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</si>
  <si>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</si>
  <si>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</si>
  <si>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</si>
  <si>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</si>
  <si>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</si>
  <si>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</si>
  <si>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</si>
  <si>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</si>
  <si>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</si>
  <si>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</si>
  <si>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</si>
  <si>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</si>
  <si>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</si>
  <si>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</si>
  <si>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</si>
  <si>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</si>
  <si>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</si>
  <si>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</si>
  <si>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</si>
  <si>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</si>
  <si>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</si>
  <si>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</si>
  <si>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</si>
  <si>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</si>
  <si>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</si>
  <si>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</si>
  <si>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</si>
  <si>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</si>
  <si>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</si>
  <si>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</si>
  <si>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PINTURA ANTICORROSIVA DE DUTO METÁLICO. AF_04/2018</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</si>
  <si>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</si>
  <si>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</si>
  <si>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</si>
  <si>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</si>
  <si>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</si>
  <si>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</si>
  <si>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</si>
  <si>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</si>
  <si>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</si>
  <si>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</si>
  <si>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</si>
  <si>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</si>
  <si>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</si>
  <si>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</si>
  <si>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</si>
  <si>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</si>
  <si>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</si>
  <si>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</si>
  <si>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</si>
  <si>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</si>
  <si>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</si>
  <si>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</si>
  <si>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</si>
  <si>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</si>
  <si>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</si>
  <si>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</si>
  <si>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</si>
  <si>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</si>
  <si>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</si>
  <si>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</si>
  <si>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</si>
  <si>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</si>
  <si>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</si>
  <si>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</si>
  <si>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</si>
  <si>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</si>
  <si>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</si>
  <si>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</si>
  <si>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</si>
  <si>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</si>
  <si>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</si>
  <si>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</si>
  <si>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</si>
  <si>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</si>
  <si>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</si>
  <si>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</si>
  <si>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</si>
  <si>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</si>
  <si>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</si>
  <si>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</si>
  <si>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</si>
  <si>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</si>
  <si>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</si>
  <si>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</si>
  <si>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</si>
  <si>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</si>
  <si>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</si>
  <si>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</si>
  <si>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</si>
  <si>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</si>
  <si>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</si>
  <si>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</si>
  <si>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</si>
  <si>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</si>
  <si>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</si>
  <si>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</si>
  <si>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</si>
  <si>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</si>
  <si>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</si>
  <si>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</si>
  <si>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</si>
  <si>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</si>
  <si>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</si>
  <si>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</si>
  <si>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</si>
  <si>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</si>
  <si>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</si>
  <si>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</si>
  <si>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</si>
  <si>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</si>
  <si>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</si>
  <si>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LUVA DE CORRER, CPVC, SOLDÁVEL, DN 22MM, INSTALADO EM RAMAL DE DISTRIBUIÇÃO DE ÁGUA   FORNECIMENTO E INSTALAÇÃO. AF_12/2014</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</si>
  <si>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</si>
  <si>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</si>
  <si>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</si>
  <si>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</si>
  <si>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</si>
  <si>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</si>
  <si>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</si>
  <si>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</si>
  <si>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</si>
  <si>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</si>
  <si>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</si>
  <si>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</si>
  <si>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</si>
  <si>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</si>
  <si>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</si>
  <si>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</si>
  <si>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</si>
  <si>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</si>
  <si>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</si>
  <si>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</si>
  <si>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</si>
  <si>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</si>
  <si>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</si>
  <si>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</si>
  <si>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</si>
  <si>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</si>
  <si>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</si>
  <si>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</si>
  <si>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</si>
  <si>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</si>
  <si>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</si>
  <si>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</si>
  <si>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</si>
  <si>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</si>
  <si>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</si>
  <si>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</si>
  <si>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</si>
  <si>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</si>
  <si>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</si>
  <si>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</si>
  <si>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</si>
  <si>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</si>
  <si>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</si>
  <si>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</si>
  <si>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</si>
  <si>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</si>
  <si>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</si>
  <si>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</si>
  <si>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</si>
  <si>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</si>
  <si>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</si>
  <si>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</si>
  <si>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</si>
  <si>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</si>
  <si>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</si>
  <si>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</si>
  <si>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</si>
  <si>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</si>
  <si>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</si>
  <si>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</si>
  <si>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</si>
  <si>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</si>
  <si>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</si>
  <si>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</si>
  <si>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</si>
  <si>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</si>
  <si>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</si>
  <si>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</si>
  <si>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</si>
  <si>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</si>
  <si>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</si>
  <si>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</si>
  <si>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</si>
  <si>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</si>
  <si>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</si>
  <si>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</si>
  <si>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</si>
  <si>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</si>
  <si>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</si>
  <si>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</si>
  <si>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</si>
  <si>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</si>
  <si>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</si>
  <si>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</si>
  <si>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</si>
  <si>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</si>
  <si>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</si>
  <si>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</si>
  <si>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</si>
  <si>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</si>
  <si>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</si>
  <si>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</si>
  <si>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</si>
  <si>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</si>
  <si>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</si>
  <si>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</si>
  <si>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</si>
  <si>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</si>
  <si>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</si>
  <si>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</si>
  <si>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</si>
  <si>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</si>
  <si>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</si>
  <si>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</si>
  <si>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</si>
  <si>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</si>
  <si>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</si>
  <si>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</si>
  <si>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</si>
  <si>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</si>
  <si>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</si>
  <si>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</si>
  <si>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</si>
  <si>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</si>
  <si>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</si>
  <si>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</si>
  <si>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</si>
  <si>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</si>
  <si>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</si>
  <si>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</si>
  <si>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</si>
  <si>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</si>
  <si>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</si>
  <si>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</si>
  <si>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</si>
  <si>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</si>
  <si>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</si>
  <si>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</si>
  <si>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</si>
  <si>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</si>
  <si>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</si>
  <si>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</si>
  <si>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</si>
  <si>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</si>
  <si>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</si>
  <si>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</si>
  <si>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</si>
  <si>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</si>
  <si>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</si>
  <si>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</si>
  <si>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</si>
  <si>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</si>
  <si>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</si>
  <si>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</si>
  <si>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</si>
  <si>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</si>
  <si>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</si>
  <si>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</si>
  <si>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</si>
  <si>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</si>
  <si>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</si>
  <si>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</si>
  <si>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</si>
  <si>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</si>
  <si>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</si>
  <si>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</si>
  <si>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</si>
  <si>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</si>
  <si>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</si>
  <si>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</si>
  <si>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</si>
  <si>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</si>
  <si>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</si>
  <si>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</si>
  <si>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</si>
  <si>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</si>
  <si>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</si>
  <si>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</si>
  <si>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</si>
  <si>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</si>
  <si>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</si>
  <si>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</si>
  <si>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</si>
  <si>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</si>
  <si>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</si>
  <si>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</si>
  <si>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</si>
  <si>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</si>
  <si>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</si>
  <si>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</si>
  <si>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</si>
  <si>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</si>
  <si>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</si>
  <si>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</si>
  <si>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</si>
  <si>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</si>
  <si>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</si>
  <si>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</si>
  <si>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</si>
  <si>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</si>
  <si>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</si>
  <si>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</si>
  <si>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</si>
  <si>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</si>
  <si>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</si>
  <si>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</si>
  <si>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</si>
  <si>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</si>
  <si>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</si>
  <si>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</si>
  <si>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</si>
  <si>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</si>
  <si>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</si>
  <si>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</si>
  <si>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</si>
  <si>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</si>
  <si>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</si>
  <si>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</si>
  <si>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</si>
  <si>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</si>
  <si>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</si>
  <si>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</si>
  <si>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</si>
  <si>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</si>
  <si>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</si>
  <si>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</si>
  <si>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</si>
  <si>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</si>
  <si>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</si>
  <si>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</si>
  <si>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</si>
  <si>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</si>
  <si>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</si>
  <si>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</si>
  <si>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</si>
  <si>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</si>
  <si>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</si>
  <si>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</si>
  <si>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</si>
  <si>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</si>
  <si>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</si>
  <si>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</si>
  <si>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</si>
  <si>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</si>
  <si>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</si>
  <si>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</si>
  <si>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</si>
  <si>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</si>
  <si>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</si>
  <si>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</si>
  <si>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</si>
  <si>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</si>
  <si>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</si>
  <si>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</si>
  <si>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</si>
  <si>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</si>
  <si>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</si>
  <si>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</si>
  <si>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</si>
  <si>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</si>
  <si>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</si>
  <si>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</si>
  <si>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</si>
  <si>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</si>
  <si>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</si>
  <si>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</si>
  <si>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</si>
  <si>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</si>
  <si>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</si>
  <si>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</si>
  <si>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</si>
  <si>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</si>
  <si>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</si>
  <si>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</si>
  <si>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</si>
  <si>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</si>
  <si>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</si>
  <si>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</si>
  <si>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</si>
  <si>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</si>
  <si>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</si>
  <si>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</si>
  <si>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</si>
  <si>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FABRICAÇÃO, MONTAGEM E DESMONTAGEM DE FÔRMA PARA BLOCO DE COROAMENTO, EM MADEIRA SERRADA, E=25 MM, 1 UTILIZAÇÃO. AF_06/2017</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</si>
  <si>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</si>
  <si>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</si>
  <si>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TXKM</t>
  </si>
  <si>
    <t>T</t>
  </si>
  <si>
    <t>M3XKM</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</si>
  <si>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</si>
  <si>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</si>
  <si>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</si>
  <si>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</si>
  <si>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</si>
  <si>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</si>
  <si>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</si>
  <si>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</si>
  <si>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</si>
  <si>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</si>
  <si>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</si>
  <si>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</si>
  <si>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</si>
  <si>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</si>
  <si>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</si>
  <si>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</si>
  <si>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</si>
  <si>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</si>
  <si>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</si>
  <si>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</si>
  <si>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</si>
  <si>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</si>
  <si>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</si>
  <si>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</si>
  <si>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</si>
  <si>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</si>
  <si>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</si>
  <si>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</si>
  <si>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</si>
  <si>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</si>
  <si>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</si>
  <si>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</si>
  <si>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</si>
  <si>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</si>
  <si>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</si>
  <si>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</si>
  <si>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</si>
  <si>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</si>
  <si>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</si>
  <si>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</si>
  <si>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</si>
  <si>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</si>
  <si>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</si>
  <si>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</si>
  <si>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</si>
  <si>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</si>
  <si>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</si>
  <si>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</si>
  <si>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</si>
  <si>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</si>
  <si>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</si>
  <si>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</si>
  <si>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</si>
  <si>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</si>
  <si>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</si>
  <si>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</si>
  <si>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</si>
  <si>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</si>
  <si>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</si>
  <si>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</si>
  <si>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</si>
  <si>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</si>
  <si>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</si>
  <si>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</si>
  <si>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</si>
  <si>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</si>
  <si>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</si>
  <si>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</si>
  <si>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</si>
  <si>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</si>
  <si>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</si>
  <si>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</si>
  <si>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</si>
  <si>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</si>
  <si>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</si>
  <si>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</si>
  <si>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</si>
  <si>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</si>
  <si>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</si>
  <si>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</si>
  <si>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</si>
  <si>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</si>
  <si>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</si>
  <si>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</si>
  <si>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</si>
  <si>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</si>
  <si>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</si>
  <si>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</si>
  <si>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</si>
  <si>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</si>
  <si>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</si>
  <si>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</si>
  <si>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</si>
  <si>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</si>
  <si>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</si>
  <si>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</si>
  <si>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</si>
  <si>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</si>
  <si>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</si>
  <si>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</si>
  <si>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</si>
  <si>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</si>
  <si>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</si>
  <si>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</si>
  <si>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</si>
  <si>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MANUAL, APLICADA MANUALMENTE EM PANOS DE FACHADA COM PRESENÇA DE VÃOS, ESPESSURA MAIOR OU IGUAL A 50 MM.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</si>
  <si>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</si>
  <si>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</si>
  <si>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</si>
  <si>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</si>
  <si>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</si>
  <si>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</si>
  <si>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</si>
  <si>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</si>
  <si>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</si>
  <si>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</si>
  <si>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</si>
  <si>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</si>
  <si>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</si>
  <si>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</si>
  <si>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</si>
  <si>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</si>
  <si>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</si>
  <si>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</si>
  <si>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</si>
  <si>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</si>
  <si>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</si>
  <si>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</si>
  <si>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</si>
  <si>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</si>
  <si>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</si>
  <si>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</si>
  <si>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</si>
  <si>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</si>
  <si>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</si>
  <si>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</si>
  <si>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</si>
  <si>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</si>
  <si>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</si>
  <si>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</si>
  <si>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</si>
  <si>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</si>
  <si>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</si>
  <si>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</si>
  <si>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</si>
  <si>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</si>
  <si>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</si>
  <si>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</si>
  <si>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</si>
  <si>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</si>
  <si>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</si>
  <si>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</si>
  <si>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</si>
  <si>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</si>
  <si>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</si>
  <si>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</si>
  <si>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</si>
  <si>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</si>
  <si>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</si>
  <si>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</si>
  <si>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</si>
  <si>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</si>
  <si>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</si>
  <si>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</si>
  <si>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</si>
  <si>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</si>
  <si>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</si>
  <si>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</si>
  <si>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</si>
  <si>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</si>
  <si>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</si>
  <si>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</si>
  <si>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</si>
  <si>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</si>
  <si>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</si>
  <si>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</si>
  <si>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</si>
  <si>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</si>
  <si>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</si>
  <si>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</si>
  <si>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</si>
  <si>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</si>
  <si>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</si>
  <si>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</si>
  <si>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</si>
  <si>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</si>
  <si>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</si>
  <si>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</si>
  <si>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</si>
  <si>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</si>
  <si>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</si>
  <si>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</si>
  <si>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</si>
  <si>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</si>
  <si>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</si>
  <si>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</si>
  <si>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</si>
  <si>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</si>
  <si>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</si>
  <si>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</si>
  <si>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</si>
  <si>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</si>
  <si>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</si>
  <si>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</si>
  <si>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</si>
  <si>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</si>
  <si>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</si>
  <si>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</si>
  <si>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</si>
  <si>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</si>
  <si>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</si>
  <si>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</si>
  <si>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</si>
  <si>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</si>
  <si>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</si>
  <si>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</si>
  <si>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</si>
  <si>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</si>
  <si>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</si>
  <si>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</si>
  <si>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</si>
  <si>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</si>
  <si>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</si>
  <si>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</si>
  <si>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</si>
  <si>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</si>
  <si>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</si>
  <si>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</si>
  <si>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</si>
  <si>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</si>
  <si>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</si>
  <si>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</si>
  <si>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</si>
  <si>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</si>
  <si>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</si>
  <si>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</si>
  <si>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</si>
  <si>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</si>
  <si>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</si>
  <si>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</si>
  <si>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</si>
  <si>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</si>
  <si>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</si>
  <si>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</si>
  <si>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</si>
  <si>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</si>
  <si>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</si>
  <si>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</si>
  <si>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</si>
  <si>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</si>
  <si>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</si>
  <si>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</si>
  <si>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</si>
  <si>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</si>
  <si>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</si>
  <si>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</si>
  <si>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</si>
  <si>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</si>
  <si>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</si>
  <si>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</si>
  <si>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</si>
  <si>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</si>
  <si>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</si>
  <si>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</si>
  <si>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</si>
  <si>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</si>
  <si>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</si>
  <si>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</si>
  <si>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</si>
  <si>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</si>
  <si>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</si>
  <si>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</si>
  <si>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</si>
  <si>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</si>
  <si>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</si>
  <si>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</si>
  <si>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</si>
  <si>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</si>
  <si>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</si>
  <si>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</si>
  <si>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</si>
  <si>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</si>
  <si>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</si>
  <si>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</si>
  <si>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</si>
  <si>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</si>
  <si>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</si>
  <si>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</si>
  <si>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</si>
  <si>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</si>
  <si>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</si>
  <si>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</si>
  <si>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</si>
  <si>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</si>
  <si>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</si>
  <si>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</si>
  <si>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</si>
  <si>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</si>
  <si>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</si>
  <si>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</si>
  <si>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</si>
  <si>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</si>
  <si>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</si>
  <si>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</si>
  <si>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</si>
  <si>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</si>
  <si>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</si>
  <si>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</si>
  <si>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</si>
  <si>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</si>
  <si>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</si>
  <si>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</si>
  <si>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</si>
  <si>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</si>
  <si>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</si>
  <si>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</si>
  <si>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</si>
  <si>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</si>
  <si>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</si>
  <si>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</si>
  <si>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</si>
  <si>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</si>
  <si>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</si>
  <si>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</si>
  <si>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</si>
  <si>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</si>
  <si>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</si>
  <si>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</si>
  <si>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</si>
  <si>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</si>
  <si>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</si>
  <si>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</si>
  <si>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</si>
  <si>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</si>
  <si>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</si>
  <si>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</si>
  <si>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</si>
  <si>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</si>
  <si>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</si>
  <si>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</si>
  <si>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</si>
  <si>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</si>
  <si>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</si>
  <si>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</si>
  <si>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</si>
  <si>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</si>
  <si>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</si>
  <si>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</si>
  <si>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</si>
  <si>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</si>
  <si>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</si>
  <si>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</si>
  <si>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</si>
  <si>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</si>
  <si>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</si>
  <si>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</si>
  <si>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</si>
  <si>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</si>
  <si>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</si>
  <si>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</si>
  <si>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</si>
  <si>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</si>
  <si>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</si>
  <si>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</si>
  <si>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</si>
  <si>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</si>
  <si>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</si>
  <si>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</si>
  <si>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</si>
  <si>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</si>
  <si>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</si>
  <si>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</si>
  <si>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</si>
  <si>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</si>
  <si>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</si>
  <si>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</si>
  <si>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</si>
  <si>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</si>
  <si>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</si>
  <si>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</si>
  <si>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</si>
  <si>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</si>
  <si>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</si>
  <si>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</si>
  <si>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</si>
  <si>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</si>
  <si>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</si>
  <si>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</si>
  <si>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</si>
  <si>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</si>
  <si>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</si>
  <si>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</si>
  <si>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</si>
  <si>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</si>
  <si>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</si>
  <si>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</si>
  <si>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</si>
  <si>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</si>
  <si>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</si>
  <si>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</si>
  <si>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</si>
  <si>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</si>
  <si>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</si>
  <si>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</si>
  <si>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</si>
  <si>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</si>
  <si>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</si>
  <si>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</si>
  <si>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</si>
  <si>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</si>
  <si>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</si>
  <si>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</si>
  <si>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</si>
  <si>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</si>
  <si>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</si>
  <si>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</si>
  <si>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</si>
  <si>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</si>
  <si>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</si>
  <si>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</si>
  <si>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</si>
  <si>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</si>
  <si>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</si>
  <si>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</si>
  <si>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</si>
  <si>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</si>
  <si>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</si>
  <si>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</si>
  <si>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</si>
  <si>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</si>
  <si>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</si>
  <si>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</si>
  <si>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</si>
  <si>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</si>
  <si>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</si>
  <si>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</si>
  <si>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</si>
  <si>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</si>
  <si>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</si>
  <si>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</si>
  <si>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</si>
  <si>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</si>
  <si>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</si>
  <si>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</si>
  <si>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</si>
  <si>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</si>
  <si>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</si>
  <si>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</si>
  <si>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</si>
  <si>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</si>
  <si>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</si>
  <si>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</si>
  <si>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</si>
  <si>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</si>
  <si>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</si>
  <si>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</si>
  <si>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</si>
  <si>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</si>
  <si>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</si>
  <si>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</si>
  <si>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</si>
  <si>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</si>
  <si>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</si>
  <si>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</si>
  <si>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</si>
  <si>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</si>
  <si>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</si>
  <si>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</si>
  <si>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</si>
  <si>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</si>
  <si>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</si>
  <si>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</si>
  <si>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</si>
  <si>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</si>
  <si>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</si>
  <si>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</si>
  <si>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</si>
  <si>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</si>
  <si>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</si>
  <si>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</si>
  <si>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</si>
  <si>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</si>
  <si>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</si>
  <si>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</si>
  <si>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</si>
  <si>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</si>
  <si>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</si>
  <si>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</si>
  <si>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</si>
  <si>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</si>
  <si>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</si>
  <si>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</si>
  <si>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</si>
  <si>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</si>
  <si>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</si>
  <si>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</si>
  <si>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</si>
  <si>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</si>
  <si>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</si>
  <si>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</si>
  <si>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</si>
  <si>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</si>
  <si>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</si>
  <si>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</si>
  <si>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</si>
  <si>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</si>
  <si>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</si>
  <si>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</si>
  <si>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</si>
  <si>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</si>
  <si>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</si>
  <si>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</si>
  <si>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</si>
  <si>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</si>
  <si>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</si>
  <si>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</si>
  <si>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</si>
  <si>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</si>
  <si>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</si>
  <si>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</si>
  <si>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</si>
  <si>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</si>
  <si>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</si>
  <si>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</si>
  <si>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</si>
  <si>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</si>
  <si>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</si>
  <si>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</si>
  <si>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</si>
  <si>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</si>
  <si>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</si>
  <si>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</si>
  <si>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</si>
  <si>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</si>
  <si>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</si>
  <si>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</si>
  <si>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</si>
  <si>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</si>
  <si>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</si>
  <si>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</si>
  <si>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</si>
  <si>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</si>
  <si>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</si>
  <si>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</si>
  <si>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</si>
  <si>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</si>
  <si>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</si>
  <si>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</si>
  <si>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</si>
  <si>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</si>
  <si>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</si>
  <si>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</si>
  <si>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</si>
  <si>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</si>
  <si>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</si>
  <si>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</si>
  <si>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</si>
  <si>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</si>
  <si>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</si>
  <si>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</si>
  <si>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</si>
  <si>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</si>
  <si>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</si>
  <si>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</si>
  <si>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</si>
  <si>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</si>
  <si>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</si>
  <si>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</si>
  <si>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</si>
  <si>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</si>
  <si>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</si>
  <si>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</si>
  <si>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</si>
  <si>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</si>
  <si>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</si>
  <si>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</si>
  <si>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</si>
  <si>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</si>
  <si>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</si>
  <si>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</si>
  <si>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</si>
  <si>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</si>
  <si>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</si>
  <si>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</si>
  <si>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</si>
  <si>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</si>
  <si>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</si>
  <si>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</si>
  <si>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</si>
  <si>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</si>
  <si>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</si>
  <si>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</si>
  <si>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</si>
  <si>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</si>
  <si>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</si>
  <si>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</si>
  <si>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</si>
  <si>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</si>
  <si>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</si>
  <si>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</si>
  <si>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</si>
  <si>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</si>
  <si>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</si>
  <si>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</si>
  <si>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</si>
  <si>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</si>
  <si>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</si>
  <si>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</si>
  <si>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</si>
  <si>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</si>
  <si>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</si>
  <si>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</si>
  <si>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</si>
  <si>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</si>
  <si>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</si>
  <si>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</si>
  <si>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</si>
  <si>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</si>
  <si>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</si>
  <si>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</si>
  <si>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</si>
  <si>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</si>
  <si>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</si>
  <si>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</si>
  <si>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</si>
  <si>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</si>
  <si>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</si>
  <si>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</si>
  <si>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</si>
  <si>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</si>
  <si>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</si>
  <si>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</si>
  <si>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</si>
  <si>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</si>
  <si>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</si>
  <si>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</si>
  <si>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</si>
  <si>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</si>
  <si>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</si>
  <si>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</si>
  <si>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</si>
  <si>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</si>
  <si>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</si>
  <si>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</si>
  <si>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</si>
  <si>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</si>
  <si>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</si>
  <si>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</si>
  <si>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</si>
  <si>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</si>
  <si>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</si>
  <si>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</si>
  <si>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</si>
  <si>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</si>
  <si>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</si>
  <si>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</si>
  <si>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</si>
  <si>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</si>
  <si>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</si>
  <si>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</si>
  <si>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</si>
  <si>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</si>
  <si>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</si>
  <si>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</si>
  <si>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</si>
  <si>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</si>
  <si>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</si>
  <si>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</si>
  <si>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</si>
  <si>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</si>
  <si>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</si>
  <si>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</si>
  <si>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</si>
  <si>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</si>
  <si>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</si>
  <si>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</si>
  <si>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</si>
  <si>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</si>
  <si>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</si>
  <si>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</si>
  <si>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AD Administração Local, Mobilização, Desmobilização e Apoio Tecnológico</t>
  </si>
  <si>
    <t>un</t>
  </si>
  <si>
    <t>GRUPO - S01.010 - CANTEIRO DE OBRAS</t>
  </si>
  <si>
    <t>KM</t>
  </si>
  <si>
    <t>GRUPO - S02.010 - SERVIÇOS TÉCNICOS</t>
  </si>
  <si>
    <t>GRUPO - S03.010 - SERVIÇOS PRELIMINARES</t>
  </si>
  <si>
    <t>GRUPO - S04.010 - MOVIMENTO DE TERRA</t>
  </si>
  <si>
    <t>GRUPO - S05.010 - ESCORAMENTO / CONTENÇÃO</t>
  </si>
  <si>
    <t>GRUPO - S06.010 - ESGOTAMENTO</t>
  </si>
  <si>
    <t>GRUPO - S07.010 - FUNDACOES E ESTRUTURAS</t>
  </si>
  <si>
    <t>GRUPO - S08.010 - DISPOSITIVOS ESPECIAIS - CAIXAS E POÇOS DE VISITA</t>
  </si>
  <si>
    <t>GRUPO - S09.010 - FECHAMENTO</t>
  </si>
  <si>
    <t>GRUPO - S10.010 - PISOS E REVESTIMENTOS</t>
  </si>
  <si>
    <t>GRUPO - S11.010 - IMPERMEABILIZAÇÃO</t>
  </si>
  <si>
    <t>GRUPO - S12.010 - ESQUADRIAS E VIDROS</t>
  </si>
  <si>
    <t>GRUPO - S13.010 - COBERTURA</t>
  </si>
  <si>
    <t>GRUPO - S26.010 - SISTEMA ESGOTAMENTO SANITÁRIO</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</si>
  <si>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</si>
  <si>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</si>
  <si>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</si>
  <si>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</si>
  <si>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</si>
  <si>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</si>
  <si>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</si>
  <si>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</si>
  <si>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</si>
  <si>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</si>
  <si>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</si>
  <si>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</si>
  <si>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</si>
  <si>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</si>
  <si>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</si>
  <si>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</si>
  <si>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</si>
  <si>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</si>
  <si>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</si>
  <si>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</si>
  <si>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</si>
  <si>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</si>
  <si>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</si>
  <si>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</si>
  <si>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</si>
  <si>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</si>
  <si>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</si>
  <si>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</si>
  <si>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</si>
  <si>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</si>
  <si>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</si>
  <si>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</si>
  <si>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</si>
  <si>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</si>
  <si>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</si>
  <si>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</si>
  <si>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</si>
  <si>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</si>
  <si>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05.05.0053 (/)</t>
  </si>
  <si>
    <t>AD 05.05.0100 (/)</t>
  </si>
  <si>
    <t>AD 05.05.0150 (/)</t>
  </si>
  <si>
    <t>AD 05.05.0200 (/)</t>
  </si>
  <si>
    <t>AD 05.05.0250 (/)</t>
  </si>
  <si>
    <t>AD 05.05.0350 (/)</t>
  </si>
  <si>
    <t>AD 05.05.0450 (/)</t>
  </si>
  <si>
    <t>AD 05.05.0600 (/)</t>
  </si>
  <si>
    <t>AD 05.10.0050 (/)</t>
  </si>
  <si>
    <t>AD 05.10.0100 (/)</t>
  </si>
  <si>
    <t>AD 05.10.0150 (/)</t>
  </si>
  <si>
    <t>AD 05.10.0200 (/)</t>
  </si>
  <si>
    <t>AD 05.15.0050 (/)</t>
  </si>
  <si>
    <t>AD 05.15.0100 (/)</t>
  </si>
  <si>
    <t>AD 05.15.0150 (/)</t>
  </si>
  <si>
    <t>AD 05.15.0200 (/)</t>
  </si>
  <si>
    <t>AD 05.15.0250 (/)</t>
  </si>
  <si>
    <t>AD 05.15.0300 (/)</t>
  </si>
  <si>
    <t>AD 05.15.0400 (/)</t>
  </si>
  <si>
    <t>AD 05.20.0050 (/)</t>
  </si>
  <si>
    <t>AD 10.05.0050 (/)</t>
  </si>
  <si>
    <t>AD 10.10.0100 (/)</t>
  </si>
  <si>
    <t>AD 15.05.0050 (/)</t>
  </si>
  <si>
    <t>AD 15.10.0050 (/)</t>
  </si>
  <si>
    <t>AD 15.10.0150 (A)</t>
  </si>
  <si>
    <t>AD 15.10.0200 (/)</t>
  </si>
  <si>
    <t>AD 15.10.0250 (/)</t>
  </si>
  <si>
    <t>AD 15.10.0300 (/)</t>
  </si>
  <si>
    <t>AD 15.10.0350 (A)</t>
  </si>
  <si>
    <t>AD 15.15.0050 (C)</t>
  </si>
  <si>
    <t>AD 15.15.0100 (B)</t>
  </si>
  <si>
    <t>AD 15.15.0150 (B)</t>
  </si>
  <si>
    <t>AD 15.15.0200 (A)</t>
  </si>
  <si>
    <t>AD 15.15.0250 (B)</t>
  </si>
  <si>
    <t>AD 15.15.0300 (A)</t>
  </si>
  <si>
    <t>AD 15.15.0350 (A)</t>
  </si>
  <si>
    <t>AD 15.15.0401 (B)</t>
  </si>
  <si>
    <t>AD 15.15.0550 (A)</t>
  </si>
  <si>
    <t>AD 15.15.0600 (A)</t>
  </si>
  <si>
    <t>AD 15.15.0700 (A)</t>
  </si>
  <si>
    <t>AD 15.15.0703 (/)</t>
  </si>
  <si>
    <t>AD 15.15.0706 (/)</t>
  </si>
  <si>
    <t>AD 15.15.0750 (B)</t>
  </si>
  <si>
    <t>AD 15.15.0770 (A)</t>
  </si>
  <si>
    <t>AD 15.15.0800 (A)</t>
  </si>
  <si>
    <t>AD 20.05.0050 (B)</t>
  </si>
  <si>
    <t>AD 20.05.0100 (A)</t>
  </si>
  <si>
    <t>AD 20.05.0200 (B)</t>
  </si>
  <si>
    <t>AD 20.05.0250 (B)</t>
  </si>
  <si>
    <t>AD 20.05.0300 (/)</t>
  </si>
  <si>
    <t>AD 20.05.0350 (/)</t>
  </si>
  <si>
    <t>AD 20.05.0400 (A)</t>
  </si>
  <si>
    <t>AD 20.05.0500 (/)</t>
  </si>
  <si>
    <t>AD 20.10.0050 (/)</t>
  </si>
  <si>
    <t>AD 20.15.0050 (/)</t>
  </si>
  <si>
    <t>AD 20.15.0100 (/)</t>
  </si>
  <si>
    <t>AD 20.15.0150 (/)</t>
  </si>
  <si>
    <t>AD 20.20.0050 (/)</t>
  </si>
  <si>
    <t>AD 20.25.0050 (A)</t>
  </si>
  <si>
    <t>AD 20.25.0051 (/)</t>
  </si>
  <si>
    <t>AD 20.25.0100 (/)</t>
  </si>
  <si>
    <t>AD 20.25.0150 (/)</t>
  </si>
  <si>
    <t>AD 20.25.0200 (/)</t>
  </si>
  <si>
    <t>AD 20.25.0210 (/)</t>
  </si>
  <si>
    <t>AD 20.25.0250 (/)</t>
  </si>
  <si>
    <t>AD 20.25.0300 (A)</t>
  </si>
  <si>
    <t>AD 20.25.0350 (/)</t>
  </si>
  <si>
    <t>AD 20.25.0400 (A)</t>
  </si>
  <si>
    <t>AD 25.05.0050 (/)</t>
  </si>
  <si>
    <t>AD 25.05.0150 (/)</t>
  </si>
  <si>
    <t>AD 25.05.0200 (/)</t>
  </si>
  <si>
    <t>AD 25.05.0250 (/)</t>
  </si>
  <si>
    <t>AD 25.05.0350 (/)</t>
  </si>
  <si>
    <t>AD 25.05.0450 (A)</t>
  </si>
  <si>
    <t>AD 25.05.0500 (A)</t>
  </si>
  <si>
    <t>AD 30.05.0050 (B)</t>
  </si>
  <si>
    <t>AD 30.05.0100 (/)</t>
  </si>
  <si>
    <t>AD 30.05.0200 (/)</t>
  </si>
  <si>
    <t>AD 30.05.0300 (/)</t>
  </si>
  <si>
    <t>AD 35.15.0050 (A)</t>
  </si>
  <si>
    <t>AD 35.15.0100 (A)</t>
  </si>
  <si>
    <t>AD 35.20.0056 (/)</t>
  </si>
  <si>
    <t>AD 35.25.0050 (/)</t>
  </si>
  <si>
    <t>AD 35.25.0150 (/)</t>
  </si>
  <si>
    <t>AD 35.25.0200 (/)</t>
  </si>
  <si>
    <t>AD 35.25.0250 (/)</t>
  </si>
  <si>
    <t>AD 35.30.0050 (A)</t>
  </si>
  <si>
    <t>AD 35.30.0150 (/)</t>
  </si>
  <si>
    <t>AD 35.30.0200 (/)</t>
  </si>
  <si>
    <t>AD 35.30.0250 (/)</t>
  </si>
  <si>
    <t>AD 35.30.0300 (/)</t>
  </si>
  <si>
    <t>AD 35.30.0350 (/)</t>
  </si>
  <si>
    <t>AD 35.30.0400 (A)</t>
  </si>
  <si>
    <t>AD 35.35.0200 (/)</t>
  </si>
  <si>
    <t>AD 35.35.0250 (/)</t>
  </si>
  <si>
    <t>AD 35.35.0300 (/)</t>
  </si>
  <si>
    <t>AD 35.35.0350 (/)</t>
  </si>
  <si>
    <t>AD 35.35.0550 (/)</t>
  </si>
  <si>
    <t>AD 35.35.0600 (/)</t>
  </si>
  <si>
    <t>AD 35.35.0650 (/)</t>
  </si>
  <si>
    <t>AD 35.35.0700 (/)</t>
  </si>
  <si>
    <t>AD 35.35.0750 (/)</t>
  </si>
  <si>
    <t>AD 35.35.0800 (/)</t>
  </si>
  <si>
    <t>AD 35.35.0850 (/)</t>
  </si>
  <si>
    <t>AD 35.35.0900 (/)</t>
  </si>
  <si>
    <t>AD 40.05.0128 (/)</t>
  </si>
  <si>
    <t>AD 40.05.0212 (/)</t>
  </si>
  <si>
    <t>AL 05.03.0050 (/)</t>
  </si>
  <si>
    <t>AL 05.05.0050 (/)</t>
  </si>
  <si>
    <t>AL 05.05.0053 (/)</t>
  </si>
  <si>
    <t>AL 05.05.0100 (/)</t>
  </si>
  <si>
    <t>AL 05.05.0150 (/)</t>
  </si>
  <si>
    <t>AL 05.05.0200 (/)</t>
  </si>
  <si>
    <t>AL 05.05.0250 (A)</t>
  </si>
  <si>
    <t>AL 05.10.0050 (/)</t>
  </si>
  <si>
    <t>AL 05.10.0053 (/)</t>
  </si>
  <si>
    <t>AL 05.10.0059 (/)</t>
  </si>
  <si>
    <t>AL 05.10.0103 (/)</t>
  </si>
  <si>
    <t>AL 05.10.0106 (/)</t>
  </si>
  <si>
    <t>AL 05.10.0150 (/)</t>
  </si>
  <si>
    <t>AL 05.10.0152 (/)</t>
  </si>
  <si>
    <t>AL 05.10.0153 (/)</t>
  </si>
  <si>
    <t>AL 05.10.0156 (/)</t>
  </si>
  <si>
    <t>AL 05.10.0200 (/)</t>
  </si>
  <si>
    <t>AL 05.15.0050 (/)</t>
  </si>
  <si>
    <t>AL 05.15.0100 (/)</t>
  </si>
  <si>
    <t>AL 05.20.0050 (/)</t>
  </si>
  <si>
    <t>AL 05.20.0053 (/)</t>
  </si>
  <si>
    <t>AL 05.20.0056 (/)</t>
  </si>
  <si>
    <t>AL 05.20.0100 (/)</t>
  </si>
  <si>
    <t>AL 05.20.0103 (/)</t>
  </si>
  <si>
    <t>AL 05.20.0150 (/)</t>
  </si>
  <si>
    <t>AL 05.20.0153 (/)</t>
  </si>
  <si>
    <t>AL 05.20.0156 (/)</t>
  </si>
  <si>
    <t>AL 05.20.0200 (/)</t>
  </si>
  <si>
    <t>AL 05.20.0203 (/)</t>
  </si>
  <si>
    <t>AL 05.20.0250 (/)</t>
  </si>
  <si>
    <t>AL 05.20.0253 (/)</t>
  </si>
  <si>
    <t>AL 05.20.0300 (/)</t>
  </si>
  <si>
    <t>AL 05.20.0303 (/)</t>
  </si>
  <si>
    <t>AL 05.20.0350 (/)</t>
  </si>
  <si>
    <t>AL 05.20.0353 (/)</t>
  </si>
  <si>
    <t>AL 05.20.0400 (/)</t>
  </si>
  <si>
    <t>AL 05.20.0450 (/)</t>
  </si>
  <si>
    <t>AL 05.23.0100 (/)</t>
  </si>
  <si>
    <t>AL 05.23.0200 (/)</t>
  </si>
  <si>
    <t>AL 05.23.0300 (/)</t>
  </si>
  <si>
    <t>AL 05.25.0050 (/)</t>
  </si>
  <si>
    <t>AL 05.25.0053 (/)</t>
  </si>
  <si>
    <t>AL 05.25.0100 (/)</t>
  </si>
  <si>
    <t>AL 05.25.0103 (/)</t>
  </si>
  <si>
    <t>AL 05.25.0250 (/)</t>
  </si>
  <si>
    <t>AL 05.25.0300 (/)</t>
  </si>
  <si>
    <t>AL 05.25.0350 (/)</t>
  </si>
  <si>
    <t>AL 05.25.0353 (/)</t>
  </si>
  <si>
    <t>AL 05.25.0400 (/)</t>
  </si>
  <si>
    <t>AL 05.25.0403 (/)</t>
  </si>
  <si>
    <t>AL 05.25.0450 (/)</t>
  </si>
  <si>
    <t>AL 05.25.0453 (/)</t>
  </si>
  <si>
    <t>AL 05.27.0100 (/)</t>
  </si>
  <si>
    <t>AL 05.29.0100 (/)</t>
  </si>
  <si>
    <t>AL 05.30.0050 (A)</t>
  </si>
  <si>
    <t>AL 05.30.0150 (A)</t>
  </si>
  <si>
    <t>AL 05.30.0250 (/)</t>
  </si>
  <si>
    <t>AL 05.35.0050 (A)</t>
  </si>
  <si>
    <t>AL 05.35.0100 (/)</t>
  </si>
  <si>
    <t>AL 05.35.0150 (/)</t>
  </si>
  <si>
    <t>AL 10.05.0050 (A)</t>
  </si>
  <si>
    <t>AL 10.05.0100 (A)</t>
  </si>
  <si>
    <t>AL 10.05.0150 (/)</t>
  </si>
  <si>
    <t>AL 10.05.0153 (/)</t>
  </si>
  <si>
    <t>AL 10.05.0156 (/)</t>
  </si>
  <si>
    <t>AL 10.05.0200 (/)</t>
  </si>
  <si>
    <t>AL 10.05.0400 (/)</t>
  </si>
  <si>
    <t>AL 10.05.0450 (/)</t>
  </si>
  <si>
    <t>AL 10.05.0600 (/)</t>
  </si>
  <si>
    <t>AL 10.05.0750 (/)</t>
  </si>
  <si>
    <t>AL 10.05.0800 (/)</t>
  </si>
  <si>
    <t>1.1</t>
  </si>
  <si>
    <t>I</t>
  </si>
  <si>
    <t>$</t>
  </si>
  <si>
    <t>CNPJ</t>
  </si>
  <si>
    <t>FORNECEDOR</t>
  </si>
  <si>
    <t>MÉDIA</t>
  </si>
  <si>
    <t>RECURSO</t>
  </si>
  <si>
    <t>ORÇAMENTO</t>
  </si>
  <si>
    <t>SALDO</t>
  </si>
  <si>
    <t>&lt; Contrapartida</t>
  </si>
  <si>
    <t>CONTATO</t>
  </si>
  <si>
    <t>Cotação</t>
  </si>
  <si>
    <t>Data Base</t>
  </si>
  <si>
    <t>CORREÇÃO
DE VALOR</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</si>
  <si>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</si>
  <si>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</si>
  <si>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</si>
  <si>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</si>
  <si>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</si>
  <si>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</si>
  <si>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</si>
  <si>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</si>
  <si>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</si>
  <si>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</si>
  <si>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</si>
  <si>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</si>
  <si>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</si>
  <si>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</si>
  <si>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</si>
  <si>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</si>
  <si>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</si>
  <si>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</si>
  <si>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</si>
  <si>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</si>
  <si>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</si>
  <si>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</si>
  <si>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</si>
  <si>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</si>
  <si>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</si>
  <si>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</si>
  <si>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</si>
  <si>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ALARGAMENTO DE BASE DE TUBULÃO A CÉU ABERTO, ESCAVAÇÃO MANUAL, CONCRETO FEITO EM OBRA E LANÇADO COM JERICA.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</si>
  <si>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</si>
  <si>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</si>
  <si>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</si>
  <si>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</si>
  <si>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</si>
  <si>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</si>
  <si>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</si>
  <si>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</si>
  <si>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</si>
  <si>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</si>
  <si>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</si>
  <si>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</si>
  <si>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</si>
  <si>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</si>
  <si>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</si>
  <si>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</si>
  <si>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</si>
  <si>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</si>
  <si>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</si>
  <si>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</si>
  <si>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</si>
  <si>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</si>
  <si>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</si>
  <si>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</si>
  <si>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</si>
  <si>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</si>
  <si>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</si>
  <si>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</si>
  <si>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PISO EM PEDRA PORTUGUESA ASSENTADO SOBRE ARGAMASSA SECA DE CIMENTO E AREIA, TRAÇO 1:3, REJUNTADO COM CIMENTO COMUM. AF_05/2020</t>
  </si>
  <si>
    <t>PISO EM LADRILHO HIDRÁULICO APLICADO EM AMBIENTES EXTERNOS.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</si>
  <si>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</si>
  <si>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</si>
  <si>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</si>
  <si>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</si>
  <si>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</si>
  <si>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</si>
  <si>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</si>
  <si>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</si>
  <si>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</si>
  <si>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</si>
  <si>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</si>
  <si>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</si>
  <si>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</si>
  <si>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</si>
  <si>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</si>
  <si>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</si>
  <si>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</si>
  <si>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</si>
  <si>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</si>
  <si>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</si>
  <si>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</si>
  <si>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</si>
  <si>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</si>
  <si>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</si>
  <si>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</si>
  <si>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</si>
  <si>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</si>
  <si>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</si>
  <si>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</si>
  <si>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</si>
  <si>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</si>
  <si>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</si>
  <si>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</si>
  <si>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</si>
  <si>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</si>
  <si>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</si>
  <si>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</si>
  <si>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</si>
  <si>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</si>
  <si>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</si>
  <si>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</si>
  <si>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</si>
  <si>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</si>
  <si>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</si>
  <si>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</si>
  <si>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</si>
  <si>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</si>
  <si>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</si>
  <si>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</si>
  <si>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</si>
  <si>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</si>
  <si>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</si>
  <si>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</si>
  <si>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</si>
  <si>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</si>
  <si>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</si>
  <si>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</si>
  <si>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</si>
  <si>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</si>
  <si>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</si>
  <si>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</si>
  <si>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</si>
  <si>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</si>
  <si>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</si>
  <si>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</si>
  <si>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</si>
  <si>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</si>
  <si>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</si>
  <si>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</si>
  <si>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</si>
  <si>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</si>
  <si>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</si>
  <si>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</si>
  <si>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</si>
  <si>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</si>
  <si>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</si>
  <si>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</si>
  <si>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</si>
  <si>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</si>
  <si>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</si>
  <si>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</si>
  <si>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</si>
  <si>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</si>
  <si>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</si>
  <si>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</si>
  <si>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</si>
  <si>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</si>
  <si>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</si>
  <si>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</si>
  <si>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</si>
  <si>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</si>
  <si>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</si>
  <si>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</si>
  <si>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</si>
  <si>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</si>
  <si>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</si>
  <si>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</si>
  <si>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</si>
  <si>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</si>
  <si>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</si>
  <si>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</si>
  <si>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</si>
  <si>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</si>
  <si>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</si>
  <si>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</si>
  <si>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</si>
  <si>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</si>
  <si>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</si>
  <si>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</si>
  <si>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</si>
  <si>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</si>
  <si>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</si>
  <si>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</si>
  <si>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</si>
  <si>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</si>
  <si>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</si>
  <si>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</si>
  <si>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</si>
  <si>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</si>
  <si>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</si>
  <si>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</si>
  <si>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</si>
  <si>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</si>
  <si>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</si>
  <si>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</si>
  <si>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</si>
  <si>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</si>
  <si>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</si>
  <si>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</si>
  <si>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</si>
  <si>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</si>
  <si>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</si>
  <si>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</si>
  <si>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</si>
  <si>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</si>
  <si>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</si>
  <si>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</si>
  <si>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</si>
  <si>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</si>
  <si>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</si>
  <si>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</si>
  <si>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</si>
  <si>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</si>
  <si>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</si>
  <si>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</si>
  <si>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</si>
  <si>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</si>
  <si>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</si>
  <si>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</si>
  <si>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</si>
  <si>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</si>
  <si>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</si>
  <si>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</si>
  <si>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</si>
  <si>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</si>
  <si>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</si>
  <si>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</si>
  <si>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</si>
  <si>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</si>
  <si>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</si>
  <si>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</si>
  <si>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</si>
  <si>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</si>
  <si>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</si>
  <si>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</si>
  <si>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</si>
  <si>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</si>
  <si>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</si>
  <si>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</si>
  <si>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</si>
  <si>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</si>
  <si>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</si>
  <si>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</si>
  <si>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</si>
  <si>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</si>
  <si>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</si>
  <si>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</si>
  <si>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</si>
  <si>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</si>
  <si>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</si>
  <si>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</si>
  <si>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</si>
  <si>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</si>
  <si>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</si>
  <si>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</si>
  <si>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</si>
  <si>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</si>
  <si>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</si>
  <si>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</si>
  <si>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</si>
  <si>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</si>
  <si>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</si>
  <si>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</si>
  <si>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</si>
  <si>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</si>
  <si>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</si>
  <si>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</si>
  <si>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</si>
  <si>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</si>
  <si>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</si>
  <si>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</si>
  <si>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</si>
  <si>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</si>
  <si>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</si>
  <si>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</si>
  <si>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</si>
  <si>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</si>
  <si>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</si>
  <si>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</si>
  <si>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</si>
  <si>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</si>
  <si>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</si>
  <si>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</si>
  <si>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</si>
  <si>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</si>
  <si>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</si>
  <si>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</si>
  <si>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</si>
  <si>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</si>
  <si>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</si>
  <si>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</si>
  <si>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</si>
  <si>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</si>
  <si>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</si>
  <si>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</si>
  <si>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</si>
  <si>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</si>
  <si>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</si>
  <si>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</si>
  <si>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</si>
  <si>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</si>
  <si>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</si>
  <si>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</si>
  <si>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</si>
  <si>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</si>
  <si>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</si>
  <si>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</si>
  <si>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</si>
  <si>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</si>
  <si>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</si>
  <si>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</si>
  <si>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</si>
  <si>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</si>
  <si>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</si>
  <si>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</si>
  <si>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</si>
  <si>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</si>
  <si>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</si>
  <si>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</si>
  <si>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</si>
  <si>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</si>
  <si>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</si>
  <si>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</si>
  <si>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</si>
  <si>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</si>
  <si>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</si>
  <si>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</si>
  <si>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</si>
  <si>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</si>
  <si>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</si>
  <si>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</si>
  <si>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</si>
  <si>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</si>
  <si>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</si>
  <si>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</si>
  <si>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</si>
  <si>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</si>
  <si>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</si>
  <si>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</si>
  <si>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</si>
  <si>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</si>
  <si>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</si>
  <si>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</si>
  <si>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</si>
  <si>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</si>
  <si>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</si>
  <si>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</si>
  <si>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</si>
  <si>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</si>
  <si>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</si>
  <si>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</si>
  <si>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</si>
  <si>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</si>
  <si>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</si>
  <si>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</si>
  <si>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</si>
  <si>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</si>
  <si>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</si>
  <si>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</si>
  <si>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</si>
  <si>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</si>
  <si>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</si>
  <si>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</si>
  <si>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</si>
  <si>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</si>
  <si>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</si>
  <si>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</si>
  <si>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</si>
  <si>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</si>
  <si>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</si>
  <si>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</si>
  <si>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</si>
  <si>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</si>
  <si>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</si>
  <si>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</si>
  <si>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</si>
  <si>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</si>
  <si>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</si>
  <si>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</si>
  <si>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</si>
  <si>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</si>
  <si>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</si>
  <si>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</si>
  <si>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</si>
  <si>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</si>
  <si>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</si>
  <si>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</si>
  <si>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</si>
  <si>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</si>
  <si>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</si>
  <si>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</si>
  <si>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</si>
  <si>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</si>
  <si>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</si>
  <si>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</si>
  <si>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</si>
  <si>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</si>
  <si>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</si>
  <si>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</si>
  <si>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</si>
  <si>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</si>
  <si>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</si>
  <si>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</si>
  <si>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</si>
  <si>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</si>
  <si>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</si>
  <si>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</si>
  <si>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</si>
  <si>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</si>
  <si>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</si>
  <si>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</si>
  <si>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</si>
  <si>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</si>
  <si>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</si>
  <si>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</si>
  <si>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</si>
  <si>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</si>
  <si>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</si>
  <si>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</si>
  <si>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</si>
  <si>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</si>
  <si>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</si>
  <si>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</si>
  <si>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</si>
  <si>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</si>
  <si>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</si>
  <si>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</si>
  <si>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Telha em aço galvalume trapezoidal 40, e=0.50mm, pintura cor branca nas duas faces, inclusive acessório de fixação Ref. Santo André, Eternit, Metform ou equivalente</t>
  </si>
  <si>
    <t>CANALETA DE DISTRIBUICAO 20X10CM COMPRIMENTO 2,00 M, COM TAMPA, SEM ADESIVO E COM DIVISORIAS, REF. 308 01X LEGRAND SISTEMA X OU EQUIVALENTE</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</si>
  <si>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</si>
  <si>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</si>
  <si>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</si>
  <si>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</si>
  <si>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</si>
  <si>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</si>
  <si>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</si>
  <si>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</si>
  <si>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</si>
  <si>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</si>
  <si>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</si>
  <si>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</si>
  <si>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</si>
  <si>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</si>
  <si>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</si>
  <si>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</si>
  <si>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</si>
  <si>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</si>
  <si>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</si>
  <si>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</si>
  <si>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</si>
  <si>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</si>
  <si>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</si>
  <si>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</si>
  <si>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</si>
  <si>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</si>
  <si>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</si>
  <si>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</si>
  <si>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</si>
  <si>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</si>
  <si>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</si>
  <si>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</si>
  <si>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</si>
  <si>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</si>
  <si>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</si>
  <si>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</si>
  <si>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</si>
  <si>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</si>
  <si>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</si>
  <si>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</si>
  <si>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</si>
  <si>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</si>
  <si>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</si>
  <si>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</si>
  <si>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</si>
  <si>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</si>
  <si>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</si>
  <si>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</si>
  <si>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</si>
  <si>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</si>
  <si>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</si>
  <si>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</si>
  <si>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</si>
  <si>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</si>
  <si>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</si>
  <si>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</si>
  <si>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</si>
  <si>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</si>
  <si>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</si>
  <si>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</si>
  <si>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</si>
  <si>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</si>
  <si>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</si>
  <si>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</si>
  <si>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</si>
  <si>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</si>
  <si>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</si>
  <si>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</si>
  <si>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</si>
  <si>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</si>
  <si>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</si>
  <si>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</si>
  <si>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</si>
  <si>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</si>
  <si>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</si>
  <si>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</si>
  <si>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</si>
  <si>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</si>
  <si>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</si>
  <si>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</si>
  <si>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</si>
  <si>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</si>
  <si>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</si>
  <si>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</si>
  <si>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</si>
  <si>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</si>
  <si>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</si>
  <si>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</si>
  <si>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</si>
  <si>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</si>
  <si>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</si>
  <si>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</si>
  <si>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</si>
  <si>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</si>
  <si>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</si>
  <si>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</si>
  <si>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</si>
  <si>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</si>
  <si>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</si>
  <si>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</si>
  <si>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</si>
  <si>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</si>
  <si>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</si>
  <si>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</si>
  <si>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</si>
  <si>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</si>
  <si>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</si>
  <si>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</si>
  <si>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</si>
  <si>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</si>
  <si>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</si>
  <si>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</si>
  <si>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</si>
  <si>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</si>
  <si>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</si>
  <si>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</si>
  <si>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</si>
  <si>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</si>
  <si>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</si>
  <si>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</si>
  <si>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</si>
  <si>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</si>
  <si>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</si>
  <si>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</si>
  <si>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</si>
  <si>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</si>
  <si>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</si>
  <si>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</si>
  <si>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</si>
  <si>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</si>
  <si>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</si>
  <si>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</si>
  <si>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</si>
  <si>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</si>
  <si>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</si>
  <si>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</si>
  <si>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</si>
  <si>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</si>
  <si>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</si>
  <si>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</si>
  <si>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</si>
  <si>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</si>
  <si>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</si>
  <si>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</si>
  <si>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</si>
  <si>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</si>
  <si>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</si>
  <si>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</si>
  <si>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</si>
  <si>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</si>
  <si>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</si>
  <si>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</si>
  <si>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</si>
  <si>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</si>
  <si>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</si>
  <si>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</si>
  <si>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</si>
  <si>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</si>
  <si>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</si>
  <si>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</si>
  <si>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</si>
  <si>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</si>
  <si>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</si>
  <si>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</si>
  <si>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</si>
  <si>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</si>
  <si>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</si>
  <si>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</si>
  <si>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</si>
  <si>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</si>
  <si>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</si>
  <si>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</si>
  <si>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</si>
  <si>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</si>
  <si>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</si>
  <si>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</si>
  <si>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</si>
  <si>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</si>
  <si>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</si>
  <si>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</si>
  <si>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</si>
  <si>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</si>
  <si>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</si>
  <si>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</si>
  <si>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</si>
  <si>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</si>
  <si>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</si>
  <si>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</si>
  <si>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</si>
  <si>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</si>
  <si>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</si>
  <si>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</si>
  <si>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</si>
  <si>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</si>
  <si>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</si>
  <si>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</si>
  <si>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</si>
  <si>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</si>
  <si>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</si>
  <si>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</si>
  <si>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</si>
  <si>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</si>
  <si>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</si>
  <si>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</si>
  <si>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</si>
  <si>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</si>
  <si>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</si>
  <si>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</si>
  <si>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</si>
  <si>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</si>
  <si>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</si>
  <si>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</si>
  <si>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</si>
  <si>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</si>
  <si>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</si>
  <si>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</si>
  <si>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</si>
  <si>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</si>
  <si>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</si>
  <si>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</si>
  <si>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</si>
  <si>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</si>
  <si>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</si>
  <si>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</si>
  <si>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</si>
  <si>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</si>
  <si>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</si>
  <si>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</si>
  <si>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</si>
  <si>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</si>
  <si>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</si>
  <si>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</si>
  <si>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</si>
  <si>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</si>
  <si>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</si>
  <si>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</si>
  <si>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</si>
  <si>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</si>
  <si>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</si>
  <si>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</si>
  <si>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</si>
  <si>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</si>
  <si>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</si>
  <si>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</si>
  <si>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</si>
  <si>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</si>
  <si>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</si>
  <si>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</si>
  <si>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</si>
  <si>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</si>
  <si>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</si>
  <si>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</si>
  <si>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</si>
  <si>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</si>
  <si>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</si>
  <si>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</si>
  <si>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</si>
  <si>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</si>
  <si>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</si>
  <si>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</si>
  <si>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</si>
  <si>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</si>
  <si>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</si>
  <si>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</si>
  <si>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</si>
  <si>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</si>
  <si>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</si>
  <si>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</si>
  <si>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</si>
  <si>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</si>
  <si>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</si>
  <si>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</si>
  <si>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</si>
  <si>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</si>
  <si>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</si>
  <si>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</si>
  <si>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</si>
  <si>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</si>
  <si>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</si>
  <si>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</si>
  <si>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</si>
  <si>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</si>
  <si>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</si>
  <si>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</si>
  <si>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</si>
  <si>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</si>
  <si>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</si>
  <si>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</si>
  <si>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</si>
  <si>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</si>
  <si>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</si>
  <si>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</si>
  <si>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</si>
  <si>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</si>
  <si>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</si>
  <si>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</si>
  <si>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</si>
  <si>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</si>
  <si>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</si>
  <si>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</si>
  <si>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</si>
  <si>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</si>
  <si>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</si>
  <si>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</si>
  <si>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</si>
  <si>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</si>
  <si>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</si>
  <si>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</si>
  <si>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</si>
  <si>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</si>
  <si>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</si>
  <si>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</si>
  <si>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</si>
  <si>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</si>
  <si>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</si>
  <si>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</si>
  <si>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</si>
  <si>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</si>
  <si>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</si>
  <si>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</si>
  <si>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</si>
  <si>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</si>
  <si>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</si>
  <si>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</si>
  <si>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</si>
  <si>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</si>
  <si>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</si>
  <si>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</si>
  <si>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</si>
  <si>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</si>
  <si>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</si>
  <si>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</si>
  <si>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</si>
  <si>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</si>
  <si>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</si>
  <si>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</si>
  <si>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</si>
  <si>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</si>
  <si>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</si>
  <si>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</si>
  <si>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</si>
  <si>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</si>
  <si>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</si>
  <si>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</si>
  <si>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</si>
  <si>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</si>
  <si>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</si>
  <si>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</si>
  <si>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</si>
  <si>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</si>
  <si>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</si>
  <si>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</si>
  <si>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</si>
  <si>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</si>
  <si>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</si>
  <si>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</si>
  <si>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</si>
  <si>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</si>
  <si>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</si>
  <si>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</si>
  <si>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</si>
  <si>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</si>
  <si>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</si>
  <si>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</si>
  <si>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</si>
  <si>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</si>
  <si>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</si>
  <si>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</si>
  <si>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</si>
  <si>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</si>
  <si>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</si>
  <si>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</si>
  <si>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</si>
  <si>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</si>
  <si>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</si>
  <si>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</si>
  <si>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</si>
  <si>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</si>
  <si>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</si>
  <si>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</si>
  <si>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</si>
  <si>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</si>
  <si>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</si>
  <si>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</si>
  <si>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</si>
  <si>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</si>
  <si>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</si>
  <si>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</si>
  <si>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</si>
  <si>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</si>
  <si>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</si>
  <si>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</si>
  <si>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</si>
  <si>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</si>
  <si>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</si>
  <si>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</si>
  <si>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</si>
  <si>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</si>
  <si>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</si>
  <si>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</si>
  <si>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</si>
  <si>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</si>
  <si>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</si>
  <si>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</si>
  <si>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</si>
  <si>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</si>
  <si>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</si>
  <si>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</si>
  <si>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</si>
  <si>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</si>
  <si>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</si>
  <si>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</si>
  <si>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</si>
  <si>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</si>
  <si>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</si>
  <si>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</si>
  <si>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</si>
  <si>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</si>
  <si>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</si>
  <si>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</si>
  <si>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</si>
  <si>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</si>
  <si>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</si>
  <si>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</si>
  <si>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</si>
  <si>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</si>
  <si>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</si>
  <si>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</si>
  <si>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</si>
  <si>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</si>
  <si>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</si>
  <si>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</si>
  <si>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</si>
  <si>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</si>
  <si>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</si>
  <si>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</si>
  <si>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</si>
  <si>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</si>
  <si>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</si>
  <si>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</si>
  <si>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</si>
  <si>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</si>
  <si>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</si>
  <si>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</si>
  <si>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</si>
  <si>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</si>
  <si>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</si>
  <si>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</si>
  <si>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</si>
  <si>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</si>
  <si>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</si>
  <si>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</si>
  <si>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</si>
  <si>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</si>
  <si>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</si>
  <si>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</si>
  <si>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</si>
  <si>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</si>
  <si>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</si>
  <si>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</si>
  <si>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</si>
  <si>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</si>
  <si>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</si>
  <si>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</si>
  <si>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</si>
  <si>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</si>
  <si>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</si>
  <si>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</si>
  <si>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</si>
  <si>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</si>
  <si>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</si>
  <si>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</si>
  <si>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</si>
  <si>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</si>
  <si>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</si>
  <si>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</si>
  <si>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</si>
  <si>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</si>
  <si>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</si>
  <si>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</si>
  <si>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</si>
  <si>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</si>
  <si>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</si>
  <si>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</si>
  <si>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</si>
  <si>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</si>
  <si>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</si>
  <si>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</si>
  <si>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</si>
  <si>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</si>
  <si>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</si>
  <si>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</si>
  <si>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</si>
  <si>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</si>
  <si>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</si>
  <si>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</si>
  <si>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</si>
  <si>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</si>
  <si>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</si>
  <si>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</si>
  <si>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</si>
  <si>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</si>
  <si>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</si>
  <si>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</si>
  <si>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</si>
  <si>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</si>
  <si>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</si>
  <si>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</si>
  <si>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</si>
  <si>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</si>
  <si>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</si>
  <si>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</si>
  <si>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</si>
  <si>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</si>
  <si>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</si>
  <si>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</si>
  <si>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</si>
  <si>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</si>
  <si>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</si>
  <si>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</si>
  <si>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</si>
  <si>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</si>
  <si>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</si>
  <si>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</si>
  <si>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</si>
  <si>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</si>
  <si>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</si>
  <si>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</si>
  <si>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</si>
  <si>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</si>
  <si>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</si>
  <si>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</si>
  <si>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</si>
  <si>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</si>
  <si>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</si>
  <si>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</si>
  <si>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</si>
  <si>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</si>
  <si>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</si>
  <si>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</si>
  <si>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</si>
  <si>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</si>
  <si>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</si>
  <si>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</si>
  <si>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</si>
  <si>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</si>
  <si>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</si>
  <si>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</si>
  <si>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</si>
  <si>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</si>
  <si>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</si>
  <si>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</si>
  <si>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</si>
  <si>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</si>
  <si>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</si>
  <si>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</si>
  <si>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</si>
  <si>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</si>
  <si>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</si>
  <si>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</si>
  <si>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</si>
  <si>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</si>
  <si>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</si>
  <si>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</si>
  <si>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</si>
  <si>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</si>
  <si>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</si>
  <si>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</si>
  <si>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</si>
  <si>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</si>
  <si>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</si>
  <si>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</si>
  <si>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</si>
  <si>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</si>
  <si>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</si>
  <si>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</si>
  <si>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</si>
  <si>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</si>
  <si>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</si>
  <si>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</si>
  <si>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</si>
  <si>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</si>
  <si>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</si>
  <si>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</si>
  <si>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</si>
  <si>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</si>
  <si>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</si>
  <si>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</si>
  <si>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</si>
  <si>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</si>
  <si>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</si>
  <si>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</si>
  <si>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</si>
  <si>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</si>
  <si>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</si>
  <si>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</si>
  <si>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</si>
  <si>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</si>
  <si>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</si>
  <si>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</si>
  <si>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</si>
  <si>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</si>
  <si>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</si>
  <si>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</si>
  <si>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</si>
  <si>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MÃO DE OBRA</t>
  </si>
  <si>
    <t>FATOR</t>
  </si>
  <si>
    <t>MATERIAL</t>
  </si>
  <si>
    <t>C</t>
  </si>
  <si>
    <t>ABC</t>
  </si>
  <si>
    <t>COMPOSIÇÕES SINAPI</t>
  </si>
  <si>
    <t>ORIG</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</si>
  <si>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</si>
  <si>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</si>
  <si>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</si>
  <si>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</si>
  <si>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</si>
  <si>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</si>
  <si>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</si>
  <si>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</si>
  <si>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</si>
  <si>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</si>
  <si>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</si>
  <si>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</si>
  <si>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</si>
  <si>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</si>
  <si>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</si>
  <si>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</si>
  <si>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</si>
  <si>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</si>
  <si>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</si>
  <si>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</si>
  <si>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PRECO UNITÁRIO</t>
  </si>
  <si>
    <t>ALTURA</t>
  </si>
  <si>
    <t>LARGURA</t>
  </si>
  <si>
    <t>QUANTIDADES</t>
  </si>
  <si>
    <t>COMPRIMENTO</t>
  </si>
  <si>
    <t>1.2</t>
  </si>
  <si>
    <t>LADOS</t>
  </si>
  <si>
    <t>PREFEITURA MUNICIPAL DE BAIXO GUANDU</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</si>
  <si>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</si>
  <si>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</si>
  <si>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</si>
  <si>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</si>
  <si>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</si>
  <si>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</si>
  <si>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</si>
  <si>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</si>
  <si>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</si>
  <si>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</si>
  <si>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</si>
  <si>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</si>
  <si>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</si>
  <si>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</si>
  <si>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</si>
  <si>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</si>
  <si>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</si>
  <si>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</si>
  <si>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</si>
  <si>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</si>
  <si>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</si>
  <si>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</si>
  <si>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</si>
  <si>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</si>
  <si>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</si>
  <si>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</si>
  <si>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</si>
  <si>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</si>
  <si>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</si>
  <si>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</si>
  <si>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</si>
  <si>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</si>
  <si>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</si>
  <si>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</si>
  <si>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</si>
  <si>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</si>
  <si>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</si>
  <si>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</si>
  <si>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</si>
  <si>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</si>
  <si>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</si>
  <si>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</si>
  <si>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</si>
  <si>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</si>
  <si>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</si>
  <si>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</si>
  <si>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</si>
  <si>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</si>
  <si>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</si>
  <si>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</si>
  <si>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</si>
  <si>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</si>
  <si>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</si>
  <si>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</si>
  <si>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</si>
  <si>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</si>
  <si>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</si>
  <si>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</si>
  <si>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</si>
  <si>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</si>
  <si>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</si>
  <si>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</si>
  <si>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</si>
  <si>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</si>
  <si>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</si>
  <si>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</si>
  <si>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</si>
  <si>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</si>
  <si>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</si>
  <si>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</si>
  <si>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</si>
  <si>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</si>
  <si>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</si>
  <si>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</si>
  <si>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</si>
  <si>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</si>
  <si>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</si>
  <si>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</si>
  <si>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</si>
  <si>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</si>
  <si>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</si>
  <si>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</si>
  <si>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</si>
  <si>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</si>
  <si>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</si>
  <si>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</si>
  <si>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</si>
  <si>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</si>
  <si>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</si>
  <si>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</si>
  <si>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</si>
  <si>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</si>
  <si>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</si>
  <si>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</si>
  <si>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</si>
  <si>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</si>
  <si>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</si>
  <si>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</si>
  <si>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</si>
  <si>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</si>
  <si>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</si>
  <si>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</si>
  <si>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</si>
  <si>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</si>
  <si>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</si>
  <si>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</si>
  <si>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</si>
  <si>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</si>
  <si>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</si>
  <si>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</si>
  <si>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</si>
  <si>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</si>
  <si>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</si>
  <si>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</si>
  <si>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</si>
  <si>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</si>
  <si>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</si>
  <si>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</si>
  <si>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</si>
  <si>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</si>
  <si>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</si>
  <si>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</si>
  <si>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</si>
  <si>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</si>
  <si>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</si>
  <si>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</si>
  <si>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</si>
  <si>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</si>
  <si>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</si>
  <si>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</si>
  <si>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</si>
  <si>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</si>
  <si>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</si>
  <si>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</si>
  <si>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</si>
  <si>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</si>
  <si>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</si>
  <si>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</si>
  <si>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</si>
  <si>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</si>
  <si>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</si>
  <si>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</si>
  <si>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</si>
  <si>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</si>
  <si>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</si>
  <si>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</si>
  <si>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</si>
  <si>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</si>
  <si>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</si>
  <si>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</si>
  <si>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</si>
  <si>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</si>
  <si>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</si>
  <si>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</si>
  <si>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</si>
  <si>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</si>
  <si>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</si>
  <si>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</si>
  <si>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</si>
  <si>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</si>
  <si>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</si>
  <si>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</si>
  <si>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</si>
  <si>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</si>
  <si>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</si>
  <si>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</si>
  <si>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</si>
  <si>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</si>
  <si>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</si>
  <si>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</si>
  <si>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</si>
  <si>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</si>
  <si>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</si>
  <si>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</si>
  <si>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</si>
  <si>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</si>
  <si>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</si>
  <si>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</si>
  <si>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</si>
  <si>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</si>
  <si>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</si>
  <si>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</si>
  <si>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</si>
  <si>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</si>
  <si>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</si>
  <si>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</si>
  <si>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</si>
  <si>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</si>
  <si>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</si>
  <si>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</si>
  <si>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</si>
  <si>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</si>
  <si>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</si>
  <si>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</si>
  <si>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</si>
  <si>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</si>
  <si>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</si>
  <si>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</si>
  <si>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</si>
  <si>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</si>
  <si>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</si>
  <si>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</si>
  <si>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</si>
  <si>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</si>
  <si>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</si>
  <si>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</si>
  <si>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</si>
  <si>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</si>
  <si>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</si>
  <si>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</si>
  <si>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</si>
  <si>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</si>
  <si>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</si>
  <si>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</si>
  <si>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</si>
  <si>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</si>
  <si>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</si>
  <si>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</si>
  <si>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</si>
  <si>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</si>
  <si>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</si>
  <si>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</si>
  <si>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</si>
  <si>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</si>
  <si>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</si>
  <si>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</si>
  <si>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</si>
  <si>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</si>
  <si>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</si>
  <si>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</si>
  <si>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</si>
  <si>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</si>
  <si>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</si>
  <si>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</si>
  <si>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</si>
  <si>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</si>
  <si>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</si>
  <si>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</si>
  <si>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</si>
  <si>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</si>
  <si>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</si>
  <si>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</si>
  <si>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</si>
  <si>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</si>
  <si>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</si>
  <si>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</si>
  <si>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</si>
  <si>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</si>
  <si>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</si>
  <si>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</si>
  <si>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</si>
  <si>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</si>
  <si>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</si>
  <si>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</si>
  <si>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</si>
  <si>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</si>
  <si>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</si>
  <si>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</si>
  <si>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</si>
  <si>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</si>
  <si>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</si>
  <si>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</si>
  <si>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</si>
  <si>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</si>
  <si>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</si>
  <si>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</si>
  <si>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</si>
  <si>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</si>
  <si>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</si>
  <si>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</si>
  <si>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</si>
  <si>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</si>
  <si>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</si>
  <si>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</si>
  <si>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</si>
  <si>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</si>
  <si>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</si>
  <si>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</si>
  <si>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</si>
  <si>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</si>
  <si>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</si>
  <si>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</si>
  <si>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</si>
  <si>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</si>
  <si>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</si>
  <si>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</si>
  <si>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</si>
  <si>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</si>
  <si>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</si>
  <si>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</si>
  <si>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</si>
  <si>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</si>
  <si>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</si>
  <si>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</si>
  <si>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</si>
  <si>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</si>
  <si>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</si>
  <si>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</si>
  <si>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</si>
  <si>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</si>
  <si>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</si>
  <si>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</si>
  <si>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</si>
  <si>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</si>
  <si>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</si>
  <si>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</si>
  <si>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</si>
  <si>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</si>
  <si>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</si>
  <si>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</si>
  <si>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</si>
  <si>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</si>
  <si>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</si>
  <si>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</si>
  <si>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</si>
  <si>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</si>
  <si>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</si>
  <si>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</si>
  <si>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</si>
  <si>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</si>
  <si>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</si>
  <si>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</si>
  <si>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</si>
  <si>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</si>
  <si>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</si>
  <si>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</si>
  <si>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</si>
  <si>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</si>
  <si>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</si>
  <si>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</si>
  <si>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</si>
  <si>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</si>
  <si>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</si>
  <si>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</si>
  <si>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</si>
  <si>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</si>
  <si>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</si>
  <si>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</si>
  <si>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</si>
  <si>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</si>
  <si>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</si>
  <si>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</si>
  <si>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</si>
  <si>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</si>
  <si>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ESCAVAÇÃO MANUAL DE VALA COM PROFUNDIDADE MENOR OU IGUAL A 1,30 M. AF_02/2021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</si>
  <si>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</si>
  <si>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</si>
  <si>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</si>
  <si>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</si>
  <si>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</si>
  <si>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</si>
  <si>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</si>
  <si>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</si>
  <si>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</si>
  <si>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</si>
  <si>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</si>
  <si>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</si>
  <si>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</si>
  <si>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</si>
  <si>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</si>
  <si>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</si>
  <si>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</si>
  <si>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</si>
  <si>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</si>
  <si>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</si>
  <si>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</si>
  <si>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</si>
  <si>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</si>
  <si>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</si>
  <si>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</si>
  <si>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</si>
  <si>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</si>
  <si>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</si>
  <si>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</si>
  <si>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</si>
  <si>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</si>
  <si>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</si>
  <si>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</si>
  <si>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</si>
  <si>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</si>
  <si>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</si>
  <si>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</si>
  <si>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FEV/21</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</si>
  <si>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</si>
  <si>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</si>
  <si>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</si>
  <si>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</si>
  <si>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</si>
  <si>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</si>
  <si>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</si>
  <si>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</si>
  <si>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</si>
  <si>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</si>
  <si>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</si>
  <si>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</si>
  <si>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</si>
  <si>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</si>
  <si>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</si>
  <si>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</si>
  <si>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</si>
  <si>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</si>
  <si>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</si>
  <si>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</si>
  <si>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</si>
  <si>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</si>
  <si>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</si>
  <si>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</si>
  <si>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</si>
  <si>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</si>
  <si>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</si>
  <si>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</si>
  <si>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</si>
  <si>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</si>
  <si>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</si>
  <si>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</si>
  <si>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</si>
  <si>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</si>
  <si>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</si>
  <si>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</si>
  <si>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</si>
  <si>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</si>
  <si>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</si>
  <si>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</si>
  <si>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</si>
  <si>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</si>
  <si>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</si>
  <si>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</si>
  <si>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</si>
  <si>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</si>
  <si>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</si>
  <si>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</si>
  <si>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</si>
  <si>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</si>
  <si>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</si>
  <si>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</si>
  <si>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QUANTIDADE</t>
  </si>
  <si>
    <t>9.1</t>
  </si>
  <si>
    <t>SERVIÇOS COMPLEMENTARES</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</si>
  <si>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</si>
  <si>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</si>
  <si>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</si>
  <si>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</si>
  <si>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</si>
  <si>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</si>
  <si>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</si>
  <si>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</si>
  <si>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</si>
  <si>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</si>
  <si>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</si>
  <si>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</si>
  <si>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</si>
  <si>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</si>
  <si>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</si>
  <si>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</si>
  <si>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</si>
  <si>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</si>
  <si>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</si>
  <si>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</si>
  <si>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</si>
  <si>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</si>
  <si>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</si>
  <si>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</si>
  <si>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</si>
  <si>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</si>
  <si>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</si>
  <si>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</si>
  <si>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</si>
  <si>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</si>
  <si>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</si>
  <si>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</si>
  <si>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</si>
  <si>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</si>
  <si>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</si>
  <si>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</si>
  <si>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</si>
  <si>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</si>
  <si>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</si>
  <si>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</si>
  <si>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</si>
  <si>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</si>
  <si>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</si>
  <si>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</si>
  <si>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</si>
  <si>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</si>
  <si>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</si>
  <si>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</si>
  <si>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</si>
  <si>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</si>
  <si>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</si>
  <si>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</si>
  <si>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</si>
  <si>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</si>
  <si>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</si>
  <si>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</si>
  <si>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</si>
  <si>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</si>
  <si>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</si>
  <si>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</si>
  <si>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</si>
  <si>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</si>
  <si>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</si>
  <si>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</si>
  <si>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</si>
  <si>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</si>
  <si>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</si>
  <si>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</si>
  <si>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</si>
  <si>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</si>
  <si>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</si>
  <si>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</si>
  <si>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</si>
  <si>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</si>
  <si>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</si>
  <si>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</si>
  <si>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</si>
  <si>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</si>
  <si>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</si>
  <si>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</si>
  <si>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</si>
  <si>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</si>
  <si>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</si>
  <si>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</si>
  <si>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</si>
  <si>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</si>
  <si>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</si>
  <si>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</si>
  <si>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</si>
  <si>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</si>
  <si>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</si>
  <si>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</si>
  <si>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</si>
  <si>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</si>
  <si>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</si>
  <si>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</si>
  <si>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</si>
  <si>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</si>
  <si>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</si>
  <si>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</si>
  <si>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</si>
  <si>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</si>
  <si>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</si>
  <si>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</si>
  <si>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</si>
  <si>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</si>
  <si>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</si>
  <si>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</si>
  <si>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</si>
  <si>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</si>
  <si>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</si>
  <si>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</si>
  <si>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</si>
  <si>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</si>
  <si>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</si>
  <si>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</si>
  <si>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</si>
  <si>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</si>
  <si>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</si>
  <si>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</si>
  <si>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</si>
  <si>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</si>
  <si>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</si>
  <si>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</si>
  <si>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</si>
  <si>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</si>
  <si>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</si>
  <si>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</si>
  <si>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</si>
  <si>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</si>
  <si>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</si>
  <si>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</si>
  <si>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</si>
  <si>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</si>
  <si>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</si>
  <si>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</si>
  <si>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</si>
  <si>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</si>
  <si>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</si>
  <si>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</si>
  <si>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</si>
  <si>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</si>
  <si>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</si>
  <si>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</si>
  <si>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</si>
  <si>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</si>
  <si>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</si>
  <si>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</si>
  <si>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</si>
  <si>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</si>
  <si>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</si>
  <si>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</si>
  <si>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</si>
  <si>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</si>
  <si>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</si>
  <si>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</si>
  <si>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</si>
  <si>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</si>
  <si>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</si>
  <si>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</si>
  <si>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</si>
  <si>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</si>
  <si>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</si>
  <si>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</si>
  <si>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</si>
  <si>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</si>
  <si>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</si>
  <si>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</si>
  <si>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</si>
  <si>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</si>
  <si>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</si>
  <si>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</si>
  <si>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</si>
  <si>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OBRAS (SALARIO-MENSAL)</t>
  </si>
  <si>
    <t>INSUMOS IOPES</t>
  </si>
  <si>
    <t>INSUMOS DIVERSOS SEDU</t>
  </si>
  <si>
    <t>INSUMOS PRECO SINAPI</t>
  </si>
  <si>
    <t>Categoria: Equipamento</t>
  </si>
  <si>
    <t>Preço Prod.</t>
  </si>
  <si>
    <t>INSUMOS - EQUIPAMENTOS (EQUIPAMENTOS NOVOS)</t>
  </si>
  <si>
    <t>EQUIPAMENTOS - CUSTO HORARIO</t>
  </si>
  <si>
    <t>EQUIPAMENTOS (CUSTO HORARIO - CONT)</t>
  </si>
  <si>
    <t>EQUIPAMENTOS - CUSTO HORARIO (CONT)</t>
  </si>
  <si>
    <t>EQUIPAMENTOS ROD. FEDERAL CONSERVACAO</t>
  </si>
  <si>
    <t>8.3</t>
  </si>
  <si>
    <t>8.4</t>
  </si>
  <si>
    <t>Placa De Obra Nas Dimensões De 2.0 X 4.0 M, Padrão Iopes</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</si>
  <si>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</si>
  <si>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</si>
  <si>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</si>
  <si>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</si>
  <si>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</si>
  <si>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</si>
  <si>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</si>
  <si>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</si>
  <si>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</si>
  <si>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</si>
  <si>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</si>
  <si>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</si>
  <si>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</si>
  <si>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</si>
  <si>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</si>
  <si>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</si>
  <si>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</si>
  <si>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</si>
  <si>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</si>
  <si>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</si>
  <si>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</si>
  <si>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</si>
  <si>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</si>
  <si>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</si>
  <si>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</si>
  <si>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</si>
  <si>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</si>
  <si>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</si>
  <si>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</si>
  <si>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</si>
  <si>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</si>
  <si>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</si>
  <si>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</si>
  <si>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</si>
  <si>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</si>
  <si>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</si>
  <si>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</si>
  <si>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</si>
  <si>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</si>
  <si>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</si>
  <si>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</si>
  <si>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</si>
  <si>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</si>
  <si>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</si>
  <si>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</si>
  <si>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</si>
  <si>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</si>
  <si>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</si>
  <si>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</si>
  <si>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</si>
  <si>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</si>
  <si>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5.2</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</si>
  <si>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</si>
  <si>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</si>
  <si>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</si>
  <si>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</si>
  <si>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</si>
  <si>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</si>
  <si>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</si>
  <si>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Barracão Para Almoxarifado Área De 10.90M2, De Chapa De Compensado 12Mm E Pontaletes 8X8Cm, Piso Cimentado E Cobertura De Telha De Fibrocimento De 6Mm, Inclusive Ponto De Luz, Conf. Projeto (2 Utilizações)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</si>
  <si>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</si>
  <si>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</si>
  <si>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</si>
  <si>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</si>
  <si>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</si>
  <si>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</si>
  <si>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</si>
  <si>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</si>
  <si>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</si>
  <si>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</si>
  <si>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</si>
  <si>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</si>
  <si>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</si>
  <si>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</si>
  <si>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</si>
  <si>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</si>
  <si>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</si>
  <si>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</si>
  <si>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</si>
  <si>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</si>
  <si>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</si>
  <si>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</si>
  <si>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</si>
  <si>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</si>
  <si>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</si>
  <si>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</si>
  <si>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</si>
  <si>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</si>
  <si>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</si>
  <si>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</si>
  <si>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4.16</t>
  </si>
  <si>
    <t>4.17</t>
  </si>
  <si>
    <t>4.18</t>
  </si>
  <si>
    <t>11.4</t>
  </si>
  <si>
    <t>11.5</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</si>
  <si>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</si>
  <si>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</si>
  <si>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</si>
  <si>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</si>
  <si>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</si>
  <si>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</si>
  <si>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</si>
  <si>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</si>
  <si>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</si>
  <si>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</si>
  <si>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</si>
  <si>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</si>
  <si>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</si>
  <si>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</si>
  <si>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</si>
  <si>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</si>
  <si>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</si>
  <si>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</si>
  <si>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</si>
  <si>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</si>
  <si>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</si>
  <si>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</si>
  <si>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</si>
  <si>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</si>
  <si>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</si>
  <si>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</si>
  <si>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</si>
  <si>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</si>
  <si>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</si>
  <si>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</si>
  <si>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</si>
  <si>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</si>
  <si>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67,49</t>
  </si>
  <si>
    <t>3,18</t>
  </si>
  <si>
    <t>2,73</t>
  </si>
  <si>
    <t>5,24</t>
  </si>
  <si>
    <t>20,32</t>
  </si>
  <si>
    <t>12,68</t>
  </si>
  <si>
    <t>7,90</t>
  </si>
  <si>
    <t>11,17</t>
  </si>
  <si>
    <t>13,98</t>
  </si>
  <si>
    <t>1,63</t>
  </si>
  <si>
    <t>51,84</t>
  </si>
  <si>
    <t>65,00</t>
  </si>
  <si>
    <t>1,55</t>
  </si>
  <si>
    <t>3,41</t>
  </si>
  <si>
    <t>39,81</t>
  </si>
  <si>
    <t>18,56</t>
  </si>
  <si>
    <t>1,29</t>
  </si>
  <si>
    <t>0,57</t>
  </si>
  <si>
    <t>3,81</t>
  </si>
  <si>
    <t>0,55</t>
  </si>
  <si>
    <t>0,84</t>
  </si>
  <si>
    <t>16,84</t>
  </si>
  <si>
    <t>22,46</t>
  </si>
  <si>
    <t>5,31</t>
  </si>
  <si>
    <t>1,28</t>
  </si>
  <si>
    <t>2,79</t>
  </si>
  <si>
    <t>2,44</t>
  </si>
  <si>
    <t>12,58</t>
  </si>
  <si>
    <t>5,51</t>
  </si>
  <si>
    <t>9,00</t>
  </si>
  <si>
    <t>13,74</t>
  </si>
  <si>
    <t>2,11</t>
  </si>
  <si>
    <t>14,50</t>
  </si>
  <si>
    <t>11,15</t>
  </si>
  <si>
    <t>33,25</t>
  </si>
  <si>
    <t>18,87</t>
  </si>
  <si>
    <t>7,52</t>
  </si>
  <si>
    <t>80,73</t>
  </si>
  <si>
    <t>6,93</t>
  </si>
  <si>
    <t>3,61</t>
  </si>
  <si>
    <t>3,52</t>
  </si>
  <si>
    <t>27,23</t>
  </si>
  <si>
    <t>1,94</t>
  </si>
  <si>
    <t>3,45</t>
  </si>
  <si>
    <t>0,58</t>
  </si>
  <si>
    <t>0,95</t>
  </si>
  <si>
    <t>4,49</t>
  </si>
  <si>
    <t>5,09</t>
  </si>
  <si>
    <t>3,28</t>
  </si>
  <si>
    <t>17,78</t>
  </si>
  <si>
    <t>3,01</t>
  </si>
  <si>
    <t>1,12</t>
  </si>
  <si>
    <t>16,37</t>
  </si>
  <si>
    <t>11,51</t>
  </si>
  <si>
    <t>13,89</t>
  </si>
  <si>
    <t>2,24</t>
  </si>
  <si>
    <t>7,19</t>
  </si>
  <si>
    <t>22,39</t>
  </si>
  <si>
    <t>25,44</t>
  </si>
  <si>
    <t>13,54</t>
  </si>
  <si>
    <t>4,20</t>
  </si>
  <si>
    <t>2,48</t>
  </si>
  <si>
    <t>15,47</t>
  </si>
  <si>
    <t>3,98</t>
  </si>
  <si>
    <t>15,21</t>
  </si>
  <si>
    <t>14,48</t>
  </si>
  <si>
    <t>16,45</t>
  </si>
  <si>
    <t>13,33</t>
  </si>
  <si>
    <t>0,32</t>
  </si>
  <si>
    <t>25,58</t>
  </si>
  <si>
    <t>19,16</t>
  </si>
  <si>
    <t>9,30</t>
  </si>
  <si>
    <t>1,44</t>
  </si>
  <si>
    <t>5,73</t>
  </si>
  <si>
    <t>15,32</t>
  </si>
  <si>
    <t>7,44</t>
  </si>
  <si>
    <t>4,95</t>
  </si>
  <si>
    <t>136,13</t>
  </si>
  <si>
    <t>42,12</t>
  </si>
  <si>
    <t>101,85</t>
  </si>
  <si>
    <t>23,71</t>
  </si>
  <si>
    <t>24,19</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</si>
  <si>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</si>
  <si>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</si>
  <si>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</si>
  <si>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</si>
  <si>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</si>
  <si>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</si>
  <si>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</si>
  <si>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</si>
  <si>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</si>
  <si>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</si>
  <si>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</si>
  <si>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</si>
  <si>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</si>
  <si>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</si>
  <si>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</si>
  <si>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</si>
  <si>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</si>
  <si>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</si>
  <si>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</si>
  <si>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</si>
  <si>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</si>
  <si>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</si>
  <si>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</si>
  <si>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</si>
  <si>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</si>
  <si>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</si>
  <si>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</si>
  <si>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</si>
  <si>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</si>
  <si>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</si>
  <si>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</si>
  <si>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</si>
  <si>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</si>
  <si>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</si>
  <si>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</si>
  <si>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</si>
  <si>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</si>
  <si>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</si>
  <si>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</si>
  <si>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</si>
  <si>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</si>
  <si>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</si>
  <si>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</si>
  <si>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</si>
  <si>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</si>
  <si>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</si>
  <si>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</si>
  <si>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</si>
  <si>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</si>
  <si>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</si>
  <si>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</si>
  <si>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</si>
  <si>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</si>
  <si>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</si>
  <si>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</si>
  <si>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</si>
  <si>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</si>
  <si>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</si>
  <si>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</si>
  <si>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</si>
  <si>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</si>
  <si>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</si>
  <si>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</si>
  <si>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</si>
  <si>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</si>
  <si>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</si>
  <si>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</si>
  <si>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</si>
  <si>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</si>
  <si>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</si>
  <si>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</si>
  <si>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</si>
  <si>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</si>
  <si>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</si>
  <si>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</si>
  <si>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</si>
  <si>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</si>
  <si>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</si>
  <si>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</si>
  <si>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</si>
  <si>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</si>
  <si>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</si>
  <si>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</si>
  <si>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</si>
  <si>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</si>
  <si>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</si>
  <si>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</si>
  <si>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</si>
  <si>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</si>
  <si>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</si>
  <si>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KIT CAVALETE PARA MEDIÇÃO DE ÁGUA - ENTRADA PRINCIPAL, EM AÇO GALVANIZADO DN 25 (1 )   FORNECIMENTO E INSTALAÇÃO (EXCLUSIVE HIDRÔMETRO). AF_11/2016</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</si>
  <si>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</si>
  <si>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</si>
  <si>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</si>
  <si>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</si>
  <si>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</si>
  <si>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</si>
  <si>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</si>
  <si>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</si>
  <si>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</si>
  <si>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</si>
  <si>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</si>
  <si>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</si>
  <si>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</si>
  <si>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</si>
  <si>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</si>
  <si>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</si>
  <si>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</si>
  <si>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</si>
  <si>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</si>
  <si>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</si>
  <si>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</si>
  <si>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</si>
  <si>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</si>
  <si>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</si>
  <si>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</si>
  <si>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</si>
  <si>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</si>
  <si>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</si>
  <si>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</si>
  <si>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</si>
  <si>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</si>
  <si>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</si>
  <si>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</si>
  <si>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</si>
  <si>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</si>
  <si>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</si>
  <si>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</si>
  <si>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</si>
  <si>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</si>
  <si>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</si>
  <si>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</si>
  <si>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</si>
  <si>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</si>
  <si>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</si>
  <si>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</si>
  <si>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</si>
  <si>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</si>
  <si>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</si>
  <si>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</si>
  <si>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</si>
  <si>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</si>
  <si>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</si>
  <si>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</si>
  <si>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</si>
  <si>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</si>
  <si>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</si>
  <si>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</si>
  <si>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</si>
  <si>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</si>
  <si>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</si>
  <si>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</si>
  <si>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</si>
  <si>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</si>
  <si>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</si>
  <si>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</si>
  <si>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</si>
  <si>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</si>
  <si>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</si>
  <si>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</si>
  <si>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</si>
  <si>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</si>
  <si>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CARGA, MANOBRA E DESCARGA MANUAL DE TUBOS PLÁSTICOS, DN 150 MM, EM CAMINHÃO CARROCERIA 9T. AF_06/2021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</si>
  <si>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</si>
  <si>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</si>
  <si>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</si>
  <si>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34,52</t>
  </si>
  <si>
    <t>0,21</t>
  </si>
  <si>
    <t>4,36</t>
  </si>
  <si>
    <t>0,22</t>
  </si>
  <si>
    <t>46,74</t>
  </si>
  <si>
    <t>6,19</t>
  </si>
  <si>
    <t>3,68</t>
  </si>
  <si>
    <t>18,55</t>
  </si>
  <si>
    <t>0,81</t>
  </si>
  <si>
    <t>38,09</t>
  </si>
  <si>
    <t>6,60</t>
  </si>
  <si>
    <t>35,12</t>
  </si>
  <si>
    <t>14,39</t>
  </si>
  <si>
    <t>69,74</t>
  </si>
  <si>
    <t>18,67</t>
  </si>
  <si>
    <t>15,09</t>
  </si>
  <si>
    <t>18,23</t>
  </si>
  <si>
    <t>25,31</t>
  </si>
  <si>
    <t>11,30</t>
  </si>
  <si>
    <t>12,59</t>
  </si>
  <si>
    <t>42,89</t>
  </si>
  <si>
    <t>19,64</t>
  </si>
  <si>
    <t>23,78</t>
  </si>
  <si>
    <t>7,93</t>
  </si>
  <si>
    <t>15,01</t>
  </si>
  <si>
    <t>3,79</t>
  </si>
  <si>
    <t>4,56</t>
  </si>
  <si>
    <t>10,53</t>
  </si>
  <si>
    <t>1,59</t>
  </si>
  <si>
    <t>1,52</t>
  </si>
  <si>
    <t>16,54</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</si>
  <si>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</si>
  <si>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</si>
  <si>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</si>
  <si>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</si>
  <si>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</si>
  <si>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</si>
  <si>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</si>
  <si>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</si>
  <si>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</si>
  <si>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</si>
  <si>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</si>
  <si>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</si>
  <si>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</si>
  <si>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</si>
  <si>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</si>
  <si>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</si>
  <si>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</si>
  <si>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</si>
  <si>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</si>
  <si>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</si>
  <si>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</si>
  <si>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</si>
  <si>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</si>
  <si>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PERFIL "U" EM ALUMINIO ANODIZADO NATURAL 1/2" X 1/2" ESP. 1/16"</t>
  </si>
  <si>
    <t>QUADRO DISTRIB EM PVC 12 CIRCUITOS - BARRAMENTO 100A</t>
  </si>
  <si>
    <t>CABO PP ISOLAMENTO 1000V, 3 X 4.00 MM2 - PIRELLI OU EQUIVALENTE</t>
  </si>
  <si>
    <t>CABO PP ISOLAMENTO 1000V, 2 X 2.5 MM2 - PIRELLI OU EQUIVALENTE</t>
  </si>
  <si>
    <t>CAIXA 4X4" EM ALUMINIO P/ PISO</t>
  </si>
  <si>
    <t>CONDULETE ALUMINIO SILICO, SAIDA T, ENTRADA ROSCA BSP 3/4" C/ VEDACAO E TAMPA</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</si>
  <si>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</si>
  <si>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</si>
  <si>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</si>
  <si>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</si>
  <si>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</si>
  <si>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</si>
  <si>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</si>
  <si>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</si>
  <si>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</si>
  <si>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</si>
  <si>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</si>
  <si>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</si>
  <si>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</si>
  <si>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</si>
  <si>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</si>
  <si>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</si>
  <si>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</si>
  <si>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</si>
  <si>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</si>
  <si>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</si>
  <si>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</si>
  <si>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QUADRO DISTRIB. PVC DE EMBUTIR P/ 6 CIRCUITOS C/ BARRAMENTO C/ TRINCO</t>
  </si>
  <si>
    <t>QUADRO DISTRIB. PVC DE EMBUTIR P/ 12 CIRCUITOS S/ BARRAMENTO C/ TRINCO</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</si>
  <si>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</si>
  <si>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</si>
  <si>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</si>
  <si>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</si>
  <si>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</si>
  <si>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</si>
  <si>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23,05</t>
  </si>
  <si>
    <t>126,24</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</si>
  <si>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</si>
  <si>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</si>
  <si>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</si>
  <si>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</si>
  <si>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</si>
  <si>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</si>
  <si>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</si>
  <si>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</si>
  <si>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</si>
  <si>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</si>
  <si>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</si>
  <si>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</si>
  <si>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</si>
  <si>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</si>
  <si>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</si>
  <si>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</si>
  <si>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</si>
  <si>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</si>
  <si>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</si>
  <si>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</si>
  <si>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</si>
  <si>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</si>
  <si>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</si>
  <si>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</si>
  <si>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</si>
  <si>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</si>
  <si>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</si>
  <si>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</si>
  <si>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</si>
  <si>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</si>
  <si>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</si>
  <si>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</si>
  <si>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</si>
  <si>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</si>
  <si>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</si>
  <si>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</si>
  <si>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</si>
  <si>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</si>
  <si>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</si>
  <si>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</si>
  <si>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</si>
  <si>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</si>
  <si>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</si>
  <si>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</si>
  <si>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</si>
  <si>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</si>
  <si>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</si>
  <si>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</si>
  <si>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</si>
  <si>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</si>
  <si>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</si>
  <si>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</si>
  <si>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</si>
  <si>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</si>
  <si>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</si>
  <si>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</si>
  <si>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</si>
  <si>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</si>
  <si>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</si>
  <si>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</si>
  <si>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</si>
  <si>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</si>
  <si>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</si>
  <si>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</si>
  <si>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63,51</t>
  </si>
  <si>
    <t>5,84</t>
  </si>
  <si>
    <t>2,49</t>
  </si>
  <si>
    <t>26,00</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</si>
  <si>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</si>
  <si>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</si>
  <si>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</si>
  <si>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</si>
  <si>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</si>
  <si>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</si>
  <si>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</si>
  <si>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</si>
  <si>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</si>
  <si>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</si>
  <si>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</si>
  <si>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</si>
  <si>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</si>
  <si>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</si>
  <si>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</si>
  <si>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</si>
  <si>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</si>
  <si>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</si>
  <si>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</si>
  <si>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</si>
  <si>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</si>
  <si>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</si>
  <si>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</si>
  <si>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</si>
  <si>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</si>
  <si>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</si>
  <si>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</si>
  <si>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</si>
  <si>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</si>
  <si>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</si>
  <si>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</si>
  <si>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</si>
  <si>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</si>
  <si>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</si>
  <si>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</si>
  <si>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</si>
  <si>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</si>
  <si>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</si>
  <si>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</si>
  <si>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</si>
  <si>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</si>
  <si>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</si>
  <si>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</si>
  <si>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</si>
  <si>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</si>
  <si>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</si>
  <si>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</si>
  <si>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</si>
  <si>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</si>
  <si>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</si>
  <si>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</si>
  <si>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</si>
  <si>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</si>
  <si>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</si>
  <si>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</si>
  <si>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</si>
  <si>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</si>
  <si>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</si>
  <si>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</si>
  <si>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</si>
  <si>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</si>
  <si>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</si>
  <si>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</si>
  <si>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</si>
  <si>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</si>
  <si>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</si>
  <si>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</si>
  <si>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</si>
  <si>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</si>
  <si>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</si>
  <si>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</si>
  <si>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</si>
  <si>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</si>
  <si>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</si>
  <si>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</si>
  <si>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</si>
  <si>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</si>
  <si>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</si>
  <si>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</si>
  <si>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</si>
  <si>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</si>
  <si>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</si>
  <si>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</si>
  <si>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</si>
  <si>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</si>
  <si>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</si>
  <si>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</si>
  <si>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</si>
  <si>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</si>
  <si>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</si>
  <si>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</si>
  <si>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</si>
  <si>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</si>
  <si>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</si>
  <si>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</si>
  <si>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</si>
  <si>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</si>
  <si>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</si>
  <si>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</si>
  <si>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</si>
  <si>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</si>
  <si>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</si>
  <si>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</si>
  <si>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</si>
  <si>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</si>
  <si>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</si>
  <si>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</si>
  <si>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</si>
  <si>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</si>
  <si>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</si>
  <si>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</si>
  <si>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</si>
  <si>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</si>
  <si>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</si>
  <si>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</si>
  <si>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</si>
  <si>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</si>
  <si>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</si>
  <si>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</si>
  <si>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</si>
  <si>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</si>
  <si>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</si>
  <si>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</si>
  <si>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</si>
  <si>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</si>
  <si>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</si>
  <si>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</si>
  <si>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</si>
  <si>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</si>
  <si>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</si>
  <si>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</si>
  <si>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12,67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</si>
  <si>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</si>
  <si>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</si>
  <si>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</si>
  <si>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</si>
  <si>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</si>
  <si>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</si>
  <si>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</si>
  <si>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</si>
  <si>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</si>
  <si>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</si>
  <si>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</si>
  <si>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</si>
  <si>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</si>
  <si>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</si>
  <si>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</si>
  <si>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</si>
  <si>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</si>
  <si>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</si>
  <si>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</si>
  <si>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</si>
  <si>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</si>
  <si>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</si>
  <si>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</si>
  <si>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</si>
  <si>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</si>
  <si>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</si>
  <si>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</si>
  <si>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</si>
  <si>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</si>
  <si>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</si>
  <si>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15,57</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</si>
  <si>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</si>
  <si>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</si>
  <si>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</si>
  <si>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</si>
  <si>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</si>
  <si>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</si>
  <si>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</si>
  <si>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</si>
  <si>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</si>
  <si>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</si>
  <si>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</si>
  <si>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</si>
  <si>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</si>
  <si>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</si>
  <si>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</si>
  <si>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</si>
  <si>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10,14</t>
  </si>
  <si>
    <t>22,93</t>
  </si>
  <si>
    <t>51,64</t>
  </si>
  <si>
    <t>6,42</t>
  </si>
  <si>
    <t>34,62</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</si>
  <si>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</si>
  <si>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</si>
  <si>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</si>
  <si>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</si>
  <si>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</si>
  <si>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</si>
  <si>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</si>
  <si>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</si>
  <si>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</si>
  <si>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</si>
  <si>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</si>
  <si>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</si>
  <si>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</si>
  <si>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</si>
  <si>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</si>
  <si>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</si>
  <si>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</si>
  <si>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</si>
  <si>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</si>
  <si>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</si>
  <si>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</si>
  <si>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</si>
  <si>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</si>
  <si>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</si>
  <si>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</si>
  <si>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</si>
  <si>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</si>
  <si>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</si>
  <si>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</si>
  <si>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</si>
  <si>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</si>
  <si>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</si>
  <si>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</si>
  <si>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</si>
  <si>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</si>
  <si>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</si>
  <si>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</si>
  <si>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</si>
  <si>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</si>
  <si>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</si>
  <si>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</si>
  <si>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</si>
  <si>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</si>
  <si>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</si>
  <si>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</si>
  <si>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</si>
  <si>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</si>
  <si>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</si>
  <si>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</si>
  <si>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</si>
  <si>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</si>
  <si>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</si>
  <si>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</si>
  <si>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</si>
  <si>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</si>
  <si>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</si>
  <si>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</si>
  <si>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</si>
  <si>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</si>
  <si>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</si>
  <si>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</si>
  <si>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</si>
  <si>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</si>
  <si>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</si>
  <si>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</si>
  <si>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</si>
  <si>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</si>
  <si>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</si>
  <si>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</si>
  <si>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</si>
  <si>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</si>
  <si>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</si>
  <si>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</si>
  <si>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</si>
  <si>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</si>
  <si>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</si>
  <si>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</si>
  <si>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</si>
  <si>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</si>
  <si>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</si>
  <si>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</si>
  <si>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</si>
  <si>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</si>
  <si>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</si>
  <si>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</si>
  <si>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</si>
  <si>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</si>
  <si>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</si>
  <si>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</si>
  <si>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</si>
  <si>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</si>
  <si>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</si>
  <si>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</si>
  <si>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</si>
  <si>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</si>
  <si>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RECOMPOSIÇÃO DE PAVIMENTO EM PISO INTERTRAVADO, COM REAPROVEITAMENTO DOS BLOCOS INTERTRAVADOS, PARA FECHAMENTO DE VALAS - INCLUSO RETIRADA E COLOCAÇÃO DO MATERIAL. AF_12/2020</t>
  </si>
  <si>
    <t>21,45</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</si>
  <si>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</si>
  <si>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</si>
  <si>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</si>
  <si>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</si>
  <si>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</si>
  <si>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</si>
  <si>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</si>
  <si>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</si>
  <si>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</si>
  <si>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</si>
  <si>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</si>
  <si>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</si>
  <si>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</si>
  <si>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</si>
  <si>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</si>
  <si>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</si>
  <si>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</si>
  <si>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</si>
  <si>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</si>
  <si>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</si>
  <si>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</si>
  <si>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</si>
  <si>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</si>
  <si>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</si>
  <si>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</si>
  <si>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</si>
  <si>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</si>
  <si>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</si>
  <si>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</si>
  <si>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</si>
  <si>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</si>
  <si>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</si>
  <si>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</si>
  <si>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</si>
  <si>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</si>
  <si>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</si>
  <si>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</si>
  <si>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</si>
  <si>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</si>
  <si>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</si>
  <si>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17,75</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</si>
  <si>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</si>
  <si>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</si>
  <si>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</si>
  <si>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</si>
  <si>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</si>
  <si>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</si>
  <si>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</si>
  <si>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</si>
  <si>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</si>
  <si>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</si>
  <si>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</si>
  <si>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</si>
  <si>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</si>
  <si>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</si>
  <si>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</si>
  <si>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</si>
  <si>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</si>
  <si>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</si>
  <si>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56,93</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</si>
  <si>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</si>
  <si>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</si>
  <si>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</si>
  <si>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</si>
  <si>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</si>
  <si>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</si>
  <si>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</si>
  <si>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</si>
  <si>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</si>
  <si>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</si>
  <si>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</si>
  <si>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</si>
  <si>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</si>
  <si>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</si>
  <si>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DE TUBOS PLÁSTICOS, DN 400 MM, EM CAMINHÃO CARROCERIA COM GUINDAUTO (MUNCK) 11,7 TM. AF_07/2020</t>
  </si>
  <si>
    <t>20,19</t>
  </si>
  <si>
    <t>DATABASE</t>
  </si>
  <si>
    <t>204,46</t>
  </si>
  <si>
    <t>40,01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</si>
  <si>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</si>
  <si>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</si>
  <si>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</si>
  <si>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</si>
  <si>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</si>
  <si>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</si>
  <si>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</si>
  <si>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</si>
  <si>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</si>
  <si>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</si>
  <si>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</si>
  <si>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</si>
  <si>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</si>
  <si>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</si>
  <si>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</si>
  <si>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</si>
  <si>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</si>
  <si>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</si>
  <si>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</si>
  <si>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</si>
  <si>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</si>
  <si>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</si>
  <si>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</si>
  <si>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</si>
  <si>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</si>
  <si>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</si>
  <si>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</si>
  <si>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</si>
  <si>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</si>
  <si>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</si>
  <si>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</si>
  <si>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</si>
  <si>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</si>
  <si>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</si>
  <si>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</si>
  <si>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</si>
  <si>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</si>
  <si>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</si>
  <si>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</si>
  <si>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</si>
  <si>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</si>
  <si>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</si>
  <si>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</si>
  <si>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</si>
  <si>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</si>
  <si>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</si>
  <si>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</si>
  <si>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</si>
  <si>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</si>
  <si>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</si>
  <si>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</si>
  <si>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</si>
  <si>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</si>
  <si>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</si>
  <si>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</si>
  <si>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</si>
  <si>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</si>
  <si>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</si>
  <si>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11,10</t>
  </si>
  <si>
    <t>4,83</t>
  </si>
  <si>
    <t>10,90</t>
  </si>
  <si>
    <t>17,02</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</si>
  <si>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</si>
  <si>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</si>
  <si>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</si>
  <si>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</si>
  <si>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CENTRAL DE LAMA BENTONÍTICA (DEPÓSITO DE BENTONITA, MISTURADOR DE ALTA TURBULÊNCIA, SILOS DE ARMAZENAMENTO DE LAMA E ÁGUA, LABORATÓRIO DE CONTROLE DE QUALIDADE DA LAMA)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</si>
  <si>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</si>
  <si>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</si>
  <si>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</si>
  <si>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</si>
  <si>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</si>
  <si>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</si>
  <si>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</si>
  <si>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</si>
  <si>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</si>
  <si>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</si>
  <si>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</si>
  <si>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</si>
  <si>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2,38</t>
  </si>
  <si>
    <t>142,65</t>
  </si>
  <si>
    <t>25,01</t>
  </si>
  <si>
    <t>GEOTÊXTIL NÃO TECIDO 100% POLIÉSTER, RESISTÊNCIA A TRAÇÃO DE 31 KN/M (RT-31), INSTALADO EM DRENO - FORNECIMENTO E INSTALAÇÃO. AF_07/2021</t>
  </si>
  <si>
    <t>CONTRAMARCO DE ALUMÍNIO, FIXAÇÃO COM ARGAMASSA - FORNECIMENTO E INSTALAÇÃO. AF_12/2019</t>
  </si>
  <si>
    <t>CONTRAMARCO DE ALUMÍNIO, FIXAÇÃO COM PARAFUSO - FORNECIMENTO E INSTALAÇÃO. AF_12/2019</t>
  </si>
  <si>
    <t>MONTAGEM E DESMONTAGEM DE FÔRMA DE LAJE MACIÇA, PÉ-DIREITO DUPLO, EM CHAPA DE MADEIRA COMPENSADA PLASTIFICADA, 10 UTILIZAÇÕES. AF_09/2020</t>
  </si>
  <si>
    <t>13,29</t>
  </si>
  <si>
    <t>13,07</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</si>
  <si>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</si>
  <si>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</si>
  <si>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</si>
  <si>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</si>
  <si>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</si>
  <si>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</si>
  <si>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</si>
  <si>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</si>
  <si>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</si>
  <si>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</si>
  <si>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</si>
  <si>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</si>
  <si>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10,27</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</si>
  <si>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</si>
  <si>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</si>
  <si>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</si>
  <si>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</si>
  <si>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</si>
  <si>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</si>
  <si>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</si>
  <si>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</si>
  <si>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</si>
  <si>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11,27</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</si>
  <si>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</si>
  <si>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</si>
  <si>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</si>
  <si>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</si>
  <si>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</si>
  <si>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</si>
  <si>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</si>
  <si>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</si>
  <si>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</si>
  <si>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</si>
  <si>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14,83</t>
  </si>
  <si>
    <t>16,30</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</si>
  <si>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</si>
  <si>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</si>
  <si>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</si>
  <si>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</si>
  <si>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</si>
  <si>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</si>
  <si>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</si>
  <si>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</si>
  <si>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</si>
  <si>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</si>
  <si>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20,54</t>
  </si>
  <si>
    <t>64,99</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</si>
  <si>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</si>
  <si>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</si>
  <si>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10,24</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</si>
  <si>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</si>
  <si>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</si>
  <si>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</si>
  <si>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</si>
  <si>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</si>
  <si>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36,64</t>
  </si>
  <si>
    <t>20,11</t>
  </si>
  <si>
    <t>23,00</t>
  </si>
  <si>
    <t>8,54</t>
  </si>
  <si>
    <t>39,00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</si>
  <si>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</si>
  <si>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</si>
  <si>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</si>
  <si>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</si>
  <si>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</si>
  <si>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</si>
  <si>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18,78</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</si>
  <si>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</si>
  <si>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</si>
  <si>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</si>
  <si>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</si>
  <si>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</si>
  <si>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</si>
  <si>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</si>
  <si>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</si>
  <si>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</si>
  <si>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</si>
  <si>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</si>
  <si>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</si>
  <si>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</si>
  <si>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</si>
  <si>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</si>
  <si>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</si>
  <si>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</si>
  <si>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</si>
  <si>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</si>
  <si>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</si>
  <si>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</si>
  <si>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</si>
  <si>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</si>
  <si>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</si>
  <si>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</si>
  <si>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</si>
  <si>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</si>
  <si>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</si>
  <si>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</si>
  <si>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</si>
  <si>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</si>
  <si>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</si>
  <si>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</si>
  <si>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</si>
  <si>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</si>
  <si>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</si>
  <si>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</si>
  <si>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</si>
  <si>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</si>
  <si>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</si>
  <si>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</si>
  <si>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</si>
  <si>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</si>
  <si>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</si>
  <si>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</si>
  <si>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</si>
  <si>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</si>
  <si>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</si>
  <si>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</si>
  <si>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</si>
  <si>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</si>
  <si>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</si>
  <si>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</si>
  <si>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</si>
  <si>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</si>
  <si>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</si>
  <si>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</si>
  <si>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</si>
  <si>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</si>
  <si>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</si>
  <si>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</si>
  <si>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</si>
  <si>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</si>
  <si>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</si>
  <si>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</si>
  <si>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</si>
  <si>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</si>
  <si>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</si>
  <si>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</si>
  <si>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</si>
  <si>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</si>
  <si>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</si>
  <si>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18,81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</si>
  <si>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</si>
  <si>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</si>
  <si>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</si>
  <si>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</si>
  <si>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</si>
  <si>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</si>
  <si>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</si>
  <si>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</si>
  <si>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</si>
  <si>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</si>
  <si>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</si>
  <si>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</si>
  <si>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</si>
  <si>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</si>
  <si>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</si>
  <si>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</si>
  <si>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</si>
  <si>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</si>
  <si>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</si>
  <si>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</si>
  <si>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</si>
  <si>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</si>
  <si>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</si>
  <si>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</si>
  <si>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</si>
  <si>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</si>
  <si>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</si>
  <si>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</si>
  <si>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</si>
  <si>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</si>
  <si>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</si>
  <si>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</si>
  <si>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</si>
  <si>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</si>
  <si>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</si>
  <si>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</si>
  <si>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</si>
  <si>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</si>
  <si>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</si>
  <si>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</si>
  <si>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14,03</t>
  </si>
  <si>
    <t>16,01</t>
  </si>
  <si>
    <t>APLICAÇÃO MASSA ACRÍLICA PARA MADEIRA, PARA PINTURA COM TINTA DE ACABAMENTO (PIGMENTADA). AF_01/2021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</si>
  <si>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</si>
  <si>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</si>
  <si>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(COMPOSIÇÃO REPRESENTATIVA) DO SERVIÇO DE REVESTIMENTO CERÂMICO PARA PAREDES INTERNAS, MEIA OU PAREDE INTEIRA, PLACAS TIPO ESMALTADA EXTRA DE 20X20 CM, PARA EDIFICAÇÕES HABITACIONAIS UNIFAMILIAR (CASAS) E EDIFICAÇÕES PÚBLICAS PADRÃO. AF_11/2014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</si>
  <si>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</si>
  <si>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</si>
  <si>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</si>
  <si>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</si>
  <si>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</si>
  <si>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</si>
  <si>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</si>
  <si>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</si>
  <si>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</si>
  <si>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</si>
  <si>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</si>
  <si>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</si>
  <si>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</si>
  <si>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</si>
  <si>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</si>
  <si>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</si>
  <si>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</si>
  <si>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</si>
  <si>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</si>
  <si>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</si>
  <si>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</si>
  <si>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</si>
  <si>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25,05</t>
  </si>
  <si>
    <t>31,27</t>
  </si>
  <si>
    <t>2,42</t>
  </si>
  <si>
    <t>9,28</t>
  </si>
  <si>
    <t>30,42</t>
  </si>
  <si>
    <t>472,01</t>
  </si>
  <si>
    <t>445,12</t>
  </si>
  <si>
    <t>44,92</t>
  </si>
  <si>
    <t>210,00</t>
  </si>
  <si>
    <t>57,89</t>
  </si>
  <si>
    <t>6,30</t>
  </si>
  <si>
    <t>67,96</t>
  </si>
  <si>
    <t>26,21</t>
  </si>
  <si>
    <t>96,90</t>
  </si>
  <si>
    <t>187,30</t>
  </si>
  <si>
    <t>19,74</t>
  </si>
  <si>
    <t>102,44</t>
  </si>
  <si>
    <t>84,61</t>
  </si>
  <si>
    <t>271,90</t>
  </si>
  <si>
    <t>16,18</t>
  </si>
  <si>
    <t>102,45</t>
  </si>
  <si>
    <t>119,24</t>
  </si>
  <si>
    <t>21,42</t>
  </si>
  <si>
    <t>65,85</t>
  </si>
  <si>
    <t>47,94</t>
  </si>
  <si>
    <t>139,44</t>
  </si>
  <si>
    <t>14,15</t>
  </si>
  <si>
    <t>117,19</t>
  </si>
  <si>
    <t>22,57</t>
  </si>
  <si>
    <t>41,73</t>
  </si>
  <si>
    <t>1.275,00</t>
  </si>
  <si>
    <t>996,09</t>
  </si>
  <si>
    <t>1.447,65</t>
  </si>
  <si>
    <t>90,78</t>
  </si>
  <si>
    <t>29,87</t>
  </si>
  <si>
    <t>31,79</t>
  </si>
  <si>
    <t>180,81</t>
  </si>
  <si>
    <t>94,80</t>
  </si>
  <si>
    <t>178,63</t>
  </si>
  <si>
    <t>17,85</t>
  </si>
  <si>
    <t>153,92</t>
  </si>
  <si>
    <t>18,35</t>
  </si>
  <si>
    <t>504,40</t>
  </si>
  <si>
    <t>145,10</t>
  </si>
  <si>
    <t>77,05</t>
  </si>
  <si>
    <t>162,65</t>
  </si>
  <si>
    <t>54,68</t>
  </si>
  <si>
    <t>34,31</t>
  </si>
  <si>
    <t>46,85</t>
  </si>
  <si>
    <t>29,85</t>
  </si>
  <si>
    <t>56,00</t>
  </si>
  <si>
    <t>Placa de obra nas dimensões de 2.0 x 4.0 m, padrão DER</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</si>
  <si>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</si>
  <si>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</si>
  <si>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</si>
  <si>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</si>
  <si>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</si>
  <si>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</si>
  <si>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</si>
  <si>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</si>
  <si>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</si>
  <si>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</si>
  <si>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</si>
  <si>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</si>
  <si>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</si>
  <si>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</si>
  <si>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</si>
  <si>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</si>
  <si>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</si>
  <si>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</si>
  <si>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</si>
  <si>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</si>
  <si>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</si>
  <si>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</si>
  <si>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</si>
  <si>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</si>
  <si>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</si>
  <si>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</si>
  <si>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</si>
  <si>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</si>
  <si>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</si>
  <si>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</si>
  <si>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</si>
  <si>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</si>
  <si>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</si>
  <si>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</si>
  <si>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</si>
  <si>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</si>
  <si>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</si>
  <si>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</si>
  <si>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</si>
  <si>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</si>
  <si>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</si>
  <si>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</si>
  <si>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</si>
  <si>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</si>
  <si>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</si>
  <si>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</si>
  <si>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</si>
  <si>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</si>
  <si>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</si>
  <si>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</si>
  <si>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</si>
  <si>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</si>
  <si>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</si>
  <si>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</si>
  <si>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</si>
  <si>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</si>
  <si>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</si>
  <si>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</si>
  <si>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</si>
  <si>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</si>
  <si>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</si>
  <si>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</si>
  <si>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</si>
  <si>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</si>
  <si>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</si>
  <si>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</si>
  <si>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</si>
  <si>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</si>
  <si>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</si>
  <si>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</si>
  <si>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</si>
  <si>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</si>
  <si>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</si>
  <si>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</si>
  <si>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</si>
  <si>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</si>
  <si>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</si>
  <si>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</si>
  <si>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</si>
  <si>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</si>
  <si>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</si>
  <si>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</si>
  <si>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</si>
  <si>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</si>
  <si>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</si>
  <si>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</si>
  <si>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</si>
  <si>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</si>
  <si>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</si>
  <si>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</si>
  <si>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</si>
  <si>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</si>
  <si>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</si>
  <si>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</si>
  <si>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</si>
  <si>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</si>
  <si>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</si>
  <si>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</si>
  <si>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</si>
  <si>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</si>
  <si>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</si>
  <si>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</si>
  <si>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</si>
  <si>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</si>
  <si>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</si>
  <si>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</si>
  <si>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</si>
  <si>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</si>
  <si>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</si>
  <si>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</si>
  <si>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</si>
  <si>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</si>
  <si>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</si>
  <si>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</si>
  <si>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</si>
  <si>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</si>
  <si>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</si>
  <si>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</si>
  <si>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</si>
  <si>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</si>
  <si>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</si>
  <si>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</si>
  <si>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</si>
  <si>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</si>
  <si>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</si>
  <si>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</si>
  <si>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</si>
  <si>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</si>
  <si>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</si>
  <si>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</si>
  <si>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</si>
  <si>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</si>
  <si>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</si>
  <si>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</si>
  <si>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</si>
  <si>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</si>
  <si>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</si>
  <si>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</si>
  <si>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</si>
  <si>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</si>
  <si>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</si>
  <si>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</si>
  <si>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</si>
  <si>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</si>
  <si>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</si>
  <si>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</si>
  <si>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</si>
  <si>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</si>
  <si>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</si>
  <si>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</si>
  <si>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</si>
  <si>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</si>
  <si>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</si>
  <si>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</si>
  <si>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</si>
  <si>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</si>
  <si>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</si>
  <si>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</si>
  <si>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</si>
  <si>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</si>
  <si>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</si>
  <si>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</si>
  <si>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</si>
  <si>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</si>
  <si>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</si>
  <si>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</si>
  <si>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</si>
  <si>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</si>
  <si>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 xml:space="preserve">BARRACAO PARA ESCRITORIO/FISCALIZACAO </t>
  </si>
  <si>
    <t xml:space="preserve">M2 </t>
  </si>
  <si>
    <t xml:space="preserve">BARRACAO ABERTO PARA GUARDA DE TUBOS </t>
  </si>
  <si>
    <t xml:space="preserve">BARRACAO ABERTO PARA SERVICOS GERAIS </t>
  </si>
  <si>
    <t xml:space="preserve">BARRACAO FECHADO DEPOSITO/ALMOXARIFADO </t>
  </si>
  <si>
    <t xml:space="preserve">BARRACAO PARA REFEITORIO </t>
  </si>
  <si>
    <t xml:space="preserve">BARRACAO PARA VESTIARIO E SANITARIO </t>
  </si>
  <si>
    <t xml:space="preserve">PADRAO DE ENTRADA PROVISORIO DE ENERGIA </t>
  </si>
  <si>
    <t xml:space="preserve">UN </t>
  </si>
  <si>
    <t xml:space="preserve">TAPUME CHAPA COMPENSADA RESINADA E=6MM </t>
  </si>
  <si>
    <t xml:space="preserve">TAPUME TELHA METAL E=0,50MM H=2,00M </t>
  </si>
  <si>
    <t xml:space="preserve">M </t>
  </si>
  <si>
    <t xml:space="preserve">PLACA OBRA PAD CESAN E AGENTE FINANCEIRO </t>
  </si>
  <si>
    <t xml:space="preserve">FOSSA SEPTICA PRE-MOLDADA CAP 10 PESSOAS </t>
  </si>
  <si>
    <t xml:space="preserve">FILTRO ANAEROBICO PRE-MOLDADO CAP 10 PES </t>
  </si>
  <si>
    <t xml:space="preserve">SUMIDOURO PRE-MOLDADO CAP 10 PESSOAS </t>
  </si>
  <si>
    <t xml:space="preserve">CONTAINER ESCRITORIO DE 6,0X2,4M C/ BANH </t>
  </si>
  <si>
    <t xml:space="preserve">UNM </t>
  </si>
  <si>
    <t xml:space="preserve">CONTAINER DEPOSITO MAT 6,0X2,4M C/ BANH </t>
  </si>
  <si>
    <t xml:space="preserve">CONTAINER DEPOSITO MAT 6,0X2,4M S/ BANH </t>
  </si>
  <si>
    <t xml:space="preserve">CONTAINER SANIT/VESTIARIO DE 6,0X2,4M </t>
  </si>
  <si>
    <t xml:space="preserve">MOBILIZACAO DE CONTAINER 6,0X2,4M </t>
  </si>
  <si>
    <t xml:space="preserve">DESMOBILIZACAO DE CONTAINER 6,0X2,4M </t>
  </si>
  <si>
    <t xml:space="preserve">BANHEIRO QUIMICO </t>
  </si>
  <si>
    <t>1.480,31</t>
  </si>
  <si>
    <t xml:space="preserve">SANITARIO HIDRAULICO PORTATIL </t>
  </si>
  <si>
    <t xml:space="preserve">TRANSP MAT FORNEC CESAN DIST 51 A 100KM </t>
  </si>
  <si>
    <t xml:space="preserve">TK </t>
  </si>
  <si>
    <t xml:space="preserve">TRANSP MAT FORNEC CESAN DIST 101 A 200KM </t>
  </si>
  <si>
    <t xml:space="preserve">TRANSP MAT FORNEC CESAN DIST ACI 200KM </t>
  </si>
  <si>
    <t xml:space="preserve">GRUPO GERADOR ATE 20 KVA </t>
  </si>
  <si>
    <t xml:space="preserve">HRS </t>
  </si>
  <si>
    <t xml:space="preserve">MES </t>
  </si>
  <si>
    <t xml:space="preserve">GRUPO GERADOR DE 21 A 80 KVA </t>
  </si>
  <si>
    <t xml:space="preserve">GRUPO GERADOR DE 81 A 125 KVA </t>
  </si>
  <si>
    <t xml:space="preserve">GRUPO GERADOR DE 126 A 180 KVA </t>
  </si>
  <si>
    <t xml:space="preserve">MOB E DESMOB DE EQUIPAMENTOS &lt;=50KM </t>
  </si>
  <si>
    <t xml:space="preserve">MOB E DESMOB DE EQUIPAMENTOS &gt;50KM </t>
  </si>
  <si>
    <t xml:space="preserve">KM </t>
  </si>
  <si>
    <t xml:space="preserve">CADASTRO DE REDE AGUA OU ESGOTO </t>
  </si>
  <si>
    <t xml:space="preserve">CADASTRO DA OBRA CIVIL LOCALIZADA </t>
  </si>
  <si>
    <t xml:space="preserve">LOC NIV REDE COL/RECAL/EMISARIO/ADUTORA </t>
  </si>
  <si>
    <t xml:space="preserve">LOC NIV E ACOMP TOPOG REDES DIST AGUA </t>
  </si>
  <si>
    <t xml:space="preserve">ACOMP TOPOGRAFICO REDES COLETORAS ESGOTO </t>
  </si>
  <si>
    <t xml:space="preserve">ACOMP TOPOGR RECAL/EMISARIO/ADUTORA </t>
  </si>
  <si>
    <t xml:space="preserve">TESTE DE DEFORMACAO E DECLIVIDADE </t>
  </si>
  <si>
    <t xml:space="preserve">TESTE DE ESTANQUEIDADE </t>
  </si>
  <si>
    <t xml:space="preserve">LOCACAO OBRA COM EQUIPAMENTO TOPOGRAFICO </t>
  </si>
  <si>
    <t xml:space="preserve">LOCACAO OBRA SEM EQUIPAMENTO TOPOGRAFICO </t>
  </si>
  <si>
    <t xml:space="preserve">LOCACAO AREA COM EQUIPAMENTO TOPOGRAFICO </t>
  </si>
  <si>
    <t xml:space="preserve">EQUIPE TOPOGRAFICA OBRA POR MES </t>
  </si>
  <si>
    <t xml:space="preserve">EQUIPE TOPOGRAFICA OBRA POR DIA </t>
  </si>
  <si>
    <t xml:space="preserve">UND </t>
  </si>
  <si>
    <t xml:space="preserve">ENSAIO COMPRESSAO SIMPLES - CONTRAPROVA </t>
  </si>
  <si>
    <t xml:space="preserve">MARCO LOCALIZADOR DE DUTOS </t>
  </si>
  <si>
    <t xml:space="preserve">LS: 157,27% </t>
  </si>
  <si>
    <t>SEM BDI</t>
  </si>
  <si>
    <t>Página 1 de 26</t>
  </si>
  <si>
    <t xml:space="preserve">CÓDIGO </t>
  </si>
  <si>
    <t xml:space="preserve">DESCRIÇÃO </t>
  </si>
  <si>
    <t xml:space="preserve">UNIDADE </t>
  </si>
  <si>
    <t xml:space="preserve">SINALIZACAO COM FITA SUBTERRANEA </t>
  </si>
  <si>
    <t xml:space="preserve">TAPUME VEDACAO DESCONTINUO COM TABUAS </t>
  </si>
  <si>
    <t xml:space="preserve">TAPUME PROT CHAPA COMPENS RESINADA 12MM </t>
  </si>
  <si>
    <t xml:space="preserve">TAPUME PROT TELHA MET E=0,50MM H=2,0M </t>
  </si>
  <si>
    <t xml:space="preserve">PASSADICOS COM PRANCHAS DE MADEIRA </t>
  </si>
  <si>
    <t xml:space="preserve">PASSADICOS COM CHAPAS DE ACO </t>
  </si>
  <si>
    <t xml:space="preserve">KG </t>
  </si>
  <si>
    <t xml:space="preserve">TELA DE PROTECAO FACHADA </t>
  </si>
  <si>
    <t xml:space="preserve">ESCORAMENTO DE MURO </t>
  </si>
  <si>
    <t xml:space="preserve">ESCORAMENTO DE ARVORES </t>
  </si>
  <si>
    <t xml:space="preserve">ESCORAMENTO DE POSTES </t>
  </si>
  <si>
    <t xml:space="preserve">ANDAIME TIPO BALANCIM LEVE </t>
  </si>
  <si>
    <t xml:space="preserve">ANDAIME FACHADEIRO (M2XMES) </t>
  </si>
  <si>
    <t xml:space="preserve">MONTAGEM/DESMONTAGEM ANDAIME FACHADEIRO </t>
  </si>
  <si>
    <t xml:space="preserve">TRANSP MANUAL MAT DIFIC ACESS ATE 500M </t>
  </si>
  <si>
    <t xml:space="preserve">TRANSP MANUAL MAT DIFIC ACESS ACIMA 500M </t>
  </si>
  <si>
    <t xml:space="preserve">TRANSPORTE MANUAL DE MATERIAIS </t>
  </si>
  <si>
    <t xml:space="preserve">TO </t>
  </si>
  <si>
    <t xml:space="preserve">CORTE DESTOC ARVORE DIAM DE 10,01 A 30CM </t>
  </si>
  <si>
    <t xml:space="preserve">CORTE DESTOC ARVORE DIAM MAIOR 30,0CM </t>
  </si>
  <si>
    <t xml:space="preserve">LIMPEZA DE AREA (VARREDURA) </t>
  </si>
  <si>
    <t xml:space="preserve">LIMPEZA DE RUA COM LAVAGEM </t>
  </si>
  <si>
    <t xml:space="preserve">LIMPEZA GERAL DA EDIFICACAO </t>
  </si>
  <si>
    <t xml:space="preserve">LIMPEZA MANUAL DE TERRENO </t>
  </si>
  <si>
    <t xml:space="preserve">LIMPEZA MANUAL TERRENO VEGETACAO DENSA </t>
  </si>
  <si>
    <t xml:space="preserve">LIMPEZA MECANICA DE TERRENO </t>
  </si>
  <si>
    <t xml:space="preserve">LIMPEZA ARMADURAS COM ESCOVA DE ACO </t>
  </si>
  <si>
    <t xml:space="preserve">LIMPEZA DE CONCRETO C/ HIDROJATEAMENTO </t>
  </si>
  <si>
    <t xml:space="preserve">LIMPEZA DE CALHAS </t>
  </si>
  <si>
    <t xml:space="preserve">LIMP MANUAL CANALETA DE AGUAS PLUVIAIS </t>
  </si>
  <si>
    <t xml:space="preserve">LIMPEZA PAREDES E FUNDO COM ESCOVACAO </t>
  </si>
  <si>
    <t xml:space="preserve">LIMPEZA E LAVAGEM COM BOMBA ALTA PRESSAO </t>
  </si>
  <si>
    <t xml:space="preserve">LIMPEZA MANUAL DE CAIXA </t>
  </si>
  <si>
    <t xml:space="preserve">LIMPEZA MANUAL DE POCOS VISITA </t>
  </si>
  <si>
    <t xml:space="preserve">LIMPEZA E DESOBSTRUCAO PV E CAIXA </t>
  </si>
  <si>
    <t xml:space="preserve">LIMPEZA E DESOBS REDES DN 100 A DN 400 </t>
  </si>
  <si>
    <t xml:space="preserve">LIMPEZA E DESOB DE REDES COM RID-GID </t>
  </si>
  <si>
    <t xml:space="preserve">RETIRADA MAT LEITO FILTRANTE C/ REAPROV </t>
  </si>
  <si>
    <t xml:space="preserve">M3 </t>
  </si>
  <si>
    <t xml:space="preserve">RASPAGEM/LIMP MECANICA TERRENO C/ TRATOR </t>
  </si>
  <si>
    <t xml:space="preserve">REGULARIZACAO E ACERTO MANUAL DO TERRENO </t>
  </si>
  <si>
    <t xml:space="preserve">REGULARIZACAO MECANICA DE TERRENO </t>
  </si>
  <si>
    <t xml:space="preserve">REMOCAO DE ENTULHO SEM CAMINHAO </t>
  </si>
  <si>
    <t xml:space="preserve">PODA MANUAL DE GRAMA INCLUSIVE BOTA FORA </t>
  </si>
  <si>
    <t xml:space="preserve">PODA MEC DE GRAMA INCLUSIVE BOTA FORA </t>
  </si>
  <si>
    <t xml:space="preserve">PLACA SINALIZACAO TRANSITO EM CAVALETE </t>
  </si>
  <si>
    <t xml:space="preserve">TELA TAPUME CONTINUO PARA SINALIZACAO </t>
  </si>
  <si>
    <t xml:space="preserve">CONES DE SINALIZACAO </t>
  </si>
  <si>
    <t xml:space="preserve">CONES DE SINALIZACAO COM SINALIZADOR </t>
  </si>
  <si>
    <t xml:space="preserve">BANDEROLA DE SINALIZACAO </t>
  </si>
  <si>
    <t xml:space="preserve">SINAL PARE E SIGA C/ PLACAS BLOQ E RADIO </t>
  </si>
  <si>
    <t xml:space="preserve">SINALIZACAO NOTURNA COM ENERGIA ELETRICA </t>
  </si>
  <si>
    <t xml:space="preserve">SINALIZACAO COM FAIXA DUPLA ZEBRADA </t>
  </si>
  <si>
    <t xml:space="preserve">APICOAMENTO MANUAL DE CONCRETO </t>
  </si>
  <si>
    <t>11,18</t>
  </si>
  <si>
    <t>Página 2 de 26</t>
  </si>
  <si>
    <t xml:space="preserve">DEMOLICAO DE ALVEN LAJOTA/TIJOLO/BLOCO </t>
  </si>
  <si>
    <t xml:space="preserve">DEMOLICAO DE ALVENARIA DE COBOGO </t>
  </si>
  <si>
    <t xml:space="preserve">DEMOLICAO MANUAL CONCRETO ARMADO </t>
  </si>
  <si>
    <t xml:space="preserve">DEMOLICAO MECANICA CONCRETO ARMADO </t>
  </si>
  <si>
    <t xml:space="preserve">DEMOLICAO MANUAL CONCRETO SIMPLES/CICLOP </t>
  </si>
  <si>
    <t xml:space="preserve">DEMOLICAO MANUAL DE PISO EM CERAMICA </t>
  </si>
  <si>
    <t xml:space="preserve">DEMOLICAO MANUAL DE PISO EM GRANITO </t>
  </si>
  <si>
    <t xml:space="preserve">DEMOLICAO DE REVESTIMENTO EM CERAMICA </t>
  </si>
  <si>
    <t xml:space="preserve">RETIRADA DE BANCADA MARMORE/GRANITO </t>
  </si>
  <si>
    <t xml:space="preserve">RETIRADA DE BACIA/LAVATORIOS C/ REAPROV. </t>
  </si>
  <si>
    <t xml:space="preserve">RETIRADA COBERT CANALETE 49 OU 90 C/ REA </t>
  </si>
  <si>
    <t xml:space="preserve">RETIRADA COBERT TELHA FIBROCIM C/ REPROV </t>
  </si>
  <si>
    <t xml:space="preserve">RETIRADA DA ESTRUTURA MADEIRA DO TELHADO </t>
  </si>
  <si>
    <t xml:space="preserve">RETIRADA DE MASSA UNICA/REBOCO/EMBOCO </t>
  </si>
  <si>
    <t xml:space="preserve">RETIRADA DE ARAME FARPADO DE CERCA </t>
  </si>
  <si>
    <t xml:space="preserve">RETIRADA DE CERCA EM TELA GALVANIZADA </t>
  </si>
  <si>
    <t xml:space="preserve">RETIRADA DE CERCA SEM REAPROVEITAMENTO </t>
  </si>
  <si>
    <t xml:space="preserve">RETIRADA DE DIVISORIAS COM REAPROVEITAM </t>
  </si>
  <si>
    <t xml:space="preserve">RETIR ESQUADRIA PORTA/JANELA C/ REAPRPV. </t>
  </si>
  <si>
    <t xml:space="preserve">RETIRADA DE FORRO EM PVC C/ REAPROVEITAM </t>
  </si>
  <si>
    <t xml:space="preserve">RETIRADA DE GUARDA CORPO </t>
  </si>
  <si>
    <t xml:space="preserve">REMOCAO DE PINTURA ESTRUTURA METALICA </t>
  </si>
  <si>
    <t xml:space="preserve">RETIRADA PONTO ELETRICOS, INC DISJUNTOR </t>
  </si>
  <si>
    <t xml:space="preserve">RETIRADA DE PORTAO COM REAPROVEITAMENTO </t>
  </si>
  <si>
    <t xml:space="preserve">RETIR RODAPE/DEGRAU/SOLEIRA/BANC GRANITO </t>
  </si>
  <si>
    <t xml:space="preserve">RETIRADA DE TELHA CERAMICA </t>
  </si>
  <si>
    <t xml:space="preserve">RETIRADA DE TORNEIRAS E REGISTROS </t>
  </si>
  <si>
    <t xml:space="preserve">RETIRADA PISO PAVIFLEX/PLACAS BORRACHA </t>
  </si>
  <si>
    <t xml:space="preserve">RETIRADA DE GRADES OU GRADIS </t>
  </si>
  <si>
    <t xml:space="preserve">DESATIVACAO E VEDACAO DE PONTO DE AGUA </t>
  </si>
  <si>
    <t xml:space="preserve">FURO EM ROCHA DN 32MM/50CM C/ ENCH GROUT </t>
  </si>
  <si>
    <t xml:space="preserve">FURO EM PAREDE CONCRETO 3/8" 15 A 20CM </t>
  </si>
  <si>
    <t xml:space="preserve">ABERTUR/FECHAM ALVENAR TUBO DN15A25MM </t>
  </si>
  <si>
    <t xml:space="preserve">ABERTUR/FECHAM ALVENAR TUBO DN32A50MM </t>
  </si>
  <si>
    <t xml:space="preserve">ABERTUR/FECHAM ALVENAR TUBO DN75 A 100MM </t>
  </si>
  <si>
    <t xml:space="preserve">CACAMBA ESTAC. P/ CARREG.MANUAL </t>
  </si>
  <si>
    <t xml:space="preserve">RETIRADA DE TAMPAS CHAPA ACO </t>
  </si>
  <si>
    <t xml:space="preserve">DEMOLICAO DE PISO CIMENTADO SOBRE LASTR </t>
  </si>
  <si>
    <t xml:space="preserve">RETIRADA MAT LEITO FILTRANTE S/ REAPROV </t>
  </si>
  <si>
    <t xml:space="preserve">ANDAIME TUBULAR P/ESTRUTURAS CONCRETO </t>
  </si>
  <si>
    <t xml:space="preserve">MONTAGEM/DESMONTAGEM ANDAIME TUBULAR </t>
  </si>
  <si>
    <t xml:space="preserve">LOCACAO ANDAIME METALICO TUBULAR (MXMES) </t>
  </si>
  <si>
    <t xml:space="preserve">PLACAS INDICATIVAS EM ACRILICO </t>
  </si>
  <si>
    <t xml:space="preserve">RETIRADA DE GUARDA CORPO C REAPROVEITAM </t>
  </si>
  <si>
    <t xml:space="preserve">ESCAVACAO MANUAL SOLO 1ªCAT PROF ATE 3M </t>
  </si>
  <si>
    <t xml:space="preserve">ESCAVACAO MANUAL SOLO 1ªCAT PROF ACI 3M </t>
  </si>
  <si>
    <t xml:space="preserve">ESCAVACAO MANUAL VALA ATE 1M SOLO MOLE </t>
  </si>
  <si>
    <t xml:space="preserve">ESCAVACAO MANUAL DE SOLO TURFOSO </t>
  </si>
  <si>
    <t xml:space="preserve">ESCAVACAO MANUAL SOLO 2ªCAT PROF ATE 3M </t>
  </si>
  <si>
    <t xml:space="preserve">ESCAVACAO MECAN SOLO 1ªCAT PROF ATE 3M </t>
  </si>
  <si>
    <t>Página 3 de 26</t>
  </si>
  <si>
    <t xml:space="preserve">ESCAVACAO MECAN SOLO 1ªCAT PROF ACI 3M </t>
  </si>
  <si>
    <t xml:space="preserve">ESCAVACAO MECANICA DE MATERIAL TURFOSO </t>
  </si>
  <si>
    <t xml:space="preserve">ESCAVACAO MECAN SOLO 2ªCAT PROF ATE 3M </t>
  </si>
  <si>
    <t xml:space="preserve">ESCAVACAO MECAN SOLO 2ªCAT PROF ACI 3M </t>
  </si>
  <si>
    <t xml:space="preserve">ESCAVACAO CAVA/VALA COM ARGAM EXPANSIVA </t>
  </si>
  <si>
    <t xml:space="preserve">ESC ROCHA MACICO OU AFLORADA C/ ARG EXPA </t>
  </si>
  <si>
    <t xml:space="preserve">ESCAVACAO MEC EM ROCHA S/ USO EXPLOSIVOS </t>
  </si>
  <si>
    <t xml:space="preserve">ESCAVACAO EM CAVA C/ USO EXPLOSIVOS </t>
  </si>
  <si>
    <t xml:space="preserve">ESCAVACAO MEC E REMOCAO DE SOLOS MOLES </t>
  </si>
  <si>
    <t xml:space="preserve">REGULARIZACAO DO FUNDO DE VALA COM AREIA </t>
  </si>
  <si>
    <t xml:space="preserve">REGULARIZACAO DO FUNDO DE CAVA C/ BRITA </t>
  </si>
  <si>
    <t xml:space="preserve">REGULARIZACAO DO FUNDO VALA </t>
  </si>
  <si>
    <t xml:space="preserve">REATERRO MAN SEM COMPACTACAO CONTROLADA </t>
  </si>
  <si>
    <t xml:space="preserve">REATERRO MEC SEM COMPACTACAO CONTROLADA </t>
  </si>
  <si>
    <t xml:space="preserve">REATERRO COM APILOAMENTO MANUAL </t>
  </si>
  <si>
    <t xml:space="preserve">REATERRO COM COMPACTACAO MECANICA </t>
  </si>
  <si>
    <t xml:space="preserve">REATERRO COM ADENSAMENTO HIDRAULICO </t>
  </si>
  <si>
    <t xml:space="preserve">ATERRO COM AREIA SEM COMPAC CONTROLADA </t>
  </si>
  <si>
    <t xml:space="preserve">ATERRO COM AREIA COM COMPAC MECANICA </t>
  </si>
  <si>
    <t xml:space="preserve">ATERRO COM AREIA COM ADENSAMENTO HIDR </t>
  </si>
  <si>
    <t xml:space="preserve">ATERRO COM ARGILA S/ COMPAC CONTROLADA </t>
  </si>
  <si>
    <t xml:space="preserve">ATERRO COM ARGILA C/ APILOAMENTO MANUAL </t>
  </si>
  <si>
    <t xml:space="preserve">ATERRO COM ARGILA C/ COMPAC MECANICA </t>
  </si>
  <si>
    <t xml:space="preserve">ATERRO COM ARGILA MECANIZADO 100% PN </t>
  </si>
  <si>
    <t xml:space="preserve">CORTE TERRENO NATURAL COM EQUIP MECANICO </t>
  </si>
  <si>
    <t xml:space="preserve">CORTE ATERRO COMPENS INCL COMPAC. 100%PN </t>
  </si>
  <si>
    <t xml:space="preserve">CORTE, CARGA, DESC E ESPALH MAT DIST 1,5 </t>
  </si>
  <si>
    <t>9,47</t>
  </si>
  <si>
    <t xml:space="preserve">CORTE E CARGA DE MATERIAL COM EQUIP MECA </t>
  </si>
  <si>
    <t xml:space="preserve">CARGA E DESCARGA QQ TIPO SOLO(BOTA FORA) </t>
  </si>
  <si>
    <t xml:space="preserve">CARGA E DESCARGA DE ROCHA (BOTA FORA) </t>
  </si>
  <si>
    <t xml:space="preserve">CARGA MAN E DESC DE ENTULHO EM CAMINHAO </t>
  </si>
  <si>
    <t xml:space="preserve">TRANSPORTE DE SOLOS PARA BOTA FORA </t>
  </si>
  <si>
    <t xml:space="preserve">MK </t>
  </si>
  <si>
    <t xml:space="preserve">TRANSPORTE DE MATERIAIS PARA ATERRO </t>
  </si>
  <si>
    <t xml:space="preserve">ESPALHAMENTO/REGUL DE MATERIAL ESCAVADO </t>
  </si>
  <si>
    <t xml:space="preserve">DRAGAGEM DE LAGOAS E VALAS </t>
  </si>
  <si>
    <t xml:space="preserve">BOTA-FORA DE MATERIAIS SEM USO CAMINHAO </t>
  </si>
  <si>
    <t xml:space="preserve">COMPAC MEC ATERRO ARGILOGO 100% PN </t>
  </si>
  <si>
    <t xml:space="preserve">RECOMPOSICAO DE CAVA COM BRITA 02 </t>
  </si>
  <si>
    <t xml:space="preserve">RECOMPOSICAO DE CAVA COM SOLO BRITA </t>
  </si>
  <si>
    <t xml:space="preserve">ESCORAMENTO METALICO TIPO GAIOLA </t>
  </si>
  <si>
    <t xml:space="preserve">ESCORAMENTO VALAS COM PRANCHA METALICA </t>
  </si>
  <si>
    <t xml:space="preserve">ESCORAMENTO CAVAS COM PRANCHA METALICA </t>
  </si>
  <si>
    <t xml:space="preserve">ENROCAMENTO COM PEDRA DE MAO </t>
  </si>
  <si>
    <t xml:space="preserve">ENSECADEIRA COM SACOS DE AREIA </t>
  </si>
  <si>
    <t xml:space="preserve">ENSECADEIRA SACOS E SOLO LOCAL </t>
  </si>
  <si>
    <t xml:space="preserve">ENSECADEIRA COM PRANCHAS DE MADEIRA </t>
  </si>
  <si>
    <t xml:space="preserve">DAMAS EM SOLO CIMENTO 6:1 (ESTRUTURANTE) </t>
  </si>
  <si>
    <t xml:space="preserve">DAMAS EM SOLO CIMENTO 12:1 </t>
  </si>
  <si>
    <t xml:space="preserve">DAMAS CONTENCAO MADEIRA </t>
  </si>
  <si>
    <t xml:space="preserve">GABIAO TIPO COLCHAO H=0,30 ZN/AL+PVC </t>
  </si>
  <si>
    <t xml:space="preserve">MURO GABIAO TIPO CAIXA 2X1X1M ZN/AL </t>
  </si>
  <si>
    <t>Página 4 de 26</t>
  </si>
  <si>
    <t xml:space="preserve">RIP-RAP EM PLACAS CONCRETO ARMADO E=5CM </t>
  </si>
  <si>
    <t xml:space="preserve">INJECAO DE SOLO-CIMENTO 10:1 </t>
  </si>
  <si>
    <t xml:space="preserve">SOLO CIMENTO 1:6 ENSACADO </t>
  </si>
  <si>
    <t xml:space="preserve">ESGOT C/ AUX DE CJ MOTO-BOMBA ATE 10M3/H </t>
  </si>
  <si>
    <t xml:space="preserve">ESGOT C/ AUX DE CJ MOTO-BOMBA ACI 10M3/H </t>
  </si>
  <si>
    <t xml:space="preserve">REBAI LENCOL FREATICO C/ PONT FILTRANTES </t>
  </si>
  <si>
    <t xml:space="preserve">LASTRO DE AREIA MEDIA LAVADA </t>
  </si>
  <si>
    <t xml:space="preserve">LASTRO DE PO DE PEDRA </t>
  </si>
  <si>
    <t xml:space="preserve">LASTRO DE BRITA "0" </t>
  </si>
  <si>
    <t xml:space="preserve">LASTRO DE BRITA "1" </t>
  </si>
  <si>
    <t xml:space="preserve">LASTRO DE BRITA "2" </t>
  </si>
  <si>
    <t xml:space="preserve">LASTRO DE BRITA 3 A 4 </t>
  </si>
  <si>
    <t xml:space="preserve">LASTRO DE PEDRA DE MAO </t>
  </si>
  <si>
    <t xml:space="preserve">TIJOLO CERAMICO PARA LEITO DE SECAGEM </t>
  </si>
  <si>
    <t xml:space="preserve">LASTRO DE CONCRETO MAGRO </t>
  </si>
  <si>
    <t xml:space="preserve">FORMA PLANA METALICA ESCO/DESF/CIMB </t>
  </si>
  <si>
    <t xml:space="preserve">FORMA CURVA METALICA ESCO/DESF/CIMB </t>
  </si>
  <si>
    <t xml:space="preserve">FORMA PLANA DE MADEIRA - PILAR/VIGA/PARE </t>
  </si>
  <si>
    <t xml:space="preserve">FORMA CURVA MADEIRA - PILAR/VIGA/PAREDE </t>
  </si>
  <si>
    <t xml:space="preserve">FORMA PLANA CHAPA 12MM-VIGA/PILAR/PAREDE </t>
  </si>
  <si>
    <t xml:space="preserve">FORMA PLANA CHAPA 12MM-LAJE </t>
  </si>
  <si>
    <t xml:space="preserve">FORMA CURVA CHAPA COMPENSADA PLAST 12MM </t>
  </si>
  <si>
    <t xml:space="preserve">CIMBRAMENTO DE MADEIRA PARA EDIFICACOES </t>
  </si>
  <si>
    <t xml:space="preserve">TAMPONAMENTO DE FURO DE FORMA METALICA </t>
  </si>
  <si>
    <t xml:space="preserve">ARMADURA CA-25 </t>
  </si>
  <si>
    <t xml:space="preserve">ARMADURA CA-50 </t>
  </si>
  <si>
    <t xml:space="preserve">ARMADURA CA-60 </t>
  </si>
  <si>
    <t xml:space="preserve">CONCRETO FCK 100 KG/CM2, VIRADO NA OBRA </t>
  </si>
  <si>
    <t xml:space="preserve">CONCRETO FCK 150 KG/CM2, VIRADO NA OBRA </t>
  </si>
  <si>
    <t xml:space="preserve">CONCRETO FCK 200 KG/CM2, VIRADO NA OBRA </t>
  </si>
  <si>
    <t xml:space="preserve">CONCRETO FCK 250 KG/CM2, VIRADO NA OBRA </t>
  </si>
  <si>
    <t xml:space="preserve">CONCRETO USINADO FCK 150 KG/CM2 </t>
  </si>
  <si>
    <t xml:space="preserve">CONCRETO USINADO FCK 200 KG/CM2 </t>
  </si>
  <si>
    <t xml:space="preserve">CONCRETO USINADO FCK 250 KG/CM2 </t>
  </si>
  <si>
    <t xml:space="preserve">CONCRETO USINADO FCK 300 KG/CM2 </t>
  </si>
  <si>
    <t xml:space="preserve">CONCRETO USINADO FCK 350 KG/CM2 </t>
  </si>
  <si>
    <t xml:space="preserve">CONCRETO USINADO FCK 400 KG/CM2 </t>
  </si>
  <si>
    <t xml:space="preserve">CONCRETO USINADO FCK 200 KG/CM2 BOMBEADO </t>
  </si>
  <si>
    <t xml:space="preserve">CONCRETO USINADO FCK 250 KG/CM2 BOMBEADO </t>
  </si>
  <si>
    <t xml:space="preserve">CONCRETO USINADO FCK 300 KG/CM2 BOMBEADO </t>
  </si>
  <si>
    <t xml:space="preserve">CONCRETO USINADO FCK 350 KG/CM2 BOMBEADO </t>
  </si>
  <si>
    <t xml:space="preserve">CONCRETO USINADO FCK 400 KG/CM2 BOMBEADO </t>
  </si>
  <si>
    <t xml:space="preserve">CONCRETO CICLOPICO </t>
  </si>
  <si>
    <t xml:space="preserve">LAJE PRE-MOLDADA PARA FORRO SIMPLES </t>
  </si>
  <si>
    <t xml:space="preserve">LAJE PRE-MOLDADA SOBRECARGA 300KG/M2 </t>
  </si>
  <si>
    <t xml:space="preserve">CRAVACAO DE ESTACAS COM TRILHO TR-57 </t>
  </si>
  <si>
    <t xml:space="preserve">CRAVACAO DE ESTACAS COM TRILHO TR-68 </t>
  </si>
  <si>
    <t xml:space="preserve">CRAVACAO DE ESTACA CONC DN 180MM 35 TON </t>
  </si>
  <si>
    <t xml:space="preserve">CRAVACAO DE ESTACA CONC DN 230MM 55 TON </t>
  </si>
  <si>
    <t>Página 5 de 26</t>
  </si>
  <si>
    <t xml:space="preserve">CRAVACAO ESTACA EUCALIPTO TRATADO 0,15M </t>
  </si>
  <si>
    <t xml:space="preserve">CRAV ESTACA PERFIL "I" BITOLA W 150X13 </t>
  </si>
  <si>
    <t xml:space="preserve">CRAV ESTACA PERFIL "I" BITOLA W 200X35,9 </t>
  </si>
  <si>
    <t xml:space="preserve">CRAV ESTACA PERFIL "I" BITOLA W 200X46,1 </t>
  </si>
  <si>
    <t xml:space="preserve">PILAR 40X20CM REDE DN150 A 250-RIO </t>
  </si>
  <si>
    <t xml:space="preserve">PILAR 60X20CM REDE DN300 A 400-RIO </t>
  </si>
  <si>
    <t xml:space="preserve">PILAR 40X15CM REDE DN150 A 250-CORREGO </t>
  </si>
  <si>
    <t xml:space="preserve">PILAR 60X15CM REDE DN300 A 400-CORREGO </t>
  </si>
  <si>
    <t xml:space="preserve">BASE 80X60X40CM REDE DN150 A 400-RIO </t>
  </si>
  <si>
    <t xml:space="preserve">BASE 60X60X30CM REDE DN150 A 250-CORREGO </t>
  </si>
  <si>
    <t xml:space="preserve">BASE 80X60X30CM REDE DN300 A 400-CORREGO </t>
  </si>
  <si>
    <t xml:space="preserve">PV-ANEL CONCR DN 600 PROF ATE 1,25M </t>
  </si>
  <si>
    <t xml:space="preserve">PV-ANEL CONCR DN 1000 PROF DE1,26A1,75M </t>
  </si>
  <si>
    <t xml:space="preserve">PV-ANEL CONCR DN 1000 PROF DE1,76A2,25M </t>
  </si>
  <si>
    <t xml:space="preserve">PV-ANEL CONCR DN 1000 PROF DE2,26A2,75M </t>
  </si>
  <si>
    <t xml:space="preserve">PV-ANEL CONCR DN 1200 PROF DE2,76A3,25M </t>
  </si>
  <si>
    <t xml:space="preserve">PV-ANEL CONCR DN 1200 PROF DE3,26A3,75M </t>
  </si>
  <si>
    <t xml:space="preserve">PV-ANEL CONCR DN 1200 PROF DE3,76A4,25M </t>
  </si>
  <si>
    <t xml:space="preserve">PV-ANEL CONCR DN 1200 PROF DE4,26A4,75M </t>
  </si>
  <si>
    <t xml:space="preserve">PV-ANEL CONCR DN 1200 PROF DE4,76A5,25M </t>
  </si>
  <si>
    <t xml:space="preserve">PV-ANEL CONCR DN 1200 PROF DE5,26A5,75M </t>
  </si>
  <si>
    <t xml:space="preserve">PV-ANEL CONCR DN 1200 PROF DE5,76A6,25M </t>
  </si>
  <si>
    <t xml:space="preserve">PV DN600 BEIRA RIO PROF ATE 1,25M-ENTER </t>
  </si>
  <si>
    <t xml:space="preserve">PV DN600 BEIRA RIO PROF 1,26A1,75M-ENTER </t>
  </si>
  <si>
    <t xml:space="preserve">PV DN600 BEIRA RIO PROF 1,76A2,25M-ENTER </t>
  </si>
  <si>
    <t xml:space="preserve">PV DN600 BEIRA RIO PROF 2,26A2,75M-ENTER </t>
  </si>
  <si>
    <t xml:space="preserve">PV DN800 BEIRA RIO PROF ATE 1,25M-ENTER </t>
  </si>
  <si>
    <t xml:space="preserve">PV DN800 BEIRA RIO PROF 1,26A1,75M-ENTER </t>
  </si>
  <si>
    <t xml:space="preserve">PV DN800 BEIRA RIO PROF 1,76A2,25M-ENTER </t>
  </si>
  <si>
    <t xml:space="preserve">PV DN800 BEIRA RIO PROF 2,26A2,75M-ENTER </t>
  </si>
  <si>
    <t xml:space="preserve">PV DN800 BEIRA RIO PROF 2,76A3,25M-ENTER </t>
  </si>
  <si>
    <t xml:space="preserve">PV DN800 BEIRA RIO PROF 3,26A3,75M-ENTER </t>
  </si>
  <si>
    <t xml:space="preserve">PV DN600 BEIRA RIO PROF ATE 1,25M-AEREO </t>
  </si>
  <si>
    <t xml:space="preserve">PV DN600 BEIRA RIO PROF 1,26A1,75M-AEREO </t>
  </si>
  <si>
    <t xml:space="preserve">PV DN800 BEIRA RIO PROF ATE 1,25M-AEREO </t>
  </si>
  <si>
    <t xml:space="preserve">PV DN800 BEIRA RIO PROF 1,26A1,75M-AEREO </t>
  </si>
  <si>
    <t xml:space="preserve">PV DN800 BEIRA RIO PROF 1,76A2,25M-AEREO </t>
  </si>
  <si>
    <t xml:space="preserve">PV POLIET DN 800 PROF ATE 1,25M </t>
  </si>
  <si>
    <t xml:space="preserve">PV POLIET DN 800 PROF DE 1,26 A 1,75M </t>
  </si>
  <si>
    <t xml:space="preserve">PV POLIET DN 800 PROF DE 1,76 A 2,25M </t>
  </si>
  <si>
    <t xml:space="preserve">PV POLIET DN 1000 PROF DE 2,26 A 2,75M </t>
  </si>
  <si>
    <t xml:space="preserve">PV POLIET DN 1000 PROF DE 2,76 A 3,25M </t>
  </si>
  <si>
    <t xml:space="preserve">PV POLIET DN 1000 PROF DE 3,26 A 3,75M </t>
  </si>
  <si>
    <t xml:space="preserve">PV POLIET DN 1000 PROF DE 3,76 A 4,25M </t>
  </si>
  <si>
    <t xml:space="preserve">ALVENARIA DE TIJOLO MACICO, E=10CM </t>
  </si>
  <si>
    <t xml:space="preserve">ALVENARIA DE TIJOLO MACICO, E=20CM </t>
  </si>
  <si>
    <t xml:space="preserve">ALVENARIA DE LAJOTA FURADA E=10CM </t>
  </si>
  <si>
    <t xml:space="preserve">ALVENARIA DE LAJOTA FURADA E=20CM </t>
  </si>
  <si>
    <t xml:space="preserve">ALVENARIA BLOCO CONCRETO E=9CM </t>
  </si>
  <si>
    <t xml:space="preserve">ALVENARIA BLOCO CONCRETO E=14CM </t>
  </si>
  <si>
    <t>Página 6 de 26</t>
  </si>
  <si>
    <t xml:space="preserve">ALVENARIA BLOCO CONCRETO E=19CM </t>
  </si>
  <si>
    <t xml:space="preserve">ALVENARIA BLOCO CONCRETO E=9CM APARENTE </t>
  </si>
  <si>
    <t xml:space="preserve">ALVENARIA BLOCO CONCRETO E=14CM APARENTE </t>
  </si>
  <si>
    <t xml:space="preserve">ALVENARIA BLOCO CONCRETO E=19CM APARENTE </t>
  </si>
  <si>
    <t xml:space="preserve">ALVENARIA BLOCO CONCR E=14CM ESTRUTURAL </t>
  </si>
  <si>
    <t xml:space="preserve">ALVENARIA BLOCO CONCR E=19CM ESTRUTURAL </t>
  </si>
  <si>
    <t xml:space="preserve">ALVENARIA BLOCO CONCR E=14CM ESTRUT/APAR </t>
  </si>
  <si>
    <t xml:space="preserve">ALVENARIA BLOCO CONCR E=19CM ESTRUT/APAR </t>
  </si>
  <si>
    <t xml:space="preserve">ALVENAR BL CONCR U E=14CM ARM/CONC/AMAR </t>
  </si>
  <si>
    <t xml:space="preserve">ALVENAR BL CONCR U E=19CM ARM/CONC/AMAR </t>
  </si>
  <si>
    <t xml:space="preserve">ALVENARIA ELEMENTO VAZADO CERAMICO E=7CM </t>
  </si>
  <si>
    <t xml:space="preserve">ALVENARIA ELEMENTO VAZADO CONCR E=10CM </t>
  </si>
  <si>
    <t xml:space="preserve">ALVENARIA DE PEDRA </t>
  </si>
  <si>
    <t xml:space="preserve">GUARDA CORPO PRFV 2"X2" PADRAO A2.3 </t>
  </si>
  <si>
    <t xml:space="preserve">GUARDA-CORPO GALV 1.1/2" PAD A2.2 S/TEL </t>
  </si>
  <si>
    <t xml:space="preserve">GUARDA-CORPO GALV 1.1/2" PAD A2.2 C/TEL </t>
  </si>
  <si>
    <t xml:space="preserve">CORRIMAO PRFV 2"X2" PADRAO A2.3 </t>
  </si>
  <si>
    <t xml:space="preserve">CORRIMAO ACO GALV. 1.1/2", PAD A2.4 </t>
  </si>
  <si>
    <t xml:space="preserve">FORRO EM GESSO LISO </t>
  </si>
  <si>
    <t xml:space="preserve">FORRO EM REGUAS DE PVC </t>
  </si>
  <si>
    <t xml:space="preserve">LINHA DE SOMBRA PARA FORRO DE GESSO </t>
  </si>
  <si>
    <t xml:space="preserve">PISO CERAMICO PEI-5 TIPO "A" </t>
  </si>
  <si>
    <t xml:space="preserve">REVESTIMENTO CERAMICO PEI-3 TIPO "A" </t>
  </si>
  <si>
    <t xml:space="preserve">PISO LADRILHO HIDRAULICO 20X20CM </t>
  </si>
  <si>
    <t xml:space="preserve">PLACAS CONCR. ARMADO E=8,0CM 50X50CM-VIA </t>
  </si>
  <si>
    <t xml:space="preserve">PLACAS CONCR ARMADO E=4,0CM 40X40CM-JARD </t>
  </si>
  <si>
    <t xml:space="preserve">PISO ALTA RESIST C/ JUNTA E AGREGADO 8MM </t>
  </si>
  <si>
    <t xml:space="preserve">PISO CIMENTADO E=2,0CM SOB/ LASTRO 8,0CM </t>
  </si>
  <si>
    <t xml:space="preserve">RODAPE CERAMICO PEI-5 TIPO "A" </t>
  </si>
  <si>
    <t xml:space="preserve">RODAPE DE MADEIRA MACICA H=7,0CM </t>
  </si>
  <si>
    <t xml:space="preserve">SOLEIRA, RODAPE E PEITORIL GRANITO E=2CM </t>
  </si>
  <si>
    <t xml:space="preserve">REGUL BASE DE PISO C/ ARGAM 1:3, E=3CM </t>
  </si>
  <si>
    <t xml:space="preserve">EMBOCO ARGAMASSA CIMENTO/CAL/AREIA 1:2:9 </t>
  </si>
  <si>
    <t xml:space="preserve">EMBOCO ARGAMASSA CIMENTO/AREIA 1:3 </t>
  </si>
  <si>
    <t xml:space="preserve">REBOCO COMUM ARGAMASSA CIMENTO/AREIA 1:3 </t>
  </si>
  <si>
    <t xml:space="preserve">REBOCO PAULISTA ARGAM CIMENTO/AREIA 1:3 </t>
  </si>
  <si>
    <t xml:space="preserve">REBOCO PAULISTA TETO/PLATIB TRAÇO 1:2:9 </t>
  </si>
  <si>
    <t xml:space="preserve">CALAFETO ARGAMASSA CIMENTO/AREIA 1:3 </t>
  </si>
  <si>
    <t xml:space="preserve">CHAPISCO INT/EXT ARGAM CIMENTO/AREIA 1:3 </t>
  </si>
  <si>
    <t xml:space="preserve">CHAPISCO TETO/PLATIB ARG CIMEN/AREIA 1:3 </t>
  </si>
  <si>
    <t xml:space="preserve">CHAPISCO ACABAM ARGAM CIMENTO/AREIA 1:3 </t>
  </si>
  <si>
    <t xml:space="preserve">EMASSAMENTO ESQUADRIAS MADEIRA 2 DEMAOS </t>
  </si>
  <si>
    <t xml:space="preserve">EMASSAM PAREDE/TETO MASSA PVA 2 DEMAOS </t>
  </si>
  <si>
    <t xml:space="preserve">EMASSAM PAREDE/TETO MASSA ACRIL 2 DEMAOS </t>
  </si>
  <si>
    <t xml:space="preserve">PINTURA CAL PAREDE EXT/MEIO FIO 1 DEMAO </t>
  </si>
  <si>
    <t xml:space="preserve">PINTURA PVA LATEX PAREDE/TETO 2 DEMAOS </t>
  </si>
  <si>
    <t xml:space="preserve">PINTURA PVA LATEX PAREDE/TETO 3 DEMAOS </t>
  </si>
  <si>
    <t xml:space="preserve">PINTURA ACRILICA SOBRE CHAPISCO 2 DEMAOS </t>
  </si>
  <si>
    <t xml:space="preserve">PINTURA LATEX SOBRE CHAPISCO 2 DEMAOS </t>
  </si>
  <si>
    <t xml:space="preserve">PINTURA TEXTURA ACRILICA FINA </t>
  </si>
  <si>
    <t xml:space="preserve">PINTURA TEXTURA ACRILICA GROSSA </t>
  </si>
  <si>
    <t>Página 7 de 26</t>
  </si>
  <si>
    <t xml:space="preserve">PINTURA ESMALTE SINTETICO ACO 2 DEMAOS </t>
  </si>
  <si>
    <t xml:space="preserve">PINTURA ESMALTE SINTET TUBUL 2 DEMAOS </t>
  </si>
  <si>
    <t xml:space="preserve">PINT ESMALTE SINT PAREDE/TETO 2 DEMAOS </t>
  </si>
  <si>
    <t xml:space="preserve">PINT ESMALTE SINT PAREDE/TETO 3 DEMAOS </t>
  </si>
  <si>
    <t xml:space="preserve">PINTURA ESMALTE SINTET MADEIRA 2 DEMAOS </t>
  </si>
  <si>
    <t xml:space="preserve">PINTURA ACRILICA PAREDE/TETO 2 DEMAOS </t>
  </si>
  <si>
    <t xml:space="preserve">PINTURA ACRILICA PAREDE/TETO 3 DEMAOS </t>
  </si>
  <si>
    <t xml:space="preserve">PINTURA EM VERNIZ ACRILICO 2 DEMAOS </t>
  </si>
  <si>
    <t xml:space="preserve">PINTURA EPOXI PAREDES 2 DEMAOS </t>
  </si>
  <si>
    <t xml:space="preserve">PINT ANTICORROSIVA ZARCAO FERRO 2 DEMAOS </t>
  </si>
  <si>
    <t xml:space="preserve">PINTURA ACRILICA PARA PISO 2 DEMAOS </t>
  </si>
  <si>
    <t xml:space="preserve">PINTURA COM NATA DE CIMENTO </t>
  </si>
  <si>
    <t xml:space="preserve">BANCADA DE APOIO GRANITO CINZA E=2,0CM </t>
  </si>
  <si>
    <t xml:space="preserve">SELADOR ACRILICO PAREDE/TETO </t>
  </si>
  <si>
    <t xml:space="preserve">POLIURETANO ACRIL ESTR METAL DUAS DEMAOS </t>
  </si>
  <si>
    <t xml:space="preserve">REBOCO IMPERME C/ ARGAMASSA TIXOTROPICA </t>
  </si>
  <si>
    <t xml:space="preserve">PINTURA EM VERNIZ REDUTOR EPOXI 2 DEMAOS </t>
  </si>
  <si>
    <t xml:space="preserve">ADITIVO IMPERMEABILIZANTE SIKA 1 OU SIMI </t>
  </si>
  <si>
    <t xml:space="preserve">ADIT ACELER PEGA/ENDURECIM SIKA 3 OU SIM </t>
  </si>
  <si>
    <t xml:space="preserve">ADESIVO BASE POLIMERO SIKAFIX OU SIMILAR </t>
  </si>
  <si>
    <t>13,27</t>
  </si>
  <si>
    <t xml:space="preserve">ARGAMASSA FLUIDA SIKAGROUT250 OU SIMILAR </t>
  </si>
  <si>
    <t xml:space="preserve">SIKA TOP 108 OU SIMILAR 2 DEMAOS </t>
  </si>
  <si>
    <t xml:space="preserve">IGOLFLEX OU SIMILAR 2 DEMAOS </t>
  </si>
  <si>
    <t xml:space="preserve">IGOLFLEX OU SIMILAR 3 DEMAOS </t>
  </si>
  <si>
    <t xml:space="preserve">IGOLFLEX BRANCO OU SIMILAR 2 DEMAOS </t>
  </si>
  <si>
    <t xml:space="preserve">IGOLFLEX BRANCO OU SIMILAR 3 DEMAOS </t>
  </si>
  <si>
    <t xml:space="preserve">IGOL 2 OU SIMILAR 2 DEMAOS </t>
  </si>
  <si>
    <t xml:space="preserve">SIKA TOP 107 OU SIMILAR 1 DEMAO </t>
  </si>
  <si>
    <t xml:space="preserve">SIKA TOP 107 OU SIMILAR 2 DEMAOS </t>
  </si>
  <si>
    <t xml:space="preserve">SIKA TOP 107 OU SIMILAR 3 DEMAOS </t>
  </si>
  <si>
    <t xml:space="preserve">SIKA TOP FLEX OU SIMILAR 1 DEMAO </t>
  </si>
  <si>
    <t xml:space="preserve">SIKA TOP FLEX OU SIMILAR 2 DEMAOS </t>
  </si>
  <si>
    <t xml:space="preserve">SIKA TOP FLEX OU SIMILAR 3 DEMAOS </t>
  </si>
  <si>
    <t xml:space="preserve">SIKAGARD 62 OU SIMILAR </t>
  </si>
  <si>
    <t xml:space="preserve">MANTA ASFALTICA E=4MM ESTRUTURADA </t>
  </si>
  <si>
    <t xml:space="preserve">REJUNTE MASTIQUE 2X1 - SIKAFLEX OU SIMIL </t>
  </si>
  <si>
    <t xml:space="preserve">PINTURA EPOXI ALCATRAO 3 DEMAOS </t>
  </si>
  <si>
    <t xml:space="preserve">TECIDO DE POLIESTER 1 CAMADA </t>
  </si>
  <si>
    <t xml:space="preserve">ISOPOR COM E=2,5CM </t>
  </si>
  <si>
    <t xml:space="preserve">ISOPOR COM E=1,0CM </t>
  </si>
  <si>
    <t xml:space="preserve">JUNTA DILAT ELAST CONCR FUNGENBAND O-22 </t>
  </si>
  <si>
    <t xml:space="preserve">REVEST SIKA TOP 122 OU SIMILAR E=20MM </t>
  </si>
  <si>
    <t xml:space="preserve">GEOGRELHA DE POLIESTER RESISTENCIA 200KN </t>
  </si>
  <si>
    <t xml:space="preserve">MANTA GEOTEXTIL POLIESTER 10KN/M </t>
  </si>
  <si>
    <t xml:space="preserve">PORTA MADEIRA PRANCHETA, COMPLETA </t>
  </si>
  <si>
    <t xml:space="preserve">PORTA DE MADEIRA ALMOFADA, COMPLETA </t>
  </si>
  <si>
    <t xml:space="preserve">PORTA ALUMINIO DE ABRIR/CORRER, COMPLETA </t>
  </si>
  <si>
    <t xml:space="preserve">JANELA/BASCULA ALUM ABRIR/CORRER, COMPL </t>
  </si>
  <si>
    <t xml:space="preserve">VIDRO LISO TRANSPARENTE E=4MM </t>
  </si>
  <si>
    <t xml:space="preserve">DIVISORIA GRANITO CINZA POLIDO DUAS FACE </t>
  </si>
  <si>
    <t>Página 8 de 26</t>
  </si>
  <si>
    <t xml:space="preserve">ESPELHO DE CRISTAL E=4MM </t>
  </si>
  <si>
    <t xml:space="preserve">COBERT TELHAS FIBR OND E=6MM, C/ MADEIR </t>
  </si>
  <si>
    <t xml:space="preserve">COBERT TELHAS FIBR OND E=6MM, S/ MADEIR </t>
  </si>
  <si>
    <t xml:space="preserve">COBERT TELHAS FIBR OND E=8MM, C/ MADEIR </t>
  </si>
  <si>
    <t xml:space="preserve">COBERT TELHAS FIBR OND E=8MM, S/ MADEIR </t>
  </si>
  <si>
    <t>66,35</t>
  </si>
  <si>
    <t xml:space="preserve">COBERTURA TELHAS CANALETE 49, C/ MADEIR </t>
  </si>
  <si>
    <t xml:space="preserve">COBERTURA TELHAS CANALETE 49, S/ MADEIR </t>
  </si>
  <si>
    <t xml:space="preserve">COBERTURA TELHAS CANALETE 90, C/ MADEIR </t>
  </si>
  <si>
    <t xml:space="preserve">COBERTURA TELHAS CANALETE 90 S MADEIRAM </t>
  </si>
  <si>
    <t xml:space="preserve">COBERT TELHAS ALUMINIO ONDULADA E=5,0MM </t>
  </si>
  <si>
    <t xml:space="preserve">COBERT TELHAS CERAMICA FRANCESA, C/MADEI </t>
  </si>
  <si>
    <t xml:space="preserve">COBERT TELHAS CERAMICA COLONIAL, C/MADEI </t>
  </si>
  <si>
    <t xml:space="preserve">COBERT TELHAS TRANSL TRAP, ESTRU METAL </t>
  </si>
  <si>
    <t xml:space="preserve">CUMEEIRA UNIVERSAL DE FIBROCIMENTO </t>
  </si>
  <si>
    <t xml:space="preserve">RUFO EM ALUMINIO ESP=0,5MM LARGURA 40CM </t>
  </si>
  <si>
    <t xml:space="preserve">CALHA EM PVC L=20CM COM SUPORTE </t>
  </si>
  <si>
    <t xml:space="preserve">BACIA SANITARIA LOUCA CAIXA ACOPLADA </t>
  </si>
  <si>
    <t xml:space="preserve">BACIA SANITARIA LOUCA CONVENCIONAL </t>
  </si>
  <si>
    <t xml:space="preserve">BACIA SANITARIA LOUCA CONVENCIONAL PCD </t>
  </si>
  <si>
    <t xml:space="preserve">MICTORIO LOUCA SIFONADO </t>
  </si>
  <si>
    <t xml:space="preserve">LAVATORIO LOUCA COM COLUNA </t>
  </si>
  <si>
    <t xml:space="preserve">LAVATORIO LOUCA COM COLUNA SUSPENSA PCD </t>
  </si>
  <si>
    <t xml:space="preserve">LAVATORIO LOUCA SEM COLUNA SUSPENSO </t>
  </si>
  <si>
    <t xml:space="preserve">CUBA LOUCA DE EMBUTIR </t>
  </si>
  <si>
    <t xml:space="preserve">CUBA ACO INOX DE EMBUTIR </t>
  </si>
  <si>
    <t xml:space="preserve">TANQUE LOUCA SUSPENSO SEM COLUNA </t>
  </si>
  <si>
    <t xml:space="preserve">CHUVEIRO PLASTICO BRANCO ELETRICO </t>
  </si>
  <si>
    <t xml:space="preserve">CHUVEIRO PLASTICO BRANCO COMUM </t>
  </si>
  <si>
    <t xml:space="preserve">DUCHA HIGIENICA METAL CROMADO </t>
  </si>
  <si>
    <t xml:space="preserve">TORNEIRA BANCADA METAL MANUAL LAVATORIO </t>
  </si>
  <si>
    <t xml:space="preserve">TORNEIRA BANCADA METAL AUTOMAT LAVATORIO </t>
  </si>
  <si>
    <t xml:space="preserve">TORNEIRA BANCADA METAL MANUAL PIA COZINH </t>
  </si>
  <si>
    <t xml:space="preserve">TORNEIRA PVC MANUAL USO GERAL </t>
  </si>
  <si>
    <t xml:space="preserve">CABIDE METAL CROMADO UM GANCHO </t>
  </si>
  <si>
    <t xml:space="preserve">PAPELEIRA METAL CROMADO </t>
  </si>
  <si>
    <t xml:space="preserve">PAPELEIRA PLASTICA PAPEL HIGIENICO ROLAO </t>
  </si>
  <si>
    <t xml:space="preserve">TOALHEIRO PLASTICO PAPEL TOALHA </t>
  </si>
  <si>
    <t xml:space="preserve">SABONETEIRA PLASTICA TIPO DISPENSER </t>
  </si>
  <si>
    <t xml:space="preserve">RALO SECO PVC 100X53X40MM QUADRADO </t>
  </si>
  <si>
    <t xml:space="preserve">RALO SINFONADO PVC 100X40MM CILINDRICO </t>
  </si>
  <si>
    <t xml:space="preserve">CAIXA SINFONADA PVC 100X100X50MM REDONDA </t>
  </si>
  <si>
    <t xml:space="preserve">CAIXA DESCARGA EXTERNA PLASTICA COMPLETA </t>
  </si>
  <si>
    <t xml:space="preserve">CAIXA GORDURA PRE-MOLDADA 40X40X40CM </t>
  </si>
  <si>
    <t xml:space="preserve">CAIXA PASSAGEM PRE-MOLDADA 40X40X40CM </t>
  </si>
  <si>
    <t xml:space="preserve">CAIXA DAGUA FIBRA VIDRO 500L COMPLETA </t>
  </si>
  <si>
    <t xml:space="preserve">CAIXA DAGUA FIBRA VIDRO 1000L COMPLETA </t>
  </si>
  <si>
    <t xml:space="preserve">PONTO AGUA FRIA </t>
  </si>
  <si>
    <t xml:space="preserve">PONTO DRENO AR-CONDICIONADO </t>
  </si>
  <si>
    <t xml:space="preserve">PONTO REGISTRO DE PRESSAO </t>
  </si>
  <si>
    <t xml:space="preserve">PONTO REGISTRO DE GAVETA 3/4" </t>
  </si>
  <si>
    <t>GRUPO - S14.010 - INSTALAÇÕES HIDROSSANITÁRIAS</t>
  </si>
  <si>
    <t>Página 9 de 26</t>
  </si>
  <si>
    <t xml:space="preserve">PONTO REGISTRO DE GAVETA 1/2" </t>
  </si>
  <si>
    <t xml:space="preserve">PONTO VALVULA DESCARGA MICTORIO </t>
  </si>
  <si>
    <t xml:space="preserve">PONTO VALVULA DESCARGA BACIA SANITARIA </t>
  </si>
  <si>
    <t xml:space="preserve">PONTO VALVULA DESCARGA BACIA SANITAR PCD </t>
  </si>
  <si>
    <t xml:space="preserve">PONTO ESGOTO PRIMARIO </t>
  </si>
  <si>
    <t xml:space="preserve">PONTO ESGOTO SECUNDARIO </t>
  </si>
  <si>
    <t xml:space="preserve">PONTO VENTILACAO ESGOTO </t>
  </si>
  <si>
    <t xml:space="preserve">TANQUE PRE-MOLDADO DE CONCRETO </t>
  </si>
  <si>
    <t xml:space="preserve">TUBO PVC SOLD AGUA 20MM, INC CONEXOES </t>
  </si>
  <si>
    <t xml:space="preserve">TUBO PVC SOLD AGUA 25MM, INC CONEXOES </t>
  </si>
  <si>
    <t xml:space="preserve">TUBO PVC SOLD AGUA 32MM, INC CONEXOES </t>
  </si>
  <si>
    <t xml:space="preserve">TUBO PVC SOLD AGUA 50MM, INC CONEXOES </t>
  </si>
  <si>
    <t xml:space="preserve">TUBO PVC SOLD ESGOTO 40MM, INC CONEXOES </t>
  </si>
  <si>
    <t xml:space="preserve">TUBO PVC SOLD ESGOTO 50MM, INC CONEXOES </t>
  </si>
  <si>
    <t xml:space="preserve">TUBO PVC SOLD ESGOTO 75MM, INC CONEXOES </t>
  </si>
  <si>
    <t xml:space="preserve">TUBO PVC SOLD ESGOTO 100MM, INC CONEXOES </t>
  </si>
  <si>
    <t xml:space="preserve">TUBO PVC SOLD ESGOTO 200MM, INC CONEXOES </t>
  </si>
  <si>
    <t xml:space="preserve">REGISTRO DE GAVETA BRUTO DN 25 MM (1") </t>
  </si>
  <si>
    <t xml:space="preserve">PONTO ILUMINACAO APARENTE TETO </t>
  </si>
  <si>
    <t xml:space="preserve">PONTO ILUMINACAO EMBUTIDO PAREDE </t>
  </si>
  <si>
    <t xml:space="preserve">PONTO INTERRUPTOR SIMPLES EMBUT 1TECLA </t>
  </si>
  <si>
    <t xml:space="preserve">PONTO INTERRUPTOR SIMPLES EMBUT 2TECLAS </t>
  </si>
  <si>
    <t xml:space="preserve">PONTO INTERRUPTOR SIMPLES EMBUT 3TECLAS </t>
  </si>
  <si>
    <t xml:space="preserve">PONTO TOMADA EMBUTIDO 2P+T 10A/250V </t>
  </si>
  <si>
    <t xml:space="preserve">PONTO TOMADA EMBUTIDO 2P+T 20A/250V </t>
  </si>
  <si>
    <t xml:space="preserve">PONTO TOMADA EMBUTIDO 3P+T 30A/440V </t>
  </si>
  <si>
    <t xml:space="preserve">PONTO TOMADA PISO EMBUTID 2P+T 10A/250V </t>
  </si>
  <si>
    <t xml:space="preserve">PONTO TOMADA CHUVEIRO ELETRICO EMBUTIDO </t>
  </si>
  <si>
    <t xml:space="preserve">PONTO TOMADA AR CONDICIONADO EMBUTIDO </t>
  </si>
  <si>
    <t xml:space="preserve">PONTO TOMADA DE TELEFONE RJ11 EMBUTIDO </t>
  </si>
  <si>
    <t xml:space="preserve">PONTO ANTENA DE TV EMBUTIDO </t>
  </si>
  <si>
    <t xml:space="preserve">CAIXA PASSAGEM ALV ELET 500X500MM DT-103 </t>
  </si>
  <si>
    <t xml:space="preserve">CAIXA PASSAGEM ALV ELET 300X300MM DT-104 </t>
  </si>
  <si>
    <t xml:space="preserve">POSTE ILUM C/LUMINARIA DECORATIVA DT-118 </t>
  </si>
  <si>
    <t xml:space="preserve">MONT E ASSENT CJ MOTOBOMBA POT ATE 10CV </t>
  </si>
  <si>
    <t xml:space="preserve">MONT E ASSENT CJ MOTOBOMBA POT 10A20CV </t>
  </si>
  <si>
    <t xml:space="preserve">MONT E ASSENT CJ MOTOBOMBA POT 20A30CV </t>
  </si>
  <si>
    <t xml:space="preserve">MONT E ASSENT CJ MOTOBOMBA POT 30A50CV </t>
  </si>
  <si>
    <t>1.213,20</t>
  </si>
  <si>
    <t xml:space="preserve">MONT E ASSENT CJ MOTOBOMBA POT 50A100CV </t>
  </si>
  <si>
    <t xml:space="preserve">MONT E ASSENT CJ MOTOBOMBA POT 100A300CV </t>
  </si>
  <si>
    <t xml:space="preserve">MONT E ASSENT CJ MOTOBOMBA POT 300A500CV </t>
  </si>
  <si>
    <t xml:space="preserve">MONT E ASSENT CJ MOTOBOMBA POT &gt;500CV </t>
  </si>
  <si>
    <t xml:space="preserve">MONT E INST QUADRO COMANDO POT ATE 10CV </t>
  </si>
  <si>
    <t xml:space="preserve">MONT E INST QUADRO COMANDO POT 10A20CV </t>
  </si>
  <si>
    <t xml:space="preserve">MONT E INST QUADRO COMANDO POT 20A30CV </t>
  </si>
  <si>
    <t xml:space="preserve">MONT E INST QUADRO COMANDO POT 30A50CV </t>
  </si>
  <si>
    <t xml:space="preserve">MONT E INST QUADRO COMANDO POT 50A100CV </t>
  </si>
  <si>
    <t xml:space="preserve">MONT E INST QUADRO COMANDO POT 100A300CV </t>
  </si>
  <si>
    <t xml:space="preserve">MONT E INST QUADRO COMANDO POT 300A500CV </t>
  </si>
  <si>
    <t xml:space="preserve">MONT E INST QUADRO COMANDO POT &gt; 500CV </t>
  </si>
  <si>
    <t>GRUPO - S15.010 - INSTALAÇÕES ELÉTRICAS/TELEFONIA/CABEAMENTO</t>
  </si>
  <si>
    <t>GRUPO - 16.010 - INSTALAÇÕES ELETROMECÂNICAS</t>
  </si>
  <si>
    <t>Página 10 de 26</t>
  </si>
  <si>
    <t xml:space="preserve">ESTRUTURA EM MADEIRA DE LEI </t>
  </si>
  <si>
    <t xml:space="preserve">COMPORTA STOPLOG FIBRA VIDRO E=3MM </t>
  </si>
  <si>
    <t xml:space="preserve">COMPORTA STOPLOG FIBRA VIDRO E=5MM </t>
  </si>
  <si>
    <t xml:space="preserve">COMPORTA STOPLOG FIBRA VIDRO E=6MM </t>
  </si>
  <si>
    <t xml:space="preserve">COMPORTA STOPLOG FIBRA VIDRO E=7MM </t>
  </si>
  <si>
    <t xml:space="preserve">COMPORTA STOPLOG FIBRA VIDRO E=10MM </t>
  </si>
  <si>
    <t xml:space="preserve">COMPORTA STOPLOG FIBRA VIDRO E=15MM </t>
  </si>
  <si>
    <t xml:space="preserve">COMPORTA STOPLOG FIBRA VIDRO E=20MM </t>
  </si>
  <si>
    <t xml:space="preserve">CHICANA FIBRA VIDRO E=3MM </t>
  </si>
  <si>
    <t xml:space="preserve">CHICANA FIBRA VIDRO E=5MM </t>
  </si>
  <si>
    <t xml:space="preserve">CHICANA FIBRA VIDRO E=6MM </t>
  </si>
  <si>
    <t xml:space="preserve">CHICANA FIBRA VIDRO E=7MM </t>
  </si>
  <si>
    <t xml:space="preserve">CHICANA FIBRA VIDRO E=10MM </t>
  </si>
  <si>
    <t xml:space="preserve">CHICANA FIBRA VIDRO E=15MM </t>
  </si>
  <si>
    <t xml:space="preserve">CHICANA FIBRA VIDRO E=20MM </t>
  </si>
  <si>
    <t xml:space="preserve">CALHA PARSHALL PADRAO FIBRA VIDRO W=3" </t>
  </si>
  <si>
    <t xml:space="preserve">CALHA PARSHALL PADRAO FIBRA VIDRO W=6" </t>
  </si>
  <si>
    <t xml:space="preserve">CALHA PARSHALL PADRAO FIBRA VIDRO W=9" </t>
  </si>
  <si>
    <t xml:space="preserve">CALHA PARSHALL PADRAO FIBRA VIDRO W=12" </t>
  </si>
  <si>
    <t xml:space="preserve">CALHA PARSHALL PADRAO FIBRA VIDRO W=18" </t>
  </si>
  <si>
    <t xml:space="preserve">CALHA PARSHALL PADRAO FIBRA VIDRO W=24" </t>
  </si>
  <si>
    <t xml:space="preserve">TAMPA FIBRA VIDRO E=6MM </t>
  </si>
  <si>
    <t xml:space="preserve">ASSENTAMENTO TUBO FOFO JE DN 50 </t>
  </si>
  <si>
    <t xml:space="preserve">ASSENTAMENTO TUBO FOFO JE DN 80 </t>
  </si>
  <si>
    <t xml:space="preserve">ASSENTAMENTO TUBO FOFO JE DN 100 </t>
  </si>
  <si>
    <t xml:space="preserve">ASSENTAMENTO TUBO FOFO JE DN 150 </t>
  </si>
  <si>
    <t xml:space="preserve">ASSENTAMENTO TUBO FOFO JE DN 200 </t>
  </si>
  <si>
    <t xml:space="preserve">ASSENTAMENTO TUBO FOFO JE DN 250 </t>
  </si>
  <si>
    <t xml:space="preserve">ASSENTAMENTO TUBO FOFO JE DN 300 </t>
  </si>
  <si>
    <t xml:space="preserve">ASSENTAMENTO TUBO FOFO JE DN 350 </t>
  </si>
  <si>
    <t xml:space="preserve">ASSENTAMENTO TUBO FOFO JE DN 400 </t>
  </si>
  <si>
    <t xml:space="preserve">ASSENTAMENTO TUBO FOFO JE DN 450 </t>
  </si>
  <si>
    <t xml:space="preserve">ASSENTAMENTO TUBO FOFO JE DN 500 </t>
  </si>
  <si>
    <t xml:space="preserve">ASSENTAMENTO TUBO FOFO JE DN 600 </t>
  </si>
  <si>
    <t xml:space="preserve">ASSENTAMENTO TUBO FOFO JE DN 700 </t>
  </si>
  <si>
    <t xml:space="preserve">ASSENTAMENTO TUBO FOFO JE DN 800 </t>
  </si>
  <si>
    <t xml:space="preserve">ASSENTAMENTO TUBO FOFO JE DN 900 </t>
  </si>
  <si>
    <t xml:space="preserve">ASSENTAMENTO TUBO FOFO JE DN 1000 </t>
  </si>
  <si>
    <t xml:space="preserve">ASSENTAMENTO TUBO FOFO JE DN 1200 </t>
  </si>
  <si>
    <t xml:space="preserve">ASSENTAMENTO TUBO PVC PBA DN 50 </t>
  </si>
  <si>
    <t xml:space="preserve">ASSENTAMENTO TUBO PVC PBA DN 75 </t>
  </si>
  <si>
    <t xml:space="preserve">ASSENTAMENTO TUBO PVC PBA DN 100 </t>
  </si>
  <si>
    <t xml:space="preserve">ASSENTAMENTO TUBO PVC EB-644 DN 100 </t>
  </si>
  <si>
    <t xml:space="preserve">ASSENTAMENTO TUBO PVC EB-644 DN 150 </t>
  </si>
  <si>
    <t xml:space="preserve">ASSENTAMENTO TUBO PVC EB-644 DN 200 </t>
  </si>
  <si>
    <t xml:space="preserve">ASSENTAMENTO TUBO PVC EB-644 DN 250 </t>
  </si>
  <si>
    <t xml:space="preserve">ASSENTAMENTO TUBO PVC EB-644 DN 300 </t>
  </si>
  <si>
    <t xml:space="preserve">ASSENTAMENTO TUBO PVC EB-644 DN 350 </t>
  </si>
  <si>
    <t xml:space="preserve">ASSENTAMENTO TUBO PVC EB-644 DN 400 </t>
  </si>
  <si>
    <t xml:space="preserve">ASSENTAMENTO TUBO PVC DEFOFO DN 100 </t>
  </si>
  <si>
    <t xml:space="preserve">ASSENTAMENTO TUBO PVC DEFOFO DN 150 </t>
  </si>
  <si>
    <t>GRUPO - S17.010 - ASSENTAMENTO</t>
  </si>
  <si>
    <t>Página 11 de 26</t>
  </si>
  <si>
    <t xml:space="preserve">ASSENTAMENTO TUBO PVC DEFOFO DN 200 </t>
  </si>
  <si>
    <t xml:space="preserve">ASSENTAMENTO TUBO PVC DEFOFO DN 250 </t>
  </si>
  <si>
    <t xml:space="preserve">ASSENTAMENTO TUBO PVC DEFOFO DN 300 </t>
  </si>
  <si>
    <t xml:space="preserve">ASSENTAMENTO TUBO PVC DEFOFO DN 350 </t>
  </si>
  <si>
    <t xml:space="preserve">ASSENTAMENTO TUBO PVC DEFOFO DN 400 </t>
  </si>
  <si>
    <t xml:space="preserve">ASSENTAMENTO TUBO PVC DEFOFO DN 500 </t>
  </si>
  <si>
    <t xml:space="preserve">ASSENTAMENTO TUBO PVC EB-608 DN 40 </t>
  </si>
  <si>
    <t xml:space="preserve">ASSENTAMENTO TUBO PVC EB-608 DN 50 </t>
  </si>
  <si>
    <t xml:space="preserve">ASSENTAMENTO TUBO PVC EB-608 DN 75 </t>
  </si>
  <si>
    <t xml:space="preserve">ASSENTAMENTO TUBO PVC EB-608 DN 100 </t>
  </si>
  <si>
    <t xml:space="preserve">ASSENTAMENTO TUBO PVC ROSCA 1/2" </t>
  </si>
  <si>
    <t xml:space="preserve">ASSENTAMENTO TUBO PVC ROSCA 3/4" </t>
  </si>
  <si>
    <t xml:space="preserve">ASSENTAMENTO TUBO PVC ROSCA 1" </t>
  </si>
  <si>
    <t xml:space="preserve">ASSENTAMENTO TUBO PVC ROSCA 1.1/4" </t>
  </si>
  <si>
    <t xml:space="preserve">ASSENTAMENTO TUBO PVC ROSCA 1.1/2" </t>
  </si>
  <si>
    <t xml:space="preserve">ASSENTAMENTO TUBO PVC ROSCA 2" </t>
  </si>
  <si>
    <t xml:space="preserve">ASSENTAMENTO TUBO PVC ROSCA 2.1/2" </t>
  </si>
  <si>
    <t xml:space="preserve">ASSENTAMENTO TUBO PVC ROSCA 3" </t>
  </si>
  <si>
    <t xml:space="preserve">ASSENTAMENTO TUBO PVC ROSCA 4" </t>
  </si>
  <si>
    <t xml:space="preserve">ASSENTAMENTO TUBO PVC SOLDA D 20 </t>
  </si>
  <si>
    <t xml:space="preserve">ASSENTAMENTO TUBO PVC SOLDA D 25 </t>
  </si>
  <si>
    <t xml:space="preserve">ASSENTAMENTO TUBO PVC SOLDA D 32 </t>
  </si>
  <si>
    <t xml:space="preserve">ASSENTAMENTO TUBO PVC SOLDA D 40 </t>
  </si>
  <si>
    <t xml:space="preserve">ASSENTAMENTO TUBO PVC SOLDA D 50 </t>
  </si>
  <si>
    <t xml:space="preserve">ASSENTAMENTO TUBO PVC SOLDA D 60 </t>
  </si>
  <si>
    <t xml:space="preserve">ASSENTAMENTO TUBO PVC SOLDA D 110 </t>
  </si>
  <si>
    <t xml:space="preserve">ASSENTAMENTO TUBO FOGO ROSCA D 1/2" </t>
  </si>
  <si>
    <t xml:space="preserve">ASSENTAMENTO TUBO FOGO ROSCA D 3/4" </t>
  </si>
  <si>
    <t xml:space="preserve">ASSENTAMENTO TUBO FOGO ROSCA D 2" </t>
  </si>
  <si>
    <t xml:space="preserve">ASSENTAMENTO TUBO FOGO ROSCA D 2.1/2" </t>
  </si>
  <si>
    <t xml:space="preserve">ASSENTAMENTO TUBO FOGO ROSCA D 3" </t>
  </si>
  <si>
    <t xml:space="preserve">ASSENTAMENTO TUBO FOGO ROSCA D 4" </t>
  </si>
  <si>
    <t xml:space="preserve">ASSENTAMENTO TUBO FOGO ROSCA D 6" </t>
  </si>
  <si>
    <t xml:space="preserve">ASSENTAMENTO TUBO CONCRETO DN 200 </t>
  </si>
  <si>
    <t xml:space="preserve">ASSENTAMENTO TUBO CONCRETO DN 300 </t>
  </si>
  <si>
    <t xml:space="preserve">ASSENTAMENTO TUBO CONCRETO DN 400 </t>
  </si>
  <si>
    <t>49,55</t>
  </si>
  <si>
    <t xml:space="preserve">ASSENTAMENTO TUBO CONCRETO DN 500 </t>
  </si>
  <si>
    <t xml:space="preserve">ASSENTAMENTO TUBO CONCRETO DN 600 </t>
  </si>
  <si>
    <t xml:space="preserve">ASSENTAMENTO TUBO CONCRETO DN 700 </t>
  </si>
  <si>
    <t xml:space="preserve">ASSENTAMENTO TUBO CONCRETO DN 800 </t>
  </si>
  <si>
    <t xml:space="preserve">ASSENTAMENTO TUBO CONCRETO DN 900 </t>
  </si>
  <si>
    <t xml:space="preserve">ASSENTAMENTO TUBO CONCRETO DN 1000 </t>
  </si>
  <si>
    <t xml:space="preserve">ASSENTAMENTO TUBO CONCRETO DN 1200 </t>
  </si>
  <si>
    <t xml:space="preserve">ASSENTAMENTO TUBO CONCRETO DN 1500 </t>
  </si>
  <si>
    <t xml:space="preserve">ASSENT TUBO FOFO DN 80 SOBRE PILARES </t>
  </si>
  <si>
    <t xml:space="preserve">ASSENT TUBO FOFO DN 100 SOBRE PILARES </t>
  </si>
  <si>
    <t xml:space="preserve">ASSENT TUBO FOFO DN 150 SOBRE PILARES </t>
  </si>
  <si>
    <t xml:space="preserve">ASSENT TUBO FOFO DN 200 SOBRE PILARES </t>
  </si>
  <si>
    <t xml:space="preserve">ASSENT TUBO FOFO DN 250 SOBRE PILARES </t>
  </si>
  <si>
    <t xml:space="preserve">ASSENT TUBO FOFO DN 300 SOBRE PILARES </t>
  </si>
  <si>
    <t xml:space="preserve">ASSENT TUBO FOFO DN 350 SOBRE PILARES </t>
  </si>
  <si>
    <t xml:space="preserve">ASSENT TUBO FOFO DN 400 SOBRE PILARES </t>
  </si>
  <si>
    <t>Página 12 de 26</t>
  </si>
  <si>
    <t xml:space="preserve">PECAS EM CHAPAS/PERFIL/BARRA EM ACO </t>
  </si>
  <si>
    <t xml:space="preserve">TUBOS E CONEXOES FLANGEADOS EM ACO </t>
  </si>
  <si>
    <t xml:space="preserve">TUBOS E CONEXOES EM ACO SOLDADO </t>
  </si>
  <si>
    <t xml:space="preserve">PECAS EM CHAPAS/PERFIL/BARRA EM ACO INOX </t>
  </si>
  <si>
    <t xml:space="preserve">TUBOS E CONEXOES EM ACO INOX </t>
  </si>
  <si>
    <t xml:space="preserve">PECAS EM ESTRUTURA PESADA EM ACO </t>
  </si>
  <si>
    <t xml:space="preserve">CORTE SOLDA DE TUBOS ATE DN 150 </t>
  </si>
  <si>
    <t xml:space="preserve">CORTE SOLDA DE TUBOS DN 200 </t>
  </si>
  <si>
    <t xml:space="preserve">CORTE SOLDA DE TUBOS DN 250 </t>
  </si>
  <si>
    <t xml:space="preserve">CORTE SOLDA DE TUBOS DN 300 </t>
  </si>
  <si>
    <t xml:space="preserve">CORTE SOLDA DE TUBOS DN 400 </t>
  </si>
  <si>
    <t xml:space="preserve">CORTE SOLDA DE TUBOS DN 500 </t>
  </si>
  <si>
    <t xml:space="preserve">CORTE SOLDA DE TUBOS DN 600 </t>
  </si>
  <si>
    <t xml:space="preserve">CORTE SOLDA DE TUBOS DN 700 </t>
  </si>
  <si>
    <t xml:space="preserve">INTERLIGACAO DE REDE ATE DN 100 </t>
  </si>
  <si>
    <t xml:space="preserve">INTERLIGACAO DE REDE DN 150 </t>
  </si>
  <si>
    <t xml:space="preserve">INTERLIGACAO DE REDE DN 200 A DN 300 </t>
  </si>
  <si>
    <t xml:space="preserve">INTERLIGACAO DE REDE DN 350 A DN 500 </t>
  </si>
  <si>
    <t xml:space="preserve">INTERLIGACAO DE REDE DN 600 A DN 700 </t>
  </si>
  <si>
    <t xml:space="preserve">INTERLIGACAO DE REDE DN 800 A DN 900 </t>
  </si>
  <si>
    <t xml:space="preserve">INTERLIGACAO DE REDE DN 1000 </t>
  </si>
  <si>
    <t xml:space="preserve">INTERLIGACAO DE REDE DN 75-C/ REDE CARGA </t>
  </si>
  <si>
    <t xml:space="preserve">INTERLIGACAO DE REDE DN 100-C/ REDE CARG </t>
  </si>
  <si>
    <t xml:space="preserve">INTERLIGACAO DE REDE DN 150-C/ REDE CARG </t>
  </si>
  <si>
    <t xml:space="preserve">INTERLIGACAO DE REDE DN 200-C/ REDE CARG </t>
  </si>
  <si>
    <t xml:space="preserve">INTERLIGACAO DE REDE DN 250-C/ REDE CARG </t>
  </si>
  <si>
    <t xml:space="preserve">INTERLIGACAO DE REDE DN 300-C/ REDE CARG </t>
  </si>
  <si>
    <t xml:space="preserve">INTERLIGACAO DE REDE DN 350-C/ REDE CARG </t>
  </si>
  <si>
    <t xml:space="preserve">INTERLIGACAO DE REDE DN 400-C/ REDE CARG </t>
  </si>
  <si>
    <t xml:space="preserve">LIG PRED ESG LONGA C/MAT S/PAV H0,6A1,0M </t>
  </si>
  <si>
    <t xml:space="preserve">LIG PRED ESG LONGA C/MAT PARAL H0,6A1,0M </t>
  </si>
  <si>
    <t xml:space="preserve">LIG PRED ESG LONGA C/MAT BLOCO H0,6A1,0M </t>
  </si>
  <si>
    <t xml:space="preserve">LIG PRED ESG LONGA C/MAT ASFAL H0,6A1,0M </t>
  </si>
  <si>
    <t xml:space="preserve">LIG PRED ESG CURTA C/MAT S/PAV H0,6A1,0M </t>
  </si>
  <si>
    <t xml:space="preserve">LIG PRED ESG CURTA C/MAT PARAL H0,6A1,0M </t>
  </si>
  <si>
    <t xml:space="preserve">LIG PRED ESG CURTA C/MAT BLOCO H0,6A1,0M </t>
  </si>
  <si>
    <t xml:space="preserve">LIG PRED ESG CURTA C/MAT ASFAL H0,6A1,0M </t>
  </si>
  <si>
    <t xml:space="preserve">LIG PRED AGUA DN 20, C/ COLAR, S/PAV </t>
  </si>
  <si>
    <t xml:space="preserve">LIG PRED AGUA DN 20, C/ COLAR, ASFALTO </t>
  </si>
  <si>
    <t xml:space="preserve">LIG PRED AGUA DN 20, C/ COLAR, PARALELO </t>
  </si>
  <si>
    <t xml:space="preserve">LIG PRED AGUA DN 20, C/ COLAR, BLOCO </t>
  </si>
  <si>
    <t xml:space="preserve">LIG PRED AGUA DN 20, C/ TE, S/PAVIMENTO </t>
  </si>
  <si>
    <t xml:space="preserve">LIG PRED AGUA DN 20, C/ TE, ASFALTO </t>
  </si>
  <si>
    <t xml:space="preserve">LIG PRED AGUA DN 20, C/ TE, PARALELO </t>
  </si>
  <si>
    <t xml:space="preserve">LIG PRED AGUA DN 20, C/ TE, BLOCO </t>
  </si>
  <si>
    <t>GRUPO - S18.010 - SERVIÇOS DE FUNDIÇÃO E USINAGEM</t>
  </si>
  <si>
    <t>GRUPO - S19.010 - INTERLIGAÇÕES</t>
  </si>
  <si>
    <t>GRUPO - S20.010 - LIGAÇÕES PREDIAIS</t>
  </si>
  <si>
    <t>Página 13 de 26</t>
  </si>
  <si>
    <t>63,40</t>
  </si>
  <si>
    <t xml:space="preserve">CAIXA LIGACAO PREDIAL EM ANEL CONCRETO </t>
  </si>
  <si>
    <t xml:space="preserve">TAMPA CAIXA DE LIGACAO PREDIAL ESGOTO </t>
  </si>
  <si>
    <t xml:space="preserve">CAIXA LIGACAO ANEL CONCRETO-BEIRA RIO </t>
  </si>
  <si>
    <t xml:space="preserve">REDE CONDOM PVC NBR7362 100-BEIRA RIO </t>
  </si>
  <si>
    <t xml:space="preserve">REDE CONDOM FOFO NBR15420 100-BEIRA RIO </t>
  </si>
  <si>
    <t xml:space="preserve">LIGACAO INTRA-DOMICILIAR NA CALCADA </t>
  </si>
  <si>
    <t xml:space="preserve">LIGACAO INTRA-DOMICILIAR-INST. EXISTENTE </t>
  </si>
  <si>
    <t xml:space="preserve">LIGACAO INTRA-DOMICILIAR PADRAO ATE 6M </t>
  </si>
  <si>
    <t xml:space="preserve">LIGACAO INTRADOMIC PAD DIST&gt;6 E &lt;=12M </t>
  </si>
  <si>
    <t xml:space="preserve">LIGACAO INTRADOMIC PAD DIST&gt;12 E &lt;=18M </t>
  </si>
  <si>
    <t xml:space="preserve">LIG INTRADOMICILIAR CALÇADA(INTERIOR) </t>
  </si>
  <si>
    <t xml:space="preserve">LIG INTRADOMICILIAR-INST EXIST(INTERIOR) </t>
  </si>
  <si>
    <t xml:space="preserve">LIG INTRADOMIC PADRAO ATÉ 6M (INTERIOR) </t>
  </si>
  <si>
    <t xml:space="preserve">LIG INTRADOMIC PAD DIST&gt;6E&lt;=12M(INTERIO </t>
  </si>
  <si>
    <t xml:space="preserve">LIG INTRADOMIC PAD DIST&gt;12E&lt;=18M(INTERIO </t>
  </si>
  <si>
    <t xml:space="preserve">LIG ESG DENTRO PI NA REDE E CAP DRENAGEM </t>
  </si>
  <si>
    <t xml:space="preserve">PESQ RAMAL PREDIAL P/ NOVA LIGACAO ESGOT </t>
  </si>
  <si>
    <t xml:space="preserve">RETIRADA DE PAVIMENTO ASFALTICO </t>
  </si>
  <si>
    <t xml:space="preserve">RETIRADA PAV ASFALTICO C/ BASE PARALELO </t>
  </si>
  <si>
    <t xml:space="preserve">RETIRADA PAV ASFALTICO C/ BASE BLOCOS </t>
  </si>
  <si>
    <t xml:space="preserve">RETIRADA DE PAVIMENTO EM PARALELEPIPEDO </t>
  </si>
  <si>
    <t xml:space="preserve">RETIRADA PAVIMENTO EM BLOCOS ARTICULADOS </t>
  </si>
  <si>
    <t xml:space="preserve">RETIRADA PAVIMENTO PAVI-S </t>
  </si>
  <si>
    <t xml:space="preserve">RETIRADA PAVIMENTO EM PEDRA PORTUGUESA </t>
  </si>
  <si>
    <t xml:space="preserve">RETIRADA CALCADA EM CERAMICA INCL. LASTR </t>
  </si>
  <si>
    <t xml:space="preserve">RETIRADA CALCADA CACOS MARMORE/GRANITO </t>
  </si>
  <si>
    <t xml:space="preserve">RETIRADA PAVIM CIMENTADO LISO INCL LASTR </t>
  </si>
  <si>
    <t xml:space="preserve">RETIRADA DE MEIO-FIO CONCRETO OU PEDRA </t>
  </si>
  <si>
    <t xml:space="preserve">RETIRADA DE SARJETA DE CONCRETO </t>
  </si>
  <si>
    <t xml:space="preserve">RECOMPOSICAO PAVIMENTO PARALELEPIPEDO </t>
  </si>
  <si>
    <t xml:space="preserve">RECOMPOSICAO PAVIMENTO BLOCO CONC SEXTAV </t>
  </si>
  <si>
    <t xml:space="preserve">RECOMPOSICAO PAVIMENTO BLOCO CONC PAVI-S </t>
  </si>
  <si>
    <t xml:space="preserve">RECOMPOSICAO PAVIMENTO PEDRA PORTUGUESA </t>
  </si>
  <si>
    <t xml:space="preserve">RECOMP DE PAVIMENTO EM PLACAS CONCRETO </t>
  </si>
  <si>
    <t xml:space="preserve">RECOMPOSICAO DE PAVIMENTO EM CERAMICA </t>
  </si>
  <si>
    <t xml:space="preserve">RECOMP PAVIMENTO CIMENTADO INCL LASTRO </t>
  </si>
  <si>
    <t xml:space="preserve">RECOMPOSICAO MEIO FIO CONCRETO OU PEDRA </t>
  </si>
  <si>
    <t xml:space="preserve">RECOMPOSICAO DE SARJETA DE CONCRETO </t>
  </si>
  <si>
    <t>GRUPO - S21.010 - PAVIMENTAÇÃO E URBANIZAÇÃO</t>
  </si>
  <si>
    <t>Página 14 de 26</t>
  </si>
  <si>
    <t xml:space="preserve">BASE EM SOLO BRITA </t>
  </si>
  <si>
    <t xml:space="preserve">PINTURA LIGACAO SOBRE BASE(RR-2C) </t>
  </si>
  <si>
    <t xml:space="preserve">RECOMPOSICAO DE PAVIMENTO ASFALTICO </t>
  </si>
  <si>
    <t xml:space="preserve">RECOMP PAV ASFALTICO AREAS TAPA BURACO </t>
  </si>
  <si>
    <t xml:space="preserve">TRANSPORTE DE MASSA ASFALTICA </t>
  </si>
  <si>
    <t xml:space="preserve">PAVIMENTACAO BLOCO CONCR SEXTAVADO E=6CM </t>
  </si>
  <si>
    <t xml:space="preserve">PAVIMENTACAO BLOCO CONCR SEXTAVADO E=8CM </t>
  </si>
  <si>
    <t xml:space="preserve">PAVIMENTACAO BLOCO CONCR PAVI-S E=6CM </t>
  </si>
  <si>
    <t xml:space="preserve">PAVIMENTACAO BLOCO CONCR PAVI-S E=8CM </t>
  </si>
  <si>
    <t xml:space="preserve">PAVIMENTACAO PARALELEPIPEDO </t>
  </si>
  <si>
    <t xml:space="preserve">MEIO FIO DE CONCRETO SECAO 15x12x30CM </t>
  </si>
  <si>
    <t xml:space="preserve">PAVIMENTO EM PEDRISCO E=5,0CM </t>
  </si>
  <si>
    <t xml:space="preserve">PAVIMENTO EM PEDRISCO E=10,0CM </t>
  </si>
  <si>
    <t xml:space="preserve">MURO TIPO 1: BLOCO/MOURAO/ARAME </t>
  </si>
  <si>
    <t xml:space="preserve">MURO TIPO 2: BLOCO/MOURAO/TELA /ARAME </t>
  </si>
  <si>
    <t xml:space="preserve">MURO TIPO 3: MOURAO/ARAME </t>
  </si>
  <si>
    <t xml:space="preserve">MURO TIPO 4: MOURAO/TELA/ARAME </t>
  </si>
  <si>
    <t xml:space="preserve">MURO TIPO 5: BLOCO DE CONCRETO APARENTE </t>
  </si>
  <si>
    <t xml:space="preserve">CERCA 6 FIOS ARAME LISO/MOURAO MADEIRA </t>
  </si>
  <si>
    <t xml:space="preserve">CERCA 6 FIOS ARAME FARPADO/MOURAO MADEIR </t>
  </si>
  <si>
    <t xml:space="preserve">PORTAO TIPO 1: TUBO FERRO GALV/TELA L=4M </t>
  </si>
  <si>
    <t xml:space="preserve">PORTAO TIPO 1: TUBO FERRO GALV/TELA L=1M </t>
  </si>
  <si>
    <t xml:space="preserve">PORTAO TIPO 2: CHAPA DE ACO L=4M H=3M </t>
  </si>
  <si>
    <t xml:space="preserve">PINTURA LETREIRO/LOGOMARCA CESAN </t>
  </si>
  <si>
    <t xml:space="preserve">GRAMA ESMERALDA PLACAS, TERRA VEG. 2,0CM </t>
  </si>
  <si>
    <t xml:space="preserve">PLANTIO DE ARVORES H=2,0M </t>
  </si>
  <si>
    <t xml:space="preserve">BANCO PRE-MOLDADO DE CONCRETO </t>
  </si>
  <si>
    <t xml:space="preserve">CAIXA RALO EM CONCRETO, COMPLETA </t>
  </si>
  <si>
    <t xml:space="preserve">MEIA CANA DE CONCRETO DN 200 </t>
  </si>
  <si>
    <t xml:space="preserve">MEIA CANA DE CONCRETO DN 300 </t>
  </si>
  <si>
    <t xml:space="preserve">MEIA CANA DE CONCRETO DN 400 </t>
  </si>
  <si>
    <t xml:space="preserve">MEIA CANA DE CONCRETO DN 500 </t>
  </si>
  <si>
    <t xml:space="preserve">MEIA CANA DE CONCRETO DN 600 </t>
  </si>
  <si>
    <t xml:space="preserve">SARJETA EM CONCRETO </t>
  </si>
  <si>
    <t xml:space="preserve">REDE DREN TUBO CONCR CA-1 DN 400 S/ PAV </t>
  </si>
  <si>
    <t xml:space="preserve">REDE DREN TUBO CONCR CA-2 DN 300 S/ PAV </t>
  </si>
  <si>
    <t xml:space="preserve">REDE DREN TUBO CONCR CA-2 DN 400 S/ PAV </t>
  </si>
  <si>
    <t xml:space="preserve">TAMPAO FERRO FUNDIDO DN 600MM </t>
  </si>
  <si>
    <t xml:space="preserve">TAMPAO FERRO FUNDIDO DN 800MM </t>
  </si>
  <si>
    <t xml:space="preserve">CONCERTINA CLIP (DUPLA) ACO GALV D=2,76 </t>
  </si>
  <si>
    <t xml:space="preserve">SINALIZACAO HORIZONT TERMOPLAST EXTRUSAO </t>
  </si>
  <si>
    <t xml:space="preserve">ASFALTO A FRIO ENSACADO </t>
  </si>
  <si>
    <t xml:space="preserve">RETIRADA CALCADA EM CIMENTADO DESEMP </t>
  </si>
  <si>
    <t xml:space="preserve">RECOMP DE CALCADA EM CIMENTADO DESEMP </t>
  </si>
  <si>
    <t xml:space="preserve">BASE EM CASCALHO </t>
  </si>
  <si>
    <t xml:space="preserve">SINALIZACAO HORIZONT TINTA BASE ACRILICA </t>
  </si>
  <si>
    <t xml:space="preserve">LASTRO DE BRITA "0" PARA BIOFILTRO </t>
  </si>
  <si>
    <t xml:space="preserve">LASTRO DE BRITA "1" PARA BIOFILTRO </t>
  </si>
  <si>
    <t xml:space="preserve">LASTRO DE BRITA "2" PARA BIOFILTRO </t>
  </si>
  <si>
    <t xml:space="preserve">TURFA/CAVACO/CARVAO/AREIA P/ BIOFILTRO </t>
  </si>
  <si>
    <t xml:space="preserve">TELA TIPO MOSQUITEIRO PARA BIOFILTRO </t>
  </si>
  <si>
    <t>GRUPO - S23.010 - SERVIÇOS ESPECIAIS</t>
  </si>
  <si>
    <t>Página 15 de 26</t>
  </si>
  <si>
    <t xml:space="preserve">AREIA GROSSA </t>
  </si>
  <si>
    <t xml:space="preserve">ENROCAMENTO COM PEDRA DE MAO ARGAMASSADA </t>
  </si>
  <si>
    <t xml:space="preserve">CAIXA DE PASSAGEM 60X60X100 </t>
  </si>
  <si>
    <t xml:space="preserve">DEFENSA METALICA </t>
  </si>
  <si>
    <t xml:space="preserve">CARVAO ANTRACITO TE=1,1A1,3MM CU=1,5MM </t>
  </si>
  <si>
    <t xml:space="preserve">SEIXO ROLADO PARA FILTRO 50MMX25MM </t>
  </si>
  <si>
    <t xml:space="preserve">SEIXO ROLADO PARA FILTRO 19MMX12,7MM </t>
  </si>
  <si>
    <t xml:space="preserve">SEIXO ROLADO PARA FILTRO 12,7MMX6,3MM </t>
  </si>
  <si>
    <t xml:space="preserve">SEIXO ROLADO PARA FILTRO 6,3MMX3,2MM </t>
  </si>
  <si>
    <t xml:space="preserve">SEIXO ROLADO PARA FILTRO 3,2MMX2,0MM </t>
  </si>
  <si>
    <t xml:space="preserve">AREIA PARA FILTRO TE=0,50MM CU=1,5MM </t>
  </si>
  <si>
    <t xml:space="preserve">REDE AGUA PVC PBA 15 DN 50 S/PAV </t>
  </si>
  <si>
    <t xml:space="preserve">REDE AGUA PVC PBA 15 DN 50 ASFALTO </t>
  </si>
  <si>
    <t xml:space="preserve">REDE AGUA PVC PBA 15 DN 50 BLOCO/PAVI´S </t>
  </si>
  <si>
    <t xml:space="preserve">REDE AGUA PVC PBA 15 DN 50 PARALELO </t>
  </si>
  <si>
    <t xml:space="preserve">REDE AGUA PVC PBA 15 DN 75 S/PAV </t>
  </si>
  <si>
    <t xml:space="preserve">REDE AGUA PVC PBA 15 DN 75 ASFALTO </t>
  </si>
  <si>
    <t xml:space="preserve">REDE AGUA PVC PBA 15 DN 75 BLOCO/PAVI´S </t>
  </si>
  <si>
    <t xml:space="preserve">REDE AGUA PVC PBA 15 DN 75 PARALELO </t>
  </si>
  <si>
    <t xml:space="preserve">REDE AGUA PVC PBA 15 DN 100 S/PAV </t>
  </si>
  <si>
    <t xml:space="preserve">REDE AGUA PVC PBA 15 DN 100 ASFALTO </t>
  </si>
  <si>
    <t xml:space="preserve">REDE AGUA PVC PBA 15 DN 100 BLOCO/PAVI´S </t>
  </si>
  <si>
    <t xml:space="preserve">REDE AGUA PVC PBA 15 DN 100 PARALELO </t>
  </si>
  <si>
    <t xml:space="preserve">REDE AGUA PVC PBA 20 DN 50 S/PAV </t>
  </si>
  <si>
    <t xml:space="preserve">REDE AGUA PVC PBA 20 DN 50 ASFALTO </t>
  </si>
  <si>
    <t xml:space="preserve">REDE AGUA PVC PBA 20 DN 50 BLOCO/PAVI´S </t>
  </si>
  <si>
    <t xml:space="preserve">REDE AGUA PVC PBA 20 DN 50 PARALELO </t>
  </si>
  <si>
    <t xml:space="preserve">REDE AGUA PVC PBA 20 DN 75 S/PAV </t>
  </si>
  <si>
    <t xml:space="preserve">REDE AGUA PVC PBA 20 DN 75 ASFALTO </t>
  </si>
  <si>
    <t xml:space="preserve">REDE AGUA PVC PBA 20 DN 75 BLOCO/PAVI´S </t>
  </si>
  <si>
    <t xml:space="preserve">REDE AGUA PVC PBA 20 DN 75 PARALELO </t>
  </si>
  <si>
    <t xml:space="preserve">REDE AGUA PVC PBA 20 DN 100 S/PAV </t>
  </si>
  <si>
    <t xml:space="preserve">REDE AGUA PVC PBA 20 DN 100 ASFALTO </t>
  </si>
  <si>
    <t xml:space="preserve">REDE AGUA PVC PBA 20 DN 100 BLOCO/PAVI´S </t>
  </si>
  <si>
    <t xml:space="preserve">REDE AGUA PVC PBA 20 DN 100 PARALELO </t>
  </si>
  <si>
    <t xml:space="preserve">REDE AGUA PVC DEFOFO DN 100 S/PAV </t>
  </si>
  <si>
    <t xml:space="preserve">REDE AGUA PVC DEFOFO DN 100 ASFALTO </t>
  </si>
  <si>
    <t xml:space="preserve">REDE AGUA PVC DEFOFO DN 100 BLOCO/PAVI´S </t>
  </si>
  <si>
    <t xml:space="preserve">REDE AGUA PVC DEFOFO DN 100 PARALELO </t>
  </si>
  <si>
    <t xml:space="preserve">REDE AGUA PVC DEFOFO DN 150 S/PAV </t>
  </si>
  <si>
    <t xml:space="preserve">REDE AGUA PVC DEFOFO DN 150 ASFALTO </t>
  </si>
  <si>
    <t xml:space="preserve">REDE AGUA PVC DEFOFO DN 150 BLOCO/PAVI´S </t>
  </si>
  <si>
    <t xml:space="preserve">REDE AGUA PVC DEFOFO DN 150 PARALELO </t>
  </si>
  <si>
    <t xml:space="preserve">REDE AGUA PVC DEFOFO DN 200 S/PAV </t>
  </si>
  <si>
    <t xml:space="preserve">REDE AGUA PVC DEFOFO DN 200 ASFALTO </t>
  </si>
  <si>
    <t xml:space="preserve">REDE AGUA PVC DEFOFO DN 200 BLOCO/PAVI´S </t>
  </si>
  <si>
    <t xml:space="preserve">REDE AGUA PVC DEFOFO DN 200 PARALELO </t>
  </si>
  <si>
    <t xml:space="preserve">REDE AGUA PVC DEFOFO DN 250 S/PAV </t>
  </si>
  <si>
    <t xml:space="preserve">REDE AGUA PVC DEFOFO DN 250 ASFALTO </t>
  </si>
  <si>
    <t xml:space="preserve">REDE AGUA PVC DEFOFO DN 250 BLOCO/PAVI´S </t>
  </si>
  <si>
    <t xml:space="preserve">REDE AGUA PVC DEFOFO DN 250 PARALELO </t>
  </si>
  <si>
    <t>GRUPO - S25.010 - SISTEMA ABASTECIMENTO DE ÁGUA</t>
  </si>
  <si>
    <t>Página 16 de 26</t>
  </si>
  <si>
    <t xml:space="preserve">REDE AGUA PVC DEFOFO DN 300 S/PAV </t>
  </si>
  <si>
    <t xml:space="preserve">REDE AGUA PVC DEFOFO DN 300 ASFALTO </t>
  </si>
  <si>
    <t xml:space="preserve">REDE AGUA PVC DEFOFO DN 300 BLOCO/PAVI´S </t>
  </si>
  <si>
    <t xml:space="preserve">REDE AGUA PVC DEFOFO DN 300 PARALELO </t>
  </si>
  <si>
    <t xml:space="preserve">REDE AGUA PVC DEFOFO DN 350 S/PAV </t>
  </si>
  <si>
    <t xml:space="preserve">REDE AGUA PVC DEFOFO DN 350 ASFALTO </t>
  </si>
  <si>
    <t xml:space="preserve">REDE AGUA PVC DEFOFO DN 350 BLOCO/PAVI´S </t>
  </si>
  <si>
    <t xml:space="preserve">REDE AGUA PVC DEFOFO DN 350 PARALELO </t>
  </si>
  <si>
    <t xml:space="preserve">REDE AGUA PVC DEFOFO DN 400 S/PAV </t>
  </si>
  <si>
    <t xml:space="preserve">REDE AGUA PVC DEFOFO DN 400 ASFALTO </t>
  </si>
  <si>
    <t xml:space="preserve">REDE AGUA PVC DEFOFO DN 400 BLOCO/PAVI´S </t>
  </si>
  <si>
    <t xml:space="preserve">REDE AGUA PVC DEFOFO DN 400 PARALELO </t>
  </si>
  <si>
    <t xml:space="preserve">REDE AGUA FOFO K-9 DN 80 S/PAV </t>
  </si>
  <si>
    <t xml:space="preserve">REDE AGUA FOFO K-9 DN 80 ASFALTO </t>
  </si>
  <si>
    <t xml:space="preserve">REDE AGUA FOFO K-9 DN 80 BLOCO </t>
  </si>
  <si>
    <t xml:space="preserve">REDE AGUA FOFO K-9 DN 80 PARALELO </t>
  </si>
  <si>
    <t xml:space="preserve">REDE AGUA FOFO K-9 DN 100 S/PAV </t>
  </si>
  <si>
    <t xml:space="preserve">REDE AGUA FOFO K-9 DN 100 ASFALTO </t>
  </si>
  <si>
    <t xml:space="preserve">REDE AGUA FOFO K-7 DN 100 BLOCO </t>
  </si>
  <si>
    <t xml:space="preserve">REDE AGUA FOFO K-9 DN 100 PARALELO </t>
  </si>
  <si>
    <t xml:space="preserve">REDE AGUA FOFO K-7 DN 150 S/PAV </t>
  </si>
  <si>
    <t xml:space="preserve">REDE AGUA FOFO K-7 DN 150 ASFALTO </t>
  </si>
  <si>
    <t xml:space="preserve">REDE AGUA FOFO K-7 DN 150 BLOCO </t>
  </si>
  <si>
    <t xml:space="preserve">REDE AGUA FOFO K-7 DN 150 PARALELO </t>
  </si>
  <si>
    <t xml:space="preserve">REDE AGUA FOFO K-7 DN 200 S/PAV </t>
  </si>
  <si>
    <t xml:space="preserve">REDE AGUA FOFO K-7 DN 200 ASFALTO </t>
  </si>
  <si>
    <t xml:space="preserve">REDE AGUA FOFO K-7 DN 200 BLOCO </t>
  </si>
  <si>
    <t xml:space="preserve">REDE AGUA FOFO K-7 DN 200 PARALELO </t>
  </si>
  <si>
    <t xml:space="preserve">REDE AGUA FOFO K-7 DN 250 S/PAV </t>
  </si>
  <si>
    <t xml:space="preserve">REDE AGUA FOFO K-7 DN 250 ASFALTO </t>
  </si>
  <si>
    <t xml:space="preserve">REDE AGUA FOFO K-7 DN 250 BLOCO </t>
  </si>
  <si>
    <t xml:space="preserve">REDE AGUA FOFO K-7 DN 250 PARALELO </t>
  </si>
  <si>
    <t xml:space="preserve">REDE AGUA FOFO K-7 DN 300 S/PAV </t>
  </si>
  <si>
    <t xml:space="preserve">REDE AGUA FOFO K-7 DN 300 ASFALTO </t>
  </si>
  <si>
    <t xml:space="preserve">REDE AGUA FOFO K-7 DN 300 BLOCO </t>
  </si>
  <si>
    <t xml:space="preserve">REDE AGUA FOFO K-7 DN 300 PARALELO </t>
  </si>
  <si>
    <t xml:space="preserve">REDE AGUA FOFO K-7 DN 350 S/PAV </t>
  </si>
  <si>
    <t xml:space="preserve">REDE AGUA FOFO K-7 DN 350 ASFALTO </t>
  </si>
  <si>
    <t xml:space="preserve">REDE AGUA FOFO K-7 DN 350 BLOCO </t>
  </si>
  <si>
    <t xml:space="preserve">REDE AGUA FOFO K-7 DN 350 PARALELO </t>
  </si>
  <si>
    <t xml:space="preserve">REDE AGUA FOFO K-7 DN 400 S/PAV </t>
  </si>
  <si>
    <t xml:space="preserve">REDE AGUA FOFO K-7 DN 400 ASFALTO </t>
  </si>
  <si>
    <t xml:space="preserve">REDE AGUA FOFO K-7 DN 400 BLOCO </t>
  </si>
  <si>
    <t xml:space="preserve">REDE AGUA FOFO K-7 DN 400 PARALELO </t>
  </si>
  <si>
    <t xml:space="preserve">REDE AGUA FOFO K-9 DN 80 S/PAV S/F </t>
  </si>
  <si>
    <t>41,00</t>
  </si>
  <si>
    <t xml:space="preserve">REDE AGUA FOFO K-9 DN 80 ASFALTO S/F </t>
  </si>
  <si>
    <t xml:space="preserve">REDE AGUA FOFO K-9 DN 80 BLOCO S/F </t>
  </si>
  <si>
    <t xml:space="preserve">REDE AGUA FOFO K-9 DN 80 PARALELO S/F </t>
  </si>
  <si>
    <t xml:space="preserve">REDE AGUA FOFO K-9 DN 100 S/PAV S/F </t>
  </si>
  <si>
    <t xml:space="preserve">REDE AGUA FOFO K-9 DN 100 ASFALTO S/F </t>
  </si>
  <si>
    <t xml:space="preserve">REDE AGUA FOFO K-9 DN 100 BLOCO S/F </t>
  </si>
  <si>
    <t xml:space="preserve">REDE AGUA FOFO K-9 DN 100 PARALELO S/F </t>
  </si>
  <si>
    <t>Página 17 de 26</t>
  </si>
  <si>
    <t xml:space="preserve">REDE AGUA FOFO K-7 DN 150 S/PAV S/F </t>
  </si>
  <si>
    <t xml:space="preserve">REDE AGUA FOFO K-7 DN 150 ASFALTO S/F </t>
  </si>
  <si>
    <t xml:space="preserve">REDE AGUA FOFO K-7 DN 150 BLOCO S/F </t>
  </si>
  <si>
    <t xml:space="preserve">REDE AGUA FOFO K-7 DN 150 PARALELO S/F </t>
  </si>
  <si>
    <t xml:space="preserve">REDE AGUA FOFO K-7 DN 200 S/PAV S/F </t>
  </si>
  <si>
    <t xml:space="preserve">REDE AGUA FOFO K-7 DN 200 ASFALTO S/F </t>
  </si>
  <si>
    <t xml:space="preserve">REDE AGUA FOFO K-7 DN 200 BLOCO S/F </t>
  </si>
  <si>
    <t xml:space="preserve">REDE AGUA FOFO K-7 DN 200 PARALELO S/F </t>
  </si>
  <si>
    <t xml:space="preserve">REDE AGUA FOFO K-7 DN 250 S/PAV S/F </t>
  </si>
  <si>
    <t xml:space="preserve">REDE AGUA FOFO K-7 DN 250 ASFALTO S/F </t>
  </si>
  <si>
    <t xml:space="preserve">REDE AGUA FOFO K-7 DN 250 BLOCO S/F </t>
  </si>
  <si>
    <t xml:space="preserve">REDE AGUA FOFO K-7 DN 250 PARALELO S/F </t>
  </si>
  <si>
    <t xml:space="preserve">REDE AGUA FOFO K-7 DN 300 S/PAV S/F </t>
  </si>
  <si>
    <t xml:space="preserve">REDE AGUA FOFO K-7 DN 300 ASFALTO S/F </t>
  </si>
  <si>
    <t xml:space="preserve">REDE AGUA FOFO K-7 DN 300 BLOCO S/F </t>
  </si>
  <si>
    <t xml:space="preserve">REDE AGUA FOFO K-7 DN 300 PARALELO S/F </t>
  </si>
  <si>
    <t xml:space="preserve">REDE AGUA FOFO K-7 DN 350 S/PAV S/F </t>
  </si>
  <si>
    <t xml:space="preserve">REDE AGUA FOFO K-7 DN 350 ASFALTO S/F </t>
  </si>
  <si>
    <t xml:space="preserve">REDE AGUA FOFO K-7 DN 350 BLOCO S/F </t>
  </si>
  <si>
    <t>144,96</t>
  </si>
  <si>
    <t xml:space="preserve">REDE AGUA FOFO K-7 DN 350 PARALELO S/F </t>
  </si>
  <si>
    <t xml:space="preserve">REDE AGUA FOFO K-7 DN 400 S/PAV S/F </t>
  </si>
  <si>
    <t xml:space="preserve">REDE AGUA FOFO K-7 DN 400 ASFALTO S/F </t>
  </si>
  <si>
    <t xml:space="preserve">REDE AGUA FOFO K-7 DN 400 BLOCO S/F </t>
  </si>
  <si>
    <t xml:space="preserve">REDE AGUA FOFO K-7 DN 400 PARALELO S/F </t>
  </si>
  <si>
    <t xml:space="preserve">REDE DE AGUA AEREA FOFO K-9 DN 80 </t>
  </si>
  <si>
    <t xml:space="preserve">REDE DE AGUA AEREA FOFO K-9 DN 100 </t>
  </si>
  <si>
    <t xml:space="preserve">REDE DE AGUA AEREA FOFO K-7 DN 150 </t>
  </si>
  <si>
    <t xml:space="preserve">REDE DE AGUA AEREA FOFO K-7 DN 200 </t>
  </si>
  <si>
    <t xml:space="preserve">REDE DE AGUA AEREA FOFO K-7 DN 250 </t>
  </si>
  <si>
    <t xml:space="preserve">REDE DE AGUA AEREA FOFO K-7 DN 300 </t>
  </si>
  <si>
    <t xml:space="preserve">REDE DE AGUA AEREA FOFO K-9 DN 80 S/F </t>
  </si>
  <si>
    <t xml:space="preserve">REDE DE AGUA AEREA FOFO K-9 DN 100 S/F </t>
  </si>
  <si>
    <t xml:space="preserve">REDE DE AGUA AEREA FOFO K-7 DN 150 S/F </t>
  </si>
  <si>
    <t xml:space="preserve">REDE DE AGUA AEREA FOFO K-7 DN 200 S/F </t>
  </si>
  <si>
    <t xml:space="preserve">REDE DE AGUA AEREA FOFO K-7 DN 250 S/F </t>
  </si>
  <si>
    <t xml:space="preserve">REDE DE AGUA AEREA FOFO K-7 DN 300 S/F </t>
  </si>
  <si>
    <t xml:space="preserve">REDE ESG PVC NBR7362 150 ATE 1,25m S/PAV </t>
  </si>
  <si>
    <t xml:space="preserve">REDE ESG PVC NBR7362 150 ATE 1,25m ASFAL </t>
  </si>
  <si>
    <t xml:space="preserve">REDE ESG PVC NBR7362 150 ATE 1,25m BLOCO </t>
  </si>
  <si>
    <t xml:space="preserve">REDE ESG PVC NBR7362 150 ATE 1,25m PARAL </t>
  </si>
  <si>
    <t xml:space="preserve">REDE ESG PVC NBR7362 150 1,26A1,75 S/PAV </t>
  </si>
  <si>
    <t xml:space="preserve">REDE ESG PVC NBR7362 150 1,26A1,75 ASFAL </t>
  </si>
  <si>
    <t xml:space="preserve">REDE ESG PVC NBR7362 150 1,26A1,75 BLOCO </t>
  </si>
  <si>
    <t xml:space="preserve">REDE ESG PVC NBR7362 150 1,26A1,75 PARAL </t>
  </si>
  <si>
    <t xml:space="preserve">REDE ESG PVC NBR7362 150 1,76A2,25 S/PAV </t>
  </si>
  <si>
    <t xml:space="preserve">REDE ESG PVC NBR7362 150 1,76A2,25 ASFAL </t>
  </si>
  <si>
    <t xml:space="preserve">REDE ESG PVC NBR7362 150 1,76A2,25 BLOCO </t>
  </si>
  <si>
    <t xml:space="preserve">REDE ESG PVC NBR7362 150 1,76A2,25 PARAL </t>
  </si>
  <si>
    <t xml:space="preserve">REDE ESG PVC NBR7362 150 2,26A2,75 S/PAV </t>
  </si>
  <si>
    <t xml:space="preserve">REDE ESG PVC NBR7362 150 2,26A2,75 ASFAL </t>
  </si>
  <si>
    <t xml:space="preserve">REDE ESG PVC NBR7362 150 2,26A2,75 BLOCO </t>
  </si>
  <si>
    <t>Página 18 de 26</t>
  </si>
  <si>
    <t xml:space="preserve">REDE ESG PVC NBR7362 150 2,26A2,75 PARAL </t>
  </si>
  <si>
    <t xml:space="preserve">REDE ESG PVC NBR7362 150 2,76A3,25 S/PAV </t>
  </si>
  <si>
    <t xml:space="preserve">REDE ESG PVC NBR7362 150 2,76A3,25 ASFAL </t>
  </si>
  <si>
    <t xml:space="preserve">REDE ESG PVC NBR7362 150 2,76A3,25 BLOCO </t>
  </si>
  <si>
    <t xml:space="preserve">REDE ESG PVC NBR7362 150 2,76A3,25 PARAL </t>
  </si>
  <si>
    <t xml:space="preserve">REDE ESG PVC NBR7362 150 3,26A3,75 S/PAV </t>
  </si>
  <si>
    <t xml:space="preserve">REDE ESG PVC NBR7362 150 3,26A3,75 ASFAL </t>
  </si>
  <si>
    <t xml:space="preserve">REDE ESG PVC NBR7362 150 3,26A3,75 BLOCO </t>
  </si>
  <si>
    <t xml:space="preserve">REDE ESG PVC NBR7362 150 3,26A3,75 PARAL </t>
  </si>
  <si>
    <t xml:space="preserve">REDE ESG PVC NBR7362 150 3,76A4,25 S/PAV </t>
  </si>
  <si>
    <t xml:space="preserve">REDE ESG PVC NBR7362 150 3,76A4,25 ASFAL </t>
  </si>
  <si>
    <t xml:space="preserve">REDE ESG PVC NBR7362 150 3,76A4,25 BLOCO </t>
  </si>
  <si>
    <t xml:space="preserve">REDE ESG PVC NBR7362 150 3,76A4,25 PARAL </t>
  </si>
  <si>
    <t xml:space="preserve">REDE ESG PVC NBR7362 200 ATE 1,25m S/PAV </t>
  </si>
  <si>
    <t xml:space="preserve">REDE ESG PVC NBR7362 200 ATE 1,25m ASFAL </t>
  </si>
  <si>
    <t xml:space="preserve">REDE ESG PVC NBR7362 200 ATE 1,25m BLOCO </t>
  </si>
  <si>
    <t xml:space="preserve">REDE ESG PVC NBR7362 200 ATE 1,25m PARAL </t>
  </si>
  <si>
    <t xml:space="preserve">REDE ESG PVC NBR7362 200 1,26A1,75 S/PAV </t>
  </si>
  <si>
    <t xml:space="preserve">REDE ESG PVC NBR7362 200 1,26A1,75 ASFAL </t>
  </si>
  <si>
    <t xml:space="preserve">REDE ESG PVC NBR7362 200 1,26A1,75 BLOCO </t>
  </si>
  <si>
    <t xml:space="preserve">REDE ESG PVC NBR7362 200 1,26A1,75 PARAL </t>
  </si>
  <si>
    <t xml:space="preserve">REDE ESG PVC NBR7362 200 1,76A2,25 S/PAV </t>
  </si>
  <si>
    <t xml:space="preserve">REDE ESG PVC NBR7362 200 1,76A2,25 ASFAL </t>
  </si>
  <si>
    <t xml:space="preserve">REDE ESG PVC NBR7362 200 1,76A2,25 BLOCO </t>
  </si>
  <si>
    <t xml:space="preserve">REDE ESG PVC NBR7362 200 1,76A2,25 PARAL </t>
  </si>
  <si>
    <t xml:space="preserve">REDE ESG PVC NBR7362 200 2,26A2,75 S/PAV </t>
  </si>
  <si>
    <t xml:space="preserve">REDE ESG PVC NBR7362 200 2,26A2,75 ASFAL </t>
  </si>
  <si>
    <t xml:space="preserve">REDE ESG PVC NBR7362 200 2,26A2,75 BLOCO </t>
  </si>
  <si>
    <t xml:space="preserve">REDE ESG PVC NBR7362 200 2,26A2,75 PARAL </t>
  </si>
  <si>
    <t xml:space="preserve">REDE ESG PVC NBR7362 200 2,76A3,25 S/PAV </t>
  </si>
  <si>
    <t xml:space="preserve">REDE ESG PVC NBR7362 200 2,76A3,25 ASFAL </t>
  </si>
  <si>
    <t xml:space="preserve">REDE ESG PVC NBR7362 200 2,76A3,25 BLOCO </t>
  </si>
  <si>
    <t xml:space="preserve">REDE ESG PVC NBR7362 200 2,76A3,25 PARAL </t>
  </si>
  <si>
    <t xml:space="preserve">REDE ESG PVC NBR7362 200 3,26A3,75 S/PAV </t>
  </si>
  <si>
    <t xml:space="preserve">REDE ESG PVC NBR7362 200 3,26A3,75 ASFAL </t>
  </si>
  <si>
    <t xml:space="preserve">REDE ESG PVC NBR7362 200 3,26A3,75 BLOCO </t>
  </si>
  <si>
    <t xml:space="preserve">REDE ESG PVC NBR7362 200 3,26A3,75 PARAL </t>
  </si>
  <si>
    <t xml:space="preserve">REDE ESG PVC NBR7362 200 3,76A4,25 S/PAV </t>
  </si>
  <si>
    <t xml:space="preserve">REDE ESG PVC NBR7362 200 3,76A4,25 ASFAL </t>
  </si>
  <si>
    <t xml:space="preserve">REDE ESG PVC NBR7362 200 3,76A4,25 BLOCO </t>
  </si>
  <si>
    <t xml:space="preserve">REDE ESG PVC NBR7362 200 3,76A4,25 PARAL </t>
  </si>
  <si>
    <t xml:space="preserve">REDE ESG PVC NBR7362 250 ATE 1,25m S/PAV </t>
  </si>
  <si>
    <t xml:space="preserve">REDE ESG PVC NBR7362 250 ATE 1,25m ASFAL </t>
  </si>
  <si>
    <t xml:space="preserve">REDE ESG PVC NBR7362 250 ATE 1,25m BLOCO </t>
  </si>
  <si>
    <t xml:space="preserve">REDE ESG PVC NBR7362 250 ATE 1,25m PARAL </t>
  </si>
  <si>
    <t xml:space="preserve">REDE ESG PVC NBR7362 250 1,26A1,75 S/PAV </t>
  </si>
  <si>
    <t xml:space="preserve">REDE ESG PVC NBR7362 250 1,26A1,75 ASFAL </t>
  </si>
  <si>
    <t xml:space="preserve">REDE ESG PVC NBR7362 250 1,26A1,75 BLOCO </t>
  </si>
  <si>
    <t xml:space="preserve">REDE ESG PVC NBR7362 250 1,26A1,75 PARAL </t>
  </si>
  <si>
    <t xml:space="preserve">REDE ESG PVC NBR7362 250 1,76A2,25 S/PAV </t>
  </si>
  <si>
    <t xml:space="preserve">REDE ESG PVC NBR7362 250 1,76A2,25 ASFAL </t>
  </si>
  <si>
    <t xml:space="preserve">REDE ESG PVC NBR7362 250 1,76A2,25 BLOCO </t>
  </si>
  <si>
    <t>Página 19 de 26</t>
  </si>
  <si>
    <t xml:space="preserve">REDE ESG PVC NBR7362 250 1,76A2,25 PARAL </t>
  </si>
  <si>
    <t xml:space="preserve">REDE ESG PVC NBR7362 250 2,26A2,75 S/PAV </t>
  </si>
  <si>
    <t xml:space="preserve">REDE ESG PVC NBR7362 250 2,26A2,75 ASFAL </t>
  </si>
  <si>
    <t xml:space="preserve">REDE ESG PVC NBR7362 250 2,26A2,75 BLOCO </t>
  </si>
  <si>
    <t xml:space="preserve">REDE ESG PVC NBR7362 250 2,26A2,75 PARAL </t>
  </si>
  <si>
    <t xml:space="preserve">REDE ESG PVC NBR7362 250 2,76A3,25 S/PAV </t>
  </si>
  <si>
    <t xml:space="preserve">REDE ESG PVC NBR7362 250 2,76A3,25 ASFAL </t>
  </si>
  <si>
    <t xml:space="preserve">REDE ESG PVC NBR7362 250 2,76A3,25 BLOCO </t>
  </si>
  <si>
    <t xml:space="preserve">REDE ESG PVC NBR7362 250 2,76A3,25 PARAL </t>
  </si>
  <si>
    <t xml:space="preserve">REDE ESG PVC NBR7362 250 3,26A3,75 S/PAV </t>
  </si>
  <si>
    <t xml:space="preserve">REDE ESG PVC NBR7362 250 3,26A3,75 ASFAL </t>
  </si>
  <si>
    <t xml:space="preserve">REDE ESG PVC NBR7362 250 3,26A3,75 BLOCO </t>
  </si>
  <si>
    <t xml:space="preserve">REDE ESG PVC NBR7362 250 3,26A3,75 PARAL </t>
  </si>
  <si>
    <t xml:space="preserve">REDE ESG PVC NBR7362 250 3,76A4,25 S/PAV </t>
  </si>
  <si>
    <t xml:space="preserve">REDE ESG PVC NBR7362 250 3,76A4,25 ASFAL </t>
  </si>
  <si>
    <t xml:space="preserve">REDE ESG PVC NBR7362 250 3,76A4,25 BLOCO </t>
  </si>
  <si>
    <t xml:space="preserve">REDE ESG PVC NBR7362 250 3,76A4,25 PARAL </t>
  </si>
  <si>
    <t xml:space="preserve">REDE ESG PVC NBR7362 300 ATE 1,25m S/PAV </t>
  </si>
  <si>
    <t xml:space="preserve">REDE ESG PVC NBR7362 300 ATE 1,25m ASFAL </t>
  </si>
  <si>
    <t xml:space="preserve">REDE ESG PVC NBR7362 300 ATE 1,25m BLOCO </t>
  </si>
  <si>
    <t xml:space="preserve">REDE ESG PVC NBR7362 300 ATE 1,25m PARAL </t>
  </si>
  <si>
    <t xml:space="preserve">REDE ESG PVC NBR7362 300 1,26A1,75 S/PAV </t>
  </si>
  <si>
    <t xml:space="preserve">REDE ESG PVC NBR7362 300 1,26A1,75 ASFAL </t>
  </si>
  <si>
    <t xml:space="preserve">REDE ESG PVC NBR7362 300 1,26A1,75 BLOCO </t>
  </si>
  <si>
    <t xml:space="preserve">REDE ESG PVC NBR7362 300 1,26A1,75 PARAL </t>
  </si>
  <si>
    <t xml:space="preserve">REDE ESG PVC NBR7362 300 1,76A2,25 S/PAV </t>
  </si>
  <si>
    <t xml:space="preserve">REDE ESG PVC NBR7362 300 1,76A2,25 ASFAL </t>
  </si>
  <si>
    <t xml:space="preserve">REDE ESG PVC NBR7362 300 1,76A2,25 BLOCO </t>
  </si>
  <si>
    <t xml:space="preserve">REDE ESG PVC NBR7362 300 1,76A2,25 PARAL </t>
  </si>
  <si>
    <t xml:space="preserve">REDE ESG PVC NBR7362 300 2,26A2,75 S/PAV </t>
  </si>
  <si>
    <t xml:space="preserve">REDE ESG PVC NBR7362 300 2,26A2,75 ASFAL </t>
  </si>
  <si>
    <t xml:space="preserve">REDE ESG PVC NBR7362 300 2,26A2,75 BLOCO </t>
  </si>
  <si>
    <t xml:space="preserve">REDE ESG PVC NBR7362 300 2,26A2,75 PARAL </t>
  </si>
  <si>
    <t xml:space="preserve">REDE ESG PVC NBR7362 300 2,76A3,25 S/PAV </t>
  </si>
  <si>
    <t xml:space="preserve">REDE ESG PVC NBR7362 300 2,76A3,25 ASFAL </t>
  </si>
  <si>
    <t xml:space="preserve">REDE ESG PVC NBR7362 300 2,76A3,25 BLOCO </t>
  </si>
  <si>
    <t xml:space="preserve">REDE ESG PVC NBR7362 300 2,76A3,25 PARAL </t>
  </si>
  <si>
    <t xml:space="preserve">REDE ESG PVC NBR7362 300 3,26A3,75 S/PAV </t>
  </si>
  <si>
    <t xml:space="preserve">REDE ESG PVC NBR7362 300 3,26A3,75 ASFAL </t>
  </si>
  <si>
    <t xml:space="preserve">REDE ESG PVC NBR7362 300 3,26A3,75 BLOCO </t>
  </si>
  <si>
    <t xml:space="preserve">REDE ESG PVC NBR7362 300 3,26A3,75 PARAL </t>
  </si>
  <si>
    <t xml:space="preserve">REDE ESG PVC NBR7362 300 3,76A4,25 S/PAV </t>
  </si>
  <si>
    <t xml:space="preserve">REDE ESG PVC NBR7362 300 3,76A4,25 ASFAL </t>
  </si>
  <si>
    <t xml:space="preserve">REDE ESG PVC NBR7362 300 3,76A4,25 BLOCO </t>
  </si>
  <si>
    <t xml:space="preserve">REDE ESG PVC NBR7362 300 3,76A4,25 PARAL </t>
  </si>
  <si>
    <t xml:space="preserve">REDE ESG PVC NBR7362 350 ATE 1,25m S/PAV </t>
  </si>
  <si>
    <t xml:space="preserve">REDE ESG PVC NBR7362 350 ATE 1,25m ASFAL </t>
  </si>
  <si>
    <t xml:space="preserve">REDE ESG PVC NBR7362 350 ATE 1,25m BLOCO </t>
  </si>
  <si>
    <t xml:space="preserve">REDE ESG PVC NBR7362 350 ATE 1,25m PARAL </t>
  </si>
  <si>
    <t xml:space="preserve">REDE ESG PVC NBR7362 350 1,26A1,75 S/PAV </t>
  </si>
  <si>
    <t xml:space="preserve">REDE ESG PVC NBR7362 350 1,26A1,75 ASFAL </t>
  </si>
  <si>
    <t xml:space="preserve">REDE ESG PVC NBR7362 350 1,26A1,75 BLOCO </t>
  </si>
  <si>
    <t>Página 20 de 26</t>
  </si>
  <si>
    <t xml:space="preserve">REDE ESG PVC NBR7362 350 1,26A1,75 PARAL </t>
  </si>
  <si>
    <t xml:space="preserve">REDE ESG PVC NBR7362 350 1,76A2,25 S/PAV </t>
  </si>
  <si>
    <t xml:space="preserve">REDE ESG PVC NBR7362 350 1,76A2,25 ASFAL </t>
  </si>
  <si>
    <t xml:space="preserve">REDE ESG PVC NBR7362 350 1,76A2,25 BLOCO </t>
  </si>
  <si>
    <t xml:space="preserve">REDE ESG PVC NBR7362 350 1,76A2,25 PARAL </t>
  </si>
  <si>
    <t xml:space="preserve">REDE ESG PVC NBR7362 350 2,26A2,75 S/PAV </t>
  </si>
  <si>
    <t xml:space="preserve">REDE ESG PVC NBR7362 350 2,26A2,75 ASFAL </t>
  </si>
  <si>
    <t xml:space="preserve">REDE ESG PVC NBR7362 350 2,26A2,75 BLOCO </t>
  </si>
  <si>
    <t xml:space="preserve">REDE ESG PVC NBR7362 350 2,26A2,75 PARAL </t>
  </si>
  <si>
    <t xml:space="preserve">REDE ESG PVC NBR7362 350 2,76A3,25 S/PAV </t>
  </si>
  <si>
    <t xml:space="preserve">REDE ESG PVC NBR7362 350 2,76A3,25 ASFAL </t>
  </si>
  <si>
    <t xml:space="preserve">REDE ESG PVC NBR7362 350 2,76A3,25 BLOCO </t>
  </si>
  <si>
    <t xml:space="preserve">REDE ESG PVC NBR7362 350 2,76A3,25 PARAL </t>
  </si>
  <si>
    <t xml:space="preserve">REDE ESG PVC NBR7362 350 3,26A3,75 S/PAV </t>
  </si>
  <si>
    <t xml:space="preserve">REDE ESG PVC NBR7362 350 3,26A3,75 ASFAL </t>
  </si>
  <si>
    <t xml:space="preserve">REDE ESG PVC NBR7362 350 3,26A3,75 BLOCO </t>
  </si>
  <si>
    <t xml:space="preserve">REDE ESG PVC NBR7362 350 3,26A3,75 PARAL </t>
  </si>
  <si>
    <t xml:space="preserve">REDE ESG PVC NBR7362 350 3,76A4,25 S/PAV </t>
  </si>
  <si>
    <t xml:space="preserve">REDE ESG PVC NBR7362 350 3,76A4,25 ASFAL </t>
  </si>
  <si>
    <t xml:space="preserve">REDE ESG PVC NBR7362 350 3,76A4,25 BLOCO </t>
  </si>
  <si>
    <t xml:space="preserve">REDE ESG PVC NBR7362 350 3,76A4,25 PARAL </t>
  </si>
  <si>
    <t xml:space="preserve">REDE ESG PVC NBR7362 400 ATE 1,25m S/PAV </t>
  </si>
  <si>
    <t xml:space="preserve">REDE ESG PVC NBR7362 400 ATE 1,25m ASFAL </t>
  </si>
  <si>
    <t xml:space="preserve">REDE ESG PVC NBR7362 400 ATE 1,25m BLOCO </t>
  </si>
  <si>
    <t xml:space="preserve">REDE ESG PVC NBR7362 400 ATE 1,25m PARAL </t>
  </si>
  <si>
    <t xml:space="preserve">REDE ESG PVC NBR7362 400 1,26A1,75 S/PAV </t>
  </si>
  <si>
    <t xml:space="preserve">REDE ESG PVC NBR7362 400 1,26A1,75 ASFAL </t>
  </si>
  <si>
    <t xml:space="preserve">REDE ESG PVC NBR7362 400 1,26A1,75 BLOCO </t>
  </si>
  <si>
    <t xml:space="preserve">REDE ESG PVC NBR7362 400 1,26A1,75 PARAL </t>
  </si>
  <si>
    <t xml:space="preserve">REDE ESG PVC NBR7362 400 1,76A2,25 S/PAV </t>
  </si>
  <si>
    <t xml:space="preserve">REDE ESG PVC NBR7362 400 1,76A2,25 ASFAL </t>
  </si>
  <si>
    <t xml:space="preserve">REDE ESG PVC NBR7362 400 1,76A2,25 BLOCO </t>
  </si>
  <si>
    <t xml:space="preserve">REDE ESG PVC NBR7362 400 1,76A2,25 PARAL </t>
  </si>
  <si>
    <t xml:space="preserve">REDE ESG PVC NBR7362 400 2,26A2,75 S/PAV </t>
  </si>
  <si>
    <t xml:space="preserve">REDE ESG PVC NBR7362 400 2,26A2,75 ASFAL </t>
  </si>
  <si>
    <t xml:space="preserve">REDE ESG PVC NBR7362 400 2,26A2,75 BLOCO </t>
  </si>
  <si>
    <t xml:space="preserve">REDE ESG PVC NBR7362 400 2,26A2,75 PARAL </t>
  </si>
  <si>
    <t xml:space="preserve">REDE ESG PVC NBR7362 400 2,76A3,25 S/PAV </t>
  </si>
  <si>
    <t xml:space="preserve">REDE ESG PVC NBR7362 400 2,76A3,25 ASFAL </t>
  </si>
  <si>
    <t xml:space="preserve">REDE ESG PVC NBR7362 400 2,76A3,25 BLOCO </t>
  </si>
  <si>
    <t xml:space="preserve">REDE ESG PVC NBR7362 400 2,76A3,25 PARAL </t>
  </si>
  <si>
    <t xml:space="preserve">REDE ESG PVC NBR7362 400 3,26A3,75 S/PAV </t>
  </si>
  <si>
    <t xml:space="preserve">REDE ESG PVC NBR7362 400 3,26A3,75 ASFAL </t>
  </si>
  <si>
    <t xml:space="preserve">REDE ESG PVC NBR7362 400 3,26A3,75 BLOCO </t>
  </si>
  <si>
    <t xml:space="preserve">REDE ESG PVC NBR7362 400 3,26A3,75 PARAL </t>
  </si>
  <si>
    <t xml:space="preserve">REDE ESG PVC NBR7362 400 3,76A4,25 S/PAV </t>
  </si>
  <si>
    <t xml:space="preserve">REDE ESG PVC NBR7362 400 3,76A4,25 ASFAL </t>
  </si>
  <si>
    <t xml:space="preserve">REDE ESG PVC NBR7362 400 3,76A4,25 BLOCO </t>
  </si>
  <si>
    <t xml:space="preserve">REDE ESG PVC NBR7362 400 3,76A4,25 PARAL </t>
  </si>
  <si>
    <t xml:space="preserve">REDE ESG FOFO 80 ATE 1,25m PARAL </t>
  </si>
  <si>
    <t xml:space="preserve">REDE ESG FOFO 100 ATE 1,25m PARAL </t>
  </si>
  <si>
    <t xml:space="preserve">REDE ESG FOFO 80 ATE 1,25m S/PAV S/F </t>
  </si>
  <si>
    <t>Página 21 de 26</t>
  </si>
  <si>
    <t xml:space="preserve">REDE ESG FOFO 80 ATE 1,25m PARAL S/F </t>
  </si>
  <si>
    <t xml:space="preserve">REDE ESG FOFO 80 1,26A1,75m PARAL S/F </t>
  </si>
  <si>
    <t xml:space="preserve">REDE ESG FOFO 100 ATE 1,25m PARAL S/F </t>
  </si>
  <si>
    <t xml:space="preserve">REDE ESG FOFO 100 1,26A1,75m PARAL S/F </t>
  </si>
  <si>
    <t xml:space="preserve">REDE ESG FOFO 150 ATE 1,25m S/PAV </t>
  </si>
  <si>
    <t xml:space="preserve">REDE ESG FOFO 150 ATE 1,25m ASF </t>
  </si>
  <si>
    <t xml:space="preserve">REDE ESG FOFO 150 ATE 1,25m BLOCO </t>
  </si>
  <si>
    <t xml:space="preserve">REDE ESG FOFO 150 ATE 1,25m PARAL </t>
  </si>
  <si>
    <t xml:space="preserve">REDE ESG FOFO 150 1,26A1,75m S/PAV </t>
  </si>
  <si>
    <t xml:space="preserve">REDE ESG FOFO 150 1,26A1,75m ASF </t>
  </si>
  <si>
    <t xml:space="preserve">REDE ESG FOFO 150 1,26A1,75m BLOCO </t>
  </si>
  <si>
    <t xml:space="preserve">REDE ESG FOFO 150 1,26A1,75m PARAL </t>
  </si>
  <si>
    <t xml:space="preserve">REDE ESG FOFO 150 1,76A2,25m S/PAV </t>
  </si>
  <si>
    <t xml:space="preserve">REDE ESG FOFO 150 1,76A2,25m ASF </t>
  </si>
  <si>
    <t xml:space="preserve">REDE ESG FOFO 150 1,76A2,25m BLOCO </t>
  </si>
  <si>
    <t xml:space="preserve">REDE ESG FOFO 150 1,76A2,25m PARAL </t>
  </si>
  <si>
    <t xml:space="preserve">REDE ESG FOFO 150 2,26A2,75m S/PAV </t>
  </si>
  <si>
    <t xml:space="preserve">REDE ESG FOFO 150 2,26A2,75m ASF </t>
  </si>
  <si>
    <t xml:space="preserve">REDE ESG FOFO 150 2,26A2,75m BLOCO </t>
  </si>
  <si>
    <t xml:space="preserve">REDE ESG FOFO 150 2,26A2,75m PARAL </t>
  </si>
  <si>
    <t xml:space="preserve">REDE ESG FOFO 150 2,76A3,25m S/PAV </t>
  </si>
  <si>
    <t xml:space="preserve">REDE ESG FOFO 150 2,76A3,25m ASF </t>
  </si>
  <si>
    <t xml:space="preserve">REDE ESG FOFO 150 2,76A3,25m BLOCO </t>
  </si>
  <si>
    <t xml:space="preserve">REDE ESG FOFO 150 2,76A3,25m PARAL </t>
  </si>
  <si>
    <t xml:space="preserve">REDE ESG FOFO 150 3,26A3,75m S/PAV </t>
  </si>
  <si>
    <t xml:space="preserve">REDE ESG FOFO 150 3,26A3,75m ASF </t>
  </si>
  <si>
    <t xml:space="preserve">REDE ESG FOFO 150 3,26A3,75m BLOCO </t>
  </si>
  <si>
    <t xml:space="preserve">REDE ESG FOFO 150 3,26A3,75m PARAL </t>
  </si>
  <si>
    <t xml:space="preserve">REDE ESG FOFO 150 3,76A4,25m S/PAV </t>
  </si>
  <si>
    <t xml:space="preserve">REDE ESG FOFO 150 3,76A4,25m ASF </t>
  </si>
  <si>
    <t xml:space="preserve">REDE ESG FOFO 150 3,76A4,25m BLOCO </t>
  </si>
  <si>
    <t xml:space="preserve">REDE ESG FOFO 150 3,76A4,25m PARAL </t>
  </si>
  <si>
    <t xml:space="preserve">REDE ESG FOFO 200 ATE 1,25m S/PAV </t>
  </si>
  <si>
    <t xml:space="preserve">REDE ESG FOFO 200 ATE 1,25m ASF </t>
  </si>
  <si>
    <t xml:space="preserve">REDE ESG FOFO 200 ATE 1,25m BLOCO </t>
  </si>
  <si>
    <t xml:space="preserve">REDE ESG FOFO 200 ATE 1,25m PARAL </t>
  </si>
  <si>
    <t xml:space="preserve">REDE ESG FOFO 200 1,26A1,75m S/PAV </t>
  </si>
  <si>
    <t xml:space="preserve">REDE ESG FOFO 200 1,26A1,75m ASF </t>
  </si>
  <si>
    <t xml:space="preserve">REDE ESG FOFO 200 1,26A1,75m BLOCO </t>
  </si>
  <si>
    <t xml:space="preserve">REDE ESG FOFO 200 1,26A1,75m PARAL </t>
  </si>
  <si>
    <t xml:space="preserve">REDE ESG FOFO 200 1,76A2,25m S/PAV </t>
  </si>
  <si>
    <t xml:space="preserve">REDE ESG FOFO 200 1,76A2,25m ASF </t>
  </si>
  <si>
    <t xml:space="preserve">REDE ESG FOFO 200 1,76A2,25m BLOCO </t>
  </si>
  <si>
    <t xml:space="preserve">REDE ESG FOFO 200 1,76A2,25m PARAL </t>
  </si>
  <si>
    <t xml:space="preserve">REDE ESG FOFO 200 2,26A2,75m S/PAV </t>
  </si>
  <si>
    <t xml:space="preserve">REDE ESG FOFO 200 2,26A2,75m ASF </t>
  </si>
  <si>
    <t xml:space="preserve">REDE ESG FOFO 200 2,26A2,75m BLOCO </t>
  </si>
  <si>
    <t xml:space="preserve">REDE ESG FOFO 200 2,26A2,75m PARAL </t>
  </si>
  <si>
    <t xml:space="preserve">REDE ESG FOFO 200 2,76A3,25m S/PAV </t>
  </si>
  <si>
    <t xml:space="preserve">REDE ESG FOFO 200 2,76A3,25m ASF </t>
  </si>
  <si>
    <t xml:space="preserve">REDE ESG FOFO 200 2,76A3,25m BLOCO </t>
  </si>
  <si>
    <t xml:space="preserve">REDE ESG FOFO 200 2,76A3,25m PARAL </t>
  </si>
  <si>
    <t>Página 22 de 26</t>
  </si>
  <si>
    <t xml:space="preserve">REDE ESG FOFO 200 3,26A3,75m S/PAV </t>
  </si>
  <si>
    <t xml:space="preserve">REDE ESG FOFO 200 3,26A3,75m ASF </t>
  </si>
  <si>
    <t xml:space="preserve">REDE ESG FOFO 200 3,26A3,75m BLOCO </t>
  </si>
  <si>
    <t xml:space="preserve">REDE ESG FOFO 200 3,26A3,75m PARAL </t>
  </si>
  <si>
    <t xml:space="preserve">REDE ESG FOFO 200 3,76A4,25m S/PAV </t>
  </si>
  <si>
    <t xml:space="preserve">REDE ESG FOFO 200 3,76A4,25m ASF </t>
  </si>
  <si>
    <t xml:space="preserve">REDE ESG FOFO 200 3,76A4,25m BLOCO </t>
  </si>
  <si>
    <t xml:space="preserve">REDE ESG FOFO 200 3,76A4,25m PARAL </t>
  </si>
  <si>
    <t xml:space="preserve">REDE ESG FOFO 250 ATE 1,25m S/PAV </t>
  </si>
  <si>
    <t xml:space="preserve">REDE ESG FOFO 250 ATE 1,25m ASF </t>
  </si>
  <si>
    <t xml:space="preserve">REDE ESG FOFO 250 ATE 1,25m BLOCO </t>
  </si>
  <si>
    <t xml:space="preserve">REDE ESG FOFO 250 ATE 1,25m PARAL </t>
  </si>
  <si>
    <t xml:space="preserve">REDE ESG FOFO 250 1,26A1,75m S/PAV </t>
  </si>
  <si>
    <t xml:space="preserve">REDE ESG FOFO 250 1,26A1,75m ASF </t>
  </si>
  <si>
    <t xml:space="preserve">REDE ESG FOFO 250 1,26A1,75m BLOCO </t>
  </si>
  <si>
    <t xml:space="preserve">REDE ESG FOFO 250 1,26A1,75m PARAL </t>
  </si>
  <si>
    <t xml:space="preserve">REDE ESG FOFO 250 1,76A2,25m S/PAV </t>
  </si>
  <si>
    <t xml:space="preserve">REDE ESG FOFO 250 1,76A2,25m ASF </t>
  </si>
  <si>
    <t xml:space="preserve">REDE ESG FOFO 250 1,76A2,25m BLOCO </t>
  </si>
  <si>
    <t xml:space="preserve">REDE ESG FOFO 250 1,76A2,25m PARAL </t>
  </si>
  <si>
    <t xml:space="preserve">REDE ESG FOFO 250 2,26A2,75m S/PAV </t>
  </si>
  <si>
    <t xml:space="preserve">REDE ESG FOFO 250 2,26A2,75m ASF </t>
  </si>
  <si>
    <t xml:space="preserve">REDE ESG FOFO 250 2,26A2,75m BLOCO </t>
  </si>
  <si>
    <t xml:space="preserve">REDE ESG FOFO 250 2,26A2,75m PARAL </t>
  </si>
  <si>
    <t xml:space="preserve">REDE ESG FOFO 250 2,76A3,25m S/PAV </t>
  </si>
  <si>
    <t xml:space="preserve">REDE ESG FOFO 250 2,76A3,25m ASF </t>
  </si>
  <si>
    <t xml:space="preserve">REDE ESG FOFO 250 2,76A3,25m BLOCO </t>
  </si>
  <si>
    <t xml:space="preserve">REDE ESG FOFO 250 2,76A3,25m PARAL </t>
  </si>
  <si>
    <t xml:space="preserve">REDE ESG FOFO 250 3,26A3,75m S/PAV </t>
  </si>
  <si>
    <t xml:space="preserve">REDE ESG FOFO 250 3,26A3,75m ASF </t>
  </si>
  <si>
    <t xml:space="preserve">REDE ESG FOFO 250 3,26A3,75m BLOCO </t>
  </si>
  <si>
    <t xml:space="preserve">REDE ESG FOFO 250 3,26A3,75m PARAL </t>
  </si>
  <si>
    <t xml:space="preserve">REDE ESG FOFO 250 3,76A4,25m S/PAV </t>
  </si>
  <si>
    <t xml:space="preserve">REDE ESG FOFO 250 3,76A4,25m ASF </t>
  </si>
  <si>
    <t xml:space="preserve">REDE ESG FOFO 250 3,76A4,25m BLOCO </t>
  </si>
  <si>
    <t xml:space="preserve">REDE ESG FOFO 250 3,76A4,25m PARAL </t>
  </si>
  <si>
    <t xml:space="preserve">REDE ESG FOFO 300 ATE 1,25m S/PAV </t>
  </si>
  <si>
    <t xml:space="preserve">REDE ESG FOFO 300 ATE 1,25m ASF </t>
  </si>
  <si>
    <t xml:space="preserve">REDE ESG FOFO 300 ATE 1,25m BLOCO </t>
  </si>
  <si>
    <t xml:space="preserve">REDE ESG FOFO 300 ATE 1,25m PARAL </t>
  </si>
  <si>
    <t xml:space="preserve">REDE ESG FOFO 300 1,26A1,75m S/PAV </t>
  </si>
  <si>
    <t xml:space="preserve">REDE ESG FOFO 300 1,26A1,75m ASF </t>
  </si>
  <si>
    <t xml:space="preserve">REDE ESG FOFO 300 1,26A1,75m BLOCO </t>
  </si>
  <si>
    <t xml:space="preserve">REDE ESG FOFO 300 1,26A1,75m PARAL </t>
  </si>
  <si>
    <t xml:space="preserve">REDE ESG FOFO 300 1,76A2,25m S/PAV </t>
  </si>
  <si>
    <t xml:space="preserve">REDE ESG FOFO 300 1,76A2,25m ASF </t>
  </si>
  <si>
    <t xml:space="preserve">REDE ESG FOFO 300 1,76A2,25m BLOCO </t>
  </si>
  <si>
    <t xml:space="preserve">REDE ESG FOFO 300 1,76A2,25m PARAL </t>
  </si>
  <si>
    <t xml:space="preserve">REDE ESG FOFO 300 2,26A2,75m S/PAV </t>
  </si>
  <si>
    <t xml:space="preserve">REDE ESG FOFO 300 2,26A2,75m ASF </t>
  </si>
  <si>
    <t xml:space="preserve">REDE ESG FOFO 300 2,26A2,75m BLOCO </t>
  </si>
  <si>
    <t xml:space="preserve">REDE ESG FOFO 300 2,26A2,75m PARAL </t>
  </si>
  <si>
    <t>Página 23 de 26</t>
  </si>
  <si>
    <t xml:space="preserve">REDE ESG FOFO 300 2,76A3,25m S/PAV </t>
  </si>
  <si>
    <t xml:space="preserve">REDE ESG FOFO 300 2,76A3,25m ASF </t>
  </si>
  <si>
    <t xml:space="preserve">REDE ESG FOFO 300 2,76A3,25m BLOCO </t>
  </si>
  <si>
    <t xml:space="preserve">REDE ESG FOFO 300 2,76A3,25m PARAL </t>
  </si>
  <si>
    <t xml:space="preserve">REDE ESG FOFO 300 3,26A3,75m S/PAV </t>
  </si>
  <si>
    <t xml:space="preserve">REDE ESG FOFO 300 3,26A3,75m ASF </t>
  </si>
  <si>
    <t xml:space="preserve">REDE ESG FOFO 300 3,26A3,75m BLOCO </t>
  </si>
  <si>
    <t xml:space="preserve">REDE ESG FOFO 300 3,26A3,75m PARAL </t>
  </si>
  <si>
    <t xml:space="preserve">REDE ESG FOFO 300 3,76A4,25m S/PAV </t>
  </si>
  <si>
    <t xml:space="preserve">REDE ESG FOFO 300 3,76A4,25m ASF </t>
  </si>
  <si>
    <t xml:space="preserve">REDE ESG FOFO 300 3,76A4,25m BLOCO </t>
  </si>
  <si>
    <t xml:space="preserve">REDE ESG FOFO 300 3,76A4,25m PARAL </t>
  </si>
  <si>
    <t xml:space="preserve">REDE ESG FOFO 350 ATE 1,25m S/PAV </t>
  </si>
  <si>
    <t xml:space="preserve">REDE ESG FOFO 350 ATE 1,25m ASF </t>
  </si>
  <si>
    <t xml:space="preserve">REDE ESG FOFO 350 ATE 1,25m BLOCO </t>
  </si>
  <si>
    <t xml:space="preserve">REDE ESG FOFO 350 ATE 1,25m PARAL </t>
  </si>
  <si>
    <t xml:space="preserve">REDE ESG FOFO 350 1,26A1,75m S/PAV </t>
  </si>
  <si>
    <t xml:space="preserve">REDE ESG FOFO 350 1,26A1,75m ASF </t>
  </si>
  <si>
    <t xml:space="preserve">REDE ESG FOFO 350 1,26A1,75m BLOCO </t>
  </si>
  <si>
    <t xml:space="preserve">REDE ESG FOFO 350 1,26A1,75m PARAL </t>
  </si>
  <si>
    <t xml:space="preserve">REDE ESG FOFO 350 1,76A2,25m S/PAV </t>
  </si>
  <si>
    <t xml:space="preserve">REDE ESG FOFO 350 1,76A2,25m ASF </t>
  </si>
  <si>
    <t xml:space="preserve">REDE ESG FOFO 350 1,76A2,25m BLOCO </t>
  </si>
  <si>
    <t xml:space="preserve">REDE ESG FOFO 350 1,76A2,25m PARAL </t>
  </si>
  <si>
    <t xml:space="preserve">REDE ESG FOFO 350 2,26A2,75m S/PAV </t>
  </si>
  <si>
    <t xml:space="preserve">REDE ESG FOFO 350 2,26A2,75m ASF </t>
  </si>
  <si>
    <t xml:space="preserve">REDE ESG FOFO 350 2,26A2,75m BLOCO </t>
  </si>
  <si>
    <t xml:space="preserve">REDE ESG FOFO 350 2,26A2,75m PARAL </t>
  </si>
  <si>
    <t xml:space="preserve">REDE ESG FOFO 350 2,76A3,25m S/PAV </t>
  </si>
  <si>
    <t xml:space="preserve">REDE ESG FOFO 350 2,76A3,25m ASF </t>
  </si>
  <si>
    <t xml:space="preserve">REDE ESG FOFO 350 2,76A3,25m BLOCO </t>
  </si>
  <si>
    <t xml:space="preserve">REDE ESG FOFO 350 2,76A3,25m PARAL </t>
  </si>
  <si>
    <t xml:space="preserve">REDE ESG FOFO 350 3,26A3,75m S/PAV </t>
  </si>
  <si>
    <t xml:space="preserve">REDE ESG FOFO 350 3,26A3,75m ASF </t>
  </si>
  <si>
    <t xml:space="preserve">REDE ESG FOFO 350 3,26A3,75m BLOCO </t>
  </si>
  <si>
    <t xml:space="preserve">REDE ESG FOFO 350 3,26A3,75m PARAL </t>
  </si>
  <si>
    <t xml:space="preserve">REDE ESG FOFO 350 3,76A4,25m S/PAV </t>
  </si>
  <si>
    <t xml:space="preserve">REDE ESG FOFO 350 3,76A4,25m ASF </t>
  </si>
  <si>
    <t xml:space="preserve">REDE ESG FOFO 350 3,76A4,25m BLOCO </t>
  </si>
  <si>
    <t xml:space="preserve">REDE ESG FOFO 350 3,76A4,25m PARAL </t>
  </si>
  <si>
    <t xml:space="preserve">REDE ESG FOFO 400 ATE 1,25m S/PAV </t>
  </si>
  <si>
    <t xml:space="preserve">REDE ESG FOFO 400 ATE 1,25m ASF </t>
  </si>
  <si>
    <t xml:space="preserve">REDE ESG FOFO 400 ATE 1,25m BLOCO </t>
  </si>
  <si>
    <t xml:space="preserve">REDE ESG FOFO 400 ATE 1,25m PARAL </t>
  </si>
  <si>
    <t xml:space="preserve">REDE ESG FOFO 400 1,26A1,75m S/PAV </t>
  </si>
  <si>
    <t xml:space="preserve">REDE ESG FOFO 400 1,26A1,75m ASF </t>
  </si>
  <si>
    <t xml:space="preserve">REDE ESG FOFO 400 1,26A1,75m BLOCO </t>
  </si>
  <si>
    <t xml:space="preserve">REDE ESG FOFO 400 1,26A1,75m PARAL </t>
  </si>
  <si>
    <t xml:space="preserve">REDE ESG FOFO 400 1,76A2,25m S/PAV </t>
  </si>
  <si>
    <t xml:space="preserve">REDE ESG FOFO 400 1,76A2,25m ASF </t>
  </si>
  <si>
    <t xml:space="preserve">REDE ESG FOFO 400 1,76A2,25m BLOCO </t>
  </si>
  <si>
    <t xml:space="preserve">REDE ESG FOFO 400 1,76A2,25m PARAL </t>
  </si>
  <si>
    <t>Página 24 de 26</t>
  </si>
  <si>
    <t xml:space="preserve">REDE ESG FOFO 400 2,26A2,75m S/PAV </t>
  </si>
  <si>
    <t xml:space="preserve">REDE ESG FOFO 400 2,26A2,75m ASF </t>
  </si>
  <si>
    <t xml:space="preserve">REDE ESG FOFO 400 2,26A2,75m BLOCO </t>
  </si>
  <si>
    <t xml:space="preserve">REDE ESG FOFO 400 2,26A2,75m PARAL </t>
  </si>
  <si>
    <t xml:space="preserve">REDE ESG FOFO 400 2,76A3,25m S/PAV </t>
  </si>
  <si>
    <t xml:space="preserve">REDE ESG FOFO 400 2,76A3,25m ASF </t>
  </si>
  <si>
    <t xml:space="preserve">REDE ESG FOFO 400 2,76A3,25m BLOCO </t>
  </si>
  <si>
    <t xml:space="preserve">REDE ESG FOFO 400 2,76A3,25m PARAL </t>
  </si>
  <si>
    <t xml:space="preserve">REDE ESG FOFO 400 3,26A3,75m S/PAV </t>
  </si>
  <si>
    <t xml:space="preserve">REDE ESG FOFO 400 3,26A3,75m ASF </t>
  </si>
  <si>
    <t xml:space="preserve">REDE ESG FOFO 400 3,26A3,75m BLOCO </t>
  </si>
  <si>
    <t xml:space="preserve">REDE ESG FOFO 400 3,26A3,75m PARAL </t>
  </si>
  <si>
    <t xml:space="preserve">REDE ESG FOFO 400 3,76A4,25m S/PAV </t>
  </si>
  <si>
    <t xml:space="preserve">REDE ESG FOFO 400 3,76A4,25m ASF </t>
  </si>
  <si>
    <t xml:space="preserve">REDE ESG FOFO 400 3,76A4,25m BLOCO </t>
  </si>
  <si>
    <t xml:space="preserve">REDE ESG FOFO 400 3,76A4,25m PARAL </t>
  </si>
  <si>
    <t xml:space="preserve">REDE ESG FOFO 150 ATE 1,25m S/PAV S/F </t>
  </si>
  <si>
    <t xml:space="preserve">REDE ESG FOFO 150 ATE 1,25m ASF S/F </t>
  </si>
  <si>
    <t xml:space="preserve">REDE ESG FOFO 150 ATE 1,25m BLOCO S/F </t>
  </si>
  <si>
    <t xml:space="preserve">REDE ESG FOFO 150 ATE 1,25m PARAL S/F </t>
  </si>
  <si>
    <t xml:space="preserve">REDE ESG FOFO 150 1,26A1,75m S/PAV S/F </t>
  </si>
  <si>
    <t xml:space="preserve">REDE ESG FOFO 150 1,26A1,75m ASF S/F </t>
  </si>
  <si>
    <t xml:space="preserve">REDE ESG FOFO 150 1,26A1,75m BLOCO S/F </t>
  </si>
  <si>
    <t xml:space="preserve">REDE ESG FOFO 150 1,26A1,75m PARAL S/F </t>
  </si>
  <si>
    <t xml:space="preserve">REDE ESG FOFO 150 1,76A2,25m S/PAV S/F </t>
  </si>
  <si>
    <t xml:space="preserve">REDE ESG FOFO 150 1,76A2,25m ASF S/F </t>
  </si>
  <si>
    <t xml:space="preserve">REDE ESG FOFO 150 1,76A2,25m BLOCO S/F </t>
  </si>
  <si>
    <t xml:space="preserve">REDE ESG FOFO 150 1,76A2,25m PARAL S/F </t>
  </si>
  <si>
    <t xml:space="preserve">REDE ESG FOFO 150 2,26A2,75m S/PAV S/F </t>
  </si>
  <si>
    <t xml:space="preserve">REDE ESG FOFO 150 2,26A2,75m ASF S/F </t>
  </si>
  <si>
    <t xml:space="preserve">REDE ESG FOFO 150 2,26A2,75m BLOCO S/F </t>
  </si>
  <si>
    <t xml:space="preserve">REDE ESG FOFO 150 2,26A2,75m PARAL S/F </t>
  </si>
  <si>
    <t xml:space="preserve">REDE ESG FOFO 150 2,76A3,25m S/PAV S/F </t>
  </si>
  <si>
    <t xml:space="preserve">REDE ESG FOFO 150 2,76A3,25m ASF S/F </t>
  </si>
  <si>
    <t xml:space="preserve">REDE ESG FOFO 150 2,76A3,25m BLOCO S/F </t>
  </si>
  <si>
    <t xml:space="preserve">REDE ESG FOFO 150 2,76A3,25m PARAL S/F </t>
  </si>
  <si>
    <t xml:space="preserve">REDE ESG FOFO 150 3,26A3,75m S/PAV S/F </t>
  </si>
  <si>
    <t xml:space="preserve">REDE ESG FOFO 150 3,26A3,75m ASF S/F </t>
  </si>
  <si>
    <t xml:space="preserve">REDE ESG FOFO 150 3,26A3,75m BLOCO S/F </t>
  </si>
  <si>
    <t xml:space="preserve">REDE ESG FOFO 200 ATE 1,25m S/PAV S/F </t>
  </si>
  <si>
    <t xml:space="preserve">REDE ESG FOFO 200 ATE 1,25m PARAL S/F </t>
  </si>
  <si>
    <t xml:space="preserve">REDE ESG FOFO 200 1,26A1,75m PARAL S/F </t>
  </si>
  <si>
    <t xml:space="preserve">REDE ESG FOFO 250 ATE 1,25m ASF S/F </t>
  </si>
  <si>
    <t xml:space="preserve">REDE ESG FOFO 250 1,26A1,75m ASF S/F </t>
  </si>
  <si>
    <t xml:space="preserve">REDE ESG FOFO 300 ATE 1,25m ASF S/F </t>
  </si>
  <si>
    <t xml:space="preserve">REDE ESG FOFO 300 ATE 1,25m PARAL S/F </t>
  </si>
  <si>
    <t xml:space="preserve">REDE ESG FOFO 300 1,26A1,75m ASF S/F </t>
  </si>
  <si>
    <t xml:space="preserve">REDE ESG FOFO 300 1,26A1,75m PARAL S/F </t>
  </si>
  <si>
    <t xml:space="preserve">REDE ESG FOFO 300 1,76A2,25m PARAL S/F </t>
  </si>
  <si>
    <t xml:space="preserve">INTERCEP FOFO 150 ATE 1,25-BEIRA RIO </t>
  </si>
  <si>
    <t xml:space="preserve">INTERCEP FOFO 150 1,26A1,75M-B. RIO </t>
  </si>
  <si>
    <t xml:space="preserve">INTERCEP FOFO 150 1,76A2,25M-B. RIO </t>
  </si>
  <si>
    <t>Página 25 de 26</t>
  </si>
  <si>
    <t xml:space="preserve">INTERCEP FOFO 150 2,26A2,75M-B. RIO </t>
  </si>
  <si>
    <t xml:space="preserve">INTERCEP FOFO 200 ATE 1,25-BEIRA RIO </t>
  </si>
  <si>
    <t xml:space="preserve">INTERCEP FOFO 200 1,26A1,75M-B. RIO </t>
  </si>
  <si>
    <t xml:space="preserve">INTERCEP FOFO 200 1,76A2,25M-B. RIO </t>
  </si>
  <si>
    <t xml:space="preserve">INTERCEP FOFO 200 2,26A2,75M-B. RIO </t>
  </si>
  <si>
    <t xml:space="preserve">INTERCEP FOFO 250 ATE 1,25-BEIRA RIO </t>
  </si>
  <si>
    <t xml:space="preserve">INTERCEP FOFO 250 1,26A1,75M-B. RIO </t>
  </si>
  <si>
    <t xml:space="preserve">INTERCEP FOFO 250 1,76A2,25M-B. RIO </t>
  </si>
  <si>
    <t xml:space="preserve">INTERCEP FOFO 250 2,26A2,75M-B. RIO </t>
  </si>
  <si>
    <t xml:space="preserve">INTERCEP FOFO 300 ATE 1,25-BEIRA RIO </t>
  </si>
  <si>
    <t xml:space="preserve">INTERCEP FOFO 300 1,26A1,75M-B. RIO </t>
  </si>
  <si>
    <t xml:space="preserve">INTERCEP FOFO 300 1,76A2,25M-B. RIO </t>
  </si>
  <si>
    <t xml:space="preserve">INTERCEP FOFO 300 2,26A2,75M-B. RIO </t>
  </si>
  <si>
    <t xml:space="preserve">INTERCEP FOFO 150 AEREO - BEIRA RIO </t>
  </si>
  <si>
    <t xml:space="preserve">INTERCEP FOFO 200 AEREO - BEIRA RIO </t>
  </si>
  <si>
    <t xml:space="preserve">INTERCEP FOFO 250 AEREO - BEIRA RIO </t>
  </si>
  <si>
    <t xml:space="preserve">INTERCEP FOFO 300 AEREO - BEIRA RIO </t>
  </si>
  <si>
    <t xml:space="preserve">INTERCEP FOFO 150 ATE 1,25-BEIRA RIO S/F </t>
  </si>
  <si>
    <t xml:space="preserve">INTERCEP FOFO 150 1,26A1,75M-B. RIO S/F </t>
  </si>
  <si>
    <t xml:space="preserve">INTERCEP FOFO 150 1,76A2,25M-B. RIO S/F </t>
  </si>
  <si>
    <t xml:space="preserve">INTERCEP FOFO 150 2,26A2,75M-B. RIO S/F </t>
  </si>
  <si>
    <t xml:space="preserve">INTERCEP FOFO 200 ATE 1,25-BEIRA RIO S/F </t>
  </si>
  <si>
    <t xml:space="preserve">INTERCEP FOFO 200 1,26A1,75M-B. RIO S/F </t>
  </si>
  <si>
    <t xml:space="preserve">INTERCEP FOFO 200 1,76A2,25M-B. RIO S/F </t>
  </si>
  <si>
    <t xml:space="preserve">INTERCEP FOFO 200 2,26A2,75M-B. RIO S/F </t>
  </si>
  <si>
    <t xml:space="preserve">INTERCEP FOFO 250 ATE 1,25-BEIRA RIO S/F </t>
  </si>
  <si>
    <t xml:space="preserve">INTERCEP FOFO 250 1,26A1,75M-B. RIO S/F </t>
  </si>
  <si>
    <t xml:space="preserve">INTERCEP FOFO 250 1,76A2,25M-B. RIO S/F </t>
  </si>
  <si>
    <t xml:space="preserve">INTERCEP FOFO 250 2,26A2,75M-B. RIO S/F </t>
  </si>
  <si>
    <t xml:space="preserve">INTERCEP FOFO 300 ATE 1,25-BEIRA RIO S/F </t>
  </si>
  <si>
    <t xml:space="preserve">INTERCEP FOFO 300 1,26A1,75M-B. RIO S/F </t>
  </si>
  <si>
    <t xml:space="preserve">INTERCEP FOFO 300 1,76A2,25M-B. RIO S/F </t>
  </si>
  <si>
    <t xml:space="preserve">INTERCEP FOFO 300 2,26A2,75M-B. RIO S/F </t>
  </si>
  <si>
    <t xml:space="preserve">INTERCEP FOFO 150 AEREO - BEIRA RIO S/F </t>
  </si>
  <si>
    <t xml:space="preserve">INTERCEP FOFO 200 AEREO - BEIRA RIO S/F </t>
  </si>
  <si>
    <t xml:space="preserve">INTERCEP FOFO 250 AEREO - BEIRA RIO S/F </t>
  </si>
  <si>
    <t xml:space="preserve">INTERCEP FOFO 300 AEREO - BEIRA RIO S/F </t>
  </si>
  <si>
    <t>M²</t>
  </si>
  <si>
    <t>PESO TUBOS HORIZONTAIS</t>
  </si>
  <si>
    <t>PESO ALAMBRADO</t>
  </si>
  <si>
    <t>PESO TUBOS VERTICAIS</t>
  </si>
  <si>
    <t>PESO POR M OU M²</t>
  </si>
  <si>
    <t>PESO EM KM</t>
  </si>
  <si>
    <t>PESO EM TONELADA</t>
  </si>
  <si>
    <r>
      <rPr>
        <b/>
        <sz val="7"/>
        <rFont val="Arial"/>
        <family val="2"/>
      </rPr>
      <t>Descrição do serviço</t>
    </r>
  </si>
  <si>
    <r>
      <rPr>
        <b/>
        <sz val="7"/>
        <rFont val="Arial"/>
        <family val="2"/>
      </rPr>
      <t>Unidade</t>
    </r>
  </si>
  <si>
    <r>
      <rPr>
        <b/>
        <sz val="7"/>
        <rFont val="Arial"/>
        <family val="2"/>
      </rPr>
      <t>Preço unitário</t>
    </r>
  </si>
  <si>
    <r>
      <rPr>
        <b/>
        <sz val="7"/>
        <rFont val="Arial"/>
        <family val="2"/>
      </rPr>
      <t>Transporte</t>
    </r>
  </si>
  <si>
    <t>Cód. Padrão</t>
  </si>
  <si>
    <t>CDER-R</t>
  </si>
  <si>
    <t>BLOCOS PRÉ-MOLDADOS DE CONCRETO TIPO PAVI-S OU EQUIVALENTE, ESPESSURA DE 8 CM E RESISTÊNCIA A COMPRESSÃO MÍNIMA DE 35MPA, ASSENTADOS SOBRE COLCHÃO DE PÓ DE PEDRA E CIMENTO NA ESPESSURA DE 10 CM (COR VERMELHA)</t>
  </si>
  <si>
    <t>SINALIZAÇÃO</t>
  </si>
  <si>
    <t>ESPESSURA DA SUB-BASE</t>
  </si>
  <si>
    <t>ESPESSURA DO PAVIMENTO A SER RETIRADO</t>
  </si>
  <si>
    <t>SOBRA PARA CADA LADO</t>
  </si>
  <si>
    <t>LARGURA DA FAIXA ELEVADA</t>
  </si>
  <si>
    <t>SOBRA DE TUBO PARA CADA LADO</t>
  </si>
  <si>
    <t>ALTURA DA RAMPA</t>
  </si>
  <si>
    <t>LARGURA DA JUNÇÃO</t>
  </si>
  <si>
    <t>PROFUNDIDADE DA JUNÇÃO</t>
  </si>
  <si>
    <t>ESPESSURA DA REGULARIZAÇÃO</t>
  </si>
  <si>
    <t>COMPRIMENTO DA PROJEÇÃO DA RAMPA</t>
  </si>
  <si>
    <t>LARGURA DA FAIXA ELEVADA, EXCLUINDO RAMPAS</t>
  </si>
  <si>
    <t>QUANTIDADE DE FAIXAS</t>
  </si>
  <si>
    <t>COMPRIMENTO DA FAIXA</t>
  </si>
  <si>
    <t>LARGURA DA FÔRMA</t>
  </si>
  <si>
    <t xml:space="preserve">LARGURA DA FAIXA </t>
  </si>
  <si>
    <t>BASE DO TRIÂNGULO</t>
  </si>
  <si>
    <t>ALTURA DO TRIÂNGULO</t>
  </si>
  <si>
    <t>ÁREA DO TRIÂNGULO</t>
  </si>
  <si>
    <t>DIÂMETRO DA PLACA</t>
  </si>
  <si>
    <t>ÁREA DA PLACA</t>
  </si>
  <si>
    <t>COMPOSIÇÕES DER RODOVIAS</t>
  </si>
  <si>
    <t>Interruptor Diferencial DR 25A, 30mA, 2 módulos</t>
  </si>
  <si>
    <t>Interruptor Diferencial DR 40A, 30mA, 2 modulos</t>
  </si>
  <si>
    <t>Interruptor Diferencial DR 80A, 30mA, 2 modulos</t>
  </si>
  <si>
    <t>81,06</t>
  </si>
  <si>
    <t>3,49</t>
  </si>
  <si>
    <t>1,33</t>
  </si>
  <si>
    <t>314,73</t>
  </si>
  <si>
    <t>16,66</t>
  </si>
  <si>
    <t>19,91</t>
  </si>
  <si>
    <t>307,50</t>
  </si>
  <si>
    <t>58,83</t>
  </si>
  <si>
    <t>88,72</t>
  </si>
  <si>
    <t>6,59</t>
  </si>
  <si>
    <t>181,92</t>
  </si>
  <si>
    <t>33,49</t>
  </si>
  <si>
    <t>43,14</t>
  </si>
  <si>
    <t>1,36</t>
  </si>
  <si>
    <t>62,44</t>
  </si>
  <si>
    <t>15,92</t>
  </si>
  <si>
    <t>1,32</t>
  </si>
  <si>
    <t>3,42</t>
  </si>
  <si>
    <t>0,36</t>
  </si>
  <si>
    <t>1,30</t>
  </si>
  <si>
    <t>35,81</t>
  </si>
  <si>
    <t>349,93</t>
  </si>
  <si>
    <t>1,27</t>
  </si>
  <si>
    <t>MINI GUINDASTE ARANHA SOBRE ESTEIRAS E LANCA TELESCÓPICA, CAPACIDADE MÁXIMA DE CARGA 3,0 TON, RAIO MÁXIMO DE TRABALHO 8,25 M, ALTURA DE LANÇA DO SOLO 9,2 M, 55 M DE CABO DE AÇO 8 MM, MOTOR ELÉTRICO 220/380 VOLTS TRIFÁSICO - MATERIAIS NA OPERAÇÃO. AF_03/2022</t>
  </si>
  <si>
    <t>51,71</t>
  </si>
  <si>
    <t>243,00</t>
  </si>
  <si>
    <t>14,20</t>
  </si>
  <si>
    <t>47,04</t>
  </si>
  <si>
    <t>37,64</t>
  </si>
  <si>
    <t>34,49</t>
  </si>
  <si>
    <t>70,68</t>
  </si>
  <si>
    <t>24,27</t>
  </si>
  <si>
    <t>84,28</t>
  </si>
  <si>
    <t>162,67</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</si>
  <si>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</si>
  <si>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</si>
  <si>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</si>
  <si>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</si>
  <si>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13,49</t>
  </si>
  <si>
    <t>13,84</t>
  </si>
  <si>
    <t>13,51</t>
  </si>
  <si>
    <t>13,24</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</si>
  <si>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</si>
  <si>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</si>
  <si>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</si>
  <si>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</si>
  <si>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</si>
  <si>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</si>
  <si>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</si>
  <si>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</si>
  <si>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</si>
  <si>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</si>
  <si>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</si>
  <si>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</si>
  <si>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</si>
  <si>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</si>
  <si>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136,45</t>
  </si>
  <si>
    <t>166,61</t>
  </si>
  <si>
    <t>17,72</t>
  </si>
  <si>
    <t>14,23</t>
  </si>
  <si>
    <t>24,65</t>
  </si>
  <si>
    <t>12,25</t>
  </si>
  <si>
    <t>17,68</t>
  </si>
  <si>
    <t>11,65</t>
  </si>
  <si>
    <t>16,99</t>
  </si>
  <si>
    <t>30,33</t>
  </si>
  <si>
    <t>28,95</t>
  </si>
  <si>
    <t>52,00</t>
  </si>
  <si>
    <t>21,63</t>
  </si>
  <si>
    <t>43,04</t>
  </si>
  <si>
    <t>23,55</t>
  </si>
  <si>
    <t>50,45</t>
  </si>
  <si>
    <t>32,58</t>
  </si>
  <si>
    <t>55,12</t>
  </si>
  <si>
    <t>51,94</t>
  </si>
  <si>
    <t>17,31</t>
  </si>
  <si>
    <t>33,20</t>
  </si>
  <si>
    <t>114,96</t>
  </si>
  <si>
    <t>LUMINÁRIA TIPO PLAFON CIRCULAR, DE SOBREPOR, COM LED DE 12/13 W - FORNECIMENTO E INSTALAÇÃO. AF_03/2022</t>
  </si>
  <si>
    <t>72,48</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</si>
  <si>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</si>
  <si>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</si>
  <si>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</si>
  <si>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134,11</t>
  </si>
  <si>
    <t>10,18</t>
  </si>
  <si>
    <t>49,63</t>
  </si>
  <si>
    <t>61,11</t>
  </si>
  <si>
    <t>TUBO EM COBRE RÍGIDO, DN 22 MM, CLASSE E, SEM ISOLAMENTO, INSTALADO EM PRUMADA DE HIDRÁULICA PREDIAL - FORNECIMENTO E INSTALAÇÃO. AF_04/2022</t>
  </si>
  <si>
    <t>64,13</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</si>
  <si>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</si>
  <si>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</si>
  <si>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</si>
  <si>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</si>
  <si>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</si>
  <si>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</si>
  <si>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</si>
  <si>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</si>
  <si>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</si>
  <si>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</si>
  <si>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</si>
  <si>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</si>
  <si>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</si>
  <si>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</si>
  <si>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</si>
  <si>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</si>
  <si>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</si>
  <si>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</si>
  <si>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</si>
  <si>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</si>
  <si>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</si>
  <si>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</si>
  <si>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</si>
  <si>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128,37</t>
  </si>
  <si>
    <t>66,99</t>
  </si>
  <si>
    <t>82,03</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</si>
  <si>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</si>
  <si>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</si>
  <si>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</si>
  <si>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</si>
  <si>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</si>
  <si>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</si>
  <si>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178,21</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</si>
  <si>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</si>
  <si>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</si>
  <si>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</si>
  <si>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</si>
  <si>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</si>
  <si>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</si>
  <si>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134,22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</si>
  <si>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</si>
  <si>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</si>
  <si>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</si>
  <si>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</si>
  <si>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</si>
  <si>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</si>
  <si>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16,93</t>
  </si>
  <si>
    <t>15,17</t>
  </si>
  <si>
    <t>9,78</t>
  </si>
  <si>
    <t>4,76</t>
  </si>
  <si>
    <t>16,59</t>
  </si>
  <si>
    <t>10,07</t>
  </si>
  <si>
    <t>21,39</t>
  </si>
  <si>
    <t>36,57</t>
  </si>
  <si>
    <t>39,65</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</si>
  <si>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</si>
  <si>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</si>
  <si>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</si>
  <si>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</si>
  <si>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</si>
  <si>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</si>
  <si>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</si>
  <si>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</si>
  <si>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</si>
  <si>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</si>
  <si>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</si>
  <si>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</si>
  <si>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</si>
  <si>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</si>
  <si>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</si>
  <si>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</si>
  <si>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</si>
  <si>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</si>
  <si>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</si>
  <si>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</si>
  <si>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</si>
  <si>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</si>
  <si>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</si>
  <si>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</si>
  <si>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</si>
  <si>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</si>
  <si>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</si>
  <si>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</si>
  <si>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24,54</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</si>
  <si>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</si>
  <si>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</si>
  <si>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</si>
  <si>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</si>
  <si>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</si>
  <si>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</si>
  <si>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</si>
  <si>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136,71</t>
  </si>
  <si>
    <t>92,66</t>
  </si>
  <si>
    <t>LUVA PASSANTE EM COBRE, DN 22 MM, SEM ANEL DE SOLDA, INSTALADO EM PRUMADA DE HIDRÁULICA PREDIAL - FORNECIMENTO E INSTALAÇÃO. AF_04/2022</t>
  </si>
  <si>
    <t>12,00</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</si>
  <si>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</si>
  <si>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</si>
  <si>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</si>
  <si>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</si>
  <si>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</si>
  <si>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</si>
  <si>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</si>
  <si>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</si>
  <si>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</si>
  <si>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</si>
  <si>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</si>
  <si>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</si>
  <si>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</si>
  <si>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</si>
  <si>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</si>
  <si>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</si>
  <si>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69,34</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</si>
  <si>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</si>
  <si>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</si>
  <si>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</si>
  <si>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</si>
  <si>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</si>
  <si>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</si>
  <si>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</si>
  <si>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</si>
  <si>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</si>
  <si>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</si>
  <si>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</si>
  <si>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</si>
  <si>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</si>
  <si>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</si>
  <si>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</si>
  <si>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</si>
  <si>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</si>
  <si>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</si>
  <si>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</si>
  <si>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</si>
  <si>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</si>
  <si>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</si>
  <si>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</si>
  <si>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</si>
  <si>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</si>
  <si>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</si>
  <si>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</si>
  <si>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</si>
  <si>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24,21</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</si>
  <si>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</si>
  <si>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</si>
  <si>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</si>
  <si>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</si>
  <si>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</si>
  <si>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</si>
  <si>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</si>
  <si>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</si>
  <si>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</si>
  <si>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</si>
  <si>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</si>
  <si>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</si>
  <si>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</si>
  <si>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</si>
  <si>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</si>
  <si>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</si>
  <si>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</si>
  <si>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</si>
  <si>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</si>
  <si>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</si>
  <si>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</si>
  <si>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</si>
  <si>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</si>
  <si>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</si>
  <si>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</si>
  <si>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</si>
  <si>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</si>
  <si>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</si>
  <si>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33,90</t>
  </si>
  <si>
    <t>25,50</t>
  </si>
  <si>
    <t>10,45</t>
  </si>
  <si>
    <t>244,71</t>
  </si>
  <si>
    <t>55,38</t>
  </si>
  <si>
    <t>12,86</t>
  </si>
  <si>
    <t>16,10</t>
  </si>
  <si>
    <t>37,34</t>
  </si>
  <si>
    <t>76,45</t>
  </si>
  <si>
    <t>143,06</t>
  </si>
  <si>
    <t>28,76</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</si>
  <si>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</si>
  <si>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</si>
  <si>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</si>
  <si>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</si>
  <si>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</si>
  <si>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</si>
  <si>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</si>
  <si>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</si>
  <si>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</si>
  <si>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</si>
  <si>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</si>
  <si>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</si>
  <si>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</si>
  <si>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</si>
  <si>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</si>
  <si>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</si>
  <si>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</si>
  <si>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</si>
  <si>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</si>
  <si>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</si>
  <si>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</si>
  <si>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</si>
  <si>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</si>
  <si>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</si>
  <si>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</si>
  <si>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</si>
  <si>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671,64</t>
  </si>
  <si>
    <t>CONECTOR EM BRONZE/LATÃO, DN 28 MM X 1/2, SEM ANEL DE SOLDA, BOLSA X ROSCA F, INSTALADO EM RAMAL E SUB-RAMAL DE GÁS COMBUSTÍVEL - FORNECIMENTO E INSTALAÇÃO. AF_04/2022</t>
  </si>
  <si>
    <t>38,39</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</si>
  <si>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</si>
  <si>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</si>
  <si>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</si>
  <si>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</si>
  <si>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</si>
  <si>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</si>
  <si>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</si>
  <si>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</si>
  <si>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</si>
  <si>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</si>
  <si>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</si>
  <si>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</si>
  <si>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</si>
  <si>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</si>
  <si>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</si>
  <si>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</si>
  <si>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</si>
  <si>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</si>
  <si>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</si>
  <si>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</si>
  <si>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</si>
  <si>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</si>
  <si>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</si>
  <si>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</si>
  <si>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</si>
  <si>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</si>
  <si>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</si>
  <si>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</si>
  <si>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</si>
  <si>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</si>
  <si>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</si>
  <si>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</si>
  <si>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</si>
  <si>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</si>
  <si>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</si>
  <si>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</si>
  <si>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</si>
  <si>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</si>
  <si>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</si>
  <si>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</si>
  <si>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32,43</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</si>
  <si>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</si>
  <si>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</si>
  <si>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</si>
  <si>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</si>
  <si>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</si>
  <si>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</si>
  <si>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</si>
  <si>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</si>
  <si>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</si>
  <si>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</si>
  <si>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</si>
  <si>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</si>
  <si>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</si>
  <si>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</si>
  <si>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</si>
  <si>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</si>
  <si>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</si>
  <si>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</si>
  <si>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</si>
  <si>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</si>
  <si>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</si>
  <si>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</si>
  <si>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</si>
  <si>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</si>
  <si>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61,74</t>
  </si>
  <si>
    <t>89,15</t>
  </si>
  <si>
    <t>37,71</t>
  </si>
  <si>
    <t>90,29</t>
  </si>
  <si>
    <t>102,43</t>
  </si>
  <si>
    <t>3,80</t>
  </si>
  <si>
    <t>15,34</t>
  </si>
  <si>
    <t>2,97</t>
  </si>
  <si>
    <t>6,84</t>
  </si>
  <si>
    <t>112,22</t>
  </si>
  <si>
    <t>6,79</t>
  </si>
  <si>
    <t>18,94</t>
  </si>
  <si>
    <t>16,51</t>
  </si>
  <si>
    <t>23,45</t>
  </si>
  <si>
    <t>16,19</t>
  </si>
  <si>
    <t>6,21</t>
  </si>
  <si>
    <t>53,33</t>
  </si>
  <si>
    <t>79,02</t>
  </si>
  <si>
    <t>100,20</t>
  </si>
  <si>
    <t>57,11</t>
  </si>
  <si>
    <t>260,75</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</si>
  <si>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</si>
  <si>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</si>
  <si>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</si>
  <si>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</si>
  <si>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</si>
  <si>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</si>
  <si>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</si>
  <si>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</si>
  <si>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</si>
  <si>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</si>
  <si>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</si>
  <si>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</si>
  <si>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</si>
  <si>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</si>
  <si>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</si>
  <si>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</si>
  <si>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</si>
  <si>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</si>
  <si>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</si>
  <si>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</si>
  <si>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</si>
  <si>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</si>
  <si>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</si>
  <si>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</si>
  <si>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</si>
  <si>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</si>
  <si>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</si>
  <si>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</si>
  <si>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</si>
  <si>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</si>
  <si>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</si>
  <si>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</si>
  <si>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</si>
  <si>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</si>
  <si>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21,68</t>
  </si>
  <si>
    <t>17,77</t>
  </si>
  <si>
    <t>15,29</t>
  </si>
  <si>
    <t>21,30</t>
  </si>
  <si>
    <t>25,81</t>
  </si>
  <si>
    <t>27,00</t>
  </si>
  <si>
    <t>9,45</t>
  </si>
  <si>
    <t>18,31</t>
  </si>
  <si>
    <t>56,02</t>
  </si>
  <si>
    <t>2,80</t>
  </si>
  <si>
    <t>124,38</t>
  </si>
  <si>
    <t>3,23</t>
  </si>
  <si>
    <t>18,22</t>
  </si>
  <si>
    <t>25,39</t>
  </si>
  <si>
    <t>37,81</t>
  </si>
  <si>
    <t>88,20</t>
  </si>
  <si>
    <t>145,17</t>
  </si>
  <si>
    <t>33,10</t>
  </si>
  <si>
    <t>23,65</t>
  </si>
  <si>
    <t>0,85</t>
  </si>
  <si>
    <t>108,89</t>
  </si>
  <si>
    <t>108,52</t>
  </si>
  <si>
    <t>7,33</t>
  </si>
  <si>
    <t>5,14</t>
  </si>
  <si>
    <t>3,96</t>
  </si>
  <si>
    <t>27,44</t>
  </si>
  <si>
    <t>16,74</t>
  </si>
  <si>
    <t>12,23</t>
  </si>
  <si>
    <t>PAR DE TABELAS DE BASQUETE DE COMPENSADO NAVAL, COM AROS E REDES - FORNECIMENTO E INSTALAÇÃO. AF_03/2022</t>
  </si>
  <si>
    <t>28,17</t>
  </si>
  <si>
    <t>25,18</t>
  </si>
  <si>
    <t>26,14</t>
  </si>
  <si>
    <t>33,86</t>
  </si>
  <si>
    <t>11,13</t>
  </si>
  <si>
    <t>11,23</t>
  </si>
  <si>
    <t>9,26</t>
  </si>
  <si>
    <t>46,42</t>
  </si>
  <si>
    <t>193,55</t>
  </si>
  <si>
    <t>84,75</t>
  </si>
  <si>
    <t>8,22</t>
  </si>
  <si>
    <t>56,59</t>
  </si>
  <si>
    <t>23,64</t>
  </si>
  <si>
    <t>444,00</t>
  </si>
  <si>
    <t>90,27</t>
  </si>
  <si>
    <t>112,69</t>
  </si>
  <si>
    <t>28,34</t>
  </si>
  <si>
    <t>18,34</t>
  </si>
  <si>
    <t>67,52</t>
  </si>
  <si>
    <t>148,31</t>
  </si>
  <si>
    <t>53,23</t>
  </si>
  <si>
    <t>196,24</t>
  </si>
  <si>
    <t>20,97</t>
  </si>
  <si>
    <t>21,19</t>
  </si>
  <si>
    <t>8,85</t>
  </si>
  <si>
    <t>4,98</t>
  </si>
  <si>
    <t>21,10</t>
  </si>
  <si>
    <t xml:space="preserve">KWH   </t>
  </si>
  <si>
    <t>80,24</t>
  </si>
  <si>
    <t>144,05</t>
  </si>
  <si>
    <t>23,11</t>
  </si>
  <si>
    <t>20,26</t>
  </si>
  <si>
    <t>136,96</t>
  </si>
  <si>
    <t>9,91</t>
  </si>
  <si>
    <t>23,39</t>
  </si>
  <si>
    <t>813,25</t>
  </si>
  <si>
    <t>59,23</t>
  </si>
  <si>
    <t>510,00</t>
  </si>
  <si>
    <t>12,51</t>
  </si>
  <si>
    <t>9,82</t>
  </si>
  <si>
    <t>79,69</t>
  </si>
  <si>
    <t>2,27</t>
  </si>
  <si>
    <t>64,65</t>
  </si>
  <si>
    <t>25,96</t>
  </si>
  <si>
    <t>27,22</t>
  </si>
  <si>
    <t>25,99</t>
  </si>
  <si>
    <t>11,25</t>
  </si>
  <si>
    <t>32,93</t>
  </si>
  <si>
    <t>105,10</t>
  </si>
  <si>
    <t>35,96</t>
  </si>
  <si>
    <t>237,85</t>
  </si>
  <si>
    <t>9,94</t>
  </si>
  <si>
    <t>87,70</t>
  </si>
  <si>
    <t>61,58</t>
  </si>
  <si>
    <t>17,99</t>
  </si>
  <si>
    <t>152,50</t>
  </si>
  <si>
    <t>30,24</t>
  </si>
  <si>
    <t>121,17</t>
  </si>
  <si>
    <t>94,25</t>
  </si>
  <si>
    <t>61,80</t>
  </si>
  <si>
    <t>261,90</t>
  </si>
  <si>
    <t>65,99</t>
  </si>
  <si>
    <t>182,85</t>
  </si>
  <si>
    <t>25,83</t>
  </si>
  <si>
    <t>64,07</t>
  </si>
  <si>
    <t>78,77</t>
  </si>
  <si>
    <t>50,21</t>
  </si>
  <si>
    <t>ENGENHEIRO JUNIOR</t>
  </si>
  <si>
    <t>SOLDADOR - (OFICIAL - SINDUSCON)</t>
  </si>
  <si>
    <t>PINTOR (LETRISTA) - (SINTRACONST)</t>
  </si>
  <si>
    <t>MECANICO DE REFRIGERACAO - (SINDIFER)</t>
  </si>
  <si>
    <t>TECNICO DE REFRIGERACAO - (SINDIFER)</t>
  </si>
  <si>
    <t>REJUNTE EPOXI COR BRANCA</t>
  </si>
  <si>
    <t>PECA EM MADEIRA DE LEI 7 X 5 CM (APARELHADA)</t>
  </si>
  <si>
    <t>TELHA METALICA ONDULADA ACO GALVALUME ESP 0.5MM PRE PINTADA 1 FACE COR RAL 9003 (BRANCA)</t>
  </si>
  <si>
    <t>TELHA METALICA EM ACO GALVALUME TRAPEZOIDAL 40 ESP. 0.50MM PRE-PINTADA NAS DUAS FACES</t>
  </si>
  <si>
    <t>PARAFUSO GALVANIZADO P/ TELHA (FIXAÇÃO EM MADEIRA), 5/16? X 110MM</t>
  </si>
  <si>
    <t>PARAFUSO CABEÇA QUADRADA MAQUINA GALVANIZADO A FOGO 16 X 100MM</t>
  </si>
  <si>
    <t>KIT M5 100 PECAS PORCA-GAIOLA C/ PARAF PHILIPS</t>
  </si>
  <si>
    <t>BARRA APOIO RETA INOX 90CM ACCESS - JACKWAL OU EQUIVALENTE</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</si>
  <si>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</si>
  <si>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</si>
  <si>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</si>
  <si>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</si>
  <si>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PORTA CORTA-FOGO P90 0,80 X 2,10M C/ MARCO</t>
  </si>
  <si>
    <t>PORTA CORTA FOGO P90 0.90X2.10X0,05M C/ MARCO</t>
  </si>
  <si>
    <t>PORTA CORTA FOGO P120 0.90X2.10X0,05M C/ MARCO</t>
  </si>
  <si>
    <t>TABUA MADEIRA DE LEI P/ PISO COM MACHO/FEMEA 15 CM X 2 CM (ASSOALHO)</t>
  </si>
  <si>
    <t>VIDRO LISO INCOLOR ESP.4MM,COLOCADO</t>
  </si>
  <si>
    <t>TINTA EPOXI CATALISAVEL PARA ACABAMENTO</t>
  </si>
  <si>
    <t>TRANSFOMADOR TRIFASICO A OLEO 225KVA - 15KV - 220/127V</t>
  </si>
  <si>
    <t>TRANSFOMADOR TRIFASICO A OLEO 75KVA - 15KV - 220/127V</t>
  </si>
  <si>
    <t>TRANSFOMADOR TRIFASICO A OLEO 150KVA - 15KV - 220/127V</t>
  </si>
  <si>
    <t>TRANSFOMADOR TRIFASICO A OLEO 112.5KVA - 15KV - 220/127V</t>
  </si>
  <si>
    <t>TELA BELINOX, L=245MM/E=1,5MM INOX-TEL-754</t>
  </si>
  <si>
    <t>CAIXA PARA TRANSFORMADOR DE CORRENTE (TC) 112,5 ATE 300KVA - 400:5A</t>
  </si>
  <si>
    <t>CAIXA PVC 4" X 4" - IP40 - TIGRE OU EQUIVALENTE</t>
  </si>
  <si>
    <t>CAIXA PVC OCTOGONAL 4X4" COM FUNDO MÓVEL - TIGRE OU EQUIVALENTE</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</si>
  <si>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</si>
  <si>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</si>
  <si>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</si>
  <si>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</si>
  <si>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</si>
  <si>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</si>
  <si>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UTP 4P CAT.6</t>
  </si>
  <si>
    <t>FIOS E CABOS (CONTINUACAO)</t>
  </si>
  <si>
    <t>CABO TELEFONICO CI C/ 20 PARES Ø 50 MM</t>
  </si>
  <si>
    <t>DISPOSITIVO INTERRUPTOR DR BIPOLAR 40A - 30MA</t>
  </si>
  <si>
    <t>DISPOSITIVO INTERRUPTOR DR BIPOLAR 25A - 30MA</t>
  </si>
  <si>
    <t>DISPOSITIVO INTERRUPTOR DR BIPOLAR 80A - 30 MA</t>
  </si>
  <si>
    <t>CAIXA C/TAMPA DO TIPO CIE-5 80X80X12 CM (TELEFONE) (DE EMBUTIR)</t>
  </si>
  <si>
    <t>CAIXA C/TAMPA TIPO CIE-7 150X150X15 CM (TELEFONE) (DE EMBUTIR)</t>
  </si>
  <si>
    <t>CAIXA PVC 4 X 2" - IP40 - TIGRE OU EQUIVALENTE</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</si>
  <si>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</si>
  <si>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</si>
  <si>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</si>
  <si>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 (CONT.)</t>
  </si>
  <si>
    <t>PLACA CEGA FRONTAL 1U P/ RACK 19"</t>
  </si>
  <si>
    <t>CONJ A/C SPLIT HIWALL (PAREDE) EVAP+COND INVERTER 24000BTU - CICLO FRIO - CLASSIFICACAO A (SELO PROCEL) 220V</t>
  </si>
  <si>
    <t>CONJ A/C SPLIT HIWALL (PAREDE) EVAP+COND INVERTER 30000BTU - CICLO QUENTE/FRIO - CLASSIFICACAO A (SELO PROCEL) 220V</t>
  </si>
  <si>
    <t>CONJ A/C SPLIT HIWALL (PAREDE) EVAP+COND INVERTER 12000BTU - CICLO FRIO - CLASSIFICACAO A (SELO PROCEL) 220V</t>
  </si>
  <si>
    <t>HASTE TIPO COPPERWELD - 5/8 "X 2.4M - ALTA CAMADA</t>
  </si>
  <si>
    <t>PARAFUSO CABEÇA QUADRADA MAQUINA GALVANIZADO A FOGO 16 X 300MM</t>
  </si>
  <si>
    <t>ARRUELA DE ALUMINIO FUNDIDO 1 1/4" - WETZEL OU EQUIVALENTE</t>
  </si>
  <si>
    <t>VELCRO 20 MM P/ FIXACAO DE CABOS DE REDE LOGICA</t>
  </si>
  <si>
    <t>PARAFUSO SEXTAVADA ACO GALV 1020 1/4" X 1/2"</t>
  </si>
  <si>
    <t>BARRA CHATA EM ALUMINIO 7/8" X 1/8" X 3M (70MM2) TEL-771</t>
  </si>
  <si>
    <t>TERMINAL AEREO EM LATAO (MINICAPTOR) H=250MM X 10MM - TEL 2024 - TERMOTECNICA OU EQUIVALENTE</t>
  </si>
  <si>
    <t>PARAFUSO CABEÇA QUADRADA MAQUINA GALVANIZADO A FOGO 16 X 200MM</t>
  </si>
  <si>
    <t>BANDEJA DESLIZANTE P/ RACK PADRAO 19" - 500MM</t>
  </si>
  <si>
    <t>GUIAS HORIZONTAIS FECHADO C/ TAMPA 1U P/ RACK</t>
  </si>
  <si>
    <t>GUIAS/ORGANIZADOR DE CABOS HORIZONTAIS FECHADO C/ TAMPA 2U P/ RACK</t>
  </si>
  <si>
    <t>PARAFUSO ALLEN CABEÇA ABAULADA M16 X 45MM</t>
  </si>
  <si>
    <t>PARAFUSO ALLEN CABEÇA ABAULADA M16 X 125MM</t>
  </si>
  <si>
    <t>PARAFUSO ALLEN CABEÇA ABAULADA M16 X 150MM</t>
  </si>
  <si>
    <t>ARRUELA QUADRADA 38 X 38 X 3MM, C/ FURO 18MM.</t>
  </si>
  <si>
    <t>FITA ISOLANTE AUTO FUSAO, C/10M</t>
  </si>
  <si>
    <t>PARAFUSO ALLEN CABEÇA ABAULADA M10 X 150MM</t>
  </si>
  <si>
    <t>PATCH CORD U/UTP GIGALAN RJ-45 CAT 6 - 1.50 M</t>
  </si>
  <si>
    <t>PATCH CORD U/UTP MULTILAN RJ-45 CAT 5E - 1.50 M</t>
  </si>
  <si>
    <t>CABO TELEFONICO CI C/ 100 PARES Ø 50 MM</t>
  </si>
  <si>
    <t>PATCH CORD U/UTP GIGALAN RJ-45 CAT 6 - 3.00 M</t>
  </si>
  <si>
    <t>CABO TELEFONICO CI C/ 50 PARES Ø 50 MM</t>
  </si>
  <si>
    <t>PATCH CORD U/UTP MULTILAN RJ-45 CAT 5E - 3.00 M</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</si>
  <si>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</si>
  <si>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</si>
  <si>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</si>
  <si>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</si>
  <si>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</si>
  <si>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</si>
  <si>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</si>
  <si>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</si>
  <si>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</si>
  <si>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</si>
  <si>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</si>
  <si>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</si>
  <si>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</si>
  <si>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</si>
  <si>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</si>
  <si>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</si>
  <si>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</si>
  <si>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</si>
  <si>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</si>
  <si>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</si>
  <si>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</si>
  <si>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</si>
  <si>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</si>
  <si>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</si>
  <si>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</si>
  <si>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BANDEJA FIXACAO DUPLA 19" - 1U X 500MM</t>
  </si>
  <si>
    <t>KIT 2 VENTILADORES BIVOLT P/ RACK INDOOR</t>
  </si>
  <si>
    <t>NO BREAK 2,2KVA (1,98KW) 220V SENOIDAL P/ RACK 19"</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</si>
  <si>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</si>
  <si>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</si>
  <si>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</si>
  <si>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</si>
  <si>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</si>
  <si>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</si>
  <si>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</si>
  <si>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</si>
  <si>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</si>
  <si>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</si>
  <si>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</si>
  <si>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</si>
  <si>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</si>
  <si>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</si>
  <si>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</si>
  <si>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</si>
  <si>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</si>
  <si>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</si>
  <si>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</si>
  <si>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</si>
  <si>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</si>
  <si>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</si>
  <si>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</si>
  <si>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</si>
  <si>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REGISTRO DE GAVETA BRUTO 100MM - 4"</t>
  </si>
  <si>
    <t>VALVULA RETENCAO VERTICAL BRONZE - 100MM (4")</t>
  </si>
  <si>
    <t>MICTORIO BRANCO GELO C/ SIFAO REF. M-715 DECA</t>
  </si>
  <si>
    <t>BARRA DE APOIO INOX LATERAL ARTICULADA 80CM</t>
  </si>
  <si>
    <t>MANOMETRO 63 MM ESCALA DUPLA 0 A 4 KGF/CM2</t>
  </si>
  <si>
    <t>MANGUEIRA DE SOLDA DUPLA Ø 5/16"- 300 PSI (OXIGENIO/ACETILENO)</t>
  </si>
  <si>
    <t>TANQUE DE PRESSURIZACAO/CILINDRO COM MEMBRANA 8,10 OU 12 KGF VAZIO</t>
  </si>
  <si>
    <t>MANOMETRO 100MM ESCALA DUPLA 0 A 10 KGF/CM2 - 0 A 150 PSI - SAIDA TRASEIRA DE 1/2" NPT</t>
  </si>
  <si>
    <t>CHAPA ACO GALVANIZADA N. 24 (0.65MM - 5,645KG/M2)</t>
  </si>
  <si>
    <t>SOLDA (ESTANHO) 40 X 60 - 2,5MM - TRIFLUXO OU EQUIVALENTE</t>
  </si>
  <si>
    <t>PRESSOSTATO 80/120 PSI C/ VALVULA DE ALIVIO 1/4"</t>
  </si>
  <si>
    <t>PRESSOSTATO 100/150 PSI C/ VALVULA DE ALIVIO 1/4"</t>
  </si>
  <si>
    <t>MANOMETRO 100 MM ESCALA DUPLA 0 A 7 KGF/CM2</t>
  </si>
  <si>
    <t>ART/CREA - OBRA OU SERVICO DE R$8.000,00 ATÉ 15.000,00</t>
  </si>
  <si>
    <t>BORRACHA ELASTOMERICA DIM. 1.1/8" ESP 9MM</t>
  </si>
  <si>
    <t>BORRACHA ELASTOMERICA DIAM. 1/2" (12MM) ESP. 9MM</t>
  </si>
  <si>
    <t>BORRACHA ELASTOMERICA DIAM. 1/4" ESP. 9MM</t>
  </si>
  <si>
    <t>BORRACHA ELASTOMERICA DIAM. 5/8" ESP. 9MM</t>
  </si>
  <si>
    <t>BORRACHA ELASTOMERICA DIAM. 7/8" ESP. 9MM</t>
  </si>
  <si>
    <t>BORRACHA ELASTOMERICA DIAM. 3/8" ESP. 9MM</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</si>
  <si>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</si>
  <si>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</si>
  <si>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</si>
  <si>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</si>
  <si>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</si>
  <si>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</si>
  <si>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</si>
  <si>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</si>
  <si>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DIVERSOS CONT</t>
  </si>
  <si>
    <t>CHAPA DE ACO GALVANIZADA Nº 22 (ESP. 0,80MM)</t>
  </si>
  <si>
    <t>RECARGA DE CILINDRO DE OXIGENIO INDUSTRIAL</t>
  </si>
  <si>
    <t>RECARGA DE GAS ACETILENO INDUSTRIAL (PPU)</t>
  </si>
  <si>
    <t>TUBO ACO GALV 114,30 X 4,50MM (4") DIN 2440 - MEDIO</t>
  </si>
  <si>
    <t>TECNICO SEGUNDO GRAU -A-(INCL.L SOCIAIS DE 48,84%)</t>
  </si>
  <si>
    <t>ENGENHEIRO SENIOR (INCL.L SOCIAIS DE 48,84%)</t>
  </si>
  <si>
    <t>PROGRAMADOR (INCL.L SOCIAIS DE 48,84%)</t>
  </si>
  <si>
    <t>DIGITADOR - 6 HORAS(INCL.L SOCIAIS DE 48,84%)</t>
  </si>
  <si>
    <t>ENGENHEIRO JUNIOR(INCL.L SOCIAIS DE 48,84%)</t>
  </si>
  <si>
    <t>TECNICO SEGUNDO GRAU -B - (INCL.L SOCIAIS DE 48,84%)</t>
  </si>
  <si>
    <t>TECNICO SEGUNDO GRAU -C - (INCL.L SOCIAIS DE 48,84%)</t>
  </si>
  <si>
    <t>GERENTE DE PROJETO (INCL.L SOCIAIS DE 48,84%)</t>
  </si>
  <si>
    <t>ANALISTA DE SISTEMAS (INCL.L SOCIAIS DE 48,84%)</t>
  </si>
  <si>
    <t>ANALISTA DESENVOLVIMENTO (INCL.L SOCIAIS DE 48,84%)</t>
  </si>
  <si>
    <t>GERENTE BD/SERVIDORES/REDES (INCL.L SOCIAIS DE 48,84%)</t>
  </si>
  <si>
    <t>DESIGNER GRÁFICO (INCL.L SOCIAIS DE 48,84%)</t>
  </si>
  <si>
    <t>ANALISTA SISTEMAS/SUPORTE(INCL.L SOCIAIS DE 48,84%)</t>
  </si>
  <si>
    <t>COORDENADOR TECNICO ESPECIALISTA(INCL.L SOCIAIS DE 48,84%)</t>
  </si>
  <si>
    <t>COTADOR(INCL.L SOCIAIS DE 48,84%)</t>
  </si>
  <si>
    <t>TECNICO NIVEL SUPERIOR(INCL.L SOCIAIS DE 48,84%)</t>
  </si>
  <si>
    <t>ENGENHEIRO PLENO (INCL.L SOCIAIS DE 48,84%)</t>
  </si>
  <si>
    <t>ALMOXARIFE (INCL.L SOCIAIS DE 48,84%)</t>
  </si>
  <si>
    <t>MESTRE OBRAS SENIOR (INCL.L SOCIAIS DE 48,84%)</t>
  </si>
  <si>
    <t>VIGIA (INCL.L SOCIAIS DE 48,84%)</t>
  </si>
  <si>
    <t>AUX ALMOXARIFE (INCL.L SOCIAIS DE 48,84%)</t>
  </si>
  <si>
    <t>ENCARREGADO DE TURMA(INCL.L SOCIAIS DE 48,84%)</t>
  </si>
  <si>
    <t>TECNICO SEGUNDO GRAU -A-(INCL.L SOCIAIS DE 72,36%)</t>
  </si>
  <si>
    <t>ENGENHEIRO SENIOR (INCL.L SOCIAIS DE 72,36%)</t>
  </si>
  <si>
    <t>PROGRAMADOR (INCL.L SOCIAIS DE 72,36%)</t>
  </si>
  <si>
    <t>DIGITADOR - 6 HORAS (INCL.L SOCIAIS DE 72,36%)</t>
  </si>
  <si>
    <t>ENGENHEIRO JUNIOR (INCL.L SOCIAIS DE 72,36%)</t>
  </si>
  <si>
    <t>TECNICO SEGUNDO GRAU -B - (INCL.L SOCIAIS DE 72,36%)</t>
  </si>
  <si>
    <t>TECNICO SEGUNDO GRAU-C- (INCL.L SOCIAIS DE 72,36%)</t>
  </si>
  <si>
    <t>GERENTE DE PROJETO (INCL.L SOCIAIS DE 72,36%)</t>
  </si>
  <si>
    <t>ANALISTA DE SISTEMAS (INCL.L SOCIAIS DE 72,36%)</t>
  </si>
  <si>
    <t>ANALISTA DESENVOLVIMENTO (INCL.L SOCIAIS DE 72,36%)</t>
  </si>
  <si>
    <t>GERENTE BD/SERVIDORES/REDES (INCL.L SOCIAIS DE 72,36%)</t>
  </si>
  <si>
    <t>DESIGNER GRÁFICO (INCL.L SOCIAIS DE 72,36%)</t>
  </si>
  <si>
    <t>ANALISTA SISTEMAS/SUPORTE (INCL.L SOCIAIS DE 72,36%)</t>
  </si>
  <si>
    <t>COORDENADOR TECNICO ESPECIALISTA(INCL.L SOCIAIS DE 72,36%)</t>
  </si>
  <si>
    <t>COTADOR (INCL.L SOCIAIS DE 72,36%)</t>
  </si>
  <si>
    <t>TECNICO NIVEL SUPERIOR(INCL.L SOCIAIS DE 72,36%)</t>
  </si>
  <si>
    <t>ENGENHEIRO PLENO (INCL.L SOCIAIS DE 72,36%)</t>
  </si>
  <si>
    <t>ALMOXARIFE (INCL.L SOCIAIS DE 72,36%)</t>
  </si>
  <si>
    <t>MESTRE OBRAS SENIOR (INCL.L SOCIAIS DE 72,36%)</t>
  </si>
  <si>
    <t>VIGIA(INCL.L SOCIAIS DE 72,36%)</t>
  </si>
  <si>
    <t>AUX ALMOXARIFE (INCL.L SOCIAIS DE 72,36%)</t>
  </si>
  <si>
    <t>ENCARREGADO DE TURMA (INCL.L SOCIAIS DE 72,36%)</t>
  </si>
  <si>
    <t>QUADRO BRANCO QUADRICULADO PADRAO SEDU 3.95X1.29M</t>
  </si>
  <si>
    <t>KIT 2 BARRAS DE APOIO LATERAL "U" ACO INOX POLIDO 304 Ø 1 1/4" COMP. 30CM</t>
  </si>
  <si>
    <t>EQUIPAMENTOS CUSTO AQUISIÇÃO</t>
  </si>
  <si>
    <t>MACARICO DE CORTE E SOLDA ? WH 200 (ACETILENO E OXIGÊNIO) - FOX, WHITE MARTINS OU EQUIVALENTE</t>
  </si>
  <si>
    <t>639,06</t>
  </si>
  <si>
    <t>162,40</t>
  </si>
  <si>
    <t>459,17</t>
  </si>
  <si>
    <t>489,74</t>
  </si>
  <si>
    <t>1.063,71</t>
  </si>
  <si>
    <t>4.067,47</t>
  </si>
  <si>
    <t xml:space="preserve">PADRAO ENTRADA PROVISORIO AGUA </t>
  </si>
  <si>
    <t>200,61</t>
  </si>
  <si>
    <t>157,95</t>
  </si>
  <si>
    <t>196,66</t>
  </si>
  <si>
    <t>1.347,71</t>
  </si>
  <si>
    <t>1.152,66</t>
  </si>
  <si>
    <t>1.943,91</t>
  </si>
  <si>
    <t>976,76</t>
  </si>
  <si>
    <t>2.400,00</t>
  </si>
  <si>
    <t>4.064,12</t>
  </si>
  <si>
    <t>66,01</t>
  </si>
  <si>
    <t>9.587,18</t>
  </si>
  <si>
    <t>135,56</t>
  </si>
  <si>
    <t>19.117,27</t>
  </si>
  <si>
    <t>222,47</t>
  </si>
  <si>
    <t>30.851,24</t>
  </si>
  <si>
    <t>1.048,32</t>
  </si>
  <si>
    <t>300,37</t>
  </si>
  <si>
    <t>10.179,54</t>
  </si>
  <si>
    <t>473,96</t>
  </si>
  <si>
    <t>123,65</t>
  </si>
  <si>
    <t>327,24</t>
  </si>
  <si>
    <t xml:space="preserve">TABELA DE PREÇOS DE SERVIÇOS </t>
  </si>
  <si>
    <t>E-GPJ</t>
  </si>
  <si>
    <r>
      <t xml:space="preserve">DATA BASE: MAIO/ 2022 </t>
    </r>
    <r>
      <rPr>
        <b/>
        <sz val="10"/>
        <color rgb="FF000000"/>
        <rFont val="Calibri"/>
        <family val="2"/>
      </rPr>
      <t>E-DOC</t>
    </r>
  </si>
  <si>
    <t>33,74</t>
  </si>
  <si>
    <t>132,99</t>
  </si>
  <si>
    <t>155,53</t>
  </si>
  <si>
    <t>897,84</t>
  </si>
  <si>
    <t>104,03</t>
  </si>
  <si>
    <t>525,37</t>
  </si>
  <si>
    <t>7,58</t>
  </si>
  <si>
    <t>168,51</t>
  </si>
  <si>
    <t>126,90</t>
  </si>
  <si>
    <t>285,71</t>
  </si>
  <si>
    <t>53,96</t>
  </si>
  <si>
    <t>413,40</t>
  </si>
  <si>
    <t>293,27</t>
  </si>
  <si>
    <t>287,76</t>
  </si>
  <si>
    <t>53,05</t>
  </si>
  <si>
    <t>18,61</t>
  </si>
  <si>
    <t>13,02</t>
  </si>
  <si>
    <t>10,08</t>
  </si>
  <si>
    <t>26,53</t>
  </si>
  <si>
    <t>34,40</t>
  </si>
  <si>
    <t>20,61</t>
  </si>
  <si>
    <t>74,98</t>
  </si>
  <si>
    <t>261,58</t>
  </si>
  <si>
    <t>47,55</t>
  </si>
  <si>
    <t>55,48</t>
  </si>
  <si>
    <t>35,60</t>
  </si>
  <si>
    <t>1.463,28</t>
  </si>
  <si>
    <t>892,60</t>
  </si>
  <si>
    <t>1.146,78</t>
  </si>
  <si>
    <t>584,73</t>
  </si>
  <si>
    <t>130,14</t>
  </si>
  <si>
    <t>101,21</t>
  </si>
  <si>
    <t>105,24</t>
  </si>
  <si>
    <t>136,78</t>
  </si>
  <si>
    <t>71,29</t>
  </si>
  <si>
    <t>127,53</t>
  </si>
  <si>
    <t>78,93</t>
  </si>
  <si>
    <t>75,73</t>
  </si>
  <si>
    <t>6,54</t>
  </si>
  <si>
    <t>180,64</t>
  </si>
  <si>
    <t>170,91</t>
  </si>
  <si>
    <t>34,27</t>
  </si>
  <si>
    <t>187,61</t>
  </si>
  <si>
    <t>215,38</t>
  </si>
  <si>
    <t>88,71</t>
  </si>
  <si>
    <t>46,97</t>
  </si>
  <si>
    <t>340,08</t>
  </si>
  <si>
    <t>270,08</t>
  </si>
  <si>
    <t>356,82</t>
  </si>
  <si>
    <t>748,93</t>
  </si>
  <si>
    <t>162,07</t>
  </si>
  <si>
    <t>696,06</t>
  </si>
  <si>
    <t>553,33</t>
  </si>
  <si>
    <t>9,12</t>
  </si>
  <si>
    <t>3.390,35</t>
  </si>
  <si>
    <t>129,86</t>
  </si>
  <si>
    <t>126,41</t>
  </si>
  <si>
    <t>155,04</t>
  </si>
  <si>
    <t>137,47</t>
  </si>
  <si>
    <t>138,07</t>
  </si>
  <si>
    <t>130,71</t>
  </si>
  <si>
    <t>150,27</t>
  </si>
  <si>
    <t>86,36</t>
  </si>
  <si>
    <t>533,19</t>
  </si>
  <si>
    <t>98,44</t>
  </si>
  <si>
    <t>113,56</t>
  </si>
  <si>
    <t>107,58</t>
  </si>
  <si>
    <t>74,87</t>
  </si>
  <si>
    <t>17,45</t>
  </si>
  <si>
    <t>614,32</t>
  </si>
  <si>
    <t>619,62</t>
  </si>
  <si>
    <t>636,54</t>
  </si>
  <si>
    <t>535,85</t>
  </si>
  <si>
    <t>583,64</t>
  </si>
  <si>
    <t>596,13</t>
  </si>
  <si>
    <t>611,34</t>
  </si>
  <si>
    <t>626,54</t>
  </si>
  <si>
    <t>647,55</t>
  </si>
  <si>
    <t>491,12</t>
  </si>
  <si>
    <t>506,32</t>
  </si>
  <si>
    <t>521,52</t>
  </si>
  <si>
    <t>536,73</t>
  </si>
  <si>
    <t>551,92</t>
  </si>
  <si>
    <t>478,47</t>
  </si>
  <si>
    <t>142,06</t>
  </si>
  <si>
    <t>402,77</t>
  </si>
  <si>
    <t>160,91</t>
  </si>
  <si>
    <t>130,59</t>
  </si>
  <si>
    <t>229,01</t>
  </si>
  <si>
    <t>271,34</t>
  </si>
  <si>
    <t>424,76</t>
  </si>
  <si>
    <t>586,01</t>
  </si>
  <si>
    <t>609,22</t>
  </si>
  <si>
    <t>699,68</t>
  </si>
  <si>
    <t>584,17</t>
  </si>
  <si>
    <t>709,77</t>
  </si>
  <si>
    <t>2.252,81</t>
  </si>
  <si>
    <t>3.606,93</t>
  </si>
  <si>
    <t>3.933,22</t>
  </si>
  <si>
    <t>4.259,51</t>
  </si>
  <si>
    <t>5.480,34</t>
  </si>
  <si>
    <t>5.865,00</t>
  </si>
  <si>
    <t>6.253,94</t>
  </si>
  <si>
    <t>6.669,61</t>
  </si>
  <si>
    <t>7.099,07</t>
  </si>
  <si>
    <t>7.528,72</t>
  </si>
  <si>
    <t>7.968,41</t>
  </si>
  <si>
    <t>2.767,22</t>
  </si>
  <si>
    <t>2.937,66</t>
  </si>
  <si>
    <t>3.140,50</t>
  </si>
  <si>
    <t>3.334,92</t>
  </si>
  <si>
    <t>3.146,44</t>
  </si>
  <si>
    <t>3.365,13</t>
  </si>
  <si>
    <t>3.596,86</t>
  </si>
  <si>
    <t>4.726,41</t>
  </si>
  <si>
    <t>4.957,44</t>
  </si>
  <si>
    <t>5.188,47</t>
  </si>
  <si>
    <t>2.950,55</t>
  </si>
  <si>
    <t>3.077,62</t>
  </si>
  <si>
    <t>3.014,10</t>
  </si>
  <si>
    <t>3.164,29</t>
  </si>
  <si>
    <t>3.607,46</t>
  </si>
  <si>
    <t>3.604,49</t>
  </si>
  <si>
    <t>4.203,70</t>
  </si>
  <si>
    <t>4.516,68</t>
  </si>
  <si>
    <t>5.279,66</t>
  </si>
  <si>
    <t>8.217,04</t>
  </si>
  <si>
    <t>11.054,42</t>
  </si>
  <si>
    <t>12.291,80</t>
  </si>
  <si>
    <t>187,08</t>
  </si>
  <si>
    <t>350,39</t>
  </si>
  <si>
    <t>58,52</t>
  </si>
  <si>
    <t>101,91</t>
  </si>
  <si>
    <t>70,57</t>
  </si>
  <si>
    <t>83,49</t>
  </si>
  <si>
    <t>67,04</t>
  </si>
  <si>
    <t>78,74</t>
  </si>
  <si>
    <t>92,04</t>
  </si>
  <si>
    <t>121,45</t>
  </si>
  <si>
    <t>102,71</t>
  </si>
  <si>
    <t>131,49</t>
  </si>
  <si>
    <t>195,93</t>
  </si>
  <si>
    <t>500,02</t>
  </si>
  <si>
    <t>418,29</t>
  </si>
  <si>
    <t>707,95</t>
  </si>
  <si>
    <t>934,08</t>
  </si>
  <si>
    <t>185,15</t>
  </si>
  <si>
    <t>207,56</t>
  </si>
  <si>
    <t>91,18</t>
  </si>
  <si>
    <t>108,06</t>
  </si>
  <si>
    <t>45,50</t>
  </si>
  <si>
    <t>86,49</t>
  </si>
  <si>
    <t>71,63</t>
  </si>
  <si>
    <t>497,67</t>
  </si>
  <si>
    <t>27,65</t>
  </si>
  <si>
    <t>34,55</t>
  </si>
  <si>
    <t>21,67</t>
  </si>
  <si>
    <t>48,37</t>
  </si>
  <si>
    <t>30,23</t>
  </si>
  <si>
    <t>18,15</t>
  </si>
  <si>
    <t>35,63</t>
  </si>
  <si>
    <t>19,19</t>
  </si>
  <si>
    <t>36,62</t>
  </si>
  <si>
    <t>17,10</t>
  </si>
  <si>
    <t>510,06</t>
  </si>
  <si>
    <t>248,51</t>
  </si>
  <si>
    <t>10,26</t>
  </si>
  <si>
    <t>3.336,91</t>
  </si>
  <si>
    <t>67,03</t>
  </si>
  <si>
    <t>43,23</t>
  </si>
  <si>
    <t>55,05</t>
  </si>
  <si>
    <t>77,61</t>
  </si>
  <si>
    <t>40,81</t>
  </si>
  <si>
    <t>446,82</t>
  </si>
  <si>
    <t>175,09</t>
  </si>
  <si>
    <t>87,61</t>
  </si>
  <si>
    <t>422,38</t>
  </si>
  <si>
    <t>348,19</t>
  </si>
  <si>
    <t>432,95</t>
  </si>
  <si>
    <t>591,41</t>
  </si>
  <si>
    <t>284,50</t>
  </si>
  <si>
    <t>273,67</t>
  </si>
  <si>
    <t>706,01</t>
  </si>
  <si>
    <t>121,26</t>
  </si>
  <si>
    <t>101,42</t>
  </si>
  <si>
    <t>153,66</t>
  </si>
  <si>
    <t>117,21</t>
  </si>
  <si>
    <t>206,94</t>
  </si>
  <si>
    <t>138,51</t>
  </si>
  <si>
    <t>246,20</t>
  </si>
  <si>
    <t>148,66</t>
  </si>
  <si>
    <t>132,26</t>
  </si>
  <si>
    <t>132,87</t>
  </si>
  <si>
    <t>75,72</t>
  </si>
  <si>
    <t>567,87</t>
  </si>
  <si>
    <t>426,79</t>
  </si>
  <si>
    <t>1.260,10</t>
  </si>
  <si>
    <t>473,47</t>
  </si>
  <si>
    <t>280,96</t>
  </si>
  <si>
    <t>244,16</t>
  </si>
  <si>
    <t>241,03</t>
  </si>
  <si>
    <t>207,72</t>
  </si>
  <si>
    <t>449,44</t>
  </si>
  <si>
    <t>519,26</t>
  </si>
  <si>
    <t>87,79</t>
  </si>
  <si>
    <t>112,39</t>
  </si>
  <si>
    <t>124,60</t>
  </si>
  <si>
    <t>186,77</t>
  </si>
  <si>
    <t>168,10</t>
  </si>
  <si>
    <t>53,78</t>
  </si>
  <si>
    <t>42,48</t>
  </si>
  <si>
    <t>83,05</t>
  </si>
  <si>
    <t>180,87</t>
  </si>
  <si>
    <t>117,61</t>
  </si>
  <si>
    <t>115,99</t>
  </si>
  <si>
    <t>1.020,76</t>
  </si>
  <si>
    <t>1.186,98</t>
  </si>
  <si>
    <t>158,95</t>
  </si>
  <si>
    <t>142,31</t>
  </si>
  <si>
    <t>261,33</t>
  </si>
  <si>
    <t>266,45</t>
  </si>
  <si>
    <t>253,13</t>
  </si>
  <si>
    <t>434,00</t>
  </si>
  <si>
    <t>518,67</t>
  </si>
  <si>
    <t>1.276,93</t>
  </si>
  <si>
    <t>481,70</t>
  </si>
  <si>
    <t>215,63</t>
  </si>
  <si>
    <t>26,56</t>
  </si>
  <si>
    <t>40,04</t>
  </si>
  <si>
    <t>55,93</t>
  </si>
  <si>
    <t>48,61</t>
  </si>
  <si>
    <t>169,45</t>
  </si>
  <si>
    <t>112,99</t>
  </si>
  <si>
    <t>121,18</t>
  </si>
  <si>
    <t>188,59</t>
  </si>
  <si>
    <t>245,33</t>
  </si>
  <si>
    <t>311,79</t>
  </si>
  <si>
    <t>156,36</t>
  </si>
  <si>
    <t>313,16</t>
  </si>
  <si>
    <t>205,80</t>
  </si>
  <si>
    <t>182,83</t>
  </si>
  <si>
    <t>617,26</t>
  </si>
  <si>
    <t>272,18</t>
  </si>
  <si>
    <t>1.366,77</t>
  </si>
  <si>
    <t>634,57</t>
  </si>
  <si>
    <t>846,07</t>
  </si>
  <si>
    <t>951,85</t>
  </si>
  <si>
    <t>1.269,14</t>
  </si>
  <si>
    <t>1.903,70</t>
  </si>
  <si>
    <t>4.247,36</t>
  </si>
  <si>
    <t>5.067,44</t>
  </si>
  <si>
    <t>6.904,57</t>
  </si>
  <si>
    <t>1.033,20</t>
  </si>
  <si>
    <t>1.291,50</t>
  </si>
  <si>
    <t>1.549,80</t>
  </si>
  <si>
    <t>1.937,25</t>
  </si>
  <si>
    <t>4.163,04</t>
  </si>
  <si>
    <t>4.679,64</t>
  </si>
  <si>
    <t>5.325,39</t>
  </si>
  <si>
    <t>5.971,14</t>
  </si>
  <si>
    <t>6.280,45</t>
  </si>
  <si>
    <t>594,40</t>
  </si>
  <si>
    <t>694,40</t>
  </si>
  <si>
    <t>794,40</t>
  </si>
  <si>
    <t>894,40</t>
  </si>
  <si>
    <t>1.194,40</t>
  </si>
  <si>
    <t>1.694,40</t>
  </si>
  <si>
    <t>2.194,40</t>
  </si>
  <si>
    <t>604,40</t>
  </si>
  <si>
    <t>704,40</t>
  </si>
  <si>
    <t>804,40</t>
  </si>
  <si>
    <t>1.104,40</t>
  </si>
  <si>
    <t>1.604,40</t>
  </si>
  <si>
    <t>2.104,40</t>
  </si>
  <si>
    <t>1.673,20</t>
  </si>
  <si>
    <t>1.973,20</t>
  </si>
  <si>
    <t>3.499,20</t>
  </si>
  <si>
    <t>4.539,20</t>
  </si>
  <si>
    <t>4.903,20</t>
  </si>
  <si>
    <t>802,25</t>
  </si>
  <si>
    <t>9,85</t>
  </si>
  <si>
    <t>24,89</t>
  </si>
  <si>
    <t>45,06</t>
  </si>
  <si>
    <t>69,32</t>
  </si>
  <si>
    <t>84,69</t>
  </si>
  <si>
    <t>104,27</t>
  </si>
  <si>
    <t>113,75</t>
  </si>
  <si>
    <t>5,88</t>
  </si>
  <si>
    <t>39,05</t>
  </si>
  <si>
    <t>61,25</t>
  </si>
  <si>
    <t>77,01</t>
  </si>
  <si>
    <t>90,60</t>
  </si>
  <si>
    <t>131,96</t>
  </si>
  <si>
    <t>182,61</t>
  </si>
  <si>
    <t>239,08</t>
  </si>
  <si>
    <t>253,39</t>
  </si>
  <si>
    <t>280,72</t>
  </si>
  <si>
    <t>293,83</t>
  </si>
  <si>
    <t>19,27</t>
  </si>
  <si>
    <t>29,52</t>
  </si>
  <si>
    <t>33,99</t>
  </si>
  <si>
    <t>42,16</t>
  </si>
  <si>
    <t>52,38</t>
  </si>
  <si>
    <t>38,25</t>
  </si>
  <si>
    <t>71,93</t>
  </si>
  <si>
    <t>82,18</t>
  </si>
  <si>
    <t>101,26</t>
  </si>
  <si>
    <t>156,10</t>
  </si>
  <si>
    <t>204,27</t>
  </si>
  <si>
    <t>252,46</t>
  </si>
  <si>
    <t>540,98</t>
  </si>
  <si>
    <t>2.095,98</t>
  </si>
  <si>
    <t>8.969,20</t>
  </si>
  <si>
    <t>10.936,05</t>
  </si>
  <si>
    <t>21.013,40</t>
  </si>
  <si>
    <t>33.332,50</t>
  </si>
  <si>
    <t>42.721,32</t>
  </si>
  <si>
    <t>608,90</t>
  </si>
  <si>
    <t>1.742,16</t>
  </si>
  <si>
    <t>1.763,34</t>
  </si>
  <si>
    <t>2.321,76</t>
  </si>
  <si>
    <t>2.373,85</t>
  </si>
  <si>
    <t>2.831,42</t>
  </si>
  <si>
    <t>2.836,64</t>
  </si>
  <si>
    <t>3.775,32</t>
  </si>
  <si>
    <t>776,39</t>
  </si>
  <si>
    <t>1.090,88</t>
  </si>
  <si>
    <t>1.063,07</t>
  </si>
  <si>
    <t>1.248,66</t>
  </si>
  <si>
    <t>538,02</t>
  </si>
  <si>
    <t>725,53</t>
  </si>
  <si>
    <t>708,60</t>
  </si>
  <si>
    <t>817,63</t>
  </si>
  <si>
    <t>256,73</t>
  </si>
  <si>
    <t>774,26</t>
  </si>
  <si>
    <t>454,25</t>
  </si>
  <si>
    <t>427,92</t>
  </si>
  <si>
    <t>270,90</t>
  </si>
  <si>
    <t>788,43</t>
  </si>
  <si>
    <t>468,42</t>
  </si>
  <si>
    <t>442,09</t>
  </si>
  <si>
    <t xml:space="preserve">PADRAO 1A CX TERMOPL GRAND CALC HD 3/4" </t>
  </si>
  <si>
    <t>212,92</t>
  </si>
  <si>
    <t xml:space="preserve">PADRAO 1C CAVALETE PVC HD DN 3/4" </t>
  </si>
  <si>
    <t>170,24</t>
  </si>
  <si>
    <t xml:space="preserve">PADRAO 2A CX TERMOPL GRAND CALC HD 1" </t>
  </si>
  <si>
    <t>290,43</t>
  </si>
  <si>
    <t xml:space="preserve">PADRAO 2B CX ENTERRADA ALVENAR HD DN 1" </t>
  </si>
  <si>
    <t>783,31</t>
  </si>
  <si>
    <t>109,32</t>
  </si>
  <si>
    <t>316,04</t>
  </si>
  <si>
    <t>160,90</t>
  </si>
  <si>
    <t>305,79</t>
  </si>
  <si>
    <t>839,37</t>
  </si>
  <si>
    <t>1.152,68</t>
  </si>
  <si>
    <t>1.602,18</t>
  </si>
  <si>
    <t>2.298,72</t>
  </si>
  <si>
    <t>2.990,37</t>
  </si>
  <si>
    <t>505,49</t>
  </si>
  <si>
    <t>944,03</t>
  </si>
  <si>
    <t>1.153,21</t>
  </si>
  <si>
    <t>1.605,75</t>
  </si>
  <si>
    <t>2.201,12</t>
  </si>
  <si>
    <t>25,89</t>
  </si>
  <si>
    <t>36,76</t>
  </si>
  <si>
    <t>85,86</t>
  </si>
  <si>
    <t>100,73</t>
  </si>
  <si>
    <t>140,36</t>
  </si>
  <si>
    <t>2.060,51</t>
  </si>
  <si>
    <t>2.557,35</t>
  </si>
  <si>
    <t>67,01</t>
  </si>
  <si>
    <t>79,32</t>
  </si>
  <si>
    <t>81,73</t>
  </si>
  <si>
    <t>166,35</t>
  </si>
  <si>
    <t>61,47</t>
  </si>
  <si>
    <t>293,21</t>
  </si>
  <si>
    <t>339,36</t>
  </si>
  <si>
    <t>207,39</t>
  </si>
  <si>
    <t>284,74</t>
  </si>
  <si>
    <t>871,77</t>
  </si>
  <si>
    <t>6.746,75</t>
  </si>
  <si>
    <t>3.384,62</t>
  </si>
  <si>
    <t>9.160,22</t>
  </si>
  <si>
    <t>301,42</t>
  </si>
  <si>
    <t>387,44</t>
  </si>
  <si>
    <t>72,93</t>
  </si>
  <si>
    <t>93,17</t>
  </si>
  <si>
    <t>250,15</t>
  </si>
  <si>
    <t>228,67</t>
  </si>
  <si>
    <t>255,25</t>
  </si>
  <si>
    <t>716,58</t>
  </si>
  <si>
    <t>1.876,31</t>
  </si>
  <si>
    <t>38,45</t>
  </si>
  <si>
    <t>101,89</t>
  </si>
  <si>
    <t>7,04</t>
  </si>
  <si>
    <t>188,43</t>
  </si>
  <si>
    <t>162,96</t>
  </si>
  <si>
    <t>145,39</t>
  </si>
  <si>
    <t>145,99</t>
  </si>
  <si>
    <t>251,08</t>
  </si>
  <si>
    <t>142,54</t>
  </si>
  <si>
    <t>456,34</t>
  </si>
  <si>
    <t>739,43</t>
  </si>
  <si>
    <t>470,21</t>
  </si>
  <si>
    <t>2.748,90</t>
  </si>
  <si>
    <t>2.324,19</t>
  </si>
  <si>
    <t>872,28</t>
  </si>
  <si>
    <t>71,23</t>
  </si>
  <si>
    <t>162,50</t>
  </si>
  <si>
    <t>130,61</t>
  </si>
  <si>
    <t>136,31</t>
  </si>
  <si>
    <t>99,56</t>
  </si>
  <si>
    <t>190,83</t>
  </si>
  <si>
    <t>158,94</t>
  </si>
  <si>
    <t>164,65</t>
  </si>
  <si>
    <t>137,49</t>
  </si>
  <si>
    <t>228,65</t>
  </si>
  <si>
    <t>196,76</t>
  </si>
  <si>
    <t>202,46</t>
  </si>
  <si>
    <t>77,28</t>
  </si>
  <si>
    <t>168,55</t>
  </si>
  <si>
    <t>136,66</t>
  </si>
  <si>
    <t>142,36</t>
  </si>
  <si>
    <t>113,12</t>
  </si>
  <si>
    <t>204,39</t>
  </si>
  <si>
    <t>172,50</t>
  </si>
  <si>
    <t>159,05</t>
  </si>
  <si>
    <t>250,31</t>
  </si>
  <si>
    <t>218,42</t>
  </si>
  <si>
    <t>224,12</t>
  </si>
  <si>
    <t>111,99</t>
  </si>
  <si>
    <t>203,25</t>
  </si>
  <si>
    <t>171,36</t>
  </si>
  <si>
    <t>177,07</t>
  </si>
  <si>
    <t>228,84</t>
  </si>
  <si>
    <t>334,15</t>
  </si>
  <si>
    <t>292,24</t>
  </si>
  <si>
    <t>298,59</t>
  </si>
  <si>
    <t>357,17</t>
  </si>
  <si>
    <t>476,51</t>
  </si>
  <si>
    <t>424,57</t>
  </si>
  <si>
    <t>431,58</t>
  </si>
  <si>
    <t>504,38</t>
  </si>
  <si>
    <t>623,71</t>
  </si>
  <si>
    <t>571,78</t>
  </si>
  <si>
    <t>578,79</t>
  </si>
  <si>
    <t>697,89</t>
  </si>
  <si>
    <t>831,27</t>
  </si>
  <si>
    <t>769,30</t>
  </si>
  <si>
    <t>776,94</t>
  </si>
  <si>
    <t>749,32</t>
  </si>
  <si>
    <t>882,70</t>
  </si>
  <si>
    <t>820,72</t>
  </si>
  <si>
    <t>828,37</t>
  </si>
  <si>
    <t>1.148,44</t>
  </si>
  <si>
    <t>1.289,86</t>
  </si>
  <si>
    <t>1.221,86</t>
  </si>
  <si>
    <t>1.230,03</t>
  </si>
  <si>
    <t>379,06</t>
  </si>
  <si>
    <t>470,32</t>
  </si>
  <si>
    <t>438,43</t>
  </si>
  <si>
    <t>444,13</t>
  </si>
  <si>
    <t>391,25</t>
  </si>
  <si>
    <t>482,51</t>
  </si>
  <si>
    <t>450,61</t>
  </si>
  <si>
    <t>456,33</t>
  </si>
  <si>
    <t>426,71</t>
  </si>
  <si>
    <t>532,02</t>
  </si>
  <si>
    <t>490,11</t>
  </si>
  <si>
    <t>496,46</t>
  </si>
  <si>
    <t>522,98</t>
  </si>
  <si>
    <t>642,32</t>
  </si>
  <si>
    <t>590,38</t>
  </si>
  <si>
    <t>597,38</t>
  </si>
  <si>
    <t>642,01</t>
  </si>
  <si>
    <t>761,34</t>
  </si>
  <si>
    <t>709,41</t>
  </si>
  <si>
    <t>716,43</t>
  </si>
  <si>
    <t>761,75</t>
  </si>
  <si>
    <t>895,13</t>
  </si>
  <si>
    <t>833,15</t>
  </si>
  <si>
    <t>840,80</t>
  </si>
  <si>
    <t>847,42</t>
  </si>
  <si>
    <t>980,80</t>
  </si>
  <si>
    <t>918,82</t>
  </si>
  <si>
    <t>926,47</t>
  </si>
  <si>
    <t>991,83</t>
  </si>
  <si>
    <t>1.133,41</t>
  </si>
  <si>
    <t>1.063,23</t>
  </si>
  <si>
    <t>1.070,88</t>
  </si>
  <si>
    <t>55,16</t>
  </si>
  <si>
    <t>146,42</t>
  </si>
  <si>
    <t>114,53</t>
  </si>
  <si>
    <t>120,23</t>
  </si>
  <si>
    <t>56,46</t>
  </si>
  <si>
    <t>147,72</t>
  </si>
  <si>
    <t>115,82</t>
  </si>
  <si>
    <t>121,54</t>
  </si>
  <si>
    <t>73,20</t>
  </si>
  <si>
    <t>178,51</t>
  </si>
  <si>
    <t>136,60</t>
  </si>
  <si>
    <t>142,95</t>
  </si>
  <si>
    <t>90,66</t>
  </si>
  <si>
    <t>158,06</t>
  </si>
  <si>
    <t>165,06</t>
  </si>
  <si>
    <t>96,01</t>
  </si>
  <si>
    <t>215,34</t>
  </si>
  <si>
    <t>163,41</t>
  </si>
  <si>
    <t>170,43</t>
  </si>
  <si>
    <t>250,57</t>
  </si>
  <si>
    <t>123,44</t>
  </si>
  <si>
    <t>256,82</t>
  </si>
  <si>
    <t>194,84</t>
  </si>
  <si>
    <t>202,49</t>
  </si>
  <si>
    <t>183,87</t>
  </si>
  <si>
    <t>325,45</t>
  </si>
  <si>
    <t>255,27</t>
  </si>
  <si>
    <t>262,92</t>
  </si>
  <si>
    <t>344,22</t>
  </si>
  <si>
    <t>357,79</t>
  </si>
  <si>
    <t>377,78</t>
  </si>
  <si>
    <t>459,76</t>
  </si>
  <si>
    <t>575,87</t>
  </si>
  <si>
    <t>677,81</t>
  </si>
  <si>
    <t>311,31</t>
  </si>
  <si>
    <t>249,84</t>
  </si>
  <si>
    <t>256,93</t>
  </si>
  <si>
    <t>255,37</t>
  </si>
  <si>
    <t>389,90</t>
  </si>
  <si>
    <t>324,27</t>
  </si>
  <si>
    <t>331,71</t>
  </si>
  <si>
    <t>287,97</t>
  </si>
  <si>
    <t>422,49</t>
  </si>
  <si>
    <t>356,86</t>
  </si>
  <si>
    <t>364,29</t>
  </si>
  <si>
    <t>336,95</t>
  </si>
  <si>
    <t>485,69</t>
  </si>
  <si>
    <t>409,71</t>
  </si>
  <si>
    <t>417,81</t>
  </si>
  <si>
    <t>372,43</t>
  </si>
  <si>
    <t>521,17</t>
  </si>
  <si>
    <t>451,79</t>
  </si>
  <si>
    <t>431,33</t>
  </si>
  <si>
    <t>594,26</t>
  </si>
  <si>
    <t>506,38</t>
  </si>
  <si>
    <t>514,85</t>
  </si>
  <si>
    <t>472,78</t>
  </si>
  <si>
    <t>635,71</t>
  </si>
  <si>
    <t>547,81</t>
  </si>
  <si>
    <t>556,22</t>
  </si>
  <si>
    <t>232,69</t>
  </si>
  <si>
    <t>361,16</t>
  </si>
  <si>
    <t>299,68</t>
  </si>
  <si>
    <t>306,78</t>
  </si>
  <si>
    <t>305,48</t>
  </si>
  <si>
    <t>440,01</t>
  </si>
  <si>
    <t>374,40</t>
  </si>
  <si>
    <t>381,83</t>
  </si>
  <si>
    <t>338,08</t>
  </si>
  <si>
    <t>472,60</t>
  </si>
  <si>
    <t>406,99</t>
  </si>
  <si>
    <t>414,41</t>
  </si>
  <si>
    <t>387,70</t>
  </si>
  <si>
    <t>536,44</t>
  </si>
  <si>
    <t>460,46</t>
  </si>
  <si>
    <t>468,56</t>
  </si>
  <si>
    <t>423,19</t>
  </si>
  <si>
    <t>571,93</t>
  </si>
  <si>
    <t>494,76</t>
  </si>
  <si>
    <t>502,55</t>
  </si>
  <si>
    <t>482,73</t>
  </si>
  <si>
    <t>645,66</t>
  </si>
  <si>
    <t>557,78</t>
  </si>
  <si>
    <t>566,25</t>
  </si>
  <si>
    <t>524,18</t>
  </si>
  <si>
    <t>687,10</t>
  </si>
  <si>
    <t>599,20</t>
  </si>
  <si>
    <t>607,61</t>
  </si>
  <si>
    <t>333,81</t>
  </si>
  <si>
    <t>462,28</t>
  </si>
  <si>
    <t>400,80</t>
  </si>
  <si>
    <t>407,90</t>
  </si>
  <si>
    <t>541,52</t>
  </si>
  <si>
    <t>475,89</t>
  </si>
  <si>
    <t>483,33</t>
  </si>
  <si>
    <t>439,59</t>
  </si>
  <si>
    <t>574,11</t>
  </si>
  <si>
    <t>508,48</t>
  </si>
  <si>
    <t>515,91</t>
  </si>
  <si>
    <t>489,73</t>
  </si>
  <si>
    <t>638,47</t>
  </si>
  <si>
    <t>562,47</t>
  </si>
  <si>
    <t>570,58</t>
  </si>
  <si>
    <t>525,22</t>
  </si>
  <si>
    <t>673,95</t>
  </si>
  <si>
    <t>596,76</t>
  </si>
  <si>
    <t>604,56</t>
  </si>
  <si>
    <t>585,27</t>
  </si>
  <si>
    <t>748,20</t>
  </si>
  <si>
    <t>660,31</t>
  </si>
  <si>
    <t>668,78</t>
  </si>
  <si>
    <t>626,71</t>
  </si>
  <si>
    <t>789,64</t>
  </si>
  <si>
    <t>701,73</t>
  </si>
  <si>
    <t>710,14</t>
  </si>
  <si>
    <t>482,92</t>
  </si>
  <si>
    <t>611,39</t>
  </si>
  <si>
    <t>549,91</t>
  </si>
  <si>
    <t>557,01</t>
  </si>
  <si>
    <t>556,56</t>
  </si>
  <si>
    <t>691,09</t>
  </si>
  <si>
    <t>625,46</t>
  </si>
  <si>
    <t>632,89</t>
  </si>
  <si>
    <t>589,27</t>
  </si>
  <si>
    <t>723,80</t>
  </si>
  <si>
    <t>658,17</t>
  </si>
  <si>
    <t>665,59</t>
  </si>
  <si>
    <t>640,36</t>
  </si>
  <si>
    <t>789,10</t>
  </si>
  <si>
    <t>713,11</t>
  </si>
  <si>
    <t>721,21</t>
  </si>
  <si>
    <t>676,22</t>
  </si>
  <si>
    <t>824,95</t>
  </si>
  <si>
    <t>747,77</t>
  </si>
  <si>
    <t>755,56</t>
  </si>
  <si>
    <t>738,20</t>
  </si>
  <si>
    <t>901,14</t>
  </si>
  <si>
    <t>821,72</t>
  </si>
  <si>
    <t>783,57</t>
  </si>
  <si>
    <t>946,51</t>
  </si>
  <si>
    <t>858,60</t>
  </si>
  <si>
    <t>867,01</t>
  </si>
  <si>
    <t>576,19</t>
  </si>
  <si>
    <t>704,66</t>
  </si>
  <si>
    <t>643,18</t>
  </si>
  <si>
    <t>650,28</t>
  </si>
  <si>
    <t>650,08</t>
  </si>
  <si>
    <t>784,60</t>
  </si>
  <si>
    <t>718,99</t>
  </si>
  <si>
    <t>726,42</t>
  </si>
  <si>
    <t>682,78</t>
  </si>
  <si>
    <t>817,31</t>
  </si>
  <si>
    <t>751,70</t>
  </si>
  <si>
    <t>759,12</t>
  </si>
  <si>
    <t>734,40</t>
  </si>
  <si>
    <t>883,13</t>
  </si>
  <si>
    <t>807,14</t>
  </si>
  <si>
    <t>815,24</t>
  </si>
  <si>
    <t>770,25</t>
  </si>
  <si>
    <t>918,99</t>
  </si>
  <si>
    <t>841,81</t>
  </si>
  <si>
    <t>849,60</t>
  </si>
  <si>
    <t>832,74</t>
  </si>
  <si>
    <t>995,67</t>
  </si>
  <si>
    <t>907,80</t>
  </si>
  <si>
    <t>916,27</t>
  </si>
  <si>
    <t>878,10</t>
  </si>
  <si>
    <t>1.041,03</t>
  </si>
  <si>
    <t>953,14</t>
  </si>
  <si>
    <t>961,55</t>
  </si>
  <si>
    <t>718,32</t>
  </si>
  <si>
    <t>846,79</t>
  </si>
  <si>
    <t>785,31</t>
  </si>
  <si>
    <t>792,41</t>
  </si>
  <si>
    <t>792,56</t>
  </si>
  <si>
    <t>927,08</t>
  </si>
  <si>
    <t>861,46</t>
  </si>
  <si>
    <t>868,90</t>
  </si>
  <si>
    <t>825,47</t>
  </si>
  <si>
    <t>960,00</t>
  </si>
  <si>
    <t>894,38</t>
  </si>
  <si>
    <t>901,81</t>
  </si>
  <si>
    <t>878,11</t>
  </si>
  <si>
    <t>1.026,85</t>
  </si>
  <si>
    <t>950,86</t>
  </si>
  <si>
    <t>958,96</t>
  </si>
  <si>
    <t>914,98</t>
  </si>
  <si>
    <t>1.063,72</t>
  </si>
  <si>
    <t>986,54</t>
  </si>
  <si>
    <t>994,33</t>
  </si>
  <si>
    <t>981,89</t>
  </si>
  <si>
    <t>1.144,83</t>
  </si>
  <si>
    <t>1.056,94</t>
  </si>
  <si>
    <t>1.065,42</t>
  </si>
  <si>
    <t>1.021,35</t>
  </si>
  <si>
    <t>1.184,29</t>
  </si>
  <si>
    <t>1.096,38</t>
  </si>
  <si>
    <t>1.104,80</t>
  </si>
  <si>
    <t>431,79</t>
  </si>
  <si>
    <t>447,38</t>
  </si>
  <si>
    <t>89,38</t>
  </si>
  <si>
    <t>163,46</t>
  </si>
  <si>
    <t>165,40</t>
  </si>
  <si>
    <t>239,92</t>
  </si>
  <si>
    <t>534,40</t>
  </si>
  <si>
    <t>662,86</t>
  </si>
  <si>
    <t>601,38</t>
  </si>
  <si>
    <t>608,48</t>
  </si>
  <si>
    <t>606,92</t>
  </si>
  <si>
    <t>741,46</t>
  </si>
  <si>
    <t>675,83</t>
  </si>
  <si>
    <t>683,27</t>
  </si>
  <si>
    <t>639,52</t>
  </si>
  <si>
    <t>774,06</t>
  </si>
  <si>
    <t>708,43</t>
  </si>
  <si>
    <t>715,86</t>
  </si>
  <si>
    <t>688,63</t>
  </si>
  <si>
    <t>837,37</t>
  </si>
  <si>
    <t>761,38</t>
  </si>
  <si>
    <t>769,48</t>
  </si>
  <si>
    <t>724,12</t>
  </si>
  <si>
    <t>872,86</t>
  </si>
  <si>
    <t>795,68</t>
  </si>
  <si>
    <t>803,47</t>
  </si>
  <si>
    <t>783,14</t>
  </si>
  <si>
    <t>946,08</t>
  </si>
  <si>
    <t>858,19</t>
  </si>
  <si>
    <t>866,67</t>
  </si>
  <si>
    <t>824,59</t>
  </si>
  <si>
    <t>987,53</t>
  </si>
  <si>
    <t>899,62</t>
  </si>
  <si>
    <t>908,04</t>
  </si>
  <si>
    <t>657,55</t>
  </si>
  <si>
    <t>786,02</t>
  </si>
  <si>
    <t>724,54</t>
  </si>
  <si>
    <t>731,64</t>
  </si>
  <si>
    <t>730,48</t>
  </si>
  <si>
    <t>865,00</t>
  </si>
  <si>
    <t>799,39</t>
  </si>
  <si>
    <t>806,82</t>
  </si>
  <si>
    <t>763,08</t>
  </si>
  <si>
    <t>897,60</t>
  </si>
  <si>
    <t>831,99</t>
  </si>
  <si>
    <t>839,41</t>
  </si>
  <si>
    <t>812,82</t>
  </si>
  <si>
    <t>961,56</t>
  </si>
  <si>
    <t>885,57</t>
  </si>
  <si>
    <t>893,67</t>
  </si>
  <si>
    <t>848,30</t>
  </si>
  <si>
    <t>997,04</t>
  </si>
  <si>
    <t>919,86</t>
  </si>
  <si>
    <t>927,65</t>
  </si>
  <si>
    <t>907,97</t>
  </si>
  <si>
    <t>1.070,91</t>
  </si>
  <si>
    <t>983,02</t>
  </si>
  <si>
    <t>991,49</t>
  </si>
  <si>
    <t>949,42</t>
  </si>
  <si>
    <t>1.112,36</t>
  </si>
  <si>
    <t>1.024,45</t>
  </si>
  <si>
    <t>1.032,86</t>
  </si>
  <si>
    <t>789,51</t>
  </si>
  <si>
    <t>917,98</t>
  </si>
  <si>
    <t>856,50</t>
  </si>
  <si>
    <t>863,60</t>
  </si>
  <si>
    <t>862,81</t>
  </si>
  <si>
    <t>997,35</t>
  </si>
  <si>
    <t>931,73</t>
  </si>
  <si>
    <t>939,16</t>
  </si>
  <si>
    <t>895,41</t>
  </si>
  <si>
    <t>1.029,94</t>
  </si>
  <si>
    <t>964,32</t>
  </si>
  <si>
    <t>971,74</t>
  </si>
  <si>
    <t>945,82</t>
  </si>
  <si>
    <t>1.094,55</t>
  </si>
  <si>
    <t>1.018,56</t>
  </si>
  <si>
    <t>1.026,66</t>
  </si>
  <si>
    <t>981,30</t>
  </si>
  <si>
    <t>1.130,04</t>
  </si>
  <si>
    <t>1.052,86</t>
  </si>
  <si>
    <t>1.060,65</t>
  </si>
  <si>
    <t>1.041,74</t>
  </si>
  <si>
    <t>1.204,68</t>
  </si>
  <si>
    <t>1.116,79</t>
  </si>
  <si>
    <t>1.125,26</t>
  </si>
  <si>
    <t>1.083,18</t>
  </si>
  <si>
    <t>1.246,12</t>
  </si>
  <si>
    <t>1.158,21</t>
  </si>
  <si>
    <t>1.166,62</t>
  </si>
  <si>
    <t>940,25</t>
  </si>
  <si>
    <t>1.068,72</t>
  </si>
  <si>
    <t>1.007,24</t>
  </si>
  <si>
    <t>1.014,34</t>
  </si>
  <si>
    <t>1.014,01</t>
  </si>
  <si>
    <t>1.148,53</t>
  </si>
  <si>
    <t>1.082,91</t>
  </si>
  <si>
    <t>1.090,34</t>
  </si>
  <si>
    <t>1.046,71</t>
  </si>
  <si>
    <t>1.181,24</t>
  </si>
  <si>
    <t>1.115,62</t>
  </si>
  <si>
    <t>1.123,04</t>
  </si>
  <si>
    <t>1.097,94</t>
  </si>
  <si>
    <t>1.246,68</t>
  </si>
  <si>
    <t>1.170,69</t>
  </si>
  <si>
    <t>1.178,79</t>
  </si>
  <si>
    <t>1.133,80</t>
  </si>
  <si>
    <t>1.282,53</t>
  </si>
  <si>
    <t>1.205,35</t>
  </si>
  <si>
    <t>1.213,14</t>
  </si>
  <si>
    <t>1.195,90</t>
  </si>
  <si>
    <t>1.358,83</t>
  </si>
  <si>
    <t>1.270,95</t>
  </si>
  <si>
    <t>1.279,42</t>
  </si>
  <si>
    <t>1.241,26</t>
  </si>
  <si>
    <t>1.404,19</t>
  </si>
  <si>
    <t>1.316,29</t>
  </si>
  <si>
    <t>1.324,70</t>
  </si>
  <si>
    <t>1.074,47</t>
  </si>
  <si>
    <t>1.202,93</t>
  </si>
  <si>
    <t>1.141,45</t>
  </si>
  <si>
    <t>1.148,55</t>
  </si>
  <si>
    <t>1.148,33</t>
  </si>
  <si>
    <t>1.282,85</t>
  </si>
  <si>
    <t>1.217,24</t>
  </si>
  <si>
    <t>1.224,67</t>
  </si>
  <si>
    <t>1.181,03</t>
  </si>
  <si>
    <t>1.315,56</t>
  </si>
  <si>
    <t>1.249,95</t>
  </si>
  <si>
    <t>1.257,37</t>
  </si>
  <si>
    <t>1.233,07</t>
  </si>
  <si>
    <t>1.381,80</t>
  </si>
  <si>
    <t>1.305,82</t>
  </si>
  <si>
    <t>1.313,91</t>
  </si>
  <si>
    <t>1.268,93</t>
  </si>
  <si>
    <t>1.417,65</t>
  </si>
  <si>
    <t>1.340,48</t>
  </si>
  <si>
    <t>1.348,26</t>
  </si>
  <si>
    <t>1.331,65</t>
  </si>
  <si>
    <t>1.494,59</t>
  </si>
  <si>
    <t>1.406,70</t>
  </si>
  <si>
    <t>1.415,18</t>
  </si>
  <si>
    <t>1.377,01</t>
  </si>
  <si>
    <t>1.539,95</t>
  </si>
  <si>
    <t>1.452,04</t>
  </si>
  <si>
    <t>1.460,46</t>
  </si>
  <si>
    <t>1.211,79</t>
  </si>
  <si>
    <t>1.340,25</t>
  </si>
  <si>
    <t>1.278,77</t>
  </si>
  <si>
    <t>1.285,87</t>
  </si>
  <si>
    <t>1.286,29</t>
  </si>
  <si>
    <t>1.420,82</t>
  </si>
  <si>
    <t>1.355,20</t>
  </si>
  <si>
    <t>1.362,63</t>
  </si>
  <si>
    <t>1.319,20</t>
  </si>
  <si>
    <t>1.453,74</t>
  </si>
  <si>
    <t>1.388,12</t>
  </si>
  <si>
    <t>1.395,54</t>
  </si>
  <si>
    <t>1.372,23</t>
  </si>
  <si>
    <t>1.520,97</t>
  </si>
  <si>
    <t>1.444,99</t>
  </si>
  <si>
    <t>1.453,08</t>
  </si>
  <si>
    <t>1.409,09</t>
  </si>
  <si>
    <t>1.557,83</t>
  </si>
  <si>
    <t>1.480,66</t>
  </si>
  <si>
    <t>1.488,44</t>
  </si>
  <si>
    <t>1.476,39</t>
  </si>
  <si>
    <t>1.639,33</t>
  </si>
  <si>
    <t>1.551,44</t>
  </si>
  <si>
    <t>1.559,92</t>
  </si>
  <si>
    <t>1.515,85</t>
  </si>
  <si>
    <t>1.678,79</t>
  </si>
  <si>
    <t>1.590,88</t>
  </si>
  <si>
    <t>1.599,30</t>
  </si>
  <si>
    <t>97,34</t>
  </si>
  <si>
    <t>225,80</t>
  </si>
  <si>
    <t>164,32</t>
  </si>
  <si>
    <t>169,86</t>
  </si>
  <si>
    <t>304,40</t>
  </si>
  <si>
    <t>238,77</t>
  </si>
  <si>
    <t>337,00</t>
  </si>
  <si>
    <t>271,37</t>
  </si>
  <si>
    <t>278,80</t>
  </si>
  <si>
    <t>251,57</t>
  </si>
  <si>
    <t>400,31</t>
  </si>
  <si>
    <t>324,32</t>
  </si>
  <si>
    <t>332,42</t>
  </si>
  <si>
    <t>287,06</t>
  </si>
  <si>
    <t>435,80</t>
  </si>
  <si>
    <t>358,62</t>
  </si>
  <si>
    <t>366,41</t>
  </si>
  <si>
    <t>346,08</t>
  </si>
  <si>
    <t>509,02</t>
  </si>
  <si>
    <t>421,13</t>
  </si>
  <si>
    <t>175,94</t>
  </si>
  <si>
    <t>251,12</t>
  </si>
  <si>
    <t>235,36</t>
  </si>
  <si>
    <t>241,68</t>
  </si>
  <si>
    <t>321,49</t>
  </si>
  <si>
    <t>263,30</t>
  </si>
  <si>
    <t>296,00</t>
  </si>
  <si>
    <t>590,61</t>
  </si>
  <si>
    <t>684,89</t>
  </si>
  <si>
    <t>741,27</t>
  </si>
  <si>
    <t>830,81</t>
  </si>
  <si>
    <t>712,75</t>
  </si>
  <si>
    <t>807,50</t>
  </si>
  <si>
    <t>863,89</t>
  </si>
  <si>
    <t>951,80</t>
  </si>
  <si>
    <t>843,67</t>
  </si>
  <si>
    <t>939,07</t>
  </si>
  <si>
    <t>995,45</t>
  </si>
  <si>
    <t>1.083,85</t>
  </si>
  <si>
    <t>993,20</t>
  </si>
  <si>
    <t>1.089,06</t>
  </si>
  <si>
    <t>1.145,44</t>
  </si>
  <si>
    <t>1.234,47</t>
  </si>
  <si>
    <t>484,10</t>
  </si>
  <si>
    <t>605,91</t>
  </si>
  <si>
    <t>735,26</t>
  </si>
  <si>
    <t>883,06</t>
  </si>
  <si>
    <t>153,55</t>
  </si>
  <si>
    <t>247,83</t>
  </si>
  <si>
    <t>304,21</t>
  </si>
  <si>
    <t>393,75</t>
  </si>
  <si>
    <t>157,05</t>
  </si>
  <si>
    <t>251,80</t>
  </si>
  <si>
    <t>308,19</t>
  </si>
  <si>
    <t>396,10</t>
  </si>
  <si>
    <t>161,05</t>
  </si>
  <si>
    <t>256,45</t>
  </si>
  <si>
    <t>312,83</t>
  </si>
  <si>
    <t>401,23</t>
  </si>
  <si>
    <t>166,16</t>
  </si>
  <si>
    <t>262,02</t>
  </si>
  <si>
    <t>318,40</t>
  </si>
  <si>
    <t>407,43</t>
  </si>
  <si>
    <t>52,64</t>
  </si>
  <si>
    <t>56,0</t>
  </si>
  <si>
    <t xml:space="preserve">AD 04.05.0050 (/) </t>
  </si>
  <si>
    <t xml:space="preserve">Analise granulometrica sem sedimentacao.
(desonerado) </t>
  </si>
  <si>
    <t xml:space="preserve">un </t>
  </si>
  <si>
    <t>196,91</t>
  </si>
  <si>
    <t>AD 04.05.0053 (/)</t>
  </si>
  <si>
    <t>Analise granulometrica completa, em amostra de
solo, de acordo com a NBR7181 e NBR6457,
compreendendo as fases de peneiramento e
sedimentacao, quando constatada a presenca de
particulas finas em sua composicao.(desonerado)</t>
  </si>
  <si>
    <t>310,80</t>
  </si>
  <si>
    <t>AD 04.05.0100 (/)</t>
  </si>
  <si>
    <t>Ensaio de adensamento endometrico em amostra
de solo, envolvendo, no minimo, 10 estagios de
carga, inclusive um laco de descarregamento e
recarregamento, de acordo com as recomendacoes
estabelecidas na NBR12007.(desonerado)</t>
  </si>
  <si>
    <t>1.469,94</t>
  </si>
  <si>
    <t>AD 04.05.0150 (/)</t>
  </si>
  <si>
    <t>Ensaio de cizalhamento direto em solo, com, no
minimo, 3 niveis de tensao normal aplicada a
amostra e com apresentacao das curvas de tensao
cisalhante por deslocamento horizontal e
deslocamento vertical por deslocamento horizontal,
em mm, para cada um dos 3 niveis de tensao.
(desonerado)</t>
  </si>
  <si>
    <t>1.344,34</t>
  </si>
  <si>
    <t>AD 04.05.0200 (/)</t>
  </si>
  <si>
    <t>Ensaio de laboratorio, para determinacao da
Densidade Real dos graos de amostra de solo, de
acordo com as recomendacoes de preparo descritas
na NBR6457.(desonerado)</t>
  </si>
  <si>
    <t>163,92</t>
  </si>
  <si>
    <t>AD 04.05.0250 (/)</t>
  </si>
  <si>
    <t>Ensaio para determinacao, em laboratorio, do
Limite de Liquidez de amostra de solo fino, de
acordo com as recomendacoes da NBR7180 e da
NBR6457.(desonerado)</t>
  </si>
  <si>
    <t>119,21</t>
  </si>
  <si>
    <t>AD 04.05.0300 (/)</t>
  </si>
  <si>
    <t>Ensaio para determinacao, em laboratorio, do
Limite de Plasticidade de amostra de solo fino, de
acordo com as recomendacoes da NBR7180 e da
NBR6457.(desonerado)</t>
  </si>
  <si>
    <t xml:space="preserve">AD 04.05.0325 (/) </t>
  </si>
  <si>
    <t xml:space="preserve">Ensaio para determinacao de massa especifica
aparente "in situ" (DPTM-92/64).(desonerado) </t>
  </si>
  <si>
    <t>AD 04.05.0350 (/)</t>
  </si>
  <si>
    <t>Ensaio para determinacao, em laboratorio, do Peso
Especifico Aparente de amostra de solo, de acordo
com as recomendacoes da NBR6457.(desonerado)</t>
  </si>
  <si>
    <t>AD 04.05.0450 (/)</t>
  </si>
  <si>
    <t>Ensaio para determinacao do Indice de Suporte
California (CBR) - 3 pontos - obtido com energia
Proctor Normal, atraves de, no minimo, 5 corpos de
prova, conforme recomendacoes da NBR9895.
(desonerado)</t>
  </si>
  <si>
    <t>1.196,39</t>
  </si>
  <si>
    <t>AD 04.05.0500 (/)</t>
  </si>
  <si>
    <t>Ensaio para determinacao, no campo, da umidade
aparente do solo, atraves do Metodo "speedy".
(desonerado)</t>
  </si>
  <si>
    <t>41,51</t>
  </si>
  <si>
    <t xml:space="preserve">AD 04.05.0550 (/) </t>
  </si>
  <si>
    <t xml:space="preserve">Ensaio para determinacao da umidade natural de
amostras de solo, em laboratorio.(desonerado) </t>
  </si>
  <si>
    <t>AD 04.05.0600 (/)</t>
  </si>
  <si>
    <t>Extracao e acondicionamento de amostra
indeformada de solo, com pistao estacionario de
100mm e de acordo com as recomendacoes
estabelecidas na NBR9820.(desonerado)</t>
  </si>
  <si>
    <t xml:space="preserve">AD 04.05.0650 (B) </t>
  </si>
  <si>
    <t xml:space="preserve">Instalacao de medidor de nivel de agua, inclusive
transporte da equipe.(desonerado) </t>
  </si>
  <si>
    <t xml:space="preserve">m </t>
  </si>
  <si>
    <t>257,42</t>
  </si>
  <si>
    <t xml:space="preserve">AD 04.05.0700 (/) </t>
  </si>
  <si>
    <t xml:space="preserve">Sondagem manual com pa e picareta, por metro
linear ou fracao.(desonerado) </t>
  </si>
  <si>
    <t xml:space="preserve">AD 04.05.0703 (/) </t>
  </si>
  <si>
    <t xml:space="preserve">Sondagem manual com trado e cavadeira, por
metro linear ou fracao.(desonerado) </t>
  </si>
  <si>
    <t xml:space="preserve">AD 04.05.0706 (A) </t>
  </si>
  <si>
    <t xml:space="preserve">Sondagem de reconhecimento, a trado manual, com
diametro de 100mm.(desonerado) </t>
  </si>
  <si>
    <t>109,93</t>
  </si>
  <si>
    <t>AD 04.10.0050 (/)</t>
  </si>
  <si>
    <t>Sondagem rotativa vertical, em rocha alterada, com
coroa de Widia ou similar, diametro B (60mm),
inclusive deslocamento e posicionamento em cada
furo.(desonerado)</t>
  </si>
  <si>
    <t>252,58</t>
  </si>
  <si>
    <t xml:space="preserve">AD 04.10.0100 (/) </t>
  </si>
  <si>
    <t>Sondagem rotativa vertical, em rocha alterada, com
coroa de Widia ou similar, diametro N (75mm),</t>
  </si>
  <si>
    <t>294,74</t>
  </si>
  <si>
    <t>07/06/2022 11:43 CATÁLOGO DE ITENS DE SERVIÇO - SCO</t>
  </si>
  <si>
    <t>www2.rio.rj.gov.br/sco/catalogo.cfm 2/55</t>
  </si>
  <si>
    <t>inclusive deslocamento e posicionamento em cada
furo.(desonerado)</t>
  </si>
  <si>
    <t>AD 04.10.0150 (/)</t>
  </si>
  <si>
    <t>Sondagem rotativa vertical, em solo, com coroa de
Widia ou similar, diametro B (60mm), inclusive
deslocamento e posicionamento em cada furo.
(desonerado)</t>
  </si>
  <si>
    <t>Copyright © 2006 Secretaria Municipal de Infraestrutura</t>
  </si>
  <si>
    <t>Rua Afonso Cavalcanti, 455, 9º andar, Cidade Nova</t>
  </si>
  <si>
    <t>Telefone: 2976-1669</t>
  </si>
  <si>
    <t>www2.rio.rj.gov.br/sco/catalogo.cfm 3/55</t>
  </si>
  <si>
    <t>O</t>
  </si>
  <si>
    <t>--</t>
  </si>
  <si>
    <t>Catálogo de Itens de Serviços SCO</t>
  </si>
  <si>
    <t>Selecionado em 07/06/2022 11:43 hs</t>
  </si>
  <si>
    <t>Mês/Ano de Referência:05/2022</t>
  </si>
  <si>
    <t xml:space="preserve">Item de Serviço </t>
  </si>
  <si>
    <t xml:space="preserve">Descrição </t>
  </si>
  <si>
    <t>Und. de
Medida</t>
  </si>
  <si>
    <t>Custo
R$</t>
  </si>
  <si>
    <t>AD 04.10.0200 (/)</t>
  </si>
  <si>
    <t>Sondagem rotativa vertical, em solo, com coroa de
Widia ou similar, diametro N (75mm), inclusive
deslocamento e posicionamento em cada furo.
(desonerado)</t>
  </si>
  <si>
    <t>155,58</t>
  </si>
  <si>
    <t>AD 04.15.0050 (/)</t>
  </si>
  <si>
    <t>Sondagem rotativa com Coroa de diamante, em
rocha sa, diametro HW, inclinada (qualquer
inclinacao diferente da vertical), inclusive
deslocamento dentro do canteiro e instalacao da
sonda no furo.(desonerado)</t>
  </si>
  <si>
    <t>976,91</t>
  </si>
  <si>
    <t>AD 04.15.0100 (/)</t>
  </si>
  <si>
    <t>Sondagem rotativa com Coroa de diamante, em
rocha sa, diametro NW, inclinada (qualquer
inclinacao diferente da vertical), inclusive
deslocamento dentro do canteiro e instalacao da
sonda no furo.(desonerado)</t>
  </si>
  <si>
    <t>813,17</t>
  </si>
  <si>
    <t>AD 04.15.0150 (/)</t>
  </si>
  <si>
    <t>Sondagem rotativa vertical, em rocha alterada, com
coroa de diamante, diametro B (60mm), inclusive
deslocamento e posicionamento em cada furo.
(desonerado)</t>
  </si>
  <si>
    <t>650,65</t>
  </si>
  <si>
    <t>AD 04.15.0200 (/)</t>
  </si>
  <si>
    <t>Sondagem rotativa vertical, em rocha alterada, com
coroa de diamante, diametro H (99mm), inclusive
deslocamento e posicionamento em cada furo.
(desonerado)</t>
  </si>
  <si>
    <t>737,55</t>
  </si>
  <si>
    <t>AD 04.15.0250 (/)</t>
  </si>
  <si>
    <t>Sondagem rotativa vertical, em rocha sa, com coroa
de diamante, diametro B (60mm), inclusive
deslocamento e posicionamento em cada furo.
(desonerado)</t>
  </si>
  <si>
    <t>653,61</t>
  </si>
  <si>
    <t>AD 04.15.0300 (/)</t>
  </si>
  <si>
    <t>Sondagem rotativa vertical, em rocha sa, com coroa
de diamante, diametro N (75mm), inclusive
deslocamento e posicionamento em cada furo.
(desonerado)</t>
  </si>
  <si>
    <t>712,61</t>
  </si>
  <si>
    <t>AD 04.15.0400 (/)</t>
  </si>
  <si>
    <t>Sondagem rotativa vertical, em rocha sa, com coroa
de diamante, diametro H (99mm), inclusive
deslocamento e posicionamento em cada furo.
(desonerado)</t>
  </si>
  <si>
    <t>855,99</t>
  </si>
  <si>
    <t>AD 04.20.0050 (/)</t>
  </si>
  <si>
    <t>Sondagem a percussao com diametro ate 3", com
ensaio de penetracao (SPT) a cada metro, incluindo
relatorio contendo classificacao tatil visual das
amostras, perfis individuais dos furos, planta de
localizacao e respectivas cotas das sondagens.
Inclui deslocamento ate 50m de distancia e
instalacao do tripe em cada furo dentro do canteiro,
excluindo mobilizacao e desmobilizacao.
(desonerado)</t>
  </si>
  <si>
    <t>85,00</t>
  </si>
  <si>
    <t xml:space="preserve">AD 05.05.0050 (/) </t>
  </si>
  <si>
    <t xml:space="preserve">Analise granulometrica sem sedimentacao. </t>
  </si>
  <si>
    <t>221,70</t>
  </si>
  <si>
    <t>Analise granulometrica completa, em amostra de
solo, de acordo com a NBR7181 e NBR6457,
compreendendo as fases de peneiramento e
sedimentacao, quando constatada a presenca de
particulas finas em sua composicao.</t>
  </si>
  <si>
    <t>Ensaio de adensamento endometrico em amostra
de solo, envolvendo, no minimo, 10 estagios de
carga, inclusive um laco de descarregamento e
recarregamento, de acordo com as recomendacoes
estabelecidas na NBR12007.</t>
  </si>
  <si>
    <t>1.654,99</t>
  </si>
  <si>
    <t>Ensaio de cizalhamento direto em solo, com, no
minimo, 3 niveis de tensao normal aplicada a
amostra e com apresentacao das curvas de tensao
cisalhante por deslocamento horizontal e
deslocamento vertical por deslocamento horizontal,
em mm, para cada um dos 3 niveis de tensao.</t>
  </si>
  <si>
    <t>1.513,58</t>
  </si>
  <si>
    <t>Ensaio de laboratorio, para determinacao da
Densidade Real dos graos de amostra de solo, de
acordo com as recomendacoes de preparo descritas
na NBR6457.</t>
  </si>
  <si>
    <t>184,55</t>
  </si>
  <si>
    <t>Ensaio para determinacao, em laboratorio, do
Limite de Liquidez de amostra de solo fino, de
acordo com as recomendacoes da NBR7180 e da
NBR6457.</t>
  </si>
  <si>
    <t xml:space="preserve">AD 05.05.0300 (/) </t>
  </si>
  <si>
    <t>Ensaio para determinacao, em laboratorio, do
Limite de Plasticidade de amostra de solo fino, de</t>
  </si>
  <si>
    <t>www2.rio.rj.gov.br/sco/catalogo.cfm 4/55</t>
  </si>
  <si>
    <t>acordo com as recomendacoes da NBR7180 e da
NBR6457.</t>
  </si>
  <si>
    <t xml:space="preserve">AD 05.05.0325 (/) </t>
  </si>
  <si>
    <t xml:space="preserve">Ensaio para determinacao de massa especifica
aparente "in situ" (DPTM-92/64). </t>
  </si>
  <si>
    <t>74,30</t>
  </si>
  <si>
    <t>Ensaio para determinacao, em laboratorio, do Peso
Especifico Aparente de amostra de solo, de acordo
com as recomendacoes da NBR6457.</t>
  </si>
  <si>
    <t>Ensaio para determinacao do Indice de Suporte
California (CBR) - 3 pontos - obtido com energia
Proctor Normal, atraves de, no minimo, 5 corpos de
prova, conforme recomendacoes da NBR9895.</t>
  </si>
  <si>
    <t>1.347,00</t>
  </si>
  <si>
    <t>www2.rio.rj.gov.br/sco/catalogo.cfm 5/55</t>
  </si>
  <si>
    <t xml:space="preserve">AD 05.05.0500 (/) </t>
  </si>
  <si>
    <t xml:space="preserve">Ensaio para determinacao, no campo, da umidade
aparente do solo, atraves do Metodo "speedy". </t>
  </si>
  <si>
    <t xml:space="preserve">AD 05.05.0550 (/) </t>
  </si>
  <si>
    <t xml:space="preserve">Ensaio para determinacao da umidade natural de
amostras de solo, em laboratorio. </t>
  </si>
  <si>
    <t>69,51</t>
  </si>
  <si>
    <t>Extracao e acondicionamento de amostra
indeformada de solo, com pistao estacionario de
100mm e de acordo com as recomendacoes
estabelecidas na NBR9820.</t>
  </si>
  <si>
    <t xml:space="preserve">AD 05.05.0650 (B) </t>
  </si>
  <si>
    <t xml:space="preserve">Instalacao de medidor de nivel de agua, inclusive
transporte da equipe. </t>
  </si>
  <si>
    <t>266,74</t>
  </si>
  <si>
    <t xml:space="preserve">AD 05.05.0700 (/) </t>
  </si>
  <si>
    <t xml:space="preserve">Sondagem manual com pa e picareta, por metro
linear ou fracao. </t>
  </si>
  <si>
    <t xml:space="preserve">AD 05.05.0703 (/) </t>
  </si>
  <si>
    <t xml:space="preserve">Sondagem manual com trado e cavadeira, por
metro linear ou fracao. </t>
  </si>
  <si>
    <t>156,99</t>
  </si>
  <si>
    <t xml:space="preserve">AD 05.05.0706 (A) </t>
  </si>
  <si>
    <t xml:space="preserve">Sondagem de reconhecimento, a trado manual, com
diametro de 100mm. </t>
  </si>
  <si>
    <t>Sondagem rotativa vertical, em rocha alterada, com
coroa de Widia ou similar, diametro B (60mm),
inclusive deslocamento e posicionamento em cada
furo.</t>
  </si>
  <si>
    <t>269,88</t>
  </si>
  <si>
    <t>Sondagem rotativa vertical, em rocha alterada, com
coroa de Widia ou similar, diametro N (75mm),
inclusive deslocamento e posicionamento em cada
furo.</t>
  </si>
  <si>
    <t>314,95</t>
  </si>
  <si>
    <t>Sondagem rotativa vertical, em solo, com coroa de
Widia ou similar, diametro B (60mm), inclusive
deslocamento e posicionamento em cada furo.</t>
  </si>
  <si>
    <t>Sondagem rotativa vertical, em solo, com coroa de
Widia ou similar, diametro N (75mm), inclusive
deslocamento e posicionamento em cada furo.</t>
  </si>
  <si>
    <t>166,24</t>
  </si>
  <si>
    <t>Sondagem rotativa com Coroa de diamante, em
rocha sa, diametro HW, inclinada (qualquer
inclinacao diferente da vertical), inclusive
deslocamento dentro do canteiro e instalacao da
sonda no furo.</t>
  </si>
  <si>
    <t>1.043,74</t>
  </si>
  <si>
    <t>Sondagem rotativa com Coroa de diamante, em
rocha sa, diametro NW, inclinada (qualquer
inclinacao diferente da vertical), inclusive
deslocamento dentro do canteiro e instalacao da
sonda no furo.</t>
  </si>
  <si>
    <t>867,86</t>
  </si>
  <si>
    <t>Sondagem rotativa vertical, em rocha alterada, com
coroa de diamante, diametro B (60mm), inclusive
deslocamento e posicionamento em cada furo.</t>
  </si>
  <si>
    <t>696,55</t>
  </si>
  <si>
    <t>Sondagem rotativa vertical, em rocha alterada, com
coroa de diamante, diametro H (99mm), inclusive
deslocamento e posicionamento em cada furo.</t>
  </si>
  <si>
    <t>786,00</t>
  </si>
  <si>
    <t>Sondagem rotativa vertical, em rocha sa, com coroa
de diamante, diametro B (60mm), inclusive
deslocamento e posicionamento em cada furo.</t>
  </si>
  <si>
    <t>698,45</t>
  </si>
  <si>
    <t>Sondagem rotativa vertical, em rocha sa, com coroa
de diamante, diametro N (75mm), inclusive
deslocamento e posicionamento em cada furo.</t>
  </si>
  <si>
    <t>760,17</t>
  </si>
  <si>
    <t>Sondagem rotativa vertical, em rocha sa, com coroa
de diamante, diametro H (99mm), inclusive
deslocamento e posicionamento em cada furo.</t>
  </si>
  <si>
    <t>914,12</t>
  </si>
  <si>
    <t>Sondagem a percussao com diametro ate 3", com
ensaio de penetracao (SPT) a cada metro, incluindo
relatorio contendo classificacao tatil visual das
amostras, perfis individuais dos furos, planta de
localizacao e respectivas cotas das sondagens.
Inclui deslocamento ate 50m de distancia e
instalacao do tripe em cada furo dentro do canteiro,
excluindo mobilizacao e desmobilizacao.</t>
  </si>
  <si>
    <t>AD 09.05.0050 (/)</t>
  </si>
  <si>
    <t>Marcacao de obra, sem instrumento topografico,
considerada a projecao horizontal da area
envolvente.(desonerado)</t>
  </si>
  <si>
    <t xml:space="preserve">m2 </t>
  </si>
  <si>
    <t xml:space="preserve">AD 09.10.0100 (/) </t>
  </si>
  <si>
    <t>Locacao de obra com aparelho topografico, sobre
cerca de marcacao, inclusive construcao desta e sua</t>
  </si>
  <si>
    <t>www2.rio.rj.gov.br/sco/catalogo.cfm 6/55</t>
  </si>
  <si>
    <t>pre-locacao e o fornecimento do material e tendo,
por medicao, o perimetro a construir.(desonerado)</t>
  </si>
  <si>
    <t>Marcacao de obra, sem instrumento topografico,
considerada a projecao horizontal da area
envolvente.</t>
  </si>
  <si>
    <t>www2.rio.rj.gov.br/sco/catalogo.cfm 7/55</t>
  </si>
  <si>
    <t>Locacao de obra com aparelho topografico, sobre
cerca de marcacao, inclusive construcao desta e sua
pre-locacao e o fornecimento do material e tendo,
por medicao, o perimetro a construir.</t>
  </si>
  <si>
    <t>AD 14.05.0050 (/)</t>
  </si>
  <si>
    <t>Deslocamento, entre furos, de equipamento de
sondagem a percurssao, incluindo desmontagem e
remontagem.(desonerado)</t>
  </si>
  <si>
    <t>282,23</t>
  </si>
  <si>
    <t>AD 14.10.0050 (/)</t>
  </si>
  <si>
    <t>Carga e descarga de equipamentos pesados em
carretas, exclusive o custo horario do equipamento,
durante a operacao.(desonerado)</t>
  </si>
  <si>
    <t xml:space="preserve">t </t>
  </si>
  <si>
    <t>41,02</t>
  </si>
  <si>
    <t>AD 14.10.0100 (A)</t>
  </si>
  <si>
    <t>Transporte de andaime suspenso, tipo leve, para
pintura, inclusive ida e volta do caminhao, carga e
descarga (considerar o minimo de 40unxKm, para
calculo deste transporte).(desonerado)</t>
  </si>
  <si>
    <t xml:space="preserve">un.Km </t>
  </si>
  <si>
    <t>2,75</t>
  </si>
  <si>
    <t>AD 14.10.0150 (A)</t>
  </si>
  <si>
    <t>Transporte de andaime suspenso, tipo pesado, para
revestimento, inclusive ida e volta do caminhao,
carga e descarga (considerar o minimo de
200unxKm, para calculo deste transporte).
(desonerado)</t>
  </si>
  <si>
    <t>AD 14.10.0200 (/)</t>
  </si>
  <si>
    <t>Transporte de andaime tubular, considerando-se a
area de projecao vertical do andaime, inclusive ida
e volta do caminhao, carga e descarga (considerar
o minimo de 315m2xKm, para calculo deste
transporte).(desonerado)</t>
  </si>
  <si>
    <t xml:space="preserve">m2.Km </t>
  </si>
  <si>
    <t>AD 14.10.0250 (/)</t>
  </si>
  <si>
    <t>Transporte de elevador de obras constituido por
cabine aberta, com plataforma, guinchos e cabos de
16m de altura.(desonerado)</t>
  </si>
  <si>
    <t>163,87</t>
  </si>
  <si>
    <t>AD 14.10.0300 (/)</t>
  </si>
  <si>
    <t>Transporte de equipamentos pesados em carretas,
exclusive a carga e descarga e o custo horario dos
equipamentos transportados.(desonerado)</t>
  </si>
  <si>
    <t xml:space="preserve">t.Km </t>
  </si>
  <si>
    <t>AD 14.10.0350 (A)</t>
  </si>
  <si>
    <t>Transporte maritimo de carga de qualquer
natureza, exclusive despesas de carga e descarga,
no trajeto da Ilha do Governador ate a Ilha de
Paqueta ou vice-versa, em embarcacao apropriada
(considerar apenas a viagem com a carga).
(desonerado)</t>
  </si>
  <si>
    <t>73,19</t>
  </si>
  <si>
    <t>AD 14.15.0050 (C)</t>
  </si>
  <si>
    <t>Caminhoneta de servico, com cabine e cacamba,
com motor bicombustivel, cabine simples, com ar
condicionado e direcao hidraulica, capacidade de
carga minima de 650Kg, tracao 4 x 2, com
motorista, material de operacao e material de
manutencao. Custo horario produtivo.(desonerado)</t>
  </si>
  <si>
    <t xml:space="preserve">h </t>
  </si>
  <si>
    <t>96,71</t>
  </si>
  <si>
    <t>AD 14.15.0100 (B)</t>
  </si>
  <si>
    <t>Caminhoneta de servico, com cabine e cacamba,
com motor bicombustivel, cabine simples, com ar
condicionado e direcao hidraulica, capacidade de
carga minima de 650Kg, tracao 4 x 2, com
motorista e material de operacao. Custo horario
improdutivo (motor funcionando).(desonerado)</t>
  </si>
  <si>
    <t>54,69</t>
  </si>
  <si>
    <t>AD 14.15.0150 (B)</t>
  </si>
  <si>
    <t>Caminhoneta de servico, com cabine e cacamba,
com motor bicombustivel, cabine simples, com ar
condicionado e direcao hidraulica, capacidade de
carga minima de 650Kg, tracao 4 x 2, com
motorista. Custo horario improdutivo (motor
desligado).(desonerado)</t>
  </si>
  <si>
    <t>AD 14.15.0200 (A)</t>
  </si>
  <si>
    <t>Caminhoneta de servico, capacidade minima para
13 passageiros ou 1650Kg, com motorista, material
de operacao e material de manutencao, com as
seguintes especificacoes minimas: motor a gasolina
de 123CV, modelo basico. Custo horario diurno
(entre 05:00h e 22:00h).(desonerado)</t>
  </si>
  <si>
    <t>58,05</t>
  </si>
  <si>
    <t>AD 14.15.0250 (B)</t>
  </si>
  <si>
    <t>Caminhoneta de Servico, capacidade de 13
passageiros ou 1650Kg, com motorista, material de
operacao e material de manutencao, com as
seguintes especificacoes minimas: motor a gasolina
de 123CV, modelo basico. Custo horario produtivo.
(desonerado)</t>
  </si>
  <si>
    <t>115,91</t>
  </si>
  <si>
    <t xml:space="preserve">AD 14.15.0300 (A) </t>
  </si>
  <si>
    <t>Caminhoneta de Servico, capacidade de 13
passageiros ou 1650Kg, com motorista e material
de operacao, com as seguintes especificacoes</t>
  </si>
  <si>
    <t>79,37</t>
  </si>
  <si>
    <t>www2.rio.rj.gov.br/sco/catalogo.cfm 8/55</t>
  </si>
  <si>
    <t>minimas: motor a gasolina de 123CV. Custo horario
improdutivo (motor funcionando).(desonerado)</t>
  </si>
  <si>
    <t>AD 14.15.0350 (A)</t>
  </si>
  <si>
    <t>Caminhoneta de Servico, capacidade de 13
passageiros ou 1650Kg, com motorista, com as
seguintes especificacoes minimas: motor a gasolina
de 123CV. Custo horario improdutivo (motor
desligado).(desonerado)</t>
  </si>
  <si>
    <t>AD 14.15.0401 (B)</t>
  </si>
  <si>
    <t>Caminhoneta de Servico, capacidade de 7
passageiros ou 600 Kg, com motorista, material de
operacao e material de manutencao, com as
seguintes especificacoes minimas: a gasolina de
83CV, autonomia de 3000 Km/mes. Custo mensal.
(desonerado)</t>
  </si>
  <si>
    <t xml:space="preserve">un.mes </t>
  </si>
  <si>
    <t>6.214,07</t>
  </si>
  <si>
    <t>AD 14.15.0403 (B)</t>
  </si>
  <si>
    <t>Caminhoneta de Servico (kilometragem adicional),
capacidade para 13 passageiros ou 1650 Kg, com
motorista, material de operacao e material de
manutencao, com as seguintes especificacoes
minimas: motor a gasolina de 123CV. Custo do
quilometro adicional.(desonerado)</t>
  </si>
  <si>
    <t xml:space="preserve">Km </t>
  </si>
  <si>
    <t>www2.rio.rj.gov.br/sco/catalogo.cfm 9/55</t>
  </si>
  <si>
    <t>AD 14.15.0550 (A)</t>
  </si>
  <si>
    <t>Carreta para transporte pesado, com capacidade de
carga util de 60/80t, com motorista operador,
material de operacao e material de manutencao,
com as seguintes especificacoes minimas: motor
diesel de 330CV, chassis extensivel ate 21m e semi
reboque de 4 eixos. Custo horario produtivo.
(desonerado)</t>
  </si>
  <si>
    <t>484,84</t>
  </si>
  <si>
    <t>AD 14.15.0600 (A)</t>
  </si>
  <si>
    <t>Carreta para transporte pesado, com capacidade de
carga util de 60/80t, com motorista operador e
material de operacao, com as seguintes
especificacoes minimas: motor diesel de 330CV,
chassis extensivel ate 21m e semi-reboque de 4
eixos. Custo horario improdutivo (motor
funcionando).(desonerado)</t>
  </si>
  <si>
    <t>197,23</t>
  </si>
  <si>
    <t>AD 14.15.0650 (A)</t>
  </si>
  <si>
    <t>Carreta para transporte pesado, com capacidade de
carga util de 60/80t, com motorista operador, com
as seguintes especificacoes minimas: motor diesel
de 330CV, chassis extensivel ate 21m e semi
reboque de 4 eixos. Custo horario improdutivo
(motor desligado).(desonerado)</t>
  </si>
  <si>
    <t>157,44</t>
  </si>
  <si>
    <t>AD 14.15.0700 (A)</t>
  </si>
  <si>
    <t>Carreta para transporte pesado, com capacidade de
carga util de 30t, com motorista operador, material
de operacao e material de manutencao, com as
seguintes especificacoes minimas: motor diesel de
330CV, chassis extensivel ate 21m e semi-reboque
de 3 eixos. Custo horario produtivo.(desonerado)</t>
  </si>
  <si>
    <t>371,27</t>
  </si>
  <si>
    <t>AD 14.15.0703 (/)</t>
  </si>
  <si>
    <t>Carreta para transporte pesado, com capacidade de
carga util de 30t, com motorista operador e
material de operacao, com as seguintes
especificacoes minimas: motor diesel de 330CV,
chassis extensivel ate 21m e semi-reboque de 3
eixos. Custo horario improdutivo (motor
funcionando).(desonerado)</t>
  </si>
  <si>
    <t>176,27</t>
  </si>
  <si>
    <t>AD 14.15.0706 (/)</t>
  </si>
  <si>
    <t>Carreta para transporte pesado, com capacidade de
carga util de 30t, com motorista, com as seguintes
especificacoes minimas: motor diesel de 330CV,
chassis extensivel ate 21m e semi-reboque de 3
eixos. Custo horario improdutivo (motor desligado).
(desonerado)</t>
  </si>
  <si>
    <t>AD 14.15.0750 (B)</t>
  </si>
  <si>
    <t>Veiculo de servico, motor 1.0, com ar condicionado,
direcao hidraulica, radio, inclusive combustivel,
seguro, lubrificacao, manutencao, licenciamento,
quilometragem livre, sem motorista. Custo mensal.
(desonerado)</t>
  </si>
  <si>
    <t>6.366,59</t>
  </si>
  <si>
    <t>AD 14.15.0770 (A)</t>
  </si>
  <si>
    <t>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
(desonerado)</t>
  </si>
  <si>
    <t>5.449,29</t>
  </si>
  <si>
    <t>AD 14.15.0800 (A)</t>
  </si>
  <si>
    <t>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mensal.(desonerado)</t>
  </si>
  <si>
    <t>6.890,56</t>
  </si>
  <si>
    <t>Deslocamento, entre furos, de equipamento de
sondagem a percurssao, incluindo desmontagem e
remontagem.</t>
  </si>
  <si>
    <t>308,10</t>
  </si>
  <si>
    <t>Carga e descarga de equipamentos pesados em
carretas, exclusive o custo horario do equipamento,
durante a operacao.</t>
  </si>
  <si>
    <t xml:space="preserve">AD 15.10.0100 (A) </t>
  </si>
  <si>
    <t>Transporte de andaime suspenso, tipo leve, para
pintura, inclusive ida e volta do caminhao, carga e</t>
  </si>
  <si>
    <t>www2.rio.rj.gov.br/sco/catalogo.cfm 10/55</t>
  </si>
  <si>
    <t>descarga (considerar o minimo de 40unxKm, para
calculo deste transporte).</t>
  </si>
  <si>
    <t>Transporte de andaime suspenso, tipo pesado, para
revestimento, inclusive ida e volta do caminhao,
carga e descarga (considerar o minimo de
200unxKm, para calculo deste transporte).</t>
  </si>
  <si>
    <t>Transporte de andaime tubular, considerando-se a
area de projecao vertical do andaime, inclusive ida
e volta do caminhao, carga e descarga (considerar
o minimo de 315m2xKm, para calculo deste
transporte).</t>
  </si>
  <si>
    <t>Transporte de elevador de obras constituido por
cabine aberta, com plataforma, guinchos e cabos de
16m de altura.</t>
  </si>
  <si>
    <t>177,32</t>
  </si>
  <si>
    <t>Transporte de equipamentos pesados em carretas,
exclusive a carga e descarga e o custo horario dos
equipamentos transportados.</t>
  </si>
  <si>
    <t>www2.rio.rj.gov.br/sco/catalogo.cfm 11/55</t>
  </si>
  <si>
    <t>Transporte maritimo de carga de qualquer
natureza, exclusive despesas de carga e descarga,
no trajeto da Ilha do Governador ate a Ilha de
Paqueta ou vice-versa, em embarcacao apropriada
(considerar apenas a viagem com a carga).</t>
  </si>
  <si>
    <t>Caminhoneta de servico, com cabine e cacamba,
com motor bicombustivel, cabine simples, com ar
condicionado e direcao hidraulica, capacidade de
carga minima de 650Kg, tracao 4 x 2, com
motorista, material de operacao e material de
manutencao. Custo horario produtivo.</t>
  </si>
  <si>
    <t>98,02</t>
  </si>
  <si>
    <t>Caminhoneta de servico, com cabine e cacamba,
com motor bicombustivel, cabine simples, com ar
condicionado e direcao hidraulica, capacidade de
carga minima de 650Kg, tracao 4 x 2, com
motorista e material de operacao. Custo horario
improdutivo (motor funcionando).</t>
  </si>
  <si>
    <t>Caminhoneta de servico, com cabine e cacamba,
com motor bicombustivel, cabine simples, com ar
condicionado e direcao hidraulica, capacidade de
carga minima de 650Kg, tracao 4 x 2, com
motorista. Custo horario improdutivo (motor
desligado).</t>
  </si>
  <si>
    <t>Caminhoneta de servico, capacidade para 13
passageiros ou 1650Kg, com motorista, material de
operacao e material de manutencao, com as
seguintes especificacoes minimas: motor a gasolina
de 123CV, modelo basico. Custo horario diurno
(entre 05:00h e 22:00h).</t>
  </si>
  <si>
    <t>56,72</t>
  </si>
  <si>
    <t>Caminhoneta de Servico, capacidade para 13
passageiros ou 1650Kg, com motorista, material de
operacao e material de manutencao, com as
seguintes especificacoes minimas: motor a gasolina
de 123CV. Custo horario produtivo.</t>
  </si>
  <si>
    <t>172,23</t>
  </si>
  <si>
    <t>Caminhoneta de Servico, capacidade para 13
passageiros ou 1650Kg, com motorista e material
de operacao, com as seguintes especificacoes
minimas: motor a gasolina de 123CV. Custo horario
improdutivo (motor funcionando).</t>
  </si>
  <si>
    <t>Caminhoneta de Servico, capacidade para 13
passageiros ou 1650Kg, com motorista, com as
seguintes especificacoes minimas: motor a gasolina
de 123CV. Custo horario improdutivo (motor
desligado).</t>
  </si>
  <si>
    <t>Caminhoneta de Servico, capacidade de 7
passageiros ou 600 Kg, com motorista, material de
operacao e material de manutencao, com as
seguintes especificacoes minimas: a gasolina de
83CV, autonomia de 3000 Km/mes. Custo mensal.</t>
  </si>
  <si>
    <t>6.444,63</t>
  </si>
  <si>
    <t>AD 15.15.0403 (B)</t>
  </si>
  <si>
    <t>Caminhoneta de Servico (kilometragem adicional),
capacidade para 13 passageiros ou 1650 Kg, com
motorista, material de operacao e material de
manutencao, com as seguintes especificacoes
minimas: motor a gasolina de 123CV. Custo do
quilometro adicional.</t>
  </si>
  <si>
    <t>Carreta para transporte pesado, com capacidade de
carga util de 60/80t, com motorista operador,
material de operacao e material de manutencao,
com as seguintes especificacoes minimas: motor
diesel de 330CV, chassis extensivel ate 21m e semi
reboque de 4 eixos. Custo horario produtivo.</t>
  </si>
  <si>
    <t>487,23</t>
  </si>
  <si>
    <t>Carreta para transporte pesado, com capacidade de
carga util de 60/80t, com motorista operador e
material de operacao, com as seguintes
especificacoes minimas: motor diesel de 330CV,
chassis extensivel ate 21m e semi-reboque de 4
eixos. Custo horario improdutivo (motor
funcionando).</t>
  </si>
  <si>
    <t>199,62</t>
  </si>
  <si>
    <t xml:space="preserve">AD 15.15.0650 (A) </t>
  </si>
  <si>
    <t>Carreta para transporte pesado, com capacidade de
carga util de 60/80t, com motorista operador, com
as seguintes especificacoes minimas: motor diesel</t>
  </si>
  <si>
    <t>159,83</t>
  </si>
  <si>
    <t>www2.rio.rj.gov.br/sco/catalogo.cfm 12/55</t>
  </si>
  <si>
    <t>de 330CV, chassis extensivel ate 21m e semi
reboque de 4 eixos. Custo horario improdutivo
(motor desligado).</t>
  </si>
  <si>
    <t>Carreta para transporte pesado, com capacidade de
carga util de 30t, com motorista operador, material
de operacao e material de manutencao, com as
seguintes especificacoes minimas: motor diesel de
330CV, chassis extensivel ate 21m e semi-reboque
de 3 eixos. Custo horario produtivo.</t>
  </si>
  <si>
    <t>373,66</t>
  </si>
  <si>
    <t>Carreta para transporte pesado, com capacidade de
carga util de 30t, com motorista operador e
material de operacao, com as seguintes
especificacoes minimas: motor diesel de 330CV,
chassis extensivel ate 21m e semi-reboque de 3
eixos. Custo horario improdutivo (motor
funcionando).</t>
  </si>
  <si>
    <t>178,66</t>
  </si>
  <si>
    <t>www2.rio.rj.gov.br/sco/catalogo.cfm 13/55</t>
  </si>
  <si>
    <t>Carreta para transporte pesado, com capacidade de
carga util de 30t, com motorista, com as seguintes
especificacoes minimas: motor diesel de 330CV,
chassis extensivel ate 21m e semi-reboque de 3
eixos. Custo horario improdutivo (motor desligado).</t>
  </si>
  <si>
    <t>81,16</t>
  </si>
  <si>
    <t>Veiculo de servico, motor 1.0, com ar condicionado,
direcao hidraulica, radio, inclusive combustivel,
seguro, lubrificacao, manutencao, licenciamento,
quilometragem livre, sem motorista. Custo mensal.</t>
  </si>
  <si>
    <t>Veiculo de servico para apoio as operacoes de
trafego, motor 1.0 a gasolina, 4 portas, com ar
condicionado e direcao hidraulica, identificacao
padrao CET-RIO, sinalizador giratorio, equipamento
de rastreamento, inclusive combustivel,
licenciamento, seguro obrigatorio, lubrificacao,
manutencao, lavagem geral. Quilometragem media
de 3.300 Km / mes, sem motorista. Custo mensal.</t>
  </si>
  <si>
    <t>Veiculo de servico, motor 1.0 a gasolina, de 69 CV
(67,6 HP), para apoio as operacoes de trafego (uso
exclusivo SMTR/CET-RIO), com ar condicionado,
direcao hidraulica, inclusive material de operacao e
material de manutencao, licenciamento, seguro e
adesivos na carroceria, sinalizador giratorio, radio
AM/FM digital, e caixa de ferramentas e acessorios.
Quilometragem media de 4.500Km/mes, sem
motorista. Custo mensal.</t>
  </si>
  <si>
    <t>AD 19.05.0050 (B)</t>
  </si>
  <si>
    <t>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provisorias.(desonerado)</t>
  </si>
  <si>
    <t>558,93</t>
  </si>
  <si>
    <t>AD 19.05.0100 (A)</t>
  </si>
  <si>
    <t>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sanitarios.(desonerado)</t>
  </si>
  <si>
    <t>430,19</t>
  </si>
  <si>
    <t>AD 19.05.0200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</si>
  <si>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t>
  </si>
  <si>
    <t>5.421,16</t>
  </si>
  <si>
    <t>AD 19.05.0250 (B)</t>
  </si>
  <si>
    <t>Sanitario com vaso, lavatorio e chuveiro para
pessoal de obra, coletivo de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 (desonerado)</t>
  </si>
  <si>
    <t>3.310,87</t>
  </si>
  <si>
    <t xml:space="preserve">AD 19.05.0300 (/) </t>
  </si>
  <si>
    <t>Tapume de vedacao ou protecao, executado com
chapas de compensado, tipo chapa resinada ou</t>
  </si>
  <si>
    <t>67,75</t>
  </si>
  <si>
    <t>www2.rio.rj.gov.br/sco/catalogo.cfm 14/55</t>
  </si>
  <si>
    <t>similar, com 6mm de espessura, exclusive pintura.
(desonerado)</t>
  </si>
  <si>
    <t>AD 19.05.0350 (/)</t>
  </si>
  <si>
    <t>Tapume de vedacao ou protecao, executado com
chapas de compensado, tipo chapa resinada ou
similar, com 6mm de espessura, com utilizacao 2
vezes, exclusive pintura.(desonerado)</t>
  </si>
  <si>
    <t>AD 19.05.0400 (A)</t>
  </si>
  <si>
    <t>Tapume de vedacao ou protecao, executado com
tabuas de madeira serrada, sendo o
aproveitamento da madeira 2 vezes, exclusive
pintura.(desonerado)</t>
  </si>
  <si>
    <t>AD 19.05.0450 (/)</t>
  </si>
  <si>
    <t>Tapume de vedacao ou protecao, executado com
telhas trapezoidais de aco galvanizado (esp.:
0,50mm), inclusive duas demaos de pintura
esmalte sintetico, na face externa, considerando a
utilizacao das telhas 4 vezes e da moldura em
perna de 3"x3", duas vezes.(desonerado)</t>
  </si>
  <si>
    <t>AD 19.05.0500 (/)</t>
  </si>
  <si>
    <t>Aluguel de banheiro quimico, incluindo transporte
de ida e volta, manutencao e higienizacao 3 vezes
por semana. Modelo Luxo, dimenscoes 2,31 x 1,15 x
1,15m.(desonerado)</t>
  </si>
  <si>
    <t>1.100,00</t>
  </si>
  <si>
    <t>www2.rio.rj.gov.br/sco/catalogo.cfm 15/55</t>
  </si>
  <si>
    <t>AD 19.10.0050 (/)</t>
  </si>
  <si>
    <t>Galpao de canteiro de obras, para oficina e/ou
deposito, inclusive o madeiramento, a cobertura de
telha ondulada de fibrocimento, sem amianto, de
6mm de espessura, preparo do terreno e piso
cimentado.(desonerado)</t>
  </si>
  <si>
    <t>274,56</t>
  </si>
  <si>
    <t>AD 19.15.0050 (/)</t>
  </si>
  <si>
    <t>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mensal.(desonerado)</t>
  </si>
  <si>
    <t>351,00</t>
  </si>
  <si>
    <t>AD 19.15.0100 (/)</t>
  </si>
  <si>
    <t>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
(desonerado)</t>
  </si>
  <si>
    <t>AD 19.15.0150 (/)</t>
  </si>
  <si>
    <t>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mensal.(desonerado)</t>
  </si>
  <si>
    <t>780,00</t>
  </si>
  <si>
    <t>AD 19.20.0050 (/)</t>
  </si>
  <si>
    <t>Instalacao e ligacao provisorias de alimentacao de
energia eletrica, em baixa tensao (BT), para
canteiro de obras, exclusive o fornecimento do
medidor.(desonerado)</t>
  </si>
  <si>
    <t>1.624,09</t>
  </si>
  <si>
    <t xml:space="preserve">AD 19.20.0100 (/) </t>
  </si>
  <si>
    <t xml:space="preserve">Instalacao e ligacao provisoria de obra de agua e
esgoto a rede publica.(desonerado) </t>
  </si>
  <si>
    <t>1.642,60</t>
  </si>
  <si>
    <t>AD 19.25.0050 (A)</t>
  </si>
  <si>
    <t>Barragem de bloqueio, de obra na via publica, de
acordo com a Deliberacao OCOR 01/2001 de
17/10/2001, compreendendo o fornecimento,
pintura dos suportes de madeira e
reaproveitamento do conjunto 40 vezes.
(desonerado)</t>
  </si>
  <si>
    <t>AD 19.25.0051 (/)</t>
  </si>
  <si>
    <t>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obras.(desonerado)</t>
  </si>
  <si>
    <t>41,29</t>
  </si>
  <si>
    <t>AD 19.25.0100 (/)</t>
  </si>
  <si>
    <t>Barragem de bloqueio, de obra na via publica, de
acordo com a Deliberacao OCOR 01/2001 de
17/10/2001, compreendendo a colocacao e
retirada uma vez.(desonerado)</t>
  </si>
  <si>
    <t xml:space="preserve">AD 19.25.0150 (/) </t>
  </si>
  <si>
    <t>Demarcacao provisoria de pavimento, por pintura,
em cor amarela. Medido por area efetivamente</t>
  </si>
  <si>
    <t>9,05</t>
  </si>
  <si>
    <t>www2.rio.rj.gov.br/sco/catalogo.cfm 16/55</t>
  </si>
  <si>
    <t>pintada.(desonerado)</t>
  </si>
  <si>
    <t>AD 19.25.0200 (/)</t>
  </si>
  <si>
    <t>Placa de sinalizacao para obra na via publica, com
0,60m de largura por 1m de altura, com avisos em
letras pintadas, compreendendo o fornecimento e
pintura, inclusive da estrutura e suporte em
madeira serrada e base de concreto.(desonerado)</t>
  </si>
  <si>
    <t>128,26</t>
  </si>
  <si>
    <t>AD 19.25.0210 (/)</t>
  </si>
  <si>
    <t>Placa de sinalizacao para obra na via publica, tipo
cavalete articulado, confeccionado em chapa Pet
2,4mm, fundo, textos e simbolos em vinil auto
adesivo, estrutura em aco tratado a base de Wash
primer, pintado pelo processo eletrostatico, nas
dimensoes de 0,60m x 1,00m. Fornecimento.
(desonerado)</t>
  </si>
  <si>
    <t>576,00</t>
  </si>
  <si>
    <t>AD 19.25.0250 (/)</t>
  </si>
  <si>
    <t>Placa de sinalizacao para obra na via publica,
compreendendo exclusivamente o servico de
colocacao e retirada.(desonerado)</t>
  </si>
  <si>
    <t>AD 19.25.0300 (A)</t>
  </si>
  <si>
    <t>Placa de identificacao de obra publica, inclusive
pintura, estrutura, suporte de madeira em pecas de
madeira serrada de (7,5 x 7,5)cm e transporte.
Fornecimento e colocacao.(desonerado)</t>
  </si>
  <si>
    <t>478,69</t>
  </si>
  <si>
    <t>www2.rio.rj.gov.br/sco/catalogo.cfm 17/55</t>
  </si>
  <si>
    <t>AD 19.25.0310 (/)</t>
  </si>
  <si>
    <t>Placa de identificacao de obra publica,
confeccionado em chapa de Pet 2,0mm, fundo,
textos e simbolos em vinil auto adesivo e estrutura
de requadro, suporte estruturado em peca de
madeira serrada de (7,5 x 7,5)cm pintado, inclusive
transporte. Fornecimento e colocacao.(desonerado)</t>
  </si>
  <si>
    <t>475,32</t>
  </si>
  <si>
    <t>AD 19.25.0350 (/)</t>
  </si>
  <si>
    <t>Semaforo para sinalizacao de obra na via publica,
compreendendo exclusivamente o servico e
retirada.(desonerado)</t>
  </si>
  <si>
    <t>AD 19.25.0400 (A)</t>
  </si>
  <si>
    <t>Semaforo para sinalizacao de obra na via publica,
compreendendo o fornecimento do semaforo, do
suporte de madeira e do material eletrico. Exclusive
a colocacao e retirada.(desonerado)</t>
  </si>
  <si>
    <t>68,06</t>
  </si>
  <si>
    <t>Barracao de obra com paredes de madeira
compensada, tipo chapa resinada com 10mm de
espessura, piso cimentado e estrutura de madeira
serrada, e cobertura de telhas onduladas de fibras
vegetais e minerais com 3mm de espessura,
inclusive pintura, instalacoes de aparelhos,
esquadrias e ferragens, constando de escritorio,
sanitarios, depositos e torre com caixa d'agua em
polietileno com capacidade de 500l, reaproveitado 5
vezes, exclusive ligacoes provisorias.</t>
  </si>
  <si>
    <t>590,07</t>
  </si>
  <si>
    <t>Barracao de obra com parede de madeira, tipo
chapa de madeira resinada com 10mm de
espessura, pintadas internamente e externamente
com PVA - latex, piso em concreto simples
revestido com cimentado, estrutura de madeira
serrada, cobertura de telhas onduladas de fibras
vegetais e minerais com 3mm de espessura,
inclusive instalacoes, esquadrias e ferragens, torre
de madeira serrada com caixa d'agua em
polietileno, capacidade de 500l, com utilizacao de 3
vezes (ferragens, madeiras, quadro de luz,
acessorios eletricos e hidraulicos, caixa d'agua,
telhas), exclusive as ligacoes provisorias e
sanitarios.</t>
  </si>
  <si>
    <t>449,55</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</si>
  <si>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t>
  </si>
  <si>
    <t>5.582,55</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</si>
  <si>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instalacoes nao embutidas no solo, das telhas e dos
aparelhos 2 vezes e exclusive as ligacoes externas
a mais de 2m das paredes</t>
  </si>
  <si>
    <t>3.419,40</t>
  </si>
  <si>
    <t>Tapume de vedacao ou protecao, executado com
chapas de compensado, tipo chapa resinada ou
similar, com 6mm de espessura, exclusive pintura.</t>
  </si>
  <si>
    <t>Tapume de vedacao ou protecao, executado com
chapas de compensado, tipo chapa resinada ou
similar, com 6mm de espessura, com utilizacao 2
vezes, exclusive pintura.</t>
  </si>
  <si>
    <t>50,87</t>
  </si>
  <si>
    <t>Tapume de vedacao ou protecao, executado com
tabuas de madeira serrada, sendo o
aproveitamento da madeira 2 vezes, exclusive
pintura.</t>
  </si>
  <si>
    <t>57,31</t>
  </si>
  <si>
    <t xml:space="preserve">AD 20.05.0450 (/) </t>
  </si>
  <si>
    <t>Tapume de vedacao ou protecao, executado com
telhas trapezoidais de aco galvanizado (esp.:
0,50mm), inclusive duas demaos de pintura
esmalte sintetico, na face externa, considerando a</t>
  </si>
  <si>
    <t>47,57</t>
  </si>
  <si>
    <t>www2.rio.rj.gov.br/sco/catalogo.cfm 18/55</t>
  </si>
  <si>
    <t>utilizacao das telhas 4 vezes e da moldura em
perna de 3"x3", duas vezes.</t>
  </si>
  <si>
    <t>Aluguel de banheiro quimico, incluindo transporte
de ida e volta, manutencao e higienizacao 3 vezes
por semana. Modelo Luxo, dimenscoes 2,31 x 1,15 x
1,15m.</t>
  </si>
  <si>
    <t>Galpao de canteiro de obras, para oficina e/ou
deposito, inclusive o madeiramento, a cobertura de
telha ondulada de fibrocimento, sem amianto, de
6mm de espessura, preparo do terreno e piso
cimentado.</t>
  </si>
  <si>
    <t>294,91</t>
  </si>
  <si>
    <t>Container escritorio, modelo padrao, medindo:
(6x2,4x2,55)m, em estrutura de aco, composto por
piso de madeira corrida, paredes forradas com
compensado naval, teto com isolamento termico,
com 1 porta de (0,80x2,10)m, 2 basculantes de
(1,20x1,20)m, WC com pia, vaso sanitario e
chuveiro,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t>
  </si>
  <si>
    <t>www2.rio.rj.gov.br/sco/catalogo.cfm 19/55</t>
  </si>
  <si>
    <t>Container escritorio, vestiario ou deposito, modelo
padrao, medindo: (6x2,4x2,55)m, em estrutura de
aco, composto por piso de madeira, paredes
forradas com compensado naval, teto com
isolamento termico, com 1 porta de (0,80x2,10)m,
2 basculantes de (1,20x1,20), entrada para ar
condicionado com suporte e tomada 3P, 2 pontos de
iluminacao, 2 tomadas eletricas, distribuicao
interna das instalacoes eletricas e hidraulicas ate o
ponto de entrada/saida da unidade e peso
aproximado de 2t, exclusive carga, descarga e
transporte ida e volta ao canteiro. Aluguel mensal.</t>
  </si>
  <si>
    <t>Container WC, modelo padrao, medindo:
(6x2,4x2,55)m, em estrutura de aco, composto por
piso de compensado naval revestido com
plurigoma, paredes ao natural, teto com isolamento
termico, com 1 porta de (0,80x2,10)m, 2
basculantes de (1,20x1,20), com 5 chuveiros, 3
vasos sanitarios, mictorio e 3 lavatorios, 2 pontos
de iluminacao, distribuicao interna das instalacoes
eletricas e hidraulicas ate o ponto de entrada/saida
da unidade e peso aproximado de 2,3t, exclusive
carga, descarga e transporte ida e volta ao canteiro.
Aluguel mensal.</t>
  </si>
  <si>
    <t>Instalacao e ligacao provisorias de alimentacao de
energia eletrica, em baixa tensao (BT), para
canteiro de obras, exclusive o fornecimento do
medidor.</t>
  </si>
  <si>
    <t>1.657,91</t>
  </si>
  <si>
    <t xml:space="preserve">AD 20.20.0100 (/) </t>
  </si>
  <si>
    <t xml:space="preserve">Instalacao e ligacao provisoria de obra de agua e
esgoto a rede publica. </t>
  </si>
  <si>
    <t>1.671,71</t>
  </si>
  <si>
    <t>Barragem de bloqueio, de obra na via publica, de
acordo com a Deliberacao OCOR 01/2001 de
17/10/2001, compreendendo o fornecimento,
pintura dos suportes de madeira e
reaproveitamento do conjunto 40 vezes.</t>
  </si>
  <si>
    <t>Tapume-barragem, removivel, para bloqueio de
veiculos e pedestres e protecao de intervencoes em
faixas de rolamento de vias e em passeios publicos,
altura util de 1,40m, com pintura de face externa
em forma de seta, no sentido obrigatorio do desvio,
nas cores vermelha e fundo branco, madeiramento
(chapa resinada de 10mm, encabecamento de (5 x
5)cm, dois pontaletes de (7,5 x 7,5)cm por chapa)
cravado em bloco pre-moldado de concreto de (0,40
x 0,40 x 0,30)cm, calculada a utilizacao para 05
obras.</t>
  </si>
  <si>
    <t>Barragem de bloqueio, de obra na via publica, de
acordo com a Deliberacao OCOR 01/2001 de
17/10/2001, compreendendo a colocacao e
retirada uma vez.</t>
  </si>
  <si>
    <t>Demarcacao provisoria de pavimento, por pintura,
em cor amarela. Medido por area efetivamente
pintada.</t>
  </si>
  <si>
    <t>Placa de sinalizacao para obra na via publica, com
0,60m de largura por 1m de altura, com avisos em
letras pintadas, compreendendo o fornecimento e
pintura, inclusive da estrutura e suporte em
madeira serrada e base de concreto.</t>
  </si>
  <si>
    <t>134,30</t>
  </si>
  <si>
    <t>Placa de sinalizacao para obra na via publica, tipo
cavalete articulado, confeccionado em chapa Pet
2,4mm, fundo, textos e simbolos em vinil auto
adesivo, estrutura em aco tratado a base de Wash
primer, pintado pelo processo eletrostatico, nas
dimensoes de 0,60m x 1,00m. Fornecimento.</t>
  </si>
  <si>
    <t>Placa de sinalizacao para obra na via publica,
compreendendo exclusivamente o servico de
colocacao e retirada.</t>
  </si>
  <si>
    <t>Placa de identificacao de obra publica, inclusive
pintura, estrutura, suporte de madeira em pecas de
madeira serrada de (7,5 x 7,5)cm e transporte.
Fornecimento e colocacao.</t>
  </si>
  <si>
    <t>504,34</t>
  </si>
  <si>
    <t>www2.rio.rj.gov.br/sco/catalogo.cfm 20/55</t>
  </si>
  <si>
    <t xml:space="preserve">AD 20.25.0310 (/) </t>
  </si>
  <si>
    <t>Placa de identificacao de obra publica,
confeccionado em chapa de Pet 2,0mm, fundo,
textos e simbolos em vinil auto adesivo e estrutura
de requadro, suporte estruturado em peca de
madeira serrada de (7,5 x 7,5)cm pintado, inclusive
transporte. Fornecimento e colocacao.</t>
  </si>
  <si>
    <t>496,72</t>
  </si>
  <si>
    <t>Semaforo para sinalizacao de obra na via publica,
compreendendo exclusivamente o servico e
retirada.</t>
  </si>
  <si>
    <t>Semaforo para sinalizacao de obra na via publica,
compreendendo o fornecimento do semaforo, do
suporte de madeira e do material eletrico. Exclusive
a colocacao e retirada</t>
  </si>
  <si>
    <t>AD 24.05.0050 (/)</t>
  </si>
  <si>
    <t>Aluguel de balizador vagalume, equipado com pisca
alerta e paineis de fita refletiva padrao Engenharia
com altura de 1,32m, de acordo com o manual do
DNSR e CET-RIO, incluindo manutencao, primeira
colocacao e retirada da obra.(desonerado)</t>
  </si>
  <si>
    <t>82,68</t>
  </si>
  <si>
    <t>www2.rio.rj.gov.br/sco/catalogo.cfm 21/55</t>
  </si>
  <si>
    <t>AD 24.05.0150 (/)</t>
  </si>
  <si>
    <t>Aluguel de cavalete minicade, equipado com paineis
refletivos de alta intensidade e um pisca alerta com
celula foto-eletrica, alimentada por 2 baterias de 6V
(dispensa o uso de gerador).(desonerado)</t>
  </si>
  <si>
    <t>AD 24.05.0200 (/)</t>
  </si>
  <si>
    <t>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obra.(desonerado)</t>
  </si>
  <si>
    <t>AD 24.05.0250 (/)</t>
  </si>
  <si>
    <t>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alerta.(desonerado)</t>
  </si>
  <si>
    <t>48,00</t>
  </si>
  <si>
    <t xml:space="preserve">AD 24.05.0300 (A) </t>
  </si>
  <si>
    <t xml:space="preserve">Aluguel de pisca alerta para adaptacao em cones
canalizadores e cavaletes.(desonerado) </t>
  </si>
  <si>
    <t>80,64</t>
  </si>
  <si>
    <t>AD 24.05.0350 (/)</t>
  </si>
  <si>
    <t>Aluguel de placas de sinalizacao de obras,
refletivas, revestidas com pelicula refletiva grau
tecnico.(desonerado)</t>
  </si>
  <si>
    <t xml:space="preserve">m2.mes </t>
  </si>
  <si>
    <t>AD 24.05.0450 (A)</t>
  </si>
  <si>
    <t>Rolo de tela plastica, nas dimensoes de
(50x1,20)m, na cor laranja, sendo utilizada 2 vezes.
Fornecimento.(desonerado)</t>
  </si>
  <si>
    <t>AD 24.05.0500 (A)</t>
  </si>
  <si>
    <t>Protecao de canteiro de obra em areas publicas,
compreendendo tela plastica, estrutura de madeira
a cada 3m de distancia com base de concreto,
utilizacao 2 vezes.(desonerado)</t>
  </si>
  <si>
    <t>Aluguel de balizador vagalume, equipado com pisca
alerta e paineis de fita refletiva padrao Engenharia
com altura de 1,32m, de acordo com o manual do
DNSR e CET-RIO, incluindo manutencao, primeira
colocacao e retirada da obra.</t>
  </si>
  <si>
    <t>Aluguel de cavalete minicade, equipado com paineis
refletivos de alta intensidade e um pisca alerta com
celula foto-eletrica, alimentada por 2 baterias de 6V
(dispensa o uso de gerador).</t>
  </si>
  <si>
    <t>Aluguel de cavalete plastico universal de polietileno
de alto impacto, na cor branca, com paineis de fita
refletiva na dimensoes (1,15x0,61)m, permitindo
adaptacao de ate 2 piscas alertas e placas de
sinalizacoes diversas, de acordo com o manual do
DNSR e CET-RIO, com mais acessorios, incluindo 1
pisca alerta, primeira colocacao e retirada no final
da obra.</t>
  </si>
  <si>
    <t>Aluguel de cone canalizador empilhavel T-Topde de
alta densidade de polietileno inquebravel, com
1,06m de altura e 0,33m de faixa refletiva com base
de borracha removivel, permitindo prestacao de
pisca alerta, de acordo com o manual do DNSR e
CET-RIO, com mais acessorios, incluindo
manutencao, colocacao e retirada no final da obra,
excluindo o pisca alerta.</t>
  </si>
  <si>
    <t xml:space="preserve">AD 25.05.0300 (A) </t>
  </si>
  <si>
    <t xml:space="preserve">Aluguel de pisca alerta para adaptacao em cones
canalizadores e cavaletes. </t>
  </si>
  <si>
    <t>Aluguel de placas de sinalizacao de obras,
refletivas, revestidas com pelicula refletiva grau
tecnico.</t>
  </si>
  <si>
    <t>Rolo de tela plastica, nas dimensoes de
(50x1,20)m, na cor laranja, sendo utilizada 2 vezes.
Fornecimento.</t>
  </si>
  <si>
    <t>Protecao de canteiro de obra em areas publicas,
compreendendo tela plastica, estrutura de madeira
a cada 3m de distancia com base de concreto,
utilizacao 2 vezes.</t>
  </si>
  <si>
    <t xml:space="preserve">AD 29.05.0050 (B) </t>
  </si>
  <si>
    <t xml:space="preserve">Relatorio final de obras ou servicos de engenharia, </t>
  </si>
  <si>
    <t>1.638,86</t>
  </si>
  <si>
    <t>www2.rio.rj.gov.br/sco/catalogo.cfm 22/55</t>
  </si>
  <si>
    <t>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relatorio.(desonerado)</t>
  </si>
  <si>
    <t>www2.rio.rj.gov.br/sco/catalogo.cfm 23/55</t>
  </si>
  <si>
    <t>AD 29.05.0100 (/)</t>
  </si>
  <si>
    <t>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
(desonerado)</t>
  </si>
  <si>
    <t>1.457,56</t>
  </si>
  <si>
    <t>AD 29.05.0200 (/)</t>
  </si>
  <si>
    <t>Relatorio tecnico cadastral de estruturas de
drenagem em encostas, conforme modelo GEO-RIO.
Incluido vistoria em campo, desenhos digitais
georreferenciados e cotados da estrutura e registro
fotografico.(desonerado)</t>
  </si>
  <si>
    <t>AD 29.05.0300 (/)</t>
  </si>
  <si>
    <t>Relatorio tecnico cadastral de estruturas de
contencao em encostas, conforme modelo GEO-RIO.
Incluido vistoria em campo, desenhos digitais
georreferenciados e cotados da estrutura e registro
fotografico.(desonerado)</t>
  </si>
  <si>
    <t>9,69</t>
  </si>
  <si>
    <t>Relatorio final de obras ou servicos de engenharia,
incluindo desenhos tamanho A-1 em "Autocad for
Windows", registro fotografico dos servicos com
fotos (10x15)cm acompanhadas de legendas e
indicacao da localizacao, informacoes contratuais,
planilha orcamentaria e descricao do escopo dos
servicos, realizados, todos com texto em "Word for
Windows", conforme recomendacoes e
especificacoes do orgao contratante. O Relatorio
devera ser apresentado em duas vias (original e
copia) encadernadas e acompanhadas de copia
digitalizada e armazenada em "DVD Rom". O item
devera ser medido pelo numero de pranchas
originais que compoe o relatorio.</t>
  </si>
  <si>
    <t>1.841,45</t>
  </si>
  <si>
    <t>Relatorio de Implantacao e Acompanhamento (RIA)
do PGRCC, incluindo a apresentacao dos
comprovantes do Transporte e Destinacao Final dos
RCC (Classes A, B, C e D), Lista de Treinamentos
dos Funcionarios e Registro Fotografico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</si>
  <si>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1.624,91</t>
  </si>
  <si>
    <t>Relatorio tecnico cadastral de estruturas de
drenagem em encostas, conforme modelo GEO-RIO.
Incluido vistoria em campo, desenhos digitais
georreferenciados e cotados da estrutura e registro
fotografico.</t>
  </si>
  <si>
    <t>Relatorio tecnico cadastral de estruturas de
contencao em encostas, conforme modelo GEO-RIO.
Incluido vistoria em campo, desenhos digitais
georreferenciados e cotados da estrutura e registro
fotografico.</t>
  </si>
  <si>
    <t xml:space="preserve">AD 34.05.0050 (/) </t>
  </si>
  <si>
    <t xml:space="preserve">Carga das particulas (PMB-565).(desonerado) </t>
  </si>
  <si>
    <t xml:space="preserve">AD 34.05.0053 (/) </t>
  </si>
  <si>
    <t xml:space="preserve">Desemulsibilidade (PMB-580).(desonerado) </t>
  </si>
  <si>
    <t xml:space="preserve">AD 34.05.0056 (/) </t>
  </si>
  <si>
    <t xml:space="preserve">Penetracao a 25oC, 100g, 5s (MB-107).
(desonerado) </t>
  </si>
  <si>
    <t xml:space="preserve">AD 34.05.0059 (/) </t>
  </si>
  <si>
    <t xml:space="preserve">Ponto de Fulgor Cleveland (MB-90).(desonerado) </t>
  </si>
  <si>
    <t>95,80</t>
  </si>
  <si>
    <t xml:space="preserve">AD 34.05.0062 (/) </t>
  </si>
  <si>
    <t xml:space="preserve">Viscosidade SSF a cada temperatura, para emulsao
(PMB-581 a 512).(desonerado) </t>
  </si>
  <si>
    <t>124,53</t>
  </si>
  <si>
    <t xml:space="preserve">AD 34.10.0050 (/) </t>
  </si>
  <si>
    <t xml:space="preserve">Ensaio normal completo (MB-1).(desonerado) </t>
  </si>
  <si>
    <t>2.959,03</t>
  </si>
  <si>
    <t xml:space="preserve">AD 34.10.0100 (/) </t>
  </si>
  <si>
    <t xml:space="preserve">Ensaio quimico completo de cimento.(desonerado) </t>
  </si>
  <si>
    <t>1.713,68</t>
  </si>
  <si>
    <t xml:space="preserve">AD 34.15.0050 (A) </t>
  </si>
  <si>
    <t>Controle tecnologico de obras em concreto armado,
considerando-se apenas o controle do concreto e</t>
  </si>
  <si>
    <t xml:space="preserve">m3 </t>
  </si>
  <si>
    <t>34,53</t>
  </si>
  <si>
    <t>www2.rio.rj.gov.br/sco/catalogo.cfm 24/55</t>
  </si>
  <si>
    <t>constando de coleta, moldagem e capeamento de
corpos de prova, transporte ate 50Km, ensaios de
resistencia a compressao aos 28 dias e "slump
test", medido por m3 de concreto colocado nas
formas.(desonerado)</t>
  </si>
  <si>
    <t>AD 34.15.0100 (A)</t>
  </si>
  <si>
    <t>Ensaio de resistencia a compressao de corpo de
prova cilindrico (15x30)cm, exclusive o transporte.
(desonerado)</t>
  </si>
  <si>
    <t xml:space="preserve">AD 34.15.0150 (A) </t>
  </si>
  <si>
    <t xml:space="preserve">Moldagem e coleta de corpo de prova de concreto e
transporte a 50Km, por topo.(desonerado) </t>
  </si>
  <si>
    <t>56,04</t>
  </si>
  <si>
    <t>www2.rio.rj.gov.br/sco/catalogo.cfm 25/55</t>
  </si>
  <si>
    <t xml:space="preserve">AD 34.15.0200 (A) </t>
  </si>
  <si>
    <t xml:space="preserve">Remate e capeamento de corpo de prova, exclusive
o transporte.(desonerado) </t>
  </si>
  <si>
    <t xml:space="preserve">AD 34.20.0050 (/) </t>
  </si>
  <si>
    <t xml:space="preserve">Analise granulometrica apos extracao do ligante.
(desonerado) </t>
  </si>
  <si>
    <t>335,29</t>
  </si>
  <si>
    <t xml:space="preserve">AD 34.20.0053 (/) </t>
  </si>
  <si>
    <t xml:space="preserve">Densidade aparente (DPTM-77/63).(desonerado) </t>
  </si>
  <si>
    <t>AD 34.20.0056 (/)</t>
  </si>
  <si>
    <t>Determinacao, com auxilio de sonda rotativa, da
densidade de mistura compactada, por corpo de
prova.(desonerado)</t>
  </si>
  <si>
    <t xml:space="preserve">AD 34.20.0059 (/) </t>
  </si>
  <si>
    <t xml:space="preserve">Determinacao da estabilidade e fluencia Marshall
(DPTM-43/64).(desonerado) </t>
  </si>
  <si>
    <t>220,33</t>
  </si>
  <si>
    <t xml:space="preserve">AD 34.20.0062 (/) </t>
  </si>
  <si>
    <t xml:space="preserve">Determinacao do teor de betume (DBTM-53/63).
(desonerado) </t>
  </si>
  <si>
    <t xml:space="preserve">AD 34.20.0065 (/) </t>
  </si>
  <si>
    <t xml:space="preserve">Fadiga por compressao diametral.(desonerado) </t>
  </si>
  <si>
    <t>4.012,79</t>
  </si>
  <si>
    <t xml:space="preserve">AD 34.20.0068 (/) </t>
  </si>
  <si>
    <t xml:space="preserve">Fadiga por flexao (vigota).(desonerado) </t>
  </si>
  <si>
    <t>9.361,40</t>
  </si>
  <si>
    <t xml:space="preserve">AD 34.20.0071 (/) </t>
  </si>
  <si>
    <t xml:space="preserve">Modulo resiliente por compressao diametral.
(desonerado) </t>
  </si>
  <si>
    <t>615,22</t>
  </si>
  <si>
    <t xml:space="preserve">AD 34.20.0074 (/) </t>
  </si>
  <si>
    <t xml:space="preserve">Modulo resiliente por flexao (vigota).(desonerado) </t>
  </si>
  <si>
    <t>1.284,73</t>
  </si>
  <si>
    <t xml:space="preserve">AD 34.20.0077 (/) </t>
  </si>
  <si>
    <t xml:space="preserve">Recuperacao do ligante (Abson).(desonerado) </t>
  </si>
  <si>
    <t>AD 34.25.0050 (/)</t>
  </si>
  <si>
    <t>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orientada.(desonerado)</t>
  </si>
  <si>
    <t>2.156,47</t>
  </si>
  <si>
    <t>AD 34.25.0100 (/)</t>
  </si>
  <si>
    <t>Ensaio para determinacao de Modulo de
Deformacao, coeficiente de Poisson e resistencia a
compressao, em corpos de prova de rocha, nos
diametros N ate H, excluindo a preparacao da
amostra, por corpo de prova.(desonerado)</t>
  </si>
  <si>
    <t>311,87</t>
  </si>
  <si>
    <t>AD 34.25.0150 (/)</t>
  </si>
  <si>
    <t>Ensaio para determinacao da resistencia a
compressao simples axial, em corpos de prova em
rocha, com diametro entre N ate H, excluindo a
preparacao da amostra.(desonerado)</t>
  </si>
  <si>
    <t>191,70</t>
  </si>
  <si>
    <t>AD 34.25.0200 (/)</t>
  </si>
  <si>
    <t>Ensaio de SPT, com amostrador padrao, durante
sondagem rotativa mista, qualquer diametro,
qualquer profundidade, por ensaio.(desonerado)</t>
  </si>
  <si>
    <t>86,51</t>
  </si>
  <si>
    <t>AD 34.25.0250 (/)</t>
  </si>
  <si>
    <t>Preparacao de corpos de prova, em rocha, com
serra diamantada, incluindo retificacao de topo,
base e geratriz, nos diametros de N ate H, por corpo
de prova.(desonerado)</t>
  </si>
  <si>
    <t>AD 34.30.0050 (A)</t>
  </si>
  <si>
    <t>Avaliacao da espessura de carbonatacao, por ponto,
em estruturas de concreto armado ou protendido,
atraves de aspersao de solucao de fenolftaleina,
inclusive coleta da amostra.(desonerado)</t>
  </si>
  <si>
    <t>6.860,70</t>
  </si>
  <si>
    <t>AD 34.30.0150 (/)</t>
  </si>
  <si>
    <t>Determinacao do indice de vazios, massa especifica
e capacidade de absorcao do concreto, atraves de
corpo de prova retirado em estruturas de concreto
armado ou protendido, conforme NBR 9778,
inclusive coleta da amostra.(desonerado)</t>
  </si>
  <si>
    <t>805,20</t>
  </si>
  <si>
    <t>AD 34.30.0200 (/)</t>
  </si>
  <si>
    <t>Determinacao de teor de cloretos, por amostra, em
estruturas de concreto armado ou protendido,
conforme Norma da ACI-318/31-BR36, inclusive
coleta da amostra.(desonerado)</t>
  </si>
  <si>
    <t>437,35</t>
  </si>
  <si>
    <t>AD 34.30.0250 (/)</t>
  </si>
  <si>
    <t>Determinacao do teor de sulfatos, por amostra, em
estruturas de concreto armado ou protendido,
conforme boletim no 25 do IPT, inclusive coleta da
amostra.(desonerado)</t>
  </si>
  <si>
    <t>AD 34.30.0300 (/)</t>
  </si>
  <si>
    <t>Extracao de corpo de prova de concreto, diametro
de 4", com corte, preparo e ensaios de compressao
axial, para determinacao da resistencia do concreto
em estruturas de concreto, armado ou protendido,
conforme NBR-7680 e NBR-5739, inclusive coleta
da amostra.(desonerado)</t>
  </si>
  <si>
    <t>5.107,40</t>
  </si>
  <si>
    <t xml:space="preserve">AD 34.30.0350 (/) </t>
  </si>
  <si>
    <t>Reconstituicao do traco de concreto, por amostra,
atraves de corpos de provas retirados em
estruturas de concreto armado ou protendido,</t>
  </si>
  <si>
    <t>2.365,50</t>
  </si>
  <si>
    <t>www2.rio.rj.gov.br/sco/catalogo.cfm 26/55</t>
  </si>
  <si>
    <t>conforme boletim no 25 do IPT, inclusive coleta de
amostra.(desonerado)</t>
  </si>
  <si>
    <t>www2.rio.rj.gov.br/sco/catalogo.cfm 27/55</t>
  </si>
  <si>
    <t xml:space="preserve">Und. de
Medida </t>
  </si>
  <si>
    <t>Custo R$</t>
  </si>
  <si>
    <t>AD 34.30.0400 (A)</t>
  </si>
  <si>
    <t>Verificacao do potencial de corrosao da armadura
(por ensaio, area de 2m2) em estrutura de
concreto armado ou protendido, conforme Norma
ASTM-C-868/87, inclusive coleta da amostra.
(desonerado)</t>
  </si>
  <si>
    <t>16.770,60</t>
  </si>
  <si>
    <t xml:space="preserve">AD 34.35.0050 (A) </t>
  </si>
  <si>
    <t xml:space="preserve">Amostra indeformada em bloco.(desonerado) </t>
  </si>
  <si>
    <t>233,69</t>
  </si>
  <si>
    <t xml:space="preserve">AD 34.35.0100 (/) </t>
  </si>
  <si>
    <t xml:space="preserve">Ensaio de amostra de areia.(desonerado) </t>
  </si>
  <si>
    <t>1.705,17</t>
  </si>
  <si>
    <t xml:space="preserve">AD 34.35.0150 (/) </t>
  </si>
  <si>
    <t xml:space="preserve">Ensaio de amostra de material petreo.
(desonerado) </t>
  </si>
  <si>
    <t>128,79</t>
  </si>
  <si>
    <t>AD 34.35.0200 (/)</t>
  </si>
  <si>
    <t>Ensaio de compactacao com energia Proctor
Intermediario, conforme as recomendacoes da
NBR7182 e da NBR6457.(desonerado)</t>
  </si>
  <si>
    <t>491,75</t>
  </si>
  <si>
    <t>AD 34.35.0250 (/)</t>
  </si>
  <si>
    <t>Ensaio de compactacao com energia Proctor
Modificado, conforme as recomendacoes da
NBR7182 e da NBR6457.(desonerado)</t>
  </si>
  <si>
    <t>572,65</t>
  </si>
  <si>
    <t>AD 34.35.0300 (/)</t>
  </si>
  <si>
    <t>Ensaio de compactacao com energia Proctor
Normal, conforme recomendacoes da NBR 7182 e
NBR 6457.(desonerado)</t>
  </si>
  <si>
    <t>409,79</t>
  </si>
  <si>
    <t>AD 34.35.0350 (/)</t>
  </si>
  <si>
    <t>Ensaio de compressao nao confinada em amostra
natural de solo, conforme recomendacoes da
NBR12770.(desonerado)</t>
  </si>
  <si>
    <t>212,88</t>
  </si>
  <si>
    <t xml:space="preserve">AD 34.35.0400 (/) </t>
  </si>
  <si>
    <t xml:space="preserve">Ensaio de compressao simples em amostra
moldada.(desonerado) </t>
  </si>
  <si>
    <t xml:space="preserve">AD 34.35.0450 (A) </t>
  </si>
  <si>
    <t xml:space="preserve">Ensaio de palheta ("Vane test") realizado no
campo, exclusive perfuracao. (desonerado) </t>
  </si>
  <si>
    <t>139,17</t>
  </si>
  <si>
    <t xml:space="preserve">AD 34.35.0500 (A) </t>
  </si>
  <si>
    <t xml:space="preserve">Ensaio de perda d'agua, sondagem rotativa em
rocha.(desonerado) </t>
  </si>
  <si>
    <t>128,66</t>
  </si>
  <si>
    <t>AD 34.35.0550 (/)</t>
  </si>
  <si>
    <t>Ensaio para determinacao do coeficiente de
permeabilidade, em amostra argilosa moldada, a
carga variavel, conforme NBR14545.(desonerado)</t>
  </si>
  <si>
    <t>327,84</t>
  </si>
  <si>
    <t>AD 34.35.0600 (/)</t>
  </si>
  <si>
    <t>Ensaio para determinacao do coeficiente de
permeabilidade, em amostra argilosa natural, a
carga variavel, conforme NBR14545.(desonerado)</t>
  </si>
  <si>
    <t>AD 34.35.0650 (/)</t>
  </si>
  <si>
    <t>Ensaio para determinacao de coeficiente de
permeabilidade, em amostra granular natural, a
carga constante, conforme NBR13292.
(desonerado)</t>
  </si>
  <si>
    <t>319,32</t>
  </si>
  <si>
    <t>AD 34.35.0700 (/)</t>
  </si>
  <si>
    <t>Ensaio para determinacao do Indice Suporte
California (CBR) - 5 pontos - obtido com energia
Proctor Intermediario, atraves de, no minimo, 5
corpos de prova, conforme recomendacao da
NBR9895, NBR6457, NBR7182.(desonerado)</t>
  </si>
  <si>
    <t>1.719,01</t>
  </si>
  <si>
    <t>AD 34.35.0750 (/)</t>
  </si>
  <si>
    <t>Ensaio para determinacao do Indice Suporte
California (CBR) - 5 pontos - obtido com energia
Proctor Modificado, atraves de, no minimo, 5
corpos de prova, conforme recomendacao da
NBR9895, NBR6457, NBR7182.(desonerado)</t>
  </si>
  <si>
    <t>1.800,96</t>
  </si>
  <si>
    <t>AD 34.35.0800 (/)</t>
  </si>
  <si>
    <t>Ensaio para determinacao do Indice Suporte
California (CBR) - 5 pontos - obtido com energia
Proctor Normal, atraves de, no minimo, 5 corpos
de prova, conforme recomendacao da NBR9895,
NBR6457, NBR7182.(desonerado)</t>
  </si>
  <si>
    <t>1.556,15</t>
  </si>
  <si>
    <t>www2.rio.rj.gov.br/sco/catalogo.cfm 28/55</t>
  </si>
  <si>
    <t>AD 34.35.0850 (/)</t>
  </si>
  <si>
    <t>Ensaio para determinacao do Indice Suporte
California (CBR) - 3 pontos - obtido com energia
Proctor Intermediario, atraves de, no minimo, 5
corpos de prova, conforme recomendacao da
NBR9895, NBR6457, NBR7182.(desonerado)</t>
  </si>
  <si>
    <t>1.064,40</t>
  </si>
  <si>
    <t>AD 34.35.0900 (/)</t>
  </si>
  <si>
    <t>Ensaio para determinacao do Indice Suporte
California (CBR) - 3 pontos - obtido com energia
Proctor Modificado, atraves de, no minimo, 5
corpos de prova, conforme recomendacao da
NBR9895, NBR6457, NBR7182.(desonerado)</t>
  </si>
  <si>
    <t>1.146,36</t>
  </si>
  <si>
    <t xml:space="preserve">AD 34.35.0950 (/) </t>
  </si>
  <si>
    <t xml:space="preserve">Ensaio triaxial drenado em amostra moldada por
CP.(desonerado) </t>
  </si>
  <si>
    <t>1.760,52</t>
  </si>
  <si>
    <t xml:space="preserve">AD 34.35.1000 (/) </t>
  </si>
  <si>
    <t xml:space="preserve">Ensaio triaxial drenado em amostra natural por
CP.(desonerado) </t>
  </si>
  <si>
    <t>1.637,05</t>
  </si>
  <si>
    <t xml:space="preserve">AD 34.35.1050 (/) </t>
  </si>
  <si>
    <t xml:space="preserve">Ensaio triaxial nao drenado em amostra moldada
por CP.(desonerado) </t>
  </si>
  <si>
    <t>696,12</t>
  </si>
  <si>
    <t xml:space="preserve">AD 34.35.1100 (/) </t>
  </si>
  <si>
    <t xml:space="preserve">Ensaio triaxial nao drenado em amostra natural
por CP.(desonerado) </t>
  </si>
  <si>
    <t>614,16</t>
  </si>
  <si>
    <t xml:space="preserve">AD 35.05.0050 (/) </t>
  </si>
  <si>
    <t xml:space="preserve">Carga das particulas (PMB-565). </t>
  </si>
  <si>
    <t xml:space="preserve">AD 35.05.0053 (/) </t>
  </si>
  <si>
    <t xml:space="preserve">Desemulsibilidade (PMB-580). </t>
  </si>
  <si>
    <t>151,00</t>
  </si>
  <si>
    <t xml:space="preserve">AD 35.05.0056 (/) </t>
  </si>
  <si>
    <t xml:space="preserve">Penetracao a 25oC, 100g, 5s (MB-107). </t>
  </si>
  <si>
    <t>129,43</t>
  </si>
  <si>
    <t xml:space="preserve">AD 35.05.0059 (/) </t>
  </si>
  <si>
    <t xml:space="preserve">Ponto de Fulgor Cleveland (MB-90). </t>
  </si>
  <si>
    <t>107,86</t>
  </si>
  <si>
    <t xml:space="preserve">AD 35.05.0062 (/) </t>
  </si>
  <si>
    <t xml:space="preserve">Viscosidade SSF a cada temperatura, para
emulsao (PMB-581 a 512). </t>
  </si>
  <si>
    <t>140,21</t>
  </si>
  <si>
    <t xml:space="preserve">AD 35.10.0050 (/) </t>
  </si>
  <si>
    <t xml:space="preserve">Ensaio normal completo (MB-1). </t>
  </si>
  <si>
    <t>3.331,55</t>
  </si>
  <si>
    <t xml:space="preserve">AD 35.10.0100 (/) </t>
  </si>
  <si>
    <t xml:space="preserve">Ensaio quimico completo de cimento. </t>
  </si>
  <si>
    <t>1.929,42</t>
  </si>
  <si>
    <t>Controle tecnologico de obras em concreto
armado, considerando-se apenas o controle do
concreto e constando de coleta, moldagem e
capeamento de corpos de prova, transporte ate
50Km, ensaios de resistencia a compressao aos 28
dias e "slump test", medido por m3 de concreto
colocado nas formas.</t>
  </si>
  <si>
    <t>42,15</t>
  </si>
  <si>
    <t>Ensaio de resistencia a compressao de corpo de
prova cilindrico (15x30)cm, exclusive o
transporte.</t>
  </si>
  <si>
    <t>67,05</t>
  </si>
  <si>
    <t xml:space="preserve">AD 35.15.0150 (A) </t>
  </si>
  <si>
    <t xml:space="preserve">Moldagem e coleta de corpo de prova de concreto
e transporte a 50Km, por topo. </t>
  </si>
  <si>
    <t>73,70</t>
  </si>
  <si>
    <t xml:space="preserve">AD 35.15.0200 (A) </t>
  </si>
  <si>
    <t xml:space="preserve">Remate e capeamento de corpo de prova,
exclusive o transporte. </t>
  </si>
  <si>
    <t xml:space="preserve">AD 35.20.0050 (/) </t>
  </si>
  <si>
    <t xml:space="preserve">Analise granulometrica apos extracao do ligante. </t>
  </si>
  <si>
    <t>377,50</t>
  </si>
  <si>
    <t xml:space="preserve">AD 35.20.0053 (/) </t>
  </si>
  <si>
    <t xml:space="preserve">Densidade aparente (DPTM-77/63). </t>
  </si>
  <si>
    <t>Determinacao, com auxilio de sonda rotativa, da
densidade de mistura compactada, por corpo de
prova.</t>
  </si>
  <si>
    <t xml:space="preserve">AD 35.20.0059 (/) </t>
  </si>
  <si>
    <t xml:space="preserve">Determinacao da estabilidade e fluencia Marshall
(DPTM-43/64). </t>
  </si>
  <si>
    <t>248,07</t>
  </si>
  <si>
    <t xml:space="preserve">AD 35.20.0062 (/) </t>
  </si>
  <si>
    <t xml:space="preserve">Determinacao do teor de betume (DBTM-53/63). </t>
  </si>
  <si>
    <t xml:space="preserve">AD 35.20.0065 (/) </t>
  </si>
  <si>
    <t xml:space="preserve">Fadiga por compressao diametral. </t>
  </si>
  <si>
    <t>4.517,97</t>
  </si>
  <si>
    <t xml:space="preserve">AD 35.20.0068 (/) </t>
  </si>
  <si>
    <t xml:space="preserve">Fadiga por flexao (vigota). </t>
  </si>
  <si>
    <t>10.539,93</t>
  </si>
  <si>
    <t xml:space="preserve">AD 35.20.0071 (/) </t>
  </si>
  <si>
    <t xml:space="preserve">Modulo resiliente por compressao diametral. </t>
  </si>
  <si>
    <t>692,68</t>
  </si>
  <si>
    <t xml:space="preserve">AD 35.20.0074 (/) </t>
  </si>
  <si>
    <t xml:space="preserve">Modulo resiliente por flexao (vigota). </t>
  </si>
  <si>
    <t>1.446,47</t>
  </si>
  <si>
    <t xml:space="preserve">AD 35.20.0077 (/) </t>
  </si>
  <si>
    <t xml:space="preserve">Recuperacao do ligante (Abson). </t>
  </si>
  <si>
    <t>756,19</t>
  </si>
  <si>
    <t>Ensaio de cisalhamento direto, em juntas
(diaclases), em laboratorio, com controle de
deslocamento cisalhante e da tensao normal
aplicada, atraves de sistema de aquisicao de
dados automatico, para 5 niveis de tensao normal,
incluindo a preparacao da amostra por corpo de
prova e de relatorio, excluindo a extracao da
amostra orientada.</t>
  </si>
  <si>
    <t>2.427,96</t>
  </si>
  <si>
    <t xml:space="preserve">AD 35.25.0100 (/) </t>
  </si>
  <si>
    <t>Ensaio para determinacao de Modulo de
Deformacao, coeficiente de Poisson e resistencia a
compressao, em corpos de prova de rocha, nos
diametros N ate H, excluindo a preparacao da
amostra, por corpo de prova.</t>
  </si>
  <si>
    <t>351,13</t>
  </si>
  <si>
    <t>www2.rio.rj.gov.br/sco/catalogo.cfm 29/55</t>
  </si>
  <si>
    <t>www2.rio.rj.gov.br/sco/catalogo.cfm 30/55</t>
  </si>
  <si>
    <t>Ensaio para determinacao da resistencia a
compressao simples axial, em corpos de prova em
rocha, com diametro entre N ate H, excluindo a
preparacao da amostra.</t>
  </si>
  <si>
    <t>215,83</t>
  </si>
  <si>
    <t>Ensaio de SPT, com amostrador padrao, durante
sondagem rotativa mista, qualquer diametro,
qualquer profundidade, por ensaio.</t>
  </si>
  <si>
    <t>91,94</t>
  </si>
  <si>
    <t>Preparacao de corpos de prova, em rocha, com
serra diamantada, incluindo retificacao de topo,
base e geratriz, nos diametros de N ate H, por
corpo de prova.</t>
  </si>
  <si>
    <t>Avaliacao da espessura de carbonatacao, por
ponto, em estruturas de concreto armado ou
protendido, atraves de aspersao de solucao de
fenolftaleina, inclusive coleta da amostra.</t>
  </si>
  <si>
    <t>Determinacao do indice de vazios, massa
especifica e capacidade de absorcao do concreto,
atraves de corpo de prova retirado em estruturas
de concreto armado ou protendido, conforme NBR
9778, inclusive coleta da amostra.</t>
  </si>
  <si>
    <t>Determinacao de teor de cloretos, por amostra,
em estruturas de concreto armado ou protendido,
conforme Norma da ACI-318/31-BR36, inclusive
coleta da amostra.</t>
  </si>
  <si>
    <t>Determinacao do teor de sulfatos, por amostra,
em estruturas de concreto armado ou protendido,
conforme boletim no 25 do IPT, inclusive coleta da
amostra.</t>
  </si>
  <si>
    <t>Extracao de corpo de prova de concreto, diametro
de 4", com corte, preparo e ensaios de
compressao axial, para determinacao da
resistencia do concreto em estruturas de concreto,
armado ou protendido, conforme NBR-7680 e
NBR-5739, inclusive coleta da amostra.</t>
  </si>
  <si>
    <t>Reconstituicao do traco de concreto, por amostra,
atraves de corpos de provas retirados em
estruturas de concreto armado ou protendido,
conforme boletim no 25 do IPT, inclusive coleta de
amostra.</t>
  </si>
  <si>
    <t>Verificacao do potencial de corrosao da armadura
(por ensaio, area de 2m2) em estrutura de
concreto armado ou protendido, conforme Norma
ASTM-C-868/87, inclusive coleta da amostra.</t>
  </si>
  <si>
    <t xml:space="preserve">AD 35.35.0050 (A) </t>
  </si>
  <si>
    <t xml:space="preserve">Amostra indeformada em bloco. </t>
  </si>
  <si>
    <t xml:space="preserve">AD 35.35.0100 (/) </t>
  </si>
  <si>
    <t xml:space="preserve">Ensaio de amostra de areia. </t>
  </si>
  <si>
    <t>1.919,84</t>
  </si>
  <si>
    <t xml:space="preserve">AD 35.35.0150 (/) </t>
  </si>
  <si>
    <t xml:space="preserve">Ensaio de amostra de material petreo. </t>
  </si>
  <si>
    <t>145,01</t>
  </si>
  <si>
    <t>Ensaio de compactacao com energia Proctor
Intermediario, conforme as recomendacoes da
NBR7182 e da NBR6457.</t>
  </si>
  <si>
    <t>553,66</t>
  </si>
  <si>
    <t>Ensaio de compactacao com energia Proctor
Modificado, conforme as recomendacoes da
NBR7182 e da NBR6457.</t>
  </si>
  <si>
    <t>644,74</t>
  </si>
  <si>
    <t>Ensaio de compactacao com energia Proctor
Normal, conforme recomendacoes da NBR 7182 e
NBR 6457.</t>
  </si>
  <si>
    <t>461,38</t>
  </si>
  <si>
    <t>Ensaio de compressao nao confinada em amostra
natural de solo, conforme recomendacoes da
NBR12770.</t>
  </si>
  <si>
    <t>239,68</t>
  </si>
  <si>
    <t xml:space="preserve">AD 35.35.0400 (/) </t>
  </si>
  <si>
    <t xml:space="preserve">Ensaio de compressao simples em amostra
moldada. </t>
  </si>
  <si>
    <t>www2.rio.rj.gov.br/sco/catalogo.cfm 31/55</t>
  </si>
  <si>
    <t>www2.rio.rj.gov.br/sco/catalogo.cfm 32/55</t>
  </si>
  <si>
    <t xml:space="preserve">AD 35.35.0450 (A) </t>
  </si>
  <si>
    <t xml:space="preserve">Ensaio de palheta ("Vane test") realizado no
campo, exclusive perfuracao. </t>
  </si>
  <si>
    <t>154,31</t>
  </si>
  <si>
    <t xml:space="preserve">AD 35.35.0500 (A) </t>
  </si>
  <si>
    <t xml:space="preserve">Ensaio de perda d'agua, sondagem rotativa em
rocha. </t>
  </si>
  <si>
    <t>Ensaio para determinacao do coeficiente de
permeabilidade, em amostra argilosa moldada, a
carga variavel, conforme NBR14545.</t>
  </si>
  <si>
    <t>369,11</t>
  </si>
  <si>
    <t>Ensaio para determinacao do coeficiente de
permeabilidade, em amostra argilosa natural, a
carga variavel, conforme NBR14545.</t>
  </si>
  <si>
    <t>Ensaio para determinacao de coeficiente de
permeabilidade, em amostra granular natural, a
carga constante, conforme NBR13292.</t>
  </si>
  <si>
    <t>359,52</t>
  </si>
  <si>
    <t>Ensaio para determinacao do Indice Suporte
California (CBR) - 5 pontos - obtido com energia
Proctor Intermediario, atraves de, no minimo, 5
corpos de prova, conforme recomendacao da
NBR9895, NBR6457, NBR7182.</t>
  </si>
  <si>
    <t>1.935,42</t>
  </si>
  <si>
    <t>Ensaio para determinacao do Indice Suporte
California (CBR) - 5 pontos - obtido com energia
Proctor Modificado, atraves de, no minimo, 5 corpos
de prova, conforme recomendacao da NBR9895,
NBR6457, NBR7182.</t>
  </si>
  <si>
    <t>2.027,69</t>
  </si>
  <si>
    <t>Ensaio para determinacao do Indice Suporte
California (CBR) - 5 pontos - obtido com energia
Proctor Normal, atraves de, no minimo, 5 corpos de
prova, conforme recomendacao da NBR9895,
NBR6457, NBR7182.</t>
  </si>
  <si>
    <t>1.752,06</t>
  </si>
  <si>
    <t>Ensaio para determinacao do Indice Suporte
California (CBR) - 3 pontos - obtido com energia
Proctor Intermediario, atraves de, no minimo, 5
corpos de prova, conforme recomendacao da
NBR9895, NBR6457, NBR7182.</t>
  </si>
  <si>
    <t>1.198,40</t>
  </si>
  <si>
    <t>Ensaio para determinacao do Indice Suporte
California (CBR) - 3 pontos - obtido com energia
Proctor Modificado, atraves de, no minimo, 5 corpos
de prova, conforme recomendacao da NBR9895,
NBR6457, NBR7182.</t>
  </si>
  <si>
    <t>1.290,68</t>
  </si>
  <si>
    <t xml:space="preserve">AD 35.35.0950 (/) </t>
  </si>
  <si>
    <t xml:space="preserve">Ensaio triaxial drenado em amostra moldada por
CP. </t>
  </si>
  <si>
    <t>1.982,15</t>
  </si>
  <si>
    <t xml:space="preserve">AD 35.35.1000 (/) </t>
  </si>
  <si>
    <t xml:space="preserve">Ensaio triaxial drenado em amostra natural por CP. </t>
  </si>
  <si>
    <t>1.843,14</t>
  </si>
  <si>
    <t xml:space="preserve">AD 35.35.1050 (/) </t>
  </si>
  <si>
    <t xml:space="preserve">Ensaio triaxial nao drenado em amostra moldada
por CP. </t>
  </si>
  <si>
    <t>783,75</t>
  </si>
  <si>
    <t xml:space="preserve">AD 35.35.1100 (/) </t>
  </si>
  <si>
    <t xml:space="preserve">Ensaio triaxial nao drenado em amostra natural por
CP. </t>
  </si>
  <si>
    <t>691,48</t>
  </si>
  <si>
    <t xml:space="preserve">AD 39.05.0050 (/) </t>
  </si>
  <si>
    <t xml:space="preserve">Ajudante (inclusive encargos sociais).(desonerado) </t>
  </si>
  <si>
    <t>www2.rio.rj.gov.br/sco/catalogo.cfm 33/55</t>
  </si>
  <si>
    <t xml:space="preserve">AD 39.05.0056 (/) </t>
  </si>
  <si>
    <t xml:space="preserve">Almoxarife (inclusive encargos sociais).
(desonerado) </t>
  </si>
  <si>
    <t xml:space="preserve">AD 39.05.0068 (/) </t>
  </si>
  <si>
    <t xml:space="preserve">Apontador (inclusive encargos sociais).(desonerado) </t>
  </si>
  <si>
    <t xml:space="preserve">AD 39.05.0074 (/) </t>
  </si>
  <si>
    <t xml:space="preserve">Auxiliar de almoxarife (inclusive encargos sociais).
(desonerado) </t>
  </si>
  <si>
    <t xml:space="preserve">AD 39.05.0077 (A) </t>
  </si>
  <si>
    <t xml:space="preserve">Auxiliar de enfermagem (inclusive encargos sociais).
(desonerado) </t>
  </si>
  <si>
    <t xml:space="preserve">AD 39.05.0080 (/) </t>
  </si>
  <si>
    <t xml:space="preserve">Auxiliar de escritorio (inclusive encargos sociais).
(desonerado) </t>
  </si>
  <si>
    <t xml:space="preserve">AD 39.05.0086 (/) </t>
  </si>
  <si>
    <t xml:space="preserve">Tecnico de nivel medio (inclusive encargos sociais).
(desonerado) </t>
  </si>
  <si>
    <t xml:space="preserve">AD 39.05.0092 (/) </t>
  </si>
  <si>
    <t xml:space="preserve">Auxiliar de topografia - servicos de campo (inclusive
encargos sociais).(desonerado) </t>
  </si>
  <si>
    <t xml:space="preserve">AD 39.05.0094 (/) </t>
  </si>
  <si>
    <t xml:space="preserve">Biologo na area de Meio Ambiente (inclusive
encargos sociais).(desonerado) </t>
  </si>
  <si>
    <t>34,51</t>
  </si>
  <si>
    <t xml:space="preserve">AD 39.05.0098 (/) </t>
  </si>
  <si>
    <t xml:space="preserve">Chefe de escritorio (inclusive encargos sociais).
(desonerado) </t>
  </si>
  <si>
    <t xml:space="preserve">AD 39.05.0104 (/) </t>
  </si>
  <si>
    <t xml:space="preserve">Desenhista A (inclusive encargos sociais).
(desonerado) </t>
  </si>
  <si>
    <t>27,40</t>
  </si>
  <si>
    <t xml:space="preserve">AD 39.05.0110 (/) </t>
  </si>
  <si>
    <t xml:space="preserve">Digitador (inclusive encargos sociais).(desonerado) </t>
  </si>
  <si>
    <t xml:space="preserve">AD 39.05.0116 (/) </t>
  </si>
  <si>
    <t xml:space="preserve">Encarregado (inclusive encargos sociais).
(desonerado) </t>
  </si>
  <si>
    <t xml:space="preserve">AD 39.05.0119 (A) </t>
  </si>
  <si>
    <t xml:space="preserve">Enfermeiro (inclusive encargos sociais).
(desonerado) </t>
  </si>
  <si>
    <t>39,09</t>
  </si>
  <si>
    <t xml:space="preserve">AD 39.05.0122 (/) </t>
  </si>
  <si>
    <t xml:space="preserve">Engenheiro, arquiteto ou geologo jr (inclusive
encargos sociais).(desonerado) </t>
  </si>
  <si>
    <t>95,34</t>
  </si>
  <si>
    <t>AD 39.05.0128 (/)</t>
  </si>
  <si>
    <t>Engenheiro ou arquiteto, coordenador geral de
projetos ou supervisor de obras (inclusive encargos
sociais).(desonerado)</t>
  </si>
  <si>
    <t xml:space="preserve">AD 39.05.0134 (/) </t>
  </si>
  <si>
    <t xml:space="preserve">Engenheiro, arquiteto ou geologo senior (inclusive
encargos sociais).(desonerado) </t>
  </si>
  <si>
    <t>211,87</t>
  </si>
  <si>
    <t xml:space="preserve">AD 39.05.0138 (A) </t>
  </si>
  <si>
    <t xml:space="preserve">Engenheiro de seguranca do trabalho (inclusive
encargos sociais). (desonerado) </t>
  </si>
  <si>
    <t>98,20</t>
  </si>
  <si>
    <t xml:space="preserve">AD 39.05.0140 (/) </t>
  </si>
  <si>
    <t xml:space="preserve">Escriturario (inclusive encargos sociais).
(desonerado) </t>
  </si>
  <si>
    <t xml:space="preserve">AD 39.05.0146 (/) </t>
  </si>
  <si>
    <t xml:space="preserve">Estagiario (inclusive encargos sociais).(desonerado) </t>
  </si>
  <si>
    <t xml:space="preserve">AD 39.05.0149 (A) </t>
  </si>
  <si>
    <t xml:space="preserve">Medico do trabalho (inclusive encargos sociais).
(desonerado) </t>
  </si>
  <si>
    <t xml:space="preserve">AD 39.05.0152 (/) </t>
  </si>
  <si>
    <t xml:space="preserve">Mestre de obra A (inclusive encargos sociais).
(desonerado) </t>
  </si>
  <si>
    <t xml:space="preserve">AD 39.05.0158 (/) </t>
  </si>
  <si>
    <t xml:space="preserve">Mestre de obra B (inclusive encargos sociais).
(desonerado) </t>
  </si>
  <si>
    <t xml:space="preserve">AD 39.05.0164 (/) </t>
  </si>
  <si>
    <t xml:space="preserve">Motorista de caminhao e carreta (inclusive encargos
sociais).(desonerado) </t>
  </si>
  <si>
    <t xml:space="preserve">AD 39.05.0170 (/) </t>
  </si>
  <si>
    <t xml:space="preserve">Motorista de veiculo leve de servico (inclusive
encargos sociais).(desonerado) </t>
  </si>
  <si>
    <t xml:space="preserve">AD 39.05.0173 (/) </t>
  </si>
  <si>
    <t xml:space="preserve">Motorista operador de reboque e munck (inclusive
encargos sociais).(desonerado) </t>
  </si>
  <si>
    <t xml:space="preserve">AD 39.05.0176 (/) </t>
  </si>
  <si>
    <t xml:space="preserve">Operador de computador (inclusive encargos
sociais).(desonerado) </t>
  </si>
  <si>
    <t xml:space="preserve">AD 39.05.0182 (/) </t>
  </si>
  <si>
    <t xml:space="preserve">Programador de computador (inclusive encargos
sociais).(desonerado) </t>
  </si>
  <si>
    <t xml:space="preserve">AD 39.05.0188 (/) </t>
  </si>
  <si>
    <t xml:space="preserve">Secretaria (inclusive encargos sociais).(desonerado) </t>
  </si>
  <si>
    <t>AD 39.05.0200 (/)</t>
  </si>
  <si>
    <t>Supervisor de trafego, com todo o seu EPI, colete,
capa, bone, apito, (inclusive encargos sociais).
(desonerado)</t>
  </si>
  <si>
    <t>www2.rio.rj.gov.br/sco/catalogo.cfm 34/55</t>
  </si>
  <si>
    <t>www2.rio.rj.gov.br/sco/catalogo.cfm 35/55</t>
  </si>
  <si>
    <t xml:space="preserve">AD 39.05.0206 (/) </t>
  </si>
  <si>
    <t xml:space="preserve">Tecnico em eletronica ou eletrotecnica (inclusive
encargos sociais).(desonerado) </t>
  </si>
  <si>
    <t xml:space="preserve">AD 39.05.0209 (A) </t>
  </si>
  <si>
    <t xml:space="preserve">Tecnico de seguranca do trabalho (inclusive
encargos sociais). (desonerado) </t>
  </si>
  <si>
    <t>31,09</t>
  </si>
  <si>
    <t>AD 39.05.0212 (/)</t>
  </si>
  <si>
    <t>Topografo A - servicos de campo e escritorio, com
responsabilidade de dirigi-los (inclusive encargos
sociais).(desonerado)</t>
  </si>
  <si>
    <t>34,10</t>
  </si>
  <si>
    <t xml:space="preserve">AD 39.05.0218 (A) </t>
  </si>
  <si>
    <t xml:space="preserve">Vigia (inclusive encargos sociais).(desonerado) </t>
  </si>
  <si>
    <t xml:space="preserve">AD 40.05.0050 (/) </t>
  </si>
  <si>
    <t xml:space="preserve">Ajudante (inclusive encargos sociais). </t>
  </si>
  <si>
    <t xml:space="preserve">AD 40.05.0056 (/) </t>
  </si>
  <si>
    <t xml:space="preserve">Almoxarife (inclusive encargos sociais). </t>
  </si>
  <si>
    <t xml:space="preserve">AD 40.05.0068 (/) </t>
  </si>
  <si>
    <t xml:space="preserve">Apontador (inclusive encargos sociais). </t>
  </si>
  <si>
    <t xml:space="preserve">AD 40.05.0074 (/) </t>
  </si>
  <si>
    <t xml:space="preserve">Auxiliar de almoxarife (inclusive encargos sociais). </t>
  </si>
  <si>
    <t xml:space="preserve">AD 40.05.0077 (A) </t>
  </si>
  <si>
    <t xml:space="preserve">Auxiliar de enfermagem (inclusive encargos sociais). </t>
  </si>
  <si>
    <t xml:space="preserve">AD 40.05.0080 (/) </t>
  </si>
  <si>
    <t xml:space="preserve">Auxiliar de escritorio (inclusive encargos sociais). </t>
  </si>
  <si>
    <t xml:space="preserve">AD 40.05.0086 (/) </t>
  </si>
  <si>
    <t xml:space="preserve">Tecnico de nivel medio (inclusive encargos sociais). </t>
  </si>
  <si>
    <t>19,63</t>
  </si>
  <si>
    <t xml:space="preserve">AD 40.05.0092 (/) </t>
  </si>
  <si>
    <t xml:space="preserve">Auxiliar de topografia - servicos de campo (inclusive
encargos sociais). </t>
  </si>
  <si>
    <t xml:space="preserve">AD 40.05.0094 (/) </t>
  </si>
  <si>
    <t xml:space="preserve">Biologo na area de Meio Ambiente (inclusive
encargos sociais). </t>
  </si>
  <si>
    <t xml:space="preserve">AD 40.05.0098 (/) </t>
  </si>
  <si>
    <t xml:space="preserve">Chefe de escritorio (inclusive encargos sociais). </t>
  </si>
  <si>
    <t xml:space="preserve">AD 40.05.0104 (/) </t>
  </si>
  <si>
    <t xml:space="preserve">Desenhista A (inclusive encargos sociais). </t>
  </si>
  <si>
    <t xml:space="preserve">AD 40.05.0110 (/) </t>
  </si>
  <si>
    <t xml:space="preserve">Digitador (inclusive encargos sociais). </t>
  </si>
  <si>
    <t xml:space="preserve">AD 40.05.0116 (/) </t>
  </si>
  <si>
    <t xml:space="preserve">Encarregado (inclusive encargos sociais). </t>
  </si>
  <si>
    <t xml:space="preserve">AD 40.05.0119 (A) </t>
  </si>
  <si>
    <t xml:space="preserve">Enfermeiro (inclusive encargos sociais). </t>
  </si>
  <si>
    <t xml:space="preserve">AD 40.05.0122 (/) </t>
  </si>
  <si>
    <t xml:space="preserve">Engenheiro, arquiteto ou geologo jr (inclusive
encargos sociais). </t>
  </si>
  <si>
    <t>105,22</t>
  </si>
  <si>
    <t>Engenheiro ou arquiteto, coordenador geral de
projetos ou supervisor de obras (inclusive encargos
sociais).</t>
  </si>
  <si>
    <t>163,67</t>
  </si>
  <si>
    <t xml:space="preserve">AD 40.05.0134 (/) </t>
  </si>
  <si>
    <t xml:space="preserve">Engenheiro, arquiteto ou geologo senior (inclusive
encargos sociais). </t>
  </si>
  <si>
    <t>233,82</t>
  </si>
  <si>
    <t xml:space="preserve">AD 40.05.0138 (A) </t>
  </si>
  <si>
    <t xml:space="preserve">Engenheiro de seguranca do trabalho (inclusive
encargos sociais). </t>
  </si>
  <si>
    <t>108,38</t>
  </si>
  <si>
    <t xml:space="preserve">AD 40.05.0140 (/) </t>
  </si>
  <si>
    <t xml:space="preserve">Escriturario (inclusive encargos sociais). </t>
  </si>
  <si>
    <t xml:space="preserve">AD 40.05.0146 (/) </t>
  </si>
  <si>
    <t xml:space="preserve">Estagiario (inclusive encargos sociais). </t>
  </si>
  <si>
    <t xml:space="preserve">AD 40.05.0149 (A) </t>
  </si>
  <si>
    <t xml:space="preserve">Medico do trabalho (inclusive encargos sociais). </t>
  </si>
  <si>
    <t xml:space="preserve">AD 40.05.0152 (/) </t>
  </si>
  <si>
    <t xml:space="preserve">Mestre de obra A (inclusive encargos sociais). </t>
  </si>
  <si>
    <t>70,70</t>
  </si>
  <si>
    <t xml:space="preserve">AD 40.05.0158 (/) </t>
  </si>
  <si>
    <t xml:space="preserve">Mestre de obra B (inclusive encargos sociais). </t>
  </si>
  <si>
    <t xml:space="preserve">AD 40.05.0164 (/) </t>
  </si>
  <si>
    <t xml:space="preserve">Motorista de caminhao e carreta (inclusive encargos
sociais). </t>
  </si>
  <si>
    <t>14,43</t>
  </si>
  <si>
    <t xml:space="preserve">AD 40.05.0170 (/) </t>
  </si>
  <si>
    <t xml:space="preserve">Motorista de veiculo leve de servico (inclusive
encargos sociais). </t>
  </si>
  <si>
    <t xml:space="preserve">AD 40.05.0173 (/) </t>
  </si>
  <si>
    <t xml:space="preserve">Motorista operador de reboque e munck (inclusive
encargos sociais). </t>
  </si>
  <si>
    <t>www2.rio.rj.gov.br/sco/catalogo.cfm 36/55</t>
  </si>
  <si>
    <t xml:space="preserve">AD 40.05.0176 (/) </t>
  </si>
  <si>
    <t xml:space="preserve">Operador de computador (inclusive encargos
sociais). </t>
  </si>
  <si>
    <t xml:space="preserve">AD 40.05.0182 (/) </t>
  </si>
  <si>
    <t xml:space="preserve">Programador de computador (inclusive encargos
sociais). </t>
  </si>
  <si>
    <t xml:space="preserve">AD 40.05.0188 (/) </t>
  </si>
  <si>
    <t xml:space="preserve">Secretaria (inclusive encargos sociais). </t>
  </si>
  <si>
    <t xml:space="preserve">AD 40.05.0200 (/) </t>
  </si>
  <si>
    <t xml:space="preserve">Supervisor de trafego, com todo o seu EPI, colete,
capa, bone, apito, (inclusive encargos sociais). </t>
  </si>
  <si>
    <t xml:space="preserve">AD 40.05.0206 (/) </t>
  </si>
  <si>
    <t xml:space="preserve">Tecnico em eletronica ou eletrotecnica (inclusive
encargos sociais). </t>
  </si>
  <si>
    <t xml:space="preserve">AD 40.05.0209 (A) </t>
  </si>
  <si>
    <t xml:space="preserve">Tecnico de seguranca do trabalho (inclusive
encargos sociais). </t>
  </si>
  <si>
    <t>Topografo A - servicos de campo e escritorio, com
responsabilidade de dirigi-los (inclusive encargos
sociais).</t>
  </si>
  <si>
    <t xml:space="preserve">AD 40.05.0218 (A) </t>
  </si>
  <si>
    <t xml:space="preserve">Vigia (inclusive encargos sociais). </t>
  </si>
  <si>
    <t xml:space="preserve">Categoria </t>
  </si>
  <si>
    <t>Alvenarias e Paredes Divisorias</t>
  </si>
  <si>
    <t>AL 04.03.0050 (/)</t>
  </si>
  <si>
    <t>Alvenaria de pedra seca em elevacao, de uma face,
feita com blocos de dimensoes aproximadas de
(30x30x30)cm ate (40x40x40)cm, ate 3m de altura.
(desonerado)</t>
  </si>
  <si>
    <t>241,65</t>
  </si>
  <si>
    <t>AL 04.05.0050 (/)</t>
  </si>
  <si>
    <t>Alvenaria de pedra em elevacao, de uma face, feita
com blocos de dimensoes aproximadas de
(30x30x30)cm ate (40x40x40)cm, assentes com
argamassa de cimento, saibro e areia 1:2:3, juntas
simples, ate 1,50m de altura.(desonerado)</t>
  </si>
  <si>
    <t>380,87</t>
  </si>
  <si>
    <t>AL 04.05.0053 (/)</t>
  </si>
  <si>
    <t>Alvenaria de pedra em elevacao, de uma face, feita
com blocos de pedra-de-mao, assentes com
argamassa de cimento, saibro e areia, traco 1:2:3,
ate 1,50m de altura, sendo a espessura ate 0,35m.
(desonerado)</t>
  </si>
  <si>
    <t>595,26</t>
  </si>
  <si>
    <t>AL 04.05.0100 (/)</t>
  </si>
  <si>
    <t>Alvenaria de pedra em elevacao, de uma face, feita
com blocos de dimensoes aproximadas de
(30x30x30)cm ate (40x40x40)cm, assentes com
argamassa de cimento, saibro e areia 1:2:3, juntas
simples, acima de 1,50 ate 3m de altura.
(desonerado)</t>
  </si>
  <si>
    <t>652,66</t>
  </si>
  <si>
    <t>AL 04.05.0150 (/)</t>
  </si>
  <si>
    <t>Alvenaria de pedra em elevacao, de 2 faces, feita
com blocos de pedra-de-mao, assentes com
argamassa de cimento, saibro e areia no traco 1:2:3,
ate 1,50m de altura, sendo espessura ate 0,35m.
(desonerado)</t>
  </si>
  <si>
    <t>798,74</t>
  </si>
  <si>
    <t>AL 04.05.0200 (/)</t>
  </si>
  <si>
    <t>Alvenaria de pedra em elevacao, de 2 faces, feita
com blocos de pedra-de-mao, assentes com
argamassa de cimento, saibro e areia no traco 1:2:3,
acima de 1,50 ate 3m de altura, sendo espessura ate
0,35m.(desonerado)</t>
  </si>
  <si>
    <t>946,32</t>
  </si>
  <si>
    <t>AL 04.05.0250 (A)</t>
  </si>
  <si>
    <t>Junta relevo, em alvenaria de pedra em elevacao, de
1 face, feita com blocos de dimensoes aproximadas
de (30x30x30)cm ate (40x40x40)cm, com
argamassa de cimento, cal e areia fina, no traco
1:3:5.(desonerado)</t>
  </si>
  <si>
    <t>AL 04.10.0050 (/)</t>
  </si>
  <si>
    <t>Alvenaria de tijolo macico (7x10x20)cm, com
argamassa de cimento e saibro no traco 1:6, em
paredes de meia vez (0,10m), de superficie corrida,
ate 1,50m de altura, e medida pela area real.
(desonerado)</t>
  </si>
  <si>
    <t>97,84</t>
  </si>
  <si>
    <t>AL 04.10.0053 (/)</t>
  </si>
  <si>
    <t>Alvenaria de tijolo macico (7x10x20)cm, com
argamassa de cimento e saibro no traco 1:6, em
paredes de meia vez (0,10m), de superficie corrida,
ate 3m de altura, e medida pela area real.
(desonerado)</t>
  </si>
  <si>
    <t>AL 04.10.0059 (/)</t>
  </si>
  <si>
    <t>Alvenaria de tijolo macico (7x10x20)cm, com
argamassa de cimento e saibro no traco 1:6, em
paredes de meia vez (0,10m), de superficie corrida,
de 3m a 4,50m de altura, e medida pela area real.
(desonerado)</t>
  </si>
  <si>
    <t>127,85</t>
  </si>
  <si>
    <t xml:space="preserve">AL 04.10.0103 (/) </t>
  </si>
  <si>
    <t xml:space="preserve">Alvenaria de tijolo macico (7x10x20)cm, com </t>
  </si>
  <si>
    <t>107,90</t>
  </si>
  <si>
    <t>www2.rio.rj.gov.br/sco/catalogo.cfm 37/55</t>
  </si>
  <si>
    <t>argamassa de cimento e saibro no traco 1:6, em
paredes com vaos ou arestas, de meia vez (0,10m),
ate 3m de altura, e medida pela area real.
(desonerado)</t>
  </si>
  <si>
    <t>AL 04.10.0106 (/)</t>
  </si>
  <si>
    <t>Alvenaria de tijolo macico (7x10x20)cm, com
argamassa de cimento e saibro no traco 1:6, em
paredes com vaos ou arestas, de meia vez (0,10m),
de 3m a 4,50m de altura, e medida pela area real.
(desonerado)</t>
  </si>
  <si>
    <t>143,17</t>
  </si>
  <si>
    <t>www2.rio.rj.gov.br/sco/catalogo.cfm 38/55</t>
  </si>
  <si>
    <t>AL 04.10.0150 (/)</t>
  </si>
  <si>
    <t>Alvenaria de tijolo macico (7x10x20)cm, com
argamassa de cimento e saibro no traco 1:6, em
paredes de 1 vez (0,20m), de superficie corrida, ate
1,50m de altura, e medida pela area real.
(desonerado)</t>
  </si>
  <si>
    <t>190,01</t>
  </si>
  <si>
    <t>AL 04.10.0152 (/)</t>
  </si>
  <si>
    <t>Alvenaria de tijolo macico (7x10x20)cm, com
argamassa de cimento e saibro no traco 1:6, em
paredes de 1 vez (0,20m), de superficie corrida, ate
3m de altura, e medida pela area real.(desonerado)</t>
  </si>
  <si>
    <t>AL 04.10.0153 (/)</t>
  </si>
  <si>
    <t>Alvenaria de tijolo macico (7x10x20)cm, com
argamassa de cimento e saibro no traco 1:6, em
paredes com vaos ou arestas, de 1 vez (0,20m), ate
3m de altura, e medida pela area real.(desonerado)</t>
  </si>
  <si>
    <t>213,30</t>
  </si>
  <si>
    <t>AL 04.10.0156 (/)</t>
  </si>
  <si>
    <t>Alvenaria de tijolo macico (7x10x20)cm, com
argamassa de cimento e saibro no traco 1:6, em
paredes de 1 vez (0,20m), de superficie corrida, de
3m a 4,50m de altura, e medida pela area real.
(desonerado)</t>
  </si>
  <si>
    <t>245,81</t>
  </si>
  <si>
    <t>AL 04.10.0200 (/)</t>
  </si>
  <si>
    <t>Alvenaria de tijolo macico (7x10x20)cm, com
argamassa de cimento e saibro no traco 1:6, em
paredes com vaos ou arestas, de 1 vez (0,20m), de
3m a 4,50m de altura, e medida pela area real.
(desonerado)</t>
  </si>
  <si>
    <t>273,99</t>
  </si>
  <si>
    <t>AL 04.15.0050 (/)</t>
  </si>
  <si>
    <t>Alvenaria para caixas enterradas, ate 0,80m de
profundidade, de tijolo macico (7x10x20)cm, com
argamassa de cimento, saibro e areia no traco 1:2:2
e parede de meia vez.(desonerado)</t>
  </si>
  <si>
    <t>109,63</t>
  </si>
  <si>
    <t>AL 04.15.0100 (/)</t>
  </si>
  <si>
    <t>Alvenaria para caixas enterradas, ate 0,80m de
profundidade, de tijolo macico (7x10x20)cm, com
argamassa de cimento, saibro e areia no traco 1:2:2
e parede de 1 vez (19cm).(desonerado)</t>
  </si>
  <si>
    <t>217,29</t>
  </si>
  <si>
    <t>AL 04.15.0103 (/)</t>
  </si>
  <si>
    <t>Alvenaria para caixas enterradas, de 0,80m a 1,60m
de profundidade, de tijolo macico (7x10x20)cm, com
argamassa de cimento, saibro e areia no traco 1:2:2
e parede de 1 vez e meia (29cm).(desonerado)</t>
  </si>
  <si>
    <t>296,79</t>
  </si>
  <si>
    <t>AL 04.20.0050 (/)</t>
  </si>
  <si>
    <t>Alvenaria de tijolo (10x20x20)cm,de furos redondos,
com argamassa de cimento e saibro no traco 1:8, em
parede de meia vez (0,10m), de superficie corrida,
ate 1,50m de altura, e medida pela area real.
(desonerado)</t>
  </si>
  <si>
    <t>56,09</t>
  </si>
  <si>
    <t>AL 04.20.0053 (/)</t>
  </si>
  <si>
    <t>Alvenaria de tijolo (10x20x20)cm, de furos
redondos, com argamassa de cimento e saibro no
traco 1:8, em parede de meia vez (0,10m), de
superficie corrida, ate 3m de altura, e medida pela
area real.(desonerado)</t>
  </si>
  <si>
    <t>58,01</t>
  </si>
  <si>
    <t>AL 04.20.0056 (/)</t>
  </si>
  <si>
    <t>Alvenaria de tijolo (10x20x20)cm, de furos
redondos, com argamassa de cimento e saibro no
traco 1:8, em paredes de meia vez (0,10m), de
superficie corrida, de 3m a 4,50m de altura, e
medida pela area real.(desonerado)</t>
  </si>
  <si>
    <t>AL 04.20.0100 (/)</t>
  </si>
  <si>
    <t>Alvenaria de tijolo (10x20x20)cm, de furos
redondos, com argamassa de cimento e saibro no
traco 1:8, em parede com vaos ou arestas (0,10m),
ate 3m de altura, e medida pela area real.
(desonerado)</t>
  </si>
  <si>
    <t>64,57</t>
  </si>
  <si>
    <t>AL 04.20.0103 (/)</t>
  </si>
  <si>
    <t>Alvenaria de tijolo (10x20x20)cm, de furos
redondos, com argamassa de cimento e saibro no
traco 1:8, em paredes com vaos ou arestas de meia
vez (0,10m), de 3m a 4,50m de altura, e medida
pela area real.(desonerado)</t>
  </si>
  <si>
    <t>94,94</t>
  </si>
  <si>
    <t>AL 04.20.0150 (/)</t>
  </si>
  <si>
    <t>Alvenaria de tijolo (10x20x30)cm, de furos
redondos, com argamassa de cimento e saibro no
traco 1:8, em paredes de meia vez (0,10m), de
superficie corrida, ate 1,50m de altura, e medida
pela area real.(desonerado)</t>
  </si>
  <si>
    <t>52,12</t>
  </si>
  <si>
    <t>AL 04.20.0153 (/)</t>
  </si>
  <si>
    <t>Alvenaria de tijolo (10x20x30)cm, de furos
redondos, com argamassa de cimento e saibro no
traco 1:8, em paredes de meia vez (0,10m), de
superficie corrida, ate 3m de altura, e medida pela
area real.(desonerado)</t>
  </si>
  <si>
    <t>www2.rio.rj.gov.br/sco/catalogo.cfm 39/55</t>
  </si>
  <si>
    <t xml:space="preserve">AL 04.20.0156 (/) </t>
  </si>
  <si>
    <t>Alvenaria de tijolo (10x20x30)cm, de furos
redondos, com argamassa de cimento e saibro no
traco 1:8, em paredes de meia vez (0,10m), de
superficie corrida de 3m a 4,50m de altura, e medida
pela area real.(desonerado)</t>
  </si>
  <si>
    <t>70,01</t>
  </si>
  <si>
    <t>AL 04.20.0200 (/)</t>
  </si>
  <si>
    <t>Alvenaria de tijolo (10x20x30)cm, de furos
redondos, com argamassa de cimento e saibro no
traco 1:8, em paredes com vaos ou arestas (0,10m),
ate 3m de altura, e medida pela area real.
(desonerado)</t>
  </si>
  <si>
    <t>58,91</t>
  </si>
  <si>
    <t>AL 04.20.0203 (/)</t>
  </si>
  <si>
    <t>Alvenaria de tijolo (10x20x30)cm, de furos
redondos, com argamassa de cimento e saibro no
traco 1:8, em paredes com vaos ou arestas de meia
vez (0,10m), de 3m a 4,50m de altura, e medida
pela area real.(desonerado)</t>
  </si>
  <si>
    <t>www2.rio.rj.gov.br/sco/catalogo.cfm 40/55</t>
  </si>
  <si>
    <t>AL 04.20.0250 (/)</t>
  </si>
  <si>
    <t>Alvenaria de tijolo (10x20x20)cm, de furos
redondos, com argamassa de cimento e saibro no
traco 1:8, em paredes de 1 vez (0,20m), de
superficie corrida, ate 1,50m de altura, e medida
pela area real.(desonerado)</t>
  </si>
  <si>
    <t>112,43</t>
  </si>
  <si>
    <t>AL 04.20.0253 (/)</t>
  </si>
  <si>
    <t>Alvenaria de tijolo (10x20x20)cm, de furos
redondos, com argamassa de cimento e saibro no
traco 1:8, em paredes de 1 vez (0,20m), de
superficie corrida, ate 3m de altura, e medida pela
area real.(desonerado)</t>
  </si>
  <si>
    <t>115,38</t>
  </si>
  <si>
    <t>AL 04.20.0300 (/)</t>
  </si>
  <si>
    <t>Alvenaria de tijolo (10x20x20)cm, de furos
redondos, com argamassa de cimento e saibro no
traco 1:8, em parede com vaos ou arestas (0,20m),
ate 3m de altura, e medida pela area real.
(desonerado)</t>
  </si>
  <si>
    <t>129,36</t>
  </si>
  <si>
    <t>AL 04.20.0303 (/)</t>
  </si>
  <si>
    <t>Alvenaria de tijolo (10x20x20)cm, de furos
redondos, com argamassa de cimento e saibro no
traco 1:8, em parede com vaos ou arestas (0,20m),
de 3m a 4,50m de altura, e medida pela area real.
(desonerado)</t>
  </si>
  <si>
    <t>AL 04.20.0350 (/)</t>
  </si>
  <si>
    <t>Alvenaria de tijolo (10x20x30)cm, de furos
redondos, com argamassa de cimento e saibro no
traco 1:8, em paredes de 1 vez (0,20m), de
superficie corrida, ate 1,50m de altura, e medida
pela area real.(desonerado)</t>
  </si>
  <si>
    <t>103,47</t>
  </si>
  <si>
    <t>AL 04.20.0353 (/)</t>
  </si>
  <si>
    <t>Alvenaria de tijolo (10x20x30)cm, de furos
redondos, com argamassa de cimento e saibro no
traco 1:8, em paredes de 1 vez (0,20m), de
superficie corrida, ate 3m de altura, e medida pela
area real.(desonerado)</t>
  </si>
  <si>
    <t>105,83</t>
  </si>
  <si>
    <t>AL 04.20.0400 (/)</t>
  </si>
  <si>
    <t>Alvenaria de tijolo (10x20x30)cm, de furos
redondos, com argamassa de cimento e saibro no
traco 1:8, em paredes com vaos ou arestas (0,20m),
ate 3m de altura, e medida pela area real.
(desonerado)</t>
  </si>
  <si>
    <t>114,01</t>
  </si>
  <si>
    <t>AL 04.20.0450 (/)</t>
  </si>
  <si>
    <t>Alvenaria de tijolo (10x20x30)cm, de furos
redondos, com argamassa de cimento e saibro no
traco 1:8, em paredes corridas de 1 vez (0,20m), de
3m a 4,50m de altura, e medida pela area real.
(desonerado)</t>
  </si>
  <si>
    <t>134,05</t>
  </si>
  <si>
    <t>AL 04.20.0500 (/)</t>
  </si>
  <si>
    <t>Alvenaria de tijolo (10x20x30)cm, de furos
redondos, com argamassa de cimento e saibro no
traco 1:8, em paredes com vaos ou arestas de 1 vez
(0,20m), de 3m a 4,50m de altura, e medida pela
area real.(desonerado)</t>
  </si>
  <si>
    <t>150,16</t>
  </si>
  <si>
    <t>AL 04.23.0100 (/)</t>
  </si>
  <si>
    <t>Alvenaria estrutural de tijolo ceramico
(14x19x29)cm, aparentes, espessura de 14cm, para
superficies com vaos e arestas. Fornecimento e
assentamento.(desonerado)</t>
  </si>
  <si>
    <t>97,87</t>
  </si>
  <si>
    <t>AL 04.23.0200 (/)</t>
  </si>
  <si>
    <t>Alvenaria estrutural de tijolo ceramico tipo "L"
(14x19x29)cm, aparentes, espessura de 14cm, para
cintas e vergas de amarracao. Fornecimento e
assentamento.(desonerado)</t>
  </si>
  <si>
    <t>AL 04.23.0300 (/)</t>
  </si>
  <si>
    <t>Alvenaria estrutural de tijolo ceramico tipo "U"
(14x19x29)cm, aparentes, espessura de 14cm, para
cintas e vergas de amarracao. Fornecimento e
assentamento.(desonerado)</t>
  </si>
  <si>
    <t>AL 04.25.0050 (/)</t>
  </si>
  <si>
    <t>Alvenaria de blocos de concreto (10x20x40)cm, com
argamassa de cimento e areia no traco 1:8, em
paredes corridas de 0,10m de espessura, ate 3m de
altura, e medida pela area real.(desonerado)</t>
  </si>
  <si>
    <t>58,39</t>
  </si>
  <si>
    <t>AL 04.25.0053 (/)</t>
  </si>
  <si>
    <t>Alvenaria de blocos de concreto (10x20x40)cm, com
argamassa de cimento e areia no traco 1:8, em
paredes corridas de 0,10m de espessura, de 3m a
4,50m de altura, e medida pela area real.
(desonerado)</t>
  </si>
  <si>
    <t>82,38</t>
  </si>
  <si>
    <t xml:space="preserve">AL 04.25.0100 (/) </t>
  </si>
  <si>
    <t>Alvenaria de blocos de concreto (10x20x40)cm, com
argamassa de cimento e areia, no traco 1:8, em
paredes com vaos e arestas de meia vez (0,10m),</t>
  </si>
  <si>
    <t>70,28</t>
  </si>
  <si>
    <t>www2.rio.rj.gov.br/sco/catalogo.cfm 41/55</t>
  </si>
  <si>
    <t>ate 3m de altura, e medida pela area real.
(desonerado)</t>
  </si>
  <si>
    <t>AL 04.25.0103 (/)</t>
  </si>
  <si>
    <t>Alvenaria de blocos de concreto (10x20x40)cm, com
argamassa de cimento e areia no traco 1:8, em
paredes com vaos e arestas de meia vez (0,10m),de
3m a 4,50m de altura, e medida pela area real.
(desonerado)</t>
  </si>
  <si>
    <t>AL 04.25.0250 (/)</t>
  </si>
  <si>
    <t>Alvenaria de blocos de concreto (15x20x40)cm, em
paredes de 0,15m de espessura, com argamassa de
cimento e areia no traco 1:4 (em volume), no
assentamento e no preenchimento dos vazios dos
blocos, ate 1,50m de altura e medida pela area real.
(desonerado)</t>
  </si>
  <si>
    <t>120,35</t>
  </si>
  <si>
    <t>AL 04.25.0300 (/)</t>
  </si>
  <si>
    <t>Alvenaria de blocos de concreto (15x20x40)cm, com
argamassa de cimento e areia no traco 1:8, em
paredes de 0,15m de espessura, de superficie
corrida, e medida pela area real.(desonerado)</t>
  </si>
  <si>
    <t>www2.rio.rj.gov.br/sco/catalogo.cfm 42/55</t>
  </si>
  <si>
    <t>AL 04.25.0350 (/)</t>
  </si>
  <si>
    <t>Alvenaria de blocos de concreto (10x20x40)cm,
com argamassa de cimento e areia no traco 1:8, em
paredes corridas de 0,20m de espessura, ate 3m de
altura, e medida pela area real.(desonerado)</t>
  </si>
  <si>
    <t>118,46</t>
  </si>
  <si>
    <t>AL 04.25.0353 (/)</t>
  </si>
  <si>
    <t>Alvenaria de blocos de concreto (10x20x40)cm,
com argamassa de cimento e areia no traco 1:8, em
paredes corridas de 0,20m de espessura, de 3m a
4,50m de altura, e medida pela area real.
(desonerado)</t>
  </si>
  <si>
    <t>129,53</t>
  </si>
  <si>
    <t>AL 04.25.0400 (/)</t>
  </si>
  <si>
    <t>Alvenaria de blocos de concreto (10x20x40)cm,
com argamassa de cimento e areia no traco 1:8, em
paredes com vaos ou arestas de 0,20m de
espessura, ate 3m de altura, e medida pela area
real.(desonerado)</t>
  </si>
  <si>
    <t>128,50</t>
  </si>
  <si>
    <t>AL 04.25.0403 (/)</t>
  </si>
  <si>
    <t>Alvenaria de blocos de concreto (10x20x40)cm,
com argamassa de cimento e areia no traco 1:8, em
paredes com vaos ou arestas de 0,20m de
espessura, de 3m a 4,50m de altura, e medida pela
area real.(desonerado)</t>
  </si>
  <si>
    <t>AL 04.25.0450 (/)</t>
  </si>
  <si>
    <t>Alvenaria de blocos de concreto (20x20x40)cm,
com argamassa de cimento e areia no traco 1:6, em
paredes de 0,20m de espessura, de superficie
corrida, ate 3m de altura, e medida pela area real.
(desonerado)</t>
  </si>
  <si>
    <t>96,42</t>
  </si>
  <si>
    <t>AL 04.25.0453 (/)</t>
  </si>
  <si>
    <t>Alvenaria de blocos de concreto (20x20x40)cm,
com argamassa de cimento e areia no traco 1:6, em
paredes corridas de 0,20m de espessura, de 3m a
4,50m de altura, e medida pela area real.
(desonerado)</t>
  </si>
  <si>
    <t>111,18</t>
  </si>
  <si>
    <t>AL 04.27.0100 (/)</t>
  </si>
  <si>
    <t>Alvenaria de blocos de concreto estrutural
(15x20x40)cm, com argamassa de cimento e areia
no traco 1:8, em paredes com vaos de meia vez
(0,15m), ate 3m de altura, e medida pela area real.
(desonerado)</t>
  </si>
  <si>
    <t>75,41</t>
  </si>
  <si>
    <t>AL 04.29.0100 (/)</t>
  </si>
  <si>
    <t>Alvenaria de blocos de concreto celular
(10x30x60)cm, com argamassa de cimento, cal
hidratada e areia fina no traco 1:3:5, em paredes de
10cm de espessura e medida pela area real.
(desonerado)</t>
  </si>
  <si>
    <t>AL 04.30.0050 (A)</t>
  </si>
  <si>
    <t>Parede de blocos vazados (cobogo), em tijolos
ceramicos (10x10x10)cm, assentes com argamassa
de cimento e areia no traco 1:4, levando um
vergalhao de 5,0mm em cada junta, preso nas
extremidades a estrutura ou alvenaria existente.
Fornecimento e assentamento.(desonerado)</t>
  </si>
  <si>
    <t>AL 04.30.0150 (A)</t>
  </si>
  <si>
    <t>Parede de blocos vazados (cobogo), em placas de
concreto (51x51x7)cm, furos quadrados, assentes
com argamassa de cimento e areia no traco 1:4,
levando um vergalhao de 5,0mm em cada junta,
preso nas extremidades, a estrutura ou alvenaria
existente. Fornecimento e assentamento.
(desonerado)</t>
  </si>
  <si>
    <t>236,81</t>
  </si>
  <si>
    <t>AL 04.30.0200 (/)</t>
  </si>
  <si>
    <t>Parede de elementos vazados (cobogo), em placas
de concreto modelo 22-B, Neo-Rex ou similar,
medindo: (33x33x10)cm, assentes com argamassa
de cimento e areia, no traco 1:4. Fornecimento e
assentamento.(desonerado)</t>
  </si>
  <si>
    <t>272,78</t>
  </si>
  <si>
    <t>AL 04.30.0250 (/)</t>
  </si>
  <si>
    <t>Paredes de veneziana de concreto, em tijolos tipo
Neo-Rex no 59 (39x10x10)cm ou similar, assentes
com argamassa de cimento e aeia no traco 1:4.
Fornecimento e assentamento.(desonerado)</t>
  </si>
  <si>
    <t>283,50</t>
  </si>
  <si>
    <t>AL 04.35.0050 (A)</t>
  </si>
  <si>
    <t>Alvenaria de blocos de vidro nacional, tipo
veneziana (19x8x9,5)cm, assentes com argamassa
de cimento, cal e areia fina, no traco 1:3:5.
Fornecimento e assentamento.(desonerado)</t>
  </si>
  <si>
    <t>1.148,24</t>
  </si>
  <si>
    <t>AL 04.35.0100 (/)</t>
  </si>
  <si>
    <t>Alvenaria de blocos de vidro nacional, canelado
(20x20x10)cm, assentes com argamassa de
cimento, cal e areia fina, no traco 1:3:5.
Fornecimento e assentamento.(desonerado)</t>
  </si>
  <si>
    <t>601,43</t>
  </si>
  <si>
    <t xml:space="preserve">AL 04.35.0150 (/) </t>
  </si>
  <si>
    <t xml:space="preserve">Alvenaria de blocos de vidro nacional, incolor </t>
  </si>
  <si>
    <t>www2.rio.rj.gov.br/sco/catalogo.cfm 43/55</t>
  </si>
  <si>
    <t>(20x20x10)cm, padrao Rio-Cidade, assentes com
silicone. Fornecimento e assentamento.
(desonerado)</t>
  </si>
  <si>
    <t>Alvenaria de pedra seca em elevacao, de uma face,
feita com blocos de dimensoes aproximadas de
(30x30x30)cm ate (40x40x40)cm, ate 3m de
altura.</t>
  </si>
  <si>
    <t>256,10</t>
  </si>
  <si>
    <t>Alvenaria de pedra em elevacao, de uma face, feita
com blocos de dimensoes aproximadas de
(30x30x30)cm ate (40x40x40)cm, assentes com
argamassa de cimento, saibro e areia 1:2:3, juntas
simples, ate 1,50m de altura.</t>
  </si>
  <si>
    <t>404,89</t>
  </si>
  <si>
    <t>Alvenaria de pedra em elevacao, de uma face, feita
com blocos de pedra-de-mao, assentes com
argamassa de cimento, saibro e areia, traco 1:2:3,
ate 1,50m de altura, sendo a espessura ate 0,35m.</t>
  </si>
  <si>
    <t>640,67</t>
  </si>
  <si>
    <t>www2.rio.rj.gov.br/sco/catalogo.cfm 44/55</t>
  </si>
  <si>
    <t>Alvenaria de pedra em elevacao, de uma face, feita
com blocos de dimensoes aproximadas de
(30x30x30)cm ate (40x40x40)cm, assentes com
argamassa de cimento, saibro e areia 1:2:3, juntas
simples, acima de 1,50 ate 3m de altura.</t>
  </si>
  <si>
    <t>704,83</t>
  </si>
  <si>
    <t>Alvenaria de pedra em elevacao, de 2 faces, feita
com blocos de pedra-de-mao, assentes com
argamassa de cimento, saibro e areia no traco
1:2:3, ate 1,50m de altura, sendo espessura ate
0,35m.</t>
  </si>
  <si>
    <t>866,23</t>
  </si>
  <si>
    <t>Alvenaria de pedra em elevacao, de 2 faces, feita
com blocos de pedra-de-mao, assentes com
argamassa de cimento, saibro e areia no traco
1:2:3, acima de 1,50 ate 3m de altura, sendo
espessura ate 0,35m.</t>
  </si>
  <si>
    <t>1.029,09</t>
  </si>
  <si>
    <t>Junta relevo, em alvenaria de pedra em elevacao,
de 1 face, feita com blocos de dimensoes
aproximadas de (30x30x30)cm ate (40x40x40)cm,
com argamassa de cimento, cal e areia fina, no
traco 1:3:5.</t>
  </si>
  <si>
    <t>Alvenaria de tijolo macico (7x10x20)cm, com
argamassa de cimento e saibro no traco 1:6, em
paredes de meia vez (0,10m), de superficie corrida,
ate 1,50m de altura, e medida pela area real.</t>
  </si>
  <si>
    <t>102,51</t>
  </si>
  <si>
    <t>Alvenaria de tijolo macico (7x10x20)cm, com
argamassa de cimento e saibro no traco 1:6, em
paredes de meia vez (0,10m), de superficie corrida,
ate 3m de altura, e medida pela area real.</t>
  </si>
  <si>
    <t>Alvenaria de tijolo macico (7x10x20)cm, com
argamassa de cimento e saibro no traco 1:6, em
paredes de meia vez (0,10m), de superficie corrida,
de 3m a 4,50m de altura, e medida pela area real.</t>
  </si>
  <si>
    <t>135,62</t>
  </si>
  <si>
    <t>Alvenaria de tijolo macico (7x10x20)cm, com
argamassa de cimento e saibro no traco 1:6, em
paredes com vaos ou arestas, de meia vez (0,10m),
ate 3m de altura, e medida pela area real.</t>
  </si>
  <si>
    <t>113,37</t>
  </si>
  <si>
    <t>Alvenaria de tijolo macico (7x10x20)cm, com
argamassa de cimento e saibro no traco 1:6, em
paredes com vaos ou arestas, de meia vez (0,10m),
de 3m a 4,50m de altura, e medida pela area real.</t>
  </si>
  <si>
    <t>152,27</t>
  </si>
  <si>
    <t>Alvenaria de tijolo macico (7x10x20)cm, com
argamassa de cimento e saibro no traco 1:6, em
paredes de 1 vez (0,20m), de superficie corrida, ate
1,50m de altura, e medida pela area real.</t>
  </si>
  <si>
    <t>198,38</t>
  </si>
  <si>
    <t>Alvenaria de tijolo macico (7x10x20)cm, com
argamassa de cimento e saibro no traco 1:6, em
paredes de 1 vez (0,20m), de superficie corrida, ate
3m de altura, e medida pela area real.</t>
  </si>
  <si>
    <t>202,29</t>
  </si>
  <si>
    <t>Alvenaria de tijolo macico (7x10x20)cm, com
argamassa de cimento e saibro no traco 1:6, em
paredes com vaos ou arestas, de 1 vez (0,20m), ate
3m de altura, e medida pela area real.</t>
  </si>
  <si>
    <t>223,65</t>
  </si>
  <si>
    <t>Alvenaria de tijolo macico (7x10x20)cm, com
argamassa de cimento e saibro no traco 1:6, em
paredes de 1 vez (0,20m), de superficie corrida, de
3m a 4,50m de altura, e medida pela area real.</t>
  </si>
  <si>
    <t>259,95</t>
  </si>
  <si>
    <t>Alvenaria de tijolo macico (7x10x20)cm, com
argamassa de cimento e saibro no traco 1:6, em
paredes com vaos ou arestas, de 1 vez (0,20m), de
3m a 4,50m de altura, e medida pela area real.</t>
  </si>
  <si>
    <t>290,62</t>
  </si>
  <si>
    <t>Alvenaria para caixas enterradas, ate 0,80m de
profundidade, de tijolo macico (7x10x20)cm, com
argamassa de cimento, saibro e areia no traco 1:2:2
e parede de meia vez.</t>
  </si>
  <si>
    <t>115,10</t>
  </si>
  <si>
    <t>Alvenaria para caixas enterradas, ate 0,80m de
profundidade, de tijolo macico (7x10x20)cm, com
argamassa de cimento, saibro e areia no traco 1:2:2
e parede de 1 vez (19cm).</t>
  </si>
  <si>
    <t>227,43</t>
  </si>
  <si>
    <t xml:space="preserve">AL 05.15.0103 (/) </t>
  </si>
  <si>
    <t>Alvenaria para caixas enterradas, de 0,80m a 1,60m
de profundidade, de tijolo macico (7x10x20)cm,</t>
  </si>
  <si>
    <t>308,97</t>
  </si>
  <si>
    <t>www2.rio.rj.gov.br/sco/catalogo.cfm 45/55</t>
  </si>
  <si>
    <t>com argamassa de cimento, saibro e areia no traco
1:2:2 e parede de 1 vez e meia (29cm).</t>
  </si>
  <si>
    <t>Alvenaria de tijolo (10x20x20)cm,de furos
redondos, com argamassa de cimento e saibro no
traco 1:8, em parede de meia vez (0,10m), de
superficie corrida, ate 1,50m de altura, e medida
pela area real.</t>
  </si>
  <si>
    <t>59,57</t>
  </si>
  <si>
    <t>Alvenaria de tijolo (10x20x20)cm, de furos
redondos, com argamassa de cimento e saibro no
traco 1:8, em parede de meia vez (0,10m), de
superficie corrida, ate 3m de altura, e medida pela
area real.</t>
  </si>
  <si>
    <t>61,70</t>
  </si>
  <si>
    <t>Alvenaria de tijolo (10x20x20)cm, de furos
redondos, com argamassa de cimento e saibro no
traco 1:8, em paredes de meia vez (0,10m), de
superficie corrida, de 3m a 4,50m de altura, e
medida pela area real.</t>
  </si>
  <si>
    <t>www2.rio.rj.gov.br/sco/catalogo.cfm 46/55</t>
  </si>
  <si>
    <t>Alvenaria de tijolo (10x20x20)cm, de furos
redondos, com argamassa de cimento e saibro no
traco 1:8, em parede com vaos ou arestas (0,10m),
ate 3m de altura, e medida pela area real.</t>
  </si>
  <si>
    <t>68,93</t>
  </si>
  <si>
    <t>Alvenaria de tijolo (10x20x20)cm, de furos
redondos, com argamassa de cimento e saibro no
traco 1:8, em paredes com vaos ou arestas de meia
vez (0,10m), de 3m a 4,50m de altura, e medida
pela area real.</t>
  </si>
  <si>
    <t>Alvenaria de tijolo (10x20x30)cm, de furos
redondos, com argamassa de cimento e saibro no
traco 1:8, em paredes de meia vez (0,10m), de
superficie corrida, ate 1,50m de altura, e medida
pela area real.</t>
  </si>
  <si>
    <t>54,73</t>
  </si>
  <si>
    <t>Alvenaria de tijolo (10x20x30)cm, de furos
redondos, com argamassa de cimento e saibro no
traco 1:8, em paredes de meia vez (0,10m), de
superficie corrida, ate 3m de altura, e medida pela
area real.</t>
  </si>
  <si>
    <t>55,96</t>
  </si>
  <si>
    <t>Alvenaria de tijolo (10x20x30)cm, de furos
redondos, com argamassa de cimento e saibro no
traco 1:8, em paredes de meia vez (0,10m), de
superficie corrida de 3m a 4,50m de altura, e medida
pela area real.</t>
  </si>
  <si>
    <t>74,46</t>
  </si>
  <si>
    <t>Alvenaria de tijolo (10x20x30)cm, de furos
redondos, com argamassa de cimento e saibro no
traco 1:8, em paredes com vaos ou arestas (0,10m),
ate 3m de altura, e medida pela area real.</t>
  </si>
  <si>
    <t>62,22</t>
  </si>
  <si>
    <t>Alvenaria de tijolo (10x20x30)cm, de furos
redondos, com argamassa de cimento e saibro no
traco 1:8, em paredes com vaos ou arestas de meia
vez (0,10m), de 3m a 4,50m de altura, e medida
pela area real.</t>
  </si>
  <si>
    <t>Alvenaria de tijolo (10x20x20)cm, de furos
redondos, com argamassa de cimento e saibro no
traco 1:8, em paredes de 1 vez (0,20m), de
superficie corrida, ate 1,50m de altura, e medida
pela area real.</t>
  </si>
  <si>
    <t>119,25</t>
  </si>
  <si>
    <t>Alvenaria de tijolo (10x20x20)cm, de furos
redondos, com argamassa de cimento e saibro no
traco 1:8, em paredes de 1 vez (0,20m), de
superficie corrida, ate 3m de altura, e medida pela
area real.</t>
  </si>
  <si>
    <t>122,50</t>
  </si>
  <si>
    <t>Alvenaria de tijolo (10x20x20)cm, de furos
redondos, com argamassa de cimento e saibro no
traco 1:8, em parede com vaos ou arestas (0,20m),
ate 3m de altura, e medida pela area real.</t>
  </si>
  <si>
    <t>137,71</t>
  </si>
  <si>
    <t>Alvenaria de tijolo (10x20x20)cm, de furos
redondos, com argamassa de cimento e saibro no
traco 1:8, em parede com vaos ou arestas (0,20m),
de 3m a 4,50m de altura, e medida pela area real.</t>
  </si>
  <si>
    <t>194,47</t>
  </si>
  <si>
    <t>Alvenaria de tijolo (10x20x30)cm, de furos
redondos, com argamassa de cimento e saibro no
traco 1:8, em paredes de 1 vez (0,20m), de
superficie corrida, ate 1,50m de altura, e medida
pela area real.</t>
  </si>
  <si>
    <t>Alvenaria de tijolo (10x20x30)cm, de furos
redondos, com argamassa de cimento e saibro no
traco 1:8, em paredes de 1 vez (0,20m), de
superficie corrida, ate 3m de altura, e medida pela
area real.</t>
  </si>
  <si>
    <t>111,12</t>
  </si>
  <si>
    <t>Alvenaria de tijolo (10x20x30)cm, de furos
redondos, com argamassa de cimento e saibro no
traco 1:8, em paredes com vaos ou arestas (0,20m),
ate 3m de altura, e medida pela area real.</t>
  </si>
  <si>
    <t>120,14</t>
  </si>
  <si>
    <t>Alvenaria de tijolo (10x20x30)cm, de furos
redondos, com argamassa de cimento e saibro no
traco 1:8, em paredes corridas de 1 vez (0,20m), de
3m a 4,50m de altura, e medida pela area real.</t>
  </si>
  <si>
    <t>142,40</t>
  </si>
  <si>
    <t xml:space="preserve">AL 05.20.0500 (/) </t>
  </si>
  <si>
    <t xml:space="preserve">Alvenaria de tijolo (10x20x30)cm, de furos </t>
  </si>
  <si>
    <t>160,05</t>
  </si>
  <si>
    <t>www2.rio.rj.gov.br/sco/catalogo.cfm 47/55</t>
  </si>
  <si>
    <t>redondos, com argamassa de cimento e saibro no
traco 1:8, em paredes com vaos ou arestas de 1 vez
(0,20m), de 3m a 4,50m de altura, e medida pela
area real.</t>
  </si>
  <si>
    <t>Alvenaria estrutural de tijolo ceramico
(14x19x29)cm, aparentes, espessura de 14cm, para
superficies com vaos e arestas. Fornecimento e
assentamento.</t>
  </si>
  <si>
    <t>Alvenaria estrutural de tijolo ceramico tipo "L"
(14x19x29)cm, aparentes, espessura de 14cm, para
cintas e vergas de amarracao. Fornecimento e
assentamento.</t>
  </si>
  <si>
    <t>Alvenaria estrutural de tijolo ceramico tipo "U"
(14x19x29)cm, aparentes, espessura de 14cm, para
cintas e vergas de amarracao. Fornecimento e
assentamento.</t>
  </si>
  <si>
    <t>31,41</t>
  </si>
  <si>
    <t>Alvenaria de blocos de concreto (10x20x40)cm, com
argamassa de cimento e areia no traco 1:8, em
paredes corridas de 0,10m de espessura, ate 3m de
altura, e medida pela area real.</t>
  </si>
  <si>
    <t>61,24</t>
  </si>
  <si>
    <t>www2.rio.rj.gov.br/sco/catalogo.cfm 48/55</t>
  </si>
  <si>
    <t>Alvenaria de blocos de concreto (10x20x40)cm,
com argamassa de cimento e areia no traco 1:8, em
paredes corridas de 0,10m de espessura, de 3m a
4,50m de altura, e medida pela area real.</t>
  </si>
  <si>
    <t>Alvenaria de blocos de concreto (10x20x40)cm,
com argamassa de cimento e areia, no traco 1:8,
em paredes com vaos e arestas de meia vez
(0,10m), ate 3m de altura, e medida pela area real.</t>
  </si>
  <si>
    <t>73,89</t>
  </si>
  <si>
    <t>Alvenaria de blocos de concreto (10x20x40)cm,
com argamassa de cimento e areia no traco 1:8, em
paredes com vaos e arestas de meia vez (0,10m),de
3m a 4,50m de altura, e medida pela area real.</t>
  </si>
  <si>
    <t>Alvenaria de blocos de concreto (15x20x40)cm, em
paredes de 0,15m de espessura, com argamassa de
cimento e areia no traco 1:4 (em volume), no
assentamento e no preenchimento dos vazios dos
blocos, ate 1,50m de altura e medida pela area real.</t>
  </si>
  <si>
    <t>Alvenaria de blocos de concreto (15x20x40)cm,
com argamassa de cimento e areia no traco 1:8, em
paredes de 0,15m de espessura, de superficie
corrida, e medida pela area real.</t>
  </si>
  <si>
    <t>70,34</t>
  </si>
  <si>
    <t>Alvenaria de blocos de concreto (10x20x40)cm,
com argamassa de cimento e areia no traco 1:8, em
paredes corridas de 0,20m de espessura, ate 3m de
altura, e medida pela area real.</t>
  </si>
  <si>
    <t>124,24</t>
  </si>
  <si>
    <t>Alvenaria de blocos de concreto (10x20x40)cm,
com argamassa de cimento e areia no traco 1:8, em
paredes corridas de 0,20m de espessura, de 3m a
4,50m de altura, e medida pela area real.</t>
  </si>
  <si>
    <t>Alvenaria de blocos de concreto (10x20x40)cm,
com argamassa de cimento e areia no traco 1:8, em
paredes com vaos ou arestas de 0,20m de
espessura, ate 3m de altura, e medida pela area
real.</t>
  </si>
  <si>
    <t>134,84</t>
  </si>
  <si>
    <t>Alvenaria de blocos de concreto (10x20x40)cm,
com argamassa de cimento e areia no traco 1:8, em
paredes com vaos ou arestas de 0,20m de
espessura, de 3m a 4,50m de altura, e medida pela
area real.</t>
  </si>
  <si>
    <t>153,16</t>
  </si>
  <si>
    <t>Alvenaria de blocos de concreto (20x20x40)cm,
com argamassa de cimento e areia no traco 1:6, em
paredes de 0,20m de espessura, de superficie
corrida, ate 3m de altura, e medida pela area real.</t>
  </si>
  <si>
    <t>100,96</t>
  </si>
  <si>
    <t>Alvenaria de blocos de concreto (20x20x40)cm,
com argamassa de cimento e areia no traco 1:6, em
paredes corridas de 0,20m de espessura, de 3m a
4,50m de altura, e medida pela area real.</t>
  </si>
  <si>
    <t>117,26</t>
  </si>
  <si>
    <t>Alvenaria de blocos de concreto estrutural
(15x20x40)cm, com argamassa de cimento e areia
no traco 1:8, em paredes com vaos de meia vez
(0,15m), ate 3m de altura, e medida pela area real.</t>
  </si>
  <si>
    <t>Alvenaria de blocos de concreto celular
(10x30x60)cm, com argamassa de cimento, cal
hidratada e areia fina no traco 1:3:5, em paredes de
10cm de espessura e medida pela area real.</t>
  </si>
  <si>
    <t>86,98</t>
  </si>
  <si>
    <t>Parede de blocos vazados (cobogo), em tijolos
ceramicos (10x10x10)cm, assentes com argamassa
de cimento e areia no traco 1:4, levando um
vergalhao de 5,0mm em cada junta, preso nas
extremidades a estrutura ou alvenaria existente.
Fornecimento e assentamento.</t>
  </si>
  <si>
    <t>279,95</t>
  </si>
  <si>
    <t>Parede de blocos vazados (cobogo), em placas de
concreto (51x51x7)cm, furos quadrados, assentes
com argamassa de cimento e areia no traco 1:4,
levando um vergalhao de 5,0mm em cada junta,
preso nas extremidades, a estrutura ou alvenaria
existente. Fornecimento e assentamento.</t>
  </si>
  <si>
    <t xml:space="preserve">AL 05.30.0200 (/) </t>
  </si>
  <si>
    <t>Parede de elementos vazados (cobogo), em placas
de concreto modelo 22-B, Neo-Rex ou similar,
medindo: (33x33x10)cm, assentes com argamassa</t>
  </si>
  <si>
    <t>280,68</t>
  </si>
  <si>
    <t>www2.rio.rj.gov.br/sco/catalogo.cfm 49/55</t>
  </si>
  <si>
    <t>de cimento e areia, no traco 1:4. Fornecimento e
assentamento.</t>
  </si>
  <si>
    <t>Paredes de veneziana de concreto, em tijolos tipo
Neo-Rex no 59 (39x10x10)cm ou similar, assentes
com argamassa de cimento e aeia no traco 1:4.
Fornecimento e assentamento.</t>
  </si>
  <si>
    <t>288,84</t>
  </si>
  <si>
    <t>Alvenaria de blocos de vidro nacional, tipo
veneziana (19x8x9,5)cm, assentes com argamassa
de cimento, cal e areia fina, no traco 1:3:5.
Fornecimento e assentamento.</t>
  </si>
  <si>
    <t>1.157,83</t>
  </si>
  <si>
    <t>Alvenaria de blocos de vidro nacional, canelado
(20x20x10)cm, assentes com argamassa de
cimento, cal e areia fina, no traco 1:3:5.
Fornecimento e assentamento.</t>
  </si>
  <si>
    <t>616,79</t>
  </si>
  <si>
    <t>Alvenaria de blocos de vidro nacional, incolor
(20x20x10)cm, padrao Rio-Cidade, assentes com
silicone. Fornecimento e assentamento.</t>
  </si>
  <si>
    <t>www2.rio.rj.gov.br/sco/catalogo.cfm 50/55</t>
  </si>
  <si>
    <t>AL 09.05.0050 (A)</t>
  </si>
  <si>
    <t>Divisoria de madeira de dupla face, construida com
chapas de compensado de 6mm, estruturada
internamente com sarrafos de madeira serrada de
(2,5 x 5)cm, com utilizacao de 2 vezes, exclusive
pintura. Fornecimento e colocacao.(desonerado)</t>
  </si>
  <si>
    <t>AL 09.05.0100 (A)</t>
  </si>
  <si>
    <t>Painel de madeira face unica, construido com chapa
de compensado com 10mm, estruturada com
sarrafos de madeira serrada de (2,5 x 5)cm, com
utilizacao de 2 vezes, exclusive pintura.
Fornecimento e colocacao.(desonerado)</t>
  </si>
  <si>
    <t>50,62</t>
  </si>
  <si>
    <t>AL 09.05.0150 (/)</t>
  </si>
  <si>
    <t>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colocacao.(desonerado)</t>
  </si>
  <si>
    <t>AL 09.05.0153 (/)</t>
  </si>
  <si>
    <t>Divisoria tipo painel-painel, com 35mm de
espessura, considerando uma area superior a
100m2, constituida de painel cego, com miolo semi
oco, revestido em chapa dura de alta densidade, com
laminado melaminico de baixa pressao, estruturado
em perfis de aco galvanizado, pintado, inclusive
portas e exclusive suas ferragens. Fornecimento e
colocacao.(desonerado)</t>
  </si>
  <si>
    <t>AL 09.05.0156 (/)</t>
  </si>
  <si>
    <t>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colocacao.(desonerado)</t>
  </si>
  <si>
    <t>288,94</t>
  </si>
  <si>
    <t>AL 09.05.0200 (/)</t>
  </si>
  <si>
    <t>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colocacao.(desonerado)</t>
  </si>
  <si>
    <t>335,75</t>
  </si>
  <si>
    <t>AL 09.05.0400 (/)</t>
  </si>
  <si>
    <t>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colocacao.(desonerado)</t>
  </si>
  <si>
    <t>137,36</t>
  </si>
  <si>
    <t>AL 09.05.0450 (/)</t>
  </si>
  <si>
    <t>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colocacao.(desonerado)</t>
  </si>
  <si>
    <t>AL 09.05.0600 (/)</t>
  </si>
  <si>
    <t>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colocacao.(desonerado)</t>
  </si>
  <si>
    <t>316,06</t>
  </si>
  <si>
    <t xml:space="preserve">AL 09.05.0650 (/) </t>
  </si>
  <si>
    <t>Divisoria tipo painel-bandeira de vidro, com 35mm
de espessura, considerando uma area superior a
100m2, constituida de painel e vidro na parte
superior (inclusive este), com miolo semi-oco,
revestido em chapa dura de alta densidade, com
laminado melaminico de baixa pressao, estruturado
em perfis de aluminio anodizado natural, inclusive</t>
  </si>
  <si>
    <t>247,78</t>
  </si>
  <si>
    <t>www2.rio.rj.gov.br/sco/catalogo.cfm 51/55</t>
  </si>
  <si>
    <t>portas e exclusive suas ferragens. Fornecimento e
colocacao.(desonerado)</t>
  </si>
  <si>
    <t>AL 09.05.0750 (/)</t>
  </si>
  <si>
    <t>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Fornecimento e colocacao.(desonerado)</t>
  </si>
  <si>
    <t>143,68</t>
  </si>
  <si>
    <t>AL 09.05.0800 (/)</t>
  </si>
  <si>
    <t>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colocacao.(desonerado)</t>
  </si>
  <si>
    <t>131,13</t>
  </si>
  <si>
    <t>www2.rio.rj.gov.br/sco/catalogo.cfm 52/55</t>
  </si>
  <si>
    <t>AL 09.05.0850 (/)</t>
  </si>
  <si>
    <t>Divisoria tipo painel-vidro-painel, com 35mm de
espessura, considerando uma area superior a
100m2, constituida de painel cego ate a altura de
1,10m e acima de 2,10m, com vidro entre 1,10 e
2,10m (inclusive este), com miolo macico,
retardante de fogo, a base mineral de vermiculita
expandida, revestido em chapa dura de alta
densidade, pintado, estruturado em perfis de aco
galvanizado, pintado, inclusive portas e exclusive
suas ferragens. Fornecimento e colocacao.
(desonerado)</t>
  </si>
  <si>
    <t>AL 09.05.0950 (/)</t>
  </si>
  <si>
    <t>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aluminio
anodizado natural, inclusive portas e exclusive suas
ferragens. Fornecimento e colocacao.(desonerado)</t>
  </si>
  <si>
    <t>AL 09.05.1000 (/)</t>
  </si>
  <si>
    <t>Divisoria tipo painel-vidro-painel, com 35mm de
espessura, considerando uma area superior a
100m2, constituida de painel cego ate a altura de
1,10 e 2,10m, com vidro entre 1,10 e 2,10m
(inclusive este), com miolo semi-oco, revestido em
chapa dura de alta densidade, com laminado
melaminico de baixa pressao, estruturado em perfis
de aluminio anodizado natural, inclusive portas e
exclusive suas ferragens. Fornecimento e
colocacao.(desonerado)</t>
  </si>
  <si>
    <t>198,89</t>
  </si>
  <si>
    <t>AL 09.05.1150 (A)</t>
  </si>
  <si>
    <t>Painel de acabamento para cabines e palcos,
construido com pano de polipropileno, gramatura
60, com largura de 1,40m, em cor, estruturado com
madeira serrada de (2 x 5)cm . Fornecimento e
colocacao.(desonerado)</t>
  </si>
  <si>
    <t>24,00</t>
  </si>
  <si>
    <t>AL 09.05.1200 (/)</t>
  </si>
  <si>
    <t>Painel divisorio com (3,0x0,5x0,1)m, de concreto
celular autoclavado, conforme DIN 4223, com
densidade nominal de 725Kg/m3, resistencia
minima de ruptura de 45Kg/m2 e armadura CA-60
eletrosoldada , Sical ou similar. Fornecimento e
instalacao.(desonerado)</t>
  </si>
  <si>
    <t>196,98</t>
  </si>
  <si>
    <t>AL 09.05.2000 (/)</t>
  </si>
  <si>
    <t>Parede divisoria em Painel Wall Eternit ou similar,
fixado em perfil guia no piso ou teto e perfil "H"
montante em chapa perfilada de aco zincado.
Fornecimento e colocacao.(desonerado)</t>
  </si>
  <si>
    <t>AL 09.05.2500 (/)</t>
  </si>
  <si>
    <t>Parede divisoria termo-acustica, tipo sanduiche,
lisa, em chapa de aco galvanizado, 0,50mm, para
uso onde se requer isolamento termo-accustico e
conforto termico, dupla estanqueidade lateral
(superior/inferior) com pintura eletrostatica
branca, com miolo de isopor, fixado em perfil guia
no piso ou no teto e perfil "H", montante em chapa
perfilada de aco zincado. Fornecimento e colocacao.
(desonerado)</t>
  </si>
  <si>
    <t>628,22</t>
  </si>
  <si>
    <t>AL 09.05.3000 (/)</t>
  </si>
  <si>
    <t>Parede divisoria termo-acustica, tipo sanduiche,
lisa, em chapa de aco galvanizado, 0,50mm, para
uso onde se requer isolamento termo-acustico e
conforto termico, dupla estanqueidade lateral
(superior/inferior) com pintura eletrostatica
branca, com miolo de isopor, fixado em perfil guia
no piso ou teto e perfil "H", montante em chapa
perfilada de aco zincado. Fornecimento e colocacao.
(desonerado)</t>
  </si>
  <si>
    <t>412,53</t>
  </si>
  <si>
    <t>AL 09.10.0050 (A)</t>
  </si>
  <si>
    <t>Parede divisoria para sanitarios, em placa de
Marmore Branco Nacional, com 3cm de espessura,
polida nas 2 faces, apoiada no piso e parede,
exclusive fornecimento das ferragens de fixacao do
marmore, portas e suas ferragens. Fornecimento e
colocacao.(desonerado)</t>
  </si>
  <si>
    <t>407,95</t>
  </si>
  <si>
    <t xml:space="preserve">AL 09.10.0053 (A) </t>
  </si>
  <si>
    <t>Parede divisoria para sanitarios, de placa de
Marmore Branco Cintilante, com de 3cm de
espessura, polida nas faces apoiada no piso e</t>
  </si>
  <si>
    <t>1.310,95</t>
  </si>
  <si>
    <t>www2.rio.rj.gov.br/sco/catalogo.cfm 53/55</t>
  </si>
  <si>
    <t>parede, exclusive fornecimento das ferragens de
fixacao de marmore, portas e suas ferragens.
Fornecimento e colocacao.(desonerado)</t>
  </si>
  <si>
    <t>AL 09.10.0100 (/)</t>
  </si>
  <si>
    <t>Parede divisoria para sanitarios e banheiros, de
placas de concreto armado (fck=15MPa), com
3,50cm de espessura, chumbadas no piso e fixado
na divisoria, em 3 pontos na sua altura, por estribos
previamente deixados na fundicao da placa,
exclusive revestimento, porta e suas ferragens.
Fornecimento e colocacao.(desonerado)</t>
  </si>
  <si>
    <t>175,31</t>
  </si>
  <si>
    <t>AL 09.10.0103 (/)</t>
  </si>
  <si>
    <t>Parede, em placa de concreto armado fck=15MPa,
com 5cm de espessura, chumbadas no piso e fixada
na parede em 3 pontos, por estribos previamente
deixados na furacao da placa. Fornecimento e
colocacao.(desonerado)</t>
  </si>
  <si>
    <t>185,32</t>
  </si>
  <si>
    <t>AL 09.15.0050 (/)</t>
  </si>
  <si>
    <t>Parede interna, de gesso acartonado, constituido
por 2 paineis de 12,5mm, estruturado em perfilados
metalicos de 75mm, com espessura de 100mm e pe
direito maximo de 3,50m, Lafarge - Gypsum ou
similar. Fornecimento e colocacao.(desonerado)</t>
  </si>
  <si>
    <t>238,79</t>
  </si>
  <si>
    <t>www2.rio.rj.gov.br/sco/catalogo.cfm 54/55</t>
  </si>
  <si>
    <t>Divisoria de madeira de dupla face, construida com
chapas de compensado de 6mm, estruturada
internamente com sarrafos de madeira serrada de
(2,5 x 5)cm, com utilizacao de 2 vezes, exclusive
pintura. Fornecimento e colocacao.</t>
  </si>
  <si>
    <t>70,04</t>
  </si>
  <si>
    <t>Painel de madeira face unica, construido com chapa
de compensado com 10mm, estruturada com
sarrafos de madeira serrada de (2,5 x 5)cm, com
utilizacao de 2 vezes, exclusive pintura.
Fornecimento e colocacao.</t>
  </si>
  <si>
    <t>53,67</t>
  </si>
  <si>
    <t>Divisoria tipo painel-painel, com 35mm de
espessura, considerando uma area superior a
100m2, constituida de painel cego, com miolo semi
oco, revestido em chapa dura de alta densidade,
pintado, estruturado em perfis de aco galvanizado
pintado, inclusive portas e exclusive suas ferragens.
Fornecimento e colocacao.</t>
  </si>
  <si>
    <t>Divisoria tipo painel-painel, com 35mm de
espessura, considerando uma area superior a
100m2, constituida de painel cego, com miolo semi
oco, revestido em chapa dura de alta densidade, com
laminado melaminico de baixa pressao, estruturado
em perfis de aco galvanizado, pintado, inclusive
portas e exclusive suas ferragens. Fornecimento e
colocacao.</t>
  </si>
  <si>
    <t>Divisoria tipo painel-painel, com 35mm de
espessura, considerando uma area superior a
100m2, constituida de painel cego com miolo semi
oco, revestido em chapa dura de alta densidade,
pintado, estruturado em perfis de aluminio
anodizado natural, inclusive portas e exclusive suas
ferragens. Fornecimento e colocacao.</t>
  </si>
  <si>
    <t>Divisoria tipo painel-painel, com 35mm de
espessura, considerando uma area superior a
100m2, constituida de painel cego, com miolo semi
oco, revestido em chapa dura de alta densidade, com
laminado melaminico de baixa pressao, estruturado
em perfis de aluminio anodizado natural, inclusive
portas e exclusive suas ferragens. Fornecimento e
colocacao.</t>
  </si>
  <si>
    <t>Divisoria tipo painel-bandeira de vidro, com 35mm
de espessura, considerando uma area superior a
100m2, constituida de painel e vidro na parte
superior (inclusive este), com miolo semi-oco,
revestido em chapa dura de alta densidade, pintado,
estruturado em perfis de aco galvanizado pintado,
inclusive portas e exclusive suas ferragens.
Fornecimento e colocacao.</t>
  </si>
  <si>
    <t>Divisoria tipo painel-bandeira de vidro, com 35mm
de espessura, considerando uma area superior a
100m2, constituida de painel de vidro na parte
superior (inclusive este), com miolo semi-oco,
revestido em chapa dura de alta densidade, com
laminado melaminico de baixa pressao, estruturado
em perfis de aco galvanizado, pintado, inclusive
portas e exclusive suas ferragens. Fornecimento e
colocacao.</t>
  </si>
  <si>
    <t>Divisoria tipo painel-bandeira de vidro, com 35mm
de espessura, considerando uma area superior a
100m2, constituida de painel e vidro na parte
superior (inclusive este), com miolo semi-oco,
revestido em chapa dura de alta densidade, pintado,
estruturado em perfis de aluminio anodizado
natural, inclusive portas e exclusive suas ferragens.
Fornecimento e colocacao.</t>
  </si>
  <si>
    <t xml:space="preserve">AL 10.05.0650 (/) </t>
  </si>
  <si>
    <t>www2.rio.rj.gov.br/sco/catalogo.cfm 55/55</t>
  </si>
  <si>
    <t>portas e exclusive suas ferragens. Fornecimento e
colocacao.</t>
  </si>
  <si>
    <t>Divisoria tipo painel-vidro-painel, com 35mm de
espessura, considerando uma area superior a
100m2, constituida de painel cego ate a altura de
1,10m e acima de 2,10m, com vidro entre 1,10 e
2,10m (inclusive este), com miolo semi-oco,
revestido em chapa dura de alta densidade, pintado,
estruturado em perfis de aco galvanizado, pintado,
inclusive portas e exclusive suas ferragens.
Fornecimento e colocacao.</t>
  </si>
  <si>
    <t>Divisoria tipo painel-vidro-painel, com 35mm de
espessura, considerando uma area superior a
100m2, constituida de painel cego ate a altura de
1,10m e acima de 2,10m, com vidro entre 1,10 e
2,10m (inclusive este), com miolo semi-oco,
revestido em chapa dura de alta densidade, com
laminado melaminico de baixa pressao, estruturado
em perfis de aco galvanizado, pintado, inclusive
portas e exclusive suas ferragens. Fornecimento e
colocacao.</t>
  </si>
  <si>
    <t>DEMOLIÇÕES, RETIRADAS E PREPARAÇÃO PARA PAVIMENTO</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</si>
  <si>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</si>
  <si>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</si>
  <si>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</si>
  <si>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</si>
  <si>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</si>
  <si>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</si>
  <si>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</si>
  <si>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Disjuntor Compacto em caixa moldada tripolar 100 A, curva C - 20KA 240VCA (NBR IEC 60947-2), Ref. Siemens, GE, Schneider ou equivalente</t>
  </si>
  <si>
    <t>Mini-Disjuntor tripolar 125 A, curva C - 20KA 240VCA (NBR IEC 60947-2), Ref. Siemens, GE, Schneider ou equivalente</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</si>
  <si>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</si>
  <si>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</si>
  <si>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</si>
  <si>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</si>
  <si>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</si>
  <si>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</si>
  <si>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</si>
  <si>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</si>
  <si>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</si>
  <si>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</si>
  <si>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</si>
  <si>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</si>
  <si>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</si>
  <si>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</si>
  <si>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</si>
  <si>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</si>
  <si>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</si>
  <si>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</si>
  <si>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</si>
  <si>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</si>
  <si>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CONCRETO USINADO FCK 30 MPA BRITA 0+1 ABATIMENTO 100 +/- 20MM</t>
  </si>
  <si>
    <t>CONCRETO USINADO FCK 20 MPA BRITA 0+1 ABATIMENTO 100 +/- 20MM</t>
  </si>
  <si>
    <t>CONCRETO USINADO FCK 25 MPA BRITA 0+1 ABATIMENTO 100 +/- 20MM</t>
  </si>
  <si>
    <t>DIVISORIA ESP.35MM MIOLO COLMEIA MOD ALTA/PAINEL/PAINEL MODULARES NO TIPO MD-1</t>
  </si>
  <si>
    <t>PORTA P/ DIVISORIA 80X210 CM, MIOLO CELULAR 35MM INC DOBR/FECH TUBULAR</t>
  </si>
  <si>
    <t>GRAMPO P/ CERCA GALVANIZADO 1" X 9"</t>
  </si>
  <si>
    <t>BARRA APOIO RETA INOX 40CM ACCESS - JACKWAL OU EQUIVALENTE</t>
  </si>
  <si>
    <t>PISO VINILICO PAVIFLEX CHROMA CONCEPT 30X30CM - ESP.2MM - COLOCADO, INCLUSIVE ARGAMASSA DE REGULARIZAÇÃO</t>
  </si>
  <si>
    <t>ESMALTE SINTETICO BRANCO FOSCO</t>
  </si>
  <si>
    <t>POSTE DE CONCRETO DUPLO "T" (DT) 7 METROS - 200 DAN</t>
  </si>
  <si>
    <t>ELETRODUTO GALVANIZADO ZINCADO 6"</t>
  </si>
  <si>
    <t>ELETRODUTO GALVANIZADO ZINCADO LEVE - 2.1/2"</t>
  </si>
  <si>
    <t>ELETRODUTO GALVANIZADO ZINCADO 4"</t>
  </si>
  <si>
    <t>CURVA 90º PARA ELETRODUTO GALVANIZADO ZINCADO 3"</t>
  </si>
  <si>
    <t>ELETRODUTO GALVANIZADO ZINCADO 3"</t>
  </si>
  <si>
    <t>CABO FLEX ISOL. TERMOPLAST. 0,6/1KV - 95MM2 - 90º HEPR</t>
  </si>
  <si>
    <t>CABO FLEX ISOL. TERMOPLAST. 0,6/1KV - 185MM2 - 90º HEPR</t>
  </si>
  <si>
    <t>CABO FLEX ISOL. TERMOPLAST. 0,6/1KV - 16MM2 - 90º HEPR</t>
  </si>
  <si>
    <t>CABO FLEX ISOL. TERMOPLAST. 0,6/1KV - 70MM2 - 90º HEPR</t>
  </si>
  <si>
    <t>CABO FLEXIVEL ISOLADO 0,6/1KV - 4 X 4.0MM2 - 90º HEPR</t>
  </si>
  <si>
    <t>CABO ISOLADO PVC PP 1 KV - 4 X 16.0MM2</t>
  </si>
  <si>
    <t>CABO FLEX ISOL. TERMOPLAST. 0,6/1KV - 25MM2 - 90º HEPR</t>
  </si>
  <si>
    <t>CABO FLEX ISOL. TERMOPLAST. 0,6/1KV - 35MM2 - 90º HEPR</t>
  </si>
  <si>
    <t>CABO FLEX ISOL. TERMOPLAST. 0,6/1KV - 6,0MM2 - 90º HEPR</t>
  </si>
  <si>
    <t>CABO FLEX ISOL. TERMOPLAST. 0,6/1KV - 10MM2 - 90º HEPR</t>
  </si>
  <si>
    <t>CABO FLEX ISOL. TERMOPLAST. 0,6/1KV - 50MM2 - 90º HEPR</t>
  </si>
  <si>
    <t>CABO FLEX ISOL. TERMOPLAST. 0,6/1KV - 240MM2 - 90º HEPR</t>
  </si>
  <si>
    <t>CABO FLEX ISOL. TERMOPLAST. 0,6/1KV - 150MM2 - 90º HEPR</t>
  </si>
  <si>
    <t>CABO FLEX ISOL. TERMOPLAST. 0,6/1KV - 2,5MM2 - 90º HEPR</t>
  </si>
  <si>
    <t>CABO FLEX ISOL. TERMOPLAST. 0,6/1KV - 4,0MM2 - 90º HEPR</t>
  </si>
  <si>
    <t>CABO FLEX ISOL. TERMOPLAST. 0,6/1KV - 120MM2 - 90º HEPR</t>
  </si>
  <si>
    <t>CABO FLEX ISOL. TERMOPLAST. 0,6/1KV - 300MM2 - 90º HEPR</t>
  </si>
  <si>
    <t>CABO COAXIAL P/ TV, SERIE -RG6-67% - 75 OHMS</t>
  </si>
  <si>
    <t>CABO DE COBRE PP FLEX ISOL. PVC 1000V ANTI-CHAMA 90º - 3 X 2,5MM2</t>
  </si>
  <si>
    <t>DISJUNTOR CX MOLDADA TRIPOLAR 100A - CURVA C - 20KA 220/127V</t>
  </si>
  <si>
    <t>DISJUNTOR CX MOLDADA TERMOMAGNETICO TRIPOLAR 125A 20KA</t>
  </si>
  <si>
    <t>DISJUNTOR CAIXA MOLDADA DIN TRIPOLAR 200A</t>
  </si>
  <si>
    <t>DISJ TERMOMAG TRIP CX MOLDADA 250A 25KA 480/600VCA</t>
  </si>
  <si>
    <t>DISJ TERMOMAG TRIP CX MOLD 150A 25KA 480/600VCA</t>
  </si>
  <si>
    <t>LAMPADA LED BIVOLT BULBO E27 9W - LUZ BRANCA - FORMATO TRADICIONAL</t>
  </si>
  <si>
    <t>LAMPADA LED BIVOLT BULBO E27 20W - LUZ BRANCA - FORMATO TRADICIONAL</t>
  </si>
  <si>
    <t>LUMINARIA SOBR 2X16 CORPO CH ACO PINT ELETROST REFLETOR E ALETAS - REF. CS216AL-N - AMS; 1261 ? LUMAVI; SO004000 - CLARON/EQUIVALENTE</t>
  </si>
  <si>
    <t>LUMINARIA SOBR 2X32W CORPO CH ACO PINT ELETROST REFLETOR E ALETAS - REF. CS232AL-N - AMS; 2447 ? LUMAVI; SO005000 - CLARON/EQUIVALENTE</t>
  </si>
  <si>
    <t>LUMINARIA EMBUTIR 2X32W CORPO CH ACO PINT ELETROST REFLETOR E ALETAS - REF. CE232AL-N - AMES, 6025 - LUMAVI; SO0020000 ? CLARON/EQUIVALENTE</t>
  </si>
  <si>
    <t>LUMINARIA SOBR 4X16W CORPO CH ACO PINT ELETROST REFLETOR E ALETAS - REF. CS416AL-N - AMES, 1452 ? LUMAVI; SO006000 - CLARON/EQUIVALENTE</t>
  </si>
  <si>
    <t>LUMINARIA EMB 2X16W CORPO CH ACO PINT ELETROST REFLETOR E ALETAS - REF. CE216AL-N - AMS, 6024 ? LUMAVI; SO0010000 - CLARON/EQUIVALENTE</t>
  </si>
  <si>
    <t>ABRACADEIRA TIPO "D" COM CUNHA P/ ELETRODUTO 2" TEL 097</t>
  </si>
  <si>
    <t>SAIDA HORIZONTAL P/ ELETRODUTO 3/4" PRE ZZINCADA</t>
  </si>
  <si>
    <t>SOQUETE ANTI-VIBRATORIO P/LAMP FLUOR/LED PANAM/SIMILAR</t>
  </si>
  <si>
    <t>SAÍDA HORIZONTAL P/ ELETRODUTO Ø 2" PRE ZZINCADA</t>
  </si>
  <si>
    <t>TUBO DE CONCRETO SIMPLES DIAM. 30CM - PS1 PONTA E BOLSA</t>
  </si>
  <si>
    <t>TUBO DE CONCRETO SIMPLES DIAM. 20CM - PS1 - PONTA E BOLSA</t>
  </si>
  <si>
    <t>TUBO DE FERRO FUNDIDO DE 150MM PONTA E BOLSA (PB) - "TB SME"</t>
  </si>
  <si>
    <t>ANEL DE VEDAÇÃO AZUL PARA BACIA SANITARIA</t>
  </si>
  <si>
    <t>ADESIVO 60X60CM COM IMPRESSAO LOGO DIGITAL CONFORME PROJETO</t>
  </si>
  <si>
    <t>LUMINARIA EMB 4X16W CORPO CH ACO PINT ELETROST REFLETOR E ALETAS - REF. CE416AL-N - AMES, 6026 ? LUMAVI; SO003000 - CLARON/EQUIVALENTE</t>
  </si>
  <si>
    <t>PORTA MAD. MEXICANA (OITO PARTES HORIZONTAIS) C/VISOR P/ VERNIZ 0.80X2.10M</t>
  </si>
  <si>
    <t>PORTA MAD. MEXICANA (OITO PARTES HORIZONTAIS) 2F C/VISOR VERNIZ 1.60X2.10M</t>
  </si>
  <si>
    <t>PORTA MAD. MEXICANA (OITO PARTES HORIZONTAIS) C/VISOR P/ VERNIZ 0.60X2.10</t>
  </si>
  <si>
    <t>PORTA MAD. MEXICANA (OITO PARTES HORIZONTAIS) C/VISOR P/ VERNIZ 0.70X2.10</t>
  </si>
  <si>
    <t>PORTA MAD. MEXICANA (OITO PARTES HORIZONTAIS) C/VISOR P/ VERNIZ 0.90X2.10</t>
  </si>
  <si>
    <t>CONDULETE ALUMINIO SEM ROSCA, TIPO  B  DIAMETRO 3/4" C/ TAMPA C/ VEDACAO</t>
  </si>
  <si>
    <t>CONDULETE ALUMINIO SEM ROSCA TIPO  LR  DIAM 3/4" C/ TAMPA C/ VEDACAO</t>
  </si>
  <si>
    <t>CONDULETE ALUMINIO SEM ROSCA TIPO  X  DIAM 3/4" C/ TAMPA COM VEDACAO</t>
  </si>
  <si>
    <t>CONJ AR COND SPLIT INVERTER PISO TETO 48000 BTU S - CICLO QUENTE/FRIO - CLASSIFICACAO A OU B - 220V TRIFASICO</t>
  </si>
  <si>
    <t>PLACA CEGA FRONTAL 2U S P/ RACK 19"</t>
  </si>
  <si>
    <t>CONJ AR COND SPLIT INVERTER PISO TETO 36000 BTU S - CICLO QUENTE/FRIO - CLASSIFICACAO A OU B - 220V</t>
  </si>
  <si>
    <t>BANDEJA FIXACAO SIMPLES 19" - 2 U S X 390MM</t>
  </si>
  <si>
    <t>GUIA DE CABOS VERTICAL P/ RACK ABERTO 40 U S</t>
  </si>
  <si>
    <t>GUIA DE CABOS VERTICAL P/ RACK ABERTO 44 U S</t>
  </si>
  <si>
    <t xml:space="preserve">VALVULA DE ESCOAMENTO P/ PIA AMERICANA 1.1/2 X 3.3/4 </t>
  </si>
  <si>
    <t>VALVULA RETENCAO HORIZONTAL BRONZE - 15MM (1/2 )</t>
  </si>
  <si>
    <t>VALVULA RETENCAO HORIZONTAL BRONZE - 20MM (3/4 )</t>
  </si>
  <si>
    <t>VALVULA RETENCAO HORIZONTAL BRONZE - 25MM (1 )</t>
  </si>
  <si>
    <t>VALVULA RETENCAO HORIZONTAL BRONZE - 32MM (1 1/4 )</t>
  </si>
  <si>
    <t>VALVULA RETENCAO HORIZONTAL BRONZE - 40MM (1 1/2 )</t>
  </si>
  <si>
    <t>VALVULA RETENCAO HORIZONTAL BRONZE - 50MM (2 )</t>
  </si>
  <si>
    <t>VALVULA RETENCAO HORIZONTAL BRONZE - 65MM (2 1/2 )</t>
  </si>
  <si>
    <t>VALVULA RETENCAO HORIZONTAL BRONZE - 100MM (4 )</t>
  </si>
  <si>
    <t>VALVULA DE ESCOAMENTO P/ PIA AMERICANA 3.1/2  CROMADA</t>
  </si>
  <si>
    <t xml:space="preserve">TORNEIRA DE PRESSAO CROMADA DE USO GERAL 1/2 </t>
  </si>
  <si>
    <t>TORN.DE BOIA EM LATAO (BOIA PLAST) DN 25MM (1 )</t>
  </si>
  <si>
    <t>TORN.DE BOIA EM LATAO (BOIA PLAST)DN 32MM (1 1/4 )</t>
  </si>
  <si>
    <t>EPI  S</t>
  </si>
  <si>
    <t>EPI   S DE SEGURANCA</t>
  </si>
  <si>
    <t>UNXMES</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</si>
  <si>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</si>
  <si>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</si>
  <si>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</si>
  <si>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</si>
  <si>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</si>
  <si>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</si>
  <si>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</si>
  <si>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</si>
  <si>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</si>
  <si>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</si>
  <si>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</si>
  <si>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</si>
  <si>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</si>
  <si>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</si>
  <si>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CAIXA COM GRELHA DUPLA RETANGULAR, EM CONCRETO PRÉ-MOLDADO, DIMENSÕES INTERNAS: 0,5X2,2X1,0 M. AF_12/2020</t>
  </si>
  <si>
    <t>BATENTE PARA PORTA DE MADEIRA, FIXAÇÃO COM ARGAMASSA, PADRÃO MÉDIO - FORNECIMENTO E INSTALAÇÃO. AF_12/2019</t>
  </si>
  <si>
    <t>BATENTE PARA PORTA DE MADEIRA, FIXAÇÃO COM ARGAMASSA, PADRÃO POPULAR. FORNECIMENTO E INSTALAÇÃO. AF_12/2019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</si>
  <si>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</si>
  <si>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</si>
  <si>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</si>
  <si>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</si>
  <si>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</si>
  <si>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</si>
  <si>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</si>
  <si>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</si>
  <si>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</si>
  <si>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</si>
  <si>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</si>
  <si>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</si>
  <si>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</si>
  <si>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</si>
  <si>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</si>
  <si>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</si>
  <si>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</si>
  <si>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</si>
  <si>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</si>
  <si>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</si>
  <si>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</si>
  <si>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</si>
  <si>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</si>
  <si>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</si>
  <si>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</si>
  <si>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</si>
  <si>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</si>
  <si>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</si>
  <si>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</si>
  <si>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</si>
  <si>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</si>
  <si>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</si>
  <si>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</si>
  <si>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</si>
  <si>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</si>
  <si>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</si>
  <si>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</si>
  <si>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</si>
  <si>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</si>
  <si>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</si>
  <si>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</si>
  <si>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</si>
  <si>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</si>
  <si>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</si>
  <si>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</si>
  <si>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</si>
  <si>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</si>
  <si>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</si>
  <si>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</si>
  <si>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</si>
  <si>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</si>
  <si>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</si>
  <si>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</si>
  <si>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</si>
  <si>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</si>
  <si>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</si>
  <si>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</si>
  <si>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</si>
  <si>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</si>
  <si>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</si>
  <si>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</si>
  <si>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</si>
  <si>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</si>
  <si>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</si>
  <si>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</si>
  <si>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</si>
  <si>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</si>
  <si>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</si>
  <si>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</si>
  <si>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</si>
  <si>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</si>
  <si>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</si>
  <si>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</si>
  <si>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</si>
  <si>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</si>
  <si>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</si>
  <si>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</si>
  <si>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</si>
  <si>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</si>
  <si>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</si>
  <si>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</si>
  <si>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</si>
  <si>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</si>
  <si>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</si>
  <si>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</si>
  <si>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</si>
  <si>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</si>
  <si>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</si>
  <si>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</si>
  <si>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SOLDÁVEL, DN 40MM, INSTALADO EM RAMAL DE DISTRIBUIÇÃO DE ÁGUA - FORNECIMENTO E INSTALAÇÃO. AF_06/2022</t>
  </si>
  <si>
    <t>TUBO, PVC, SOLDÁVEL, DN 50MM,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</si>
  <si>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</si>
  <si>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</si>
  <si>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</si>
  <si>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</si>
  <si>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</si>
  <si>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</si>
  <si>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</si>
  <si>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</si>
  <si>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</si>
  <si>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</si>
  <si>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</si>
  <si>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</si>
  <si>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</si>
  <si>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</si>
  <si>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</si>
  <si>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</si>
  <si>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</si>
  <si>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</si>
  <si>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</si>
  <si>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</si>
  <si>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</si>
  <si>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</si>
  <si>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</si>
  <si>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</si>
  <si>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</si>
  <si>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</si>
  <si>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</si>
  <si>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</si>
  <si>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</si>
  <si>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</si>
  <si>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</si>
  <si>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</si>
  <si>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</si>
  <si>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</si>
  <si>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</si>
  <si>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</si>
  <si>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</si>
  <si>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</si>
  <si>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</si>
  <si>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</si>
  <si>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</si>
  <si>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</si>
  <si>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</si>
  <si>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</si>
  <si>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</si>
  <si>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</si>
  <si>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</si>
  <si>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</si>
  <si>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</si>
  <si>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</si>
  <si>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</si>
  <si>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</si>
  <si>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</si>
  <si>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</si>
  <si>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</si>
  <si>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</si>
  <si>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</si>
  <si>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</si>
  <si>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</si>
  <si>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</si>
  <si>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</si>
  <si>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</si>
  <si>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</si>
  <si>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</si>
  <si>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</si>
  <si>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</si>
  <si>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</si>
  <si>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</si>
  <si>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</si>
  <si>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</si>
  <si>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</si>
  <si>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</si>
  <si>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</si>
  <si>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</si>
  <si>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</si>
  <si>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</si>
  <si>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</si>
  <si>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</si>
  <si>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</si>
  <si>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</si>
  <si>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</si>
  <si>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</si>
  <si>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</si>
  <si>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</si>
  <si>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</si>
  <si>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</si>
  <si>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</si>
  <si>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</si>
  <si>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</si>
  <si>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</si>
  <si>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</si>
  <si>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</si>
  <si>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</si>
  <si>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</si>
  <si>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</si>
  <si>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</si>
  <si>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</si>
  <si>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</si>
  <si>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</si>
  <si>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</si>
  <si>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</si>
  <si>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</si>
  <si>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</si>
  <si>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</si>
  <si>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</si>
  <si>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</si>
  <si>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</si>
  <si>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</si>
  <si>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</si>
  <si>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</si>
  <si>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</si>
  <si>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</si>
  <si>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</si>
  <si>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</si>
  <si>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</si>
  <si>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</si>
  <si>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</si>
  <si>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</si>
  <si>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</si>
  <si>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</si>
  <si>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</si>
  <si>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</si>
  <si>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</si>
  <si>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</si>
  <si>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</si>
  <si>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</si>
  <si>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</si>
  <si>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</si>
  <si>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</si>
  <si>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</si>
  <si>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</si>
  <si>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</si>
  <si>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</si>
  <si>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</si>
  <si>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</si>
  <si>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</si>
  <si>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</si>
  <si>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</si>
  <si>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</si>
  <si>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</si>
  <si>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</si>
  <si>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</si>
  <si>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</si>
  <si>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</si>
  <si>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</si>
  <si>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</si>
  <si>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</si>
  <si>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</si>
  <si>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</si>
  <si>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</si>
  <si>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</si>
  <si>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</si>
  <si>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</si>
  <si>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</si>
  <si>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</si>
  <si>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</si>
  <si>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</si>
  <si>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</si>
  <si>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</si>
  <si>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</si>
  <si>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</si>
  <si>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</si>
  <si>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</si>
  <si>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</si>
  <si>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</si>
  <si>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</si>
  <si>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</si>
  <si>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</si>
  <si>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</si>
  <si>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</si>
  <si>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</si>
  <si>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</si>
  <si>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</si>
  <si>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</si>
  <si>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</si>
  <si>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</si>
  <si>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</si>
  <si>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</si>
  <si>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</si>
  <si>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</si>
  <si>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</si>
  <si>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</si>
  <si>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</si>
  <si>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</si>
  <si>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</si>
  <si>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</si>
  <si>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</si>
  <si>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</si>
  <si>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</si>
  <si>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</si>
  <si>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</si>
  <si>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</si>
  <si>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</si>
  <si>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</si>
  <si>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</si>
  <si>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</si>
  <si>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</si>
  <si>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</si>
  <si>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</si>
  <si>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</si>
  <si>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</si>
  <si>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</si>
  <si>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</si>
  <si>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</si>
  <si>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</si>
  <si>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</si>
  <si>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</si>
  <si>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</si>
  <si>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</si>
  <si>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</si>
  <si>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</si>
  <si>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</si>
  <si>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</si>
  <si>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</si>
  <si>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</si>
  <si>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</si>
  <si>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</si>
  <si>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</si>
  <si>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</si>
  <si>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</si>
  <si>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</si>
  <si>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</si>
  <si>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</si>
  <si>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</si>
  <si>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</si>
  <si>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</si>
  <si>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</si>
  <si>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</si>
  <si>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</si>
  <si>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</si>
  <si>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</si>
  <si>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</si>
  <si>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</si>
  <si>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</si>
  <si>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</si>
  <si>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</si>
  <si>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</si>
  <si>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</si>
  <si>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</si>
  <si>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</si>
  <si>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</si>
  <si>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</si>
  <si>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</si>
  <si>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</si>
  <si>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</si>
  <si>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</si>
  <si>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</si>
  <si>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</si>
  <si>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</si>
  <si>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</si>
  <si>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</si>
  <si>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</si>
  <si>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</si>
  <si>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</si>
  <si>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</si>
  <si>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</si>
  <si>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</si>
  <si>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</si>
  <si>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</si>
  <si>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</si>
  <si>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</si>
  <si>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</si>
  <si>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</si>
  <si>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</si>
  <si>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</si>
  <si>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</si>
  <si>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</si>
  <si>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</si>
  <si>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</si>
  <si>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</si>
  <si>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</si>
  <si>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</si>
  <si>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</si>
  <si>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</si>
  <si>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</si>
  <si>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</si>
  <si>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</si>
  <si>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</si>
  <si>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</si>
  <si>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</si>
  <si>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</si>
  <si>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</si>
  <si>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</si>
  <si>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</si>
  <si>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</si>
  <si>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</si>
  <si>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</si>
  <si>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</si>
  <si>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</si>
  <si>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</si>
  <si>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</si>
  <si>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</si>
  <si>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</si>
  <si>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</si>
  <si>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</si>
  <si>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</si>
  <si>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</si>
  <si>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</si>
  <si>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</si>
  <si>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</si>
  <si>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</si>
  <si>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</si>
  <si>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</si>
  <si>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</si>
  <si>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</si>
  <si>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</si>
  <si>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</si>
  <si>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</si>
  <si>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</si>
  <si>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</si>
  <si>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</si>
  <si>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</si>
  <si>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</si>
  <si>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</si>
  <si>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</si>
  <si>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</si>
  <si>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</si>
  <si>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</si>
  <si>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</si>
  <si>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</si>
  <si>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</si>
  <si>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</si>
  <si>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</si>
  <si>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</si>
  <si>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</si>
  <si>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</si>
  <si>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</si>
  <si>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</si>
  <si>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</si>
  <si>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</si>
  <si>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15 MM, 90 GRAUS, SEM ANEL DE SOLDA, INSTALADO EM RAMAL DE DISTRIBUIÇÃO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</si>
  <si>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</si>
  <si>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</si>
  <si>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</si>
  <si>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</si>
  <si>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</si>
  <si>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</si>
  <si>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</si>
  <si>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</si>
  <si>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</si>
  <si>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</si>
  <si>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</si>
  <si>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</si>
  <si>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</si>
  <si>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</si>
  <si>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</si>
  <si>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</si>
  <si>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</si>
  <si>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</si>
  <si>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</si>
  <si>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</si>
  <si>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</si>
  <si>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</si>
  <si>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</si>
  <si>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</si>
  <si>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</si>
  <si>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</si>
  <si>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</si>
  <si>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</si>
  <si>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</si>
  <si>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</si>
  <si>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</si>
  <si>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</si>
  <si>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</si>
  <si>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</si>
  <si>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</si>
  <si>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</si>
  <si>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</si>
  <si>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</si>
  <si>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</si>
  <si>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</si>
  <si>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</si>
  <si>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</si>
  <si>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</si>
  <si>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</si>
  <si>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</si>
  <si>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</si>
  <si>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</si>
  <si>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</si>
  <si>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</si>
  <si>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</si>
  <si>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</si>
  <si>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</si>
  <si>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</si>
  <si>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</si>
  <si>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</si>
  <si>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</si>
  <si>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</si>
  <si>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</si>
  <si>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</si>
  <si>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</si>
  <si>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</si>
  <si>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</si>
  <si>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</si>
  <si>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</si>
  <si>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</si>
  <si>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</si>
  <si>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</si>
  <si>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</si>
  <si>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</si>
  <si>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</si>
  <si>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</si>
  <si>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</si>
  <si>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</si>
  <si>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</si>
  <si>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</si>
  <si>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</si>
  <si>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</si>
  <si>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</si>
  <si>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</si>
  <si>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</si>
  <si>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</si>
  <si>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</si>
  <si>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</si>
  <si>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</si>
  <si>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</si>
  <si>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</si>
  <si>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</si>
  <si>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</si>
  <si>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</si>
  <si>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</si>
  <si>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</si>
  <si>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</si>
  <si>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</si>
  <si>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</si>
  <si>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</si>
  <si>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</si>
  <si>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</si>
  <si>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</si>
  <si>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</si>
  <si>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</si>
  <si>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</si>
  <si>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</si>
  <si>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</si>
  <si>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</si>
  <si>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</si>
  <si>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</si>
  <si>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</si>
  <si>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</si>
  <si>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</si>
  <si>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</si>
  <si>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</si>
  <si>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</si>
  <si>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</si>
  <si>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</si>
  <si>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</si>
  <si>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</si>
  <si>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</si>
  <si>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</si>
  <si>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</si>
  <si>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</si>
  <si>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</si>
  <si>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</si>
  <si>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</si>
  <si>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</si>
  <si>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</si>
  <si>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</si>
  <si>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</si>
  <si>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</si>
  <si>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</si>
  <si>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</si>
  <si>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</si>
  <si>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</si>
  <si>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</si>
  <si>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O BDI ADOTADO SEGUE RESOLUÇÃO TC Nº 366, DE 22 DE NOVEMBRO DE 2022.</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</si>
  <si>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</si>
  <si>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</si>
  <si>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</si>
  <si>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</si>
  <si>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</si>
  <si>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</si>
  <si>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</si>
  <si>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</si>
  <si>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</si>
  <si>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</si>
  <si>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</si>
  <si>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</si>
  <si>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</si>
  <si>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</si>
  <si>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</si>
  <si>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</si>
  <si>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</si>
  <si>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</si>
  <si>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</si>
  <si>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</si>
  <si>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</si>
  <si>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</si>
  <si>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</si>
  <si>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</si>
  <si>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</si>
  <si>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</si>
  <si>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</si>
  <si>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</si>
  <si>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</si>
  <si>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</si>
  <si>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</si>
  <si>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</si>
  <si>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</si>
  <si>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</si>
  <si>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</si>
  <si>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</si>
  <si>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</si>
  <si>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</si>
  <si>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</si>
  <si>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</si>
  <si>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</si>
  <si>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</si>
  <si>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</si>
  <si>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</si>
  <si>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</si>
  <si>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</si>
  <si>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</si>
  <si>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</si>
  <si>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</si>
  <si>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</si>
  <si>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</si>
  <si>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</si>
  <si>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</si>
  <si>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</si>
  <si>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</si>
  <si>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</si>
  <si>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</si>
  <si>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</si>
  <si>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</si>
  <si>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</si>
  <si>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</si>
  <si>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</si>
  <si>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</si>
  <si>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</si>
  <si>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</si>
  <si>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</si>
  <si>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</si>
  <si>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</si>
  <si>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</si>
  <si>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</si>
  <si>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</si>
  <si>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</si>
  <si>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</si>
  <si>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</si>
  <si>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</si>
  <si>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</si>
  <si>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</si>
  <si>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</si>
  <si>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</si>
  <si>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</si>
  <si>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</si>
  <si>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</si>
  <si>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</si>
  <si>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</si>
  <si>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</si>
  <si>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</si>
  <si>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</si>
  <si>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</si>
  <si>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</si>
  <si>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</si>
  <si>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</si>
  <si>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</si>
  <si>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</si>
  <si>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</si>
  <si>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</si>
  <si>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</si>
  <si>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</si>
  <si>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</si>
  <si>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</si>
  <si>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</si>
  <si>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</si>
  <si>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</si>
  <si>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</si>
  <si>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</si>
  <si>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</si>
  <si>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</si>
  <si>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</si>
  <si>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</si>
  <si>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</si>
  <si>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</si>
  <si>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</si>
  <si>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</si>
  <si>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</si>
  <si>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</si>
  <si>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</si>
  <si>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</si>
  <si>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</si>
  <si>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</si>
  <si>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</si>
  <si>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</si>
  <si>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</si>
  <si>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</si>
  <si>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</si>
  <si>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</si>
  <si>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</si>
  <si>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</si>
  <si>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</si>
  <si>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</si>
  <si>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</si>
  <si>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</si>
  <si>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</si>
  <si>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</si>
  <si>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</si>
  <si>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</si>
  <si>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</si>
  <si>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</si>
  <si>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</si>
  <si>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</si>
  <si>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</si>
  <si>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</si>
  <si>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</si>
  <si>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</si>
  <si>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</si>
  <si>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</si>
  <si>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</si>
  <si>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</si>
  <si>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</si>
  <si>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</si>
  <si>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</si>
  <si>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</si>
  <si>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</si>
  <si>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</si>
  <si>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</si>
  <si>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</si>
  <si>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</si>
  <si>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</si>
  <si>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</si>
  <si>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</si>
  <si>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</si>
  <si>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</si>
  <si>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</si>
  <si>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</si>
  <si>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</si>
  <si>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</si>
  <si>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</si>
  <si>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</si>
  <si>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</si>
  <si>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</si>
  <si>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</si>
  <si>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</si>
  <si>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</si>
  <si>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</si>
  <si>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</si>
  <si>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</si>
  <si>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</si>
  <si>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</si>
  <si>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</si>
  <si>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</si>
  <si>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</si>
  <si>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</si>
  <si>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</si>
  <si>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</si>
  <si>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</si>
  <si>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</si>
  <si>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</si>
  <si>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</si>
  <si>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</si>
  <si>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</si>
  <si>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</si>
  <si>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</si>
  <si>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</si>
  <si>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</si>
  <si>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</si>
  <si>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</si>
  <si>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</si>
  <si>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</si>
  <si>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</si>
  <si>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</si>
  <si>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</si>
  <si>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</si>
  <si>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</si>
  <si>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</si>
  <si>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</si>
  <si>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</si>
  <si>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</si>
  <si>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</si>
  <si>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</si>
  <si>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</si>
  <si>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</si>
  <si>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</si>
  <si>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</si>
  <si>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</si>
  <si>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</si>
  <si>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</si>
  <si>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</si>
  <si>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</si>
  <si>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</si>
  <si>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</si>
  <si>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</si>
  <si>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</si>
  <si>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</si>
  <si>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</si>
  <si>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</si>
  <si>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</si>
  <si>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</si>
  <si>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</si>
  <si>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</si>
  <si>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</si>
  <si>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</si>
  <si>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</si>
  <si>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</si>
  <si>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</si>
  <si>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</si>
  <si>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</si>
  <si>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</si>
  <si>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</si>
  <si>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</si>
  <si>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</si>
  <si>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</si>
  <si>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</si>
  <si>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</si>
  <si>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</si>
  <si>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</si>
  <si>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</si>
  <si>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</si>
  <si>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</si>
  <si>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</si>
  <si>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</si>
  <si>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</si>
  <si>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</si>
  <si>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</si>
  <si>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</si>
  <si>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</si>
  <si>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</si>
  <si>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</si>
  <si>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</si>
  <si>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</si>
  <si>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</si>
  <si>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</si>
  <si>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</si>
  <si>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</si>
  <si>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</si>
  <si>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</si>
  <si>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</si>
  <si>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</si>
  <si>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</si>
  <si>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</si>
  <si>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</si>
  <si>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</si>
  <si>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</si>
  <si>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</si>
  <si>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</si>
  <si>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</si>
  <si>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</si>
  <si>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</si>
  <si>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</si>
  <si>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</si>
  <si>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</si>
  <si>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</si>
  <si>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</si>
  <si>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</si>
  <si>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</si>
  <si>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</si>
  <si>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</si>
  <si>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</si>
  <si>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</si>
  <si>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</si>
  <si>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</si>
  <si>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</si>
  <si>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</si>
  <si>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</si>
  <si>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</si>
  <si>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</si>
  <si>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</si>
  <si>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</si>
  <si>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</si>
  <si>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</si>
  <si>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</si>
  <si>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</si>
  <si>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</si>
  <si>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</si>
  <si>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</si>
  <si>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</si>
  <si>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</si>
  <si>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</si>
  <si>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</si>
  <si>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</si>
  <si>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</si>
  <si>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</si>
  <si>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</si>
  <si>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</si>
  <si>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</si>
  <si>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PRONTA PARA CONTRAPISO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</si>
  <si>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</si>
  <si>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</si>
  <si>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</si>
  <si>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</si>
  <si>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</si>
  <si>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</si>
  <si>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</si>
  <si>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</si>
  <si>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</si>
  <si>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</si>
  <si>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</si>
  <si>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</si>
  <si>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</si>
  <si>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</si>
  <si>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(MENSALISTA)                                                                                                                                                                                                                                                                                                                                                                                                                                                                             </t>
  </si>
  <si>
    <t xml:space="preserve">ARQUITETO PLENO (MENSALISTA)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</si>
  <si>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</si>
  <si>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</si>
  <si>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</si>
  <si>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</si>
  <si>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</si>
  <si>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</si>
  <si>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</si>
  <si>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</si>
  <si>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</si>
  <si>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</si>
  <si>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</si>
  <si>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</si>
  <si>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</si>
  <si>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</si>
  <si>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</si>
  <si>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</si>
  <si>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</si>
  <si>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</si>
  <si>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</si>
  <si>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</si>
  <si>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</si>
  <si>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</si>
  <si>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</si>
  <si>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</si>
  <si>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</si>
  <si>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</si>
  <si>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</si>
  <si>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</si>
  <si>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</si>
  <si>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</si>
  <si>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</si>
  <si>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(MENSALISTA)                                                                                                                                                                                                                                                                                                                                                                                                                                                                         </t>
  </si>
  <si>
    <t xml:space="preserve">AUXILIAR DE PEDREIRO (HORISTA)                                                                                                                                                                                                                                                                                                                                                                                                                                                                            </t>
  </si>
  <si>
    <t xml:space="preserve">AUXILIAR DE PEDREIRO (MENSALISTA)                                                                                                                                                                                                                                                                                                                                                                                                                                                                         </t>
  </si>
  <si>
    <t xml:space="preserve">AUXILIAR DE SERVICOS GERAIS (MENSALISTA)                                                                                                                                                                                                                                                                                                                                                                                                                                                                  </t>
  </si>
  <si>
    <t xml:space="preserve">AUXILIAR DE TOPOGRAFO (HORISTA)                                                                                                                                                                                                                                                                                                                                                                                                                                                                           </t>
  </si>
  <si>
    <t xml:space="preserve">AUXILIAR DE TOPOGRAFO (MENSALISTA)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</si>
  <si>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</si>
  <si>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</si>
  <si>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</si>
  <si>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</si>
  <si>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</si>
  <si>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</si>
  <si>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</si>
  <si>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</si>
  <si>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</si>
  <si>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</si>
  <si>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</si>
  <si>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</si>
  <si>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</si>
  <si>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</si>
  <si>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</si>
  <si>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</si>
  <si>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</si>
  <si>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</si>
  <si>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</si>
  <si>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</si>
  <si>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</si>
  <si>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</si>
  <si>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</si>
  <si>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</si>
  <si>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</si>
  <si>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</si>
  <si>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</si>
  <si>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</si>
  <si>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</si>
  <si>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</si>
  <si>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</si>
  <si>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</si>
  <si>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</si>
  <si>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</si>
  <si>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</si>
  <si>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</si>
  <si>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</si>
  <si>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</si>
  <si>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</si>
  <si>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</si>
  <si>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</si>
  <si>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</si>
  <si>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</si>
  <si>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</si>
  <si>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</si>
  <si>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</si>
  <si>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</si>
  <si>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</si>
  <si>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</si>
  <si>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</si>
  <si>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</si>
  <si>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</si>
  <si>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</si>
  <si>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</si>
  <si>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</si>
  <si>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</si>
  <si>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</si>
  <si>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</si>
  <si>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</si>
  <si>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</si>
  <si>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</si>
  <si>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</si>
  <si>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</si>
  <si>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</si>
  <si>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</si>
  <si>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</si>
  <si>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</si>
  <si>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</si>
  <si>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</si>
  <si>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</si>
  <si>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</si>
  <si>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</si>
  <si>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</si>
  <si>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</si>
  <si>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</si>
  <si>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</si>
  <si>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</si>
  <si>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</si>
  <si>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</si>
  <si>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</si>
  <si>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</si>
  <si>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</si>
  <si>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</si>
  <si>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</si>
  <si>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</si>
  <si>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</si>
  <si>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</si>
  <si>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</si>
  <si>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</si>
  <si>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</si>
  <si>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</si>
  <si>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</si>
  <si>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</si>
  <si>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</si>
  <si>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</si>
  <si>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</si>
  <si>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</si>
  <si>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</si>
  <si>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</si>
  <si>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</si>
  <si>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</si>
  <si>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</si>
  <si>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</si>
  <si>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</si>
  <si>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</si>
  <si>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</si>
  <si>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</si>
  <si>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</si>
  <si>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</si>
  <si>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</si>
  <si>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</si>
  <si>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</si>
  <si>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</si>
  <si>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</si>
  <si>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</si>
  <si>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</si>
  <si>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</si>
  <si>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</si>
  <si>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</si>
  <si>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</si>
  <si>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</si>
  <si>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</si>
  <si>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</si>
  <si>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</si>
  <si>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</si>
  <si>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</si>
  <si>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</si>
  <si>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</si>
  <si>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</si>
  <si>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</si>
  <si>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</si>
  <si>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</si>
  <si>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</si>
  <si>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</si>
  <si>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</si>
  <si>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</si>
  <si>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</si>
  <si>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</si>
  <si>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</si>
  <si>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</si>
  <si>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</si>
  <si>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</si>
  <si>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</si>
  <si>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</si>
  <si>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</si>
  <si>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</si>
  <si>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</si>
  <si>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</si>
  <si>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</si>
  <si>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</si>
  <si>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</si>
  <si>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</si>
  <si>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</si>
  <si>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</si>
  <si>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</si>
  <si>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</si>
  <si>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</si>
  <si>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</si>
  <si>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</si>
  <si>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</si>
  <si>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</si>
  <si>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</si>
  <si>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</si>
  <si>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</si>
  <si>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</si>
  <si>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</si>
  <si>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</si>
  <si>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</si>
  <si>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</si>
  <si>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</si>
  <si>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</si>
  <si>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</si>
  <si>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</si>
  <si>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</si>
  <si>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</si>
  <si>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</si>
  <si>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</si>
  <si>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</si>
  <si>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</si>
  <si>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</si>
  <si>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</si>
  <si>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</si>
  <si>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</si>
  <si>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</si>
  <si>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</si>
  <si>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</si>
  <si>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</si>
  <si>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</si>
  <si>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</si>
  <si>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</si>
  <si>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</si>
  <si>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</si>
  <si>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</si>
  <si>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</si>
  <si>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</si>
  <si>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</si>
  <si>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</si>
  <si>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</si>
  <si>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</si>
  <si>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</si>
  <si>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</si>
  <si>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</si>
  <si>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</si>
  <si>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</si>
  <si>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</si>
  <si>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</si>
  <si>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</si>
  <si>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</si>
  <si>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</si>
  <si>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</si>
  <si>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</si>
  <si>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</si>
  <si>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</si>
  <si>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</si>
  <si>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</si>
  <si>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</si>
  <si>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</si>
  <si>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</si>
  <si>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</si>
  <si>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</si>
  <si>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</si>
  <si>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</si>
  <si>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</si>
  <si>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</si>
  <si>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</si>
  <si>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</si>
  <si>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</si>
  <si>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</si>
  <si>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</si>
  <si>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</si>
  <si>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</si>
  <si>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</si>
  <si>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</si>
  <si>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</si>
  <si>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</si>
  <si>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</si>
  <si>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</si>
  <si>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</si>
  <si>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</si>
  <si>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</si>
  <si>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</si>
  <si>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</si>
  <si>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</si>
  <si>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</si>
  <si>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</si>
  <si>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</si>
  <si>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</si>
  <si>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</si>
  <si>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</si>
  <si>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</si>
  <si>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</si>
  <si>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</si>
  <si>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</si>
  <si>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</si>
  <si>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</si>
  <si>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</si>
  <si>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</si>
  <si>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</si>
  <si>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</si>
  <si>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</si>
  <si>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</si>
  <si>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</si>
  <si>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</si>
  <si>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</si>
  <si>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</si>
  <si>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</si>
  <si>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</si>
  <si>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</si>
  <si>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</si>
  <si>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</si>
  <si>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</si>
  <si>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</si>
  <si>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</si>
  <si>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</si>
  <si>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</si>
  <si>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</si>
  <si>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</si>
  <si>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</si>
  <si>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</si>
  <si>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</si>
  <si>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</si>
  <si>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</si>
  <si>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</si>
  <si>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</si>
  <si>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</si>
  <si>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</si>
  <si>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</si>
  <si>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</si>
  <si>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</si>
  <si>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</si>
  <si>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</si>
  <si>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</si>
  <si>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</si>
  <si>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</si>
  <si>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</si>
  <si>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</si>
  <si>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</si>
  <si>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</si>
  <si>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</si>
  <si>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</si>
  <si>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</si>
  <si>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</si>
  <si>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</si>
  <si>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</si>
  <si>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</si>
  <si>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</si>
  <si>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</si>
  <si>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</si>
  <si>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</si>
  <si>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</si>
  <si>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</si>
  <si>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</si>
  <si>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</si>
  <si>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</si>
  <si>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</si>
  <si>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</si>
  <si>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</si>
  <si>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</si>
  <si>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</si>
  <si>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</si>
  <si>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</si>
  <si>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</si>
  <si>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</si>
  <si>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</si>
  <si>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</si>
  <si>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</si>
  <si>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</si>
  <si>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</si>
  <si>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</si>
  <si>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</si>
  <si>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</si>
  <si>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</si>
  <si>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</si>
  <si>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</si>
  <si>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</si>
  <si>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</si>
  <si>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</si>
  <si>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</si>
  <si>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</si>
  <si>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</si>
  <si>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</si>
  <si>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</si>
  <si>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</si>
  <si>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</si>
  <si>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</si>
  <si>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</si>
  <si>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</si>
  <si>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</si>
  <si>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</si>
  <si>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</si>
  <si>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</si>
  <si>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</si>
  <si>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</si>
  <si>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</si>
  <si>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</si>
  <si>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</si>
  <si>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</si>
  <si>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</si>
  <si>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</si>
  <si>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</si>
  <si>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</si>
  <si>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</si>
  <si>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</si>
  <si>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</si>
  <si>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</si>
  <si>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</si>
  <si>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</si>
  <si>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</si>
  <si>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</si>
  <si>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</si>
  <si>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</si>
  <si>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</si>
  <si>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</si>
  <si>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</si>
  <si>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</si>
  <si>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</si>
  <si>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</si>
  <si>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</si>
  <si>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</si>
  <si>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</si>
  <si>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</si>
  <si>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</si>
  <si>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</si>
  <si>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</si>
  <si>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</si>
  <si>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</si>
  <si>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</si>
  <si>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</si>
  <si>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</si>
  <si>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</si>
  <si>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</si>
  <si>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</si>
  <si>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</si>
  <si>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</si>
  <si>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</si>
  <si>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</si>
  <si>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</si>
  <si>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</si>
  <si>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</si>
  <si>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</si>
  <si>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</si>
  <si>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</si>
  <si>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</si>
  <si>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</si>
  <si>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</si>
  <si>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</si>
  <si>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</si>
  <si>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</si>
  <si>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</si>
  <si>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</si>
  <si>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</si>
  <si>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</si>
  <si>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</si>
  <si>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</si>
  <si>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</si>
  <si>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</si>
  <si>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</si>
  <si>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</si>
  <si>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</si>
  <si>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</si>
  <si>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</si>
  <si>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</si>
  <si>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</si>
  <si>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</si>
  <si>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</si>
  <si>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</si>
  <si>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</si>
  <si>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</si>
  <si>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</si>
  <si>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</si>
  <si>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</si>
  <si>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</si>
  <si>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</si>
  <si>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ROLICO DE MADEIRA TRATADA, D = 4 A 7 CM, H = 3,00 M, EM EUCALIPTO OU EQUIVALENTE DA REGIAO                                                                                                                                                                                                                                                                                                                                                                                                         </t>
  </si>
  <si>
    <t xml:space="preserve">CAIBRO 5 X 5 CM EM PINUS, MISTA OU EQUIVALENTE DA REGIAO - BRUTA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</si>
  <si>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</si>
  <si>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</si>
  <si>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</si>
  <si>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</si>
  <si>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</si>
  <si>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</si>
  <si>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</si>
  <si>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</si>
  <si>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</si>
  <si>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</si>
  <si>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</si>
  <si>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</si>
  <si>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</si>
  <si>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</si>
  <si>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</si>
  <si>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</si>
  <si>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</si>
  <si>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</si>
  <si>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</si>
  <si>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</si>
  <si>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</si>
  <si>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</si>
  <si>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</si>
  <si>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</si>
  <si>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</si>
  <si>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</si>
  <si>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</si>
  <si>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</si>
  <si>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</si>
  <si>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</si>
  <si>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</si>
  <si>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</si>
  <si>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</si>
  <si>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</si>
  <si>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</si>
  <si>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</si>
  <si>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</si>
  <si>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</si>
  <si>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</si>
  <si>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</si>
  <si>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</si>
  <si>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</si>
  <si>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</si>
  <si>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</si>
  <si>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</si>
  <si>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</si>
  <si>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</si>
  <si>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</si>
  <si>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</si>
  <si>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</si>
  <si>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</si>
  <si>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</si>
  <si>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</si>
  <si>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</si>
  <si>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</si>
  <si>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</si>
  <si>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</si>
  <si>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</si>
  <si>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</si>
  <si>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</si>
  <si>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</si>
  <si>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</si>
  <si>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</si>
  <si>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</si>
  <si>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</si>
  <si>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</si>
  <si>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</si>
  <si>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</si>
  <si>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</si>
  <si>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</si>
  <si>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</si>
  <si>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</si>
  <si>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</si>
  <si>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</si>
  <si>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</si>
  <si>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</si>
  <si>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</si>
  <si>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</si>
  <si>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</si>
  <si>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</si>
  <si>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</si>
  <si>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</si>
  <si>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</si>
  <si>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</si>
  <si>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</si>
  <si>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</si>
  <si>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</si>
  <si>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</si>
  <si>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</si>
  <si>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</si>
  <si>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</si>
  <si>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</si>
  <si>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</si>
  <si>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</si>
  <si>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</si>
  <si>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</si>
  <si>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</si>
  <si>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</si>
  <si>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</si>
  <si>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</si>
  <si>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</si>
  <si>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</si>
  <si>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</si>
  <si>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</si>
  <si>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</si>
  <si>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</si>
  <si>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</si>
  <si>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</si>
  <si>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</si>
  <si>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</si>
  <si>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</si>
  <si>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</si>
  <si>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</si>
  <si>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</si>
  <si>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</si>
  <si>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</si>
  <si>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</si>
  <si>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</si>
  <si>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</si>
  <si>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</si>
  <si>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</si>
  <si>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</si>
  <si>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</si>
  <si>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</si>
  <si>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</si>
  <si>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</si>
  <si>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</si>
  <si>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</si>
  <si>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</si>
  <si>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</si>
  <si>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</si>
  <si>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</si>
  <si>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</si>
  <si>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</si>
  <si>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</si>
  <si>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</si>
  <si>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</si>
  <si>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</si>
  <si>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</si>
  <si>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</si>
  <si>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</si>
  <si>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</si>
  <si>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</si>
  <si>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</si>
  <si>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</si>
  <si>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</si>
  <si>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</si>
  <si>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</si>
  <si>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</si>
  <si>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</si>
  <si>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</si>
  <si>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</si>
  <si>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</si>
  <si>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</si>
  <si>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</si>
  <si>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</si>
  <si>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</si>
  <si>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</si>
  <si>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</si>
  <si>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</si>
  <si>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</si>
  <si>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</si>
  <si>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</si>
  <si>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</si>
  <si>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</si>
  <si>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</si>
  <si>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</si>
  <si>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</si>
  <si>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</si>
  <si>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</si>
  <si>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</si>
  <si>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</si>
  <si>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</si>
  <si>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</si>
  <si>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</si>
  <si>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</si>
  <si>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</si>
  <si>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</si>
  <si>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</si>
  <si>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</si>
  <si>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</si>
  <si>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</si>
  <si>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</si>
  <si>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</si>
  <si>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</si>
  <si>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</si>
  <si>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</si>
  <si>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</si>
  <si>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</si>
  <si>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</si>
  <si>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</si>
  <si>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</si>
  <si>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</si>
  <si>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</si>
  <si>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</si>
  <si>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</si>
  <si>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</si>
  <si>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</si>
  <si>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</si>
  <si>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</si>
  <si>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</si>
  <si>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</si>
  <si>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</si>
  <si>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</si>
  <si>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</si>
  <si>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</si>
  <si>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</si>
  <si>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</si>
  <si>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</si>
  <si>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</si>
  <si>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</si>
  <si>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</si>
  <si>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</si>
  <si>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</si>
  <si>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</si>
  <si>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</si>
  <si>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</si>
  <si>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</si>
  <si>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</si>
  <si>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</si>
  <si>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</si>
  <si>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</si>
  <si>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</si>
  <si>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</si>
  <si>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</si>
  <si>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</si>
  <si>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</si>
  <si>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</si>
  <si>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</si>
  <si>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</si>
  <si>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</si>
  <si>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</si>
  <si>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</si>
  <si>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</si>
  <si>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</si>
  <si>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</si>
  <si>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</si>
  <si>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</si>
  <si>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</si>
  <si>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</si>
  <si>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</si>
  <si>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</si>
  <si>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</si>
  <si>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</si>
  <si>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</si>
  <si>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</si>
  <si>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</si>
  <si>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</si>
  <si>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</si>
  <si>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</si>
  <si>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</si>
  <si>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</si>
  <si>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</si>
  <si>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</si>
  <si>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</si>
  <si>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</si>
  <si>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</si>
  <si>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</si>
  <si>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</si>
  <si>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</si>
  <si>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</si>
  <si>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</si>
  <si>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</si>
  <si>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</si>
  <si>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</si>
  <si>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</si>
  <si>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</si>
  <si>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</si>
  <si>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</si>
  <si>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</si>
  <si>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</si>
  <si>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</si>
  <si>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</si>
  <si>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</si>
  <si>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</si>
  <si>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</si>
  <si>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</si>
  <si>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</si>
  <si>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</si>
  <si>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</si>
  <si>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</si>
  <si>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IMPERMEABILIZANTE DE PEGA ULTRARRAPIDA PARA TAMPONAMENTOS                                                                                                                                                                                                                                                                                                                                                                                                                                         </t>
  </si>
  <si>
    <t xml:space="preserve">CIMENTO PORTLAND COMPOSTO CP II-32                                                                                                                                                                                                                                                                                                                                                                                                                                                                        </t>
  </si>
  <si>
    <t xml:space="preserve">CIMENTO PORTLAND DE ALTO FORNO (AF) CP III-40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</si>
  <si>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</si>
  <si>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</si>
  <si>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</si>
  <si>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</si>
  <si>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</si>
  <si>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</si>
  <si>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</si>
  <si>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</si>
  <si>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</si>
  <si>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</si>
  <si>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</si>
  <si>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</si>
  <si>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</si>
  <si>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</si>
  <si>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</si>
  <si>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</si>
  <si>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</si>
  <si>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</si>
  <si>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</si>
  <si>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</si>
  <si>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</si>
  <si>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</si>
  <si>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</si>
  <si>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</si>
  <si>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</si>
  <si>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</si>
  <si>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</si>
  <si>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</si>
  <si>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</si>
  <si>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</si>
  <si>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</si>
  <si>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</si>
  <si>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</si>
  <si>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</si>
  <si>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</si>
  <si>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</si>
  <si>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</si>
  <si>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</si>
  <si>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</si>
  <si>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</si>
  <si>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</si>
  <si>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</si>
  <si>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</si>
  <si>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</si>
  <si>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</si>
  <si>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</si>
  <si>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</si>
  <si>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</si>
  <si>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</si>
  <si>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C40, COM BRITA 0 E 1, SLUMP = 100 +/- 20 MM, EXCLUI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</si>
  <si>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</si>
  <si>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</si>
  <si>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</si>
  <si>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</si>
  <si>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</si>
  <si>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</si>
  <si>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</si>
  <si>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</si>
  <si>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</si>
  <si>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</si>
  <si>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</si>
  <si>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</si>
  <si>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</si>
  <si>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</si>
  <si>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</si>
  <si>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</si>
  <si>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</si>
  <si>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</si>
  <si>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</si>
  <si>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</si>
  <si>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</si>
  <si>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</si>
  <si>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</si>
  <si>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</si>
  <si>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</si>
  <si>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</si>
  <si>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</si>
  <si>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</si>
  <si>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</si>
  <si>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</si>
  <si>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</si>
  <si>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</si>
  <si>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</si>
  <si>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</si>
  <si>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</si>
  <si>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</si>
  <si>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</si>
  <si>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</si>
  <si>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</si>
  <si>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</si>
  <si>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</si>
  <si>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</si>
  <si>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</si>
  <si>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</si>
  <si>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</si>
  <si>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</si>
  <si>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</si>
  <si>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</si>
  <si>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</si>
  <si>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</si>
  <si>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</si>
  <si>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</si>
  <si>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</si>
  <si>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</si>
  <si>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</si>
  <si>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</si>
  <si>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</si>
  <si>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</si>
  <si>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</si>
  <si>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</si>
  <si>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</si>
  <si>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</si>
  <si>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</si>
  <si>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</si>
  <si>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</si>
  <si>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</si>
  <si>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</si>
  <si>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</si>
  <si>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</si>
  <si>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</si>
  <si>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</si>
  <si>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</si>
  <si>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</si>
  <si>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</si>
  <si>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</si>
  <si>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</si>
  <si>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</si>
  <si>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</si>
  <si>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</si>
  <si>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</si>
  <si>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</si>
  <si>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</si>
  <si>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</si>
  <si>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</si>
  <si>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</si>
  <si>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</si>
  <si>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</si>
  <si>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</si>
  <si>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</si>
  <si>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</si>
  <si>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</si>
  <si>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</si>
  <si>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</si>
  <si>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</si>
  <si>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</si>
  <si>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</si>
  <si>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</si>
  <si>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</si>
  <si>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</si>
  <si>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</si>
  <si>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</si>
  <si>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</si>
  <si>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</si>
  <si>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</si>
  <si>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</si>
  <si>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</si>
  <si>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</si>
  <si>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</si>
  <si>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</si>
  <si>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</si>
  <si>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</si>
  <si>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</si>
  <si>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</si>
  <si>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</si>
  <si>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</si>
  <si>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</si>
  <si>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</si>
  <si>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</si>
  <si>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</si>
  <si>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</si>
  <si>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</si>
  <si>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</si>
  <si>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</si>
  <si>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</si>
  <si>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</si>
  <si>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</si>
  <si>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</si>
  <si>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</si>
  <si>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</si>
  <si>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MONTADO ESTOPIM COM ESPOLETA COMUM NUMERO 8, COM CABECA ACENDEDORA, 1,5 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</si>
  <si>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</si>
  <si>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</si>
  <si>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</si>
  <si>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</si>
  <si>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</si>
  <si>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</si>
  <si>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</si>
  <si>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</si>
  <si>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</si>
  <si>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</si>
  <si>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</si>
  <si>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</si>
  <si>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</si>
  <si>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</si>
  <si>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</si>
  <si>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</si>
  <si>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</si>
  <si>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</si>
  <si>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</si>
  <si>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</si>
  <si>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</si>
  <si>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</si>
  <si>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</si>
  <si>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</si>
  <si>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</si>
  <si>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</si>
  <si>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</si>
  <si>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</si>
  <si>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</si>
  <si>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</si>
  <si>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</si>
  <si>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</si>
  <si>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</si>
  <si>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</si>
  <si>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</si>
  <si>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</si>
  <si>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</si>
  <si>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</si>
  <si>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</si>
  <si>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</si>
  <si>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</si>
  <si>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</si>
  <si>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</si>
  <si>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</si>
  <si>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</si>
  <si>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</si>
  <si>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</si>
  <si>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</si>
  <si>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</si>
  <si>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</si>
  <si>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</si>
  <si>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</si>
  <si>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</si>
  <si>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</si>
  <si>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</si>
  <si>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</si>
  <si>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</si>
  <si>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</si>
  <si>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</si>
  <si>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</si>
  <si>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</si>
  <si>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</si>
  <si>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</si>
  <si>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</si>
  <si>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</si>
  <si>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</si>
  <si>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</si>
  <si>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</si>
  <si>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</si>
  <si>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</si>
  <si>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</si>
  <si>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</si>
  <si>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</si>
  <si>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</si>
  <si>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</si>
  <si>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</si>
  <si>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</si>
  <si>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</si>
  <si>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</si>
  <si>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</si>
  <si>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</si>
  <si>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</si>
  <si>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</si>
  <si>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</si>
  <si>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</si>
  <si>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</si>
  <si>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</si>
  <si>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</si>
  <si>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</si>
  <si>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</si>
  <si>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</si>
  <si>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</si>
  <si>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</si>
  <si>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</si>
  <si>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</si>
  <si>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</si>
  <si>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</si>
  <si>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</si>
  <si>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</si>
  <si>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</si>
  <si>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</si>
  <si>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</si>
  <si>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</si>
  <si>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</si>
  <si>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</si>
  <si>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</si>
  <si>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</si>
  <si>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</si>
  <si>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</si>
  <si>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</si>
  <si>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</si>
  <si>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</si>
  <si>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</si>
  <si>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</si>
  <si>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</si>
  <si>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</si>
  <si>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</si>
  <si>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</si>
  <si>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</si>
  <si>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</si>
  <si>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</si>
  <si>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</si>
  <si>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</si>
  <si>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</si>
  <si>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</si>
  <si>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</si>
  <si>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</si>
  <si>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</si>
  <si>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</si>
  <si>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</si>
  <si>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</si>
  <si>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</si>
  <si>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</si>
  <si>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</si>
  <si>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</si>
  <si>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</si>
  <si>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</si>
  <si>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</si>
  <si>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</si>
  <si>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</si>
  <si>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</si>
  <si>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</si>
  <si>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</si>
  <si>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</si>
  <si>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</si>
  <si>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</si>
  <si>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</si>
  <si>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</si>
  <si>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</si>
  <si>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</si>
  <si>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</si>
  <si>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</si>
  <si>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</si>
  <si>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</si>
  <si>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</si>
  <si>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</si>
  <si>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</si>
  <si>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</si>
  <si>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</si>
  <si>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</si>
  <si>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</si>
  <si>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</si>
  <si>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</si>
  <si>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</si>
  <si>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</si>
  <si>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</si>
  <si>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</si>
  <si>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</si>
  <si>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</si>
  <si>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</si>
  <si>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</si>
  <si>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</si>
  <si>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</si>
  <si>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</si>
  <si>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</si>
  <si>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</si>
  <si>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</si>
  <si>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</si>
  <si>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</si>
  <si>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</si>
  <si>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</si>
  <si>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</si>
  <si>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</si>
  <si>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</si>
  <si>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</si>
  <si>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</si>
  <si>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</si>
  <si>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</si>
  <si>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</si>
  <si>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</si>
  <si>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</si>
  <si>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</si>
  <si>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</si>
  <si>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</si>
  <si>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</si>
  <si>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</si>
  <si>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</si>
  <si>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</si>
  <si>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</si>
  <si>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</si>
  <si>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</si>
  <si>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</si>
  <si>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</si>
  <si>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</si>
  <si>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</si>
  <si>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</si>
  <si>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</si>
  <si>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</si>
  <si>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</si>
  <si>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</si>
  <si>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</si>
  <si>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</si>
  <si>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</si>
  <si>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</si>
  <si>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</si>
  <si>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</si>
  <si>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</si>
  <si>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</si>
  <si>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</si>
  <si>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</si>
  <si>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</si>
  <si>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</si>
  <si>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</si>
  <si>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</si>
  <si>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</si>
  <si>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</si>
  <si>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</si>
  <si>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</si>
  <si>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</si>
  <si>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</si>
  <si>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</si>
  <si>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</si>
  <si>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</si>
  <si>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</si>
  <si>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</si>
  <si>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</si>
  <si>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</si>
  <si>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</si>
  <si>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</si>
  <si>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</si>
  <si>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</si>
  <si>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</si>
  <si>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</si>
  <si>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</si>
  <si>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</si>
  <si>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</si>
  <si>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</si>
  <si>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</si>
  <si>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</si>
  <si>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</si>
  <si>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</si>
  <si>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</si>
  <si>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</si>
  <si>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</si>
  <si>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</si>
  <si>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</si>
  <si>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</si>
  <si>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</si>
  <si>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</si>
  <si>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</si>
  <si>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</si>
  <si>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</si>
  <si>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</si>
  <si>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</si>
  <si>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</si>
  <si>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</si>
  <si>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</si>
  <si>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</si>
  <si>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</si>
  <si>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</si>
  <si>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</si>
  <si>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</si>
  <si>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</si>
  <si>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</si>
  <si>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</si>
  <si>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</si>
  <si>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</si>
  <si>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</si>
  <si>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</si>
  <si>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</si>
  <si>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</si>
  <si>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</si>
  <si>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</si>
  <si>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</si>
  <si>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</si>
  <si>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</si>
  <si>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</si>
  <si>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</si>
  <si>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</si>
  <si>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</si>
  <si>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</si>
  <si>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</si>
  <si>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</si>
  <si>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</si>
  <si>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</si>
  <si>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</si>
  <si>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</si>
  <si>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</si>
  <si>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</si>
  <si>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</si>
  <si>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</si>
  <si>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</si>
  <si>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</si>
  <si>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</si>
  <si>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</si>
  <si>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</si>
  <si>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</si>
  <si>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</si>
  <si>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</si>
  <si>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</si>
  <si>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</si>
  <si>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</si>
  <si>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</si>
  <si>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</si>
  <si>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</si>
  <si>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</si>
  <si>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</si>
  <si>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</si>
  <si>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</si>
  <si>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</si>
  <si>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</si>
  <si>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</si>
  <si>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</si>
  <si>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</si>
  <si>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</si>
  <si>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</si>
  <si>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</si>
  <si>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</si>
  <si>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</si>
  <si>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</si>
  <si>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</si>
  <si>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</si>
  <si>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</si>
  <si>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</si>
  <si>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</si>
  <si>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</si>
  <si>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</si>
  <si>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</si>
  <si>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</si>
  <si>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</si>
  <si>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</si>
  <si>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</si>
  <si>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</si>
  <si>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</si>
  <si>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</si>
  <si>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</si>
  <si>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</si>
  <si>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</si>
  <si>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</si>
  <si>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</si>
  <si>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</si>
  <si>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</si>
  <si>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</si>
  <si>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</si>
  <si>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</si>
  <si>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</si>
  <si>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</si>
  <si>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</si>
  <si>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</si>
  <si>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</si>
  <si>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</si>
  <si>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</si>
  <si>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</si>
  <si>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</si>
  <si>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</si>
  <si>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</si>
  <si>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</si>
  <si>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</si>
  <si>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</si>
  <si>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</si>
  <si>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</si>
  <si>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</si>
  <si>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</si>
  <si>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</si>
  <si>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</si>
  <si>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</si>
  <si>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</si>
  <si>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</si>
  <si>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</si>
  <si>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</si>
  <si>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</si>
  <si>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</si>
  <si>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</si>
  <si>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</si>
  <si>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</si>
  <si>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</si>
  <si>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</si>
  <si>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</si>
  <si>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</si>
  <si>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</si>
  <si>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</si>
  <si>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</si>
  <si>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</si>
  <si>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</si>
  <si>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</si>
  <si>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</si>
  <si>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</si>
  <si>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</si>
  <si>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</si>
  <si>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</si>
  <si>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</si>
  <si>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</si>
  <si>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</si>
  <si>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</si>
  <si>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</si>
  <si>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</si>
  <si>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</si>
  <si>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</si>
  <si>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</si>
  <si>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</si>
  <si>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</si>
  <si>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</si>
  <si>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</si>
  <si>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</si>
  <si>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</si>
  <si>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</si>
  <si>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</si>
  <si>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</si>
  <si>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</si>
  <si>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</si>
  <si>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</si>
  <si>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</si>
  <si>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</si>
  <si>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</si>
  <si>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</si>
  <si>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</si>
  <si>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</si>
  <si>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</si>
  <si>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</si>
  <si>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</si>
  <si>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</si>
  <si>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</si>
  <si>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</si>
  <si>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</si>
  <si>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</si>
  <si>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</si>
  <si>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</si>
  <si>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</si>
  <si>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</si>
  <si>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</si>
  <si>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</si>
  <si>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</si>
  <si>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</si>
  <si>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</si>
  <si>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</si>
  <si>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</si>
  <si>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</si>
  <si>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</si>
  <si>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</si>
  <si>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</si>
  <si>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</si>
  <si>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</si>
  <si>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</si>
  <si>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</si>
  <si>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</si>
  <si>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</si>
  <si>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</si>
  <si>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</si>
  <si>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</si>
  <si>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</si>
  <si>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</si>
  <si>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</si>
  <si>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</si>
  <si>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</si>
  <si>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</si>
  <si>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</si>
  <si>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</si>
  <si>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</si>
  <si>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</si>
  <si>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</si>
  <si>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</si>
  <si>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</si>
  <si>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</si>
  <si>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</si>
  <si>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</si>
  <si>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</si>
  <si>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</si>
  <si>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</si>
  <si>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</si>
  <si>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</si>
  <si>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</si>
  <si>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(MENSALISTA)                                                                                                                                                                                                                                                                                                                                                                                                                                                              </t>
  </si>
  <si>
    <t xml:space="preserve">ENGENHEIRO CIVIL DE OBRA PLENO (MENSALISTA)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</si>
  <si>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</si>
  <si>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</si>
  <si>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</si>
  <si>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</si>
  <si>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</si>
  <si>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</si>
  <si>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</si>
  <si>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</si>
  <si>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</si>
  <si>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</si>
  <si>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</si>
  <si>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</si>
  <si>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</si>
  <si>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</si>
  <si>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</si>
  <si>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</si>
  <si>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</si>
  <si>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</si>
  <si>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</si>
  <si>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</si>
  <si>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</si>
  <si>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</si>
  <si>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</si>
  <si>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</si>
  <si>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</si>
  <si>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</si>
  <si>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</si>
  <si>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</si>
  <si>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</si>
  <si>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</si>
  <si>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</si>
  <si>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</si>
  <si>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</si>
  <si>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</si>
  <si>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</si>
  <si>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</si>
  <si>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</si>
  <si>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</si>
  <si>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</si>
  <si>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</si>
  <si>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</si>
  <si>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</si>
  <si>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</si>
  <si>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</si>
  <si>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</si>
  <si>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</si>
  <si>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</si>
  <si>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</si>
  <si>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</si>
  <si>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</si>
  <si>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</si>
  <si>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</si>
  <si>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</si>
  <si>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</si>
  <si>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</si>
  <si>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</si>
  <si>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</si>
  <si>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</si>
  <si>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</si>
  <si>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</si>
  <si>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</si>
  <si>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</si>
  <si>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</si>
  <si>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</si>
  <si>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</si>
  <si>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</si>
  <si>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</si>
  <si>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</si>
  <si>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</si>
  <si>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</si>
  <si>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</si>
  <si>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</si>
  <si>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</si>
  <si>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</si>
  <si>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</si>
  <si>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</si>
  <si>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</si>
  <si>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</si>
  <si>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</si>
  <si>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</si>
  <si>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</si>
  <si>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</si>
  <si>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</si>
  <si>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</si>
  <si>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</si>
  <si>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</si>
  <si>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</si>
  <si>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</si>
  <si>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</si>
  <si>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</si>
  <si>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</si>
  <si>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</si>
  <si>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</si>
  <si>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</si>
  <si>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</si>
  <si>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</si>
  <si>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</si>
  <si>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</si>
  <si>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</si>
  <si>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</si>
  <si>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</si>
  <si>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</si>
  <si>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</si>
  <si>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</si>
  <si>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</si>
  <si>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</si>
  <si>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</si>
  <si>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</si>
  <si>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</si>
  <si>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</si>
  <si>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</si>
  <si>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</si>
  <si>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</si>
  <si>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</si>
  <si>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</si>
  <si>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</si>
  <si>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</si>
  <si>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</si>
  <si>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</si>
  <si>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</si>
  <si>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</si>
  <si>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</si>
  <si>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</si>
  <si>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</si>
  <si>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</si>
  <si>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</si>
  <si>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</si>
  <si>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</si>
  <si>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</si>
  <si>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</si>
  <si>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</si>
  <si>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</si>
  <si>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</si>
  <si>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</si>
  <si>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</si>
  <si>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</si>
  <si>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</si>
  <si>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</si>
  <si>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</si>
  <si>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</si>
  <si>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</si>
  <si>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</si>
  <si>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</si>
  <si>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</si>
  <si>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</si>
  <si>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</si>
  <si>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</si>
  <si>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</si>
  <si>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</si>
  <si>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</si>
  <si>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</si>
  <si>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</si>
  <si>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</si>
  <si>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</si>
  <si>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</si>
  <si>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</si>
  <si>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</si>
  <si>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</si>
  <si>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</si>
  <si>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</si>
  <si>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</si>
  <si>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</si>
  <si>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</si>
  <si>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</si>
  <si>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</si>
  <si>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</si>
  <si>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</si>
  <si>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</si>
  <si>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</si>
  <si>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</si>
  <si>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</si>
  <si>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</si>
  <si>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</si>
  <si>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</si>
  <si>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</si>
  <si>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</si>
  <si>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</si>
  <si>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</si>
  <si>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</si>
  <si>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</si>
  <si>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</si>
  <si>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</si>
  <si>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</si>
  <si>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</si>
  <si>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</si>
  <si>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</si>
  <si>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</si>
  <si>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</si>
  <si>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</si>
  <si>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</si>
  <si>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</si>
  <si>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</si>
  <si>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</si>
  <si>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</si>
  <si>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</si>
  <si>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</si>
  <si>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</si>
  <si>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</si>
  <si>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</si>
  <si>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</si>
  <si>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</si>
  <si>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</si>
  <si>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</si>
  <si>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</si>
  <si>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</si>
  <si>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</si>
  <si>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</si>
  <si>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</si>
  <si>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</si>
  <si>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</si>
  <si>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</si>
  <si>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</si>
  <si>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</si>
  <si>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</si>
  <si>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</si>
  <si>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</si>
  <si>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</si>
  <si>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</si>
  <si>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</si>
  <si>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</si>
  <si>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</si>
  <si>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</si>
  <si>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</si>
  <si>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</si>
  <si>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</si>
  <si>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</si>
  <si>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</si>
  <si>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</si>
  <si>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</si>
  <si>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</si>
  <si>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</si>
  <si>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</si>
  <si>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</si>
  <si>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</si>
  <si>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</si>
  <si>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</si>
  <si>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</si>
  <si>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</si>
  <si>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</si>
  <si>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</si>
  <si>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</si>
  <si>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</si>
  <si>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</si>
  <si>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</si>
  <si>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</si>
  <si>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</si>
  <si>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</si>
  <si>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</si>
  <si>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</si>
  <si>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</si>
  <si>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</si>
  <si>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</si>
  <si>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</si>
  <si>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</si>
  <si>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</si>
  <si>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</si>
  <si>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</si>
  <si>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</si>
  <si>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</si>
  <si>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</si>
  <si>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</si>
  <si>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</si>
  <si>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</si>
  <si>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</si>
  <si>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</si>
  <si>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</si>
  <si>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</si>
  <si>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</si>
  <si>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</si>
  <si>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</si>
  <si>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</si>
  <si>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</si>
  <si>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</si>
  <si>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</si>
  <si>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</si>
  <si>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</si>
  <si>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</si>
  <si>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</si>
  <si>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</si>
  <si>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</si>
  <si>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</si>
  <si>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</si>
  <si>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</si>
  <si>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</si>
  <si>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</si>
  <si>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</si>
  <si>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</si>
  <si>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</si>
  <si>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</si>
  <si>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</si>
  <si>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</si>
  <si>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</si>
  <si>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</si>
  <si>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</si>
  <si>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</si>
  <si>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</si>
  <si>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</si>
  <si>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</si>
  <si>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</si>
  <si>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</si>
  <si>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</si>
  <si>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</si>
  <si>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</si>
  <si>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</si>
  <si>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</si>
  <si>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</si>
  <si>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</si>
  <si>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</si>
  <si>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</si>
  <si>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</si>
  <si>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</si>
  <si>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</si>
  <si>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</si>
  <si>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</si>
  <si>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</si>
  <si>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</si>
  <si>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</si>
  <si>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</si>
  <si>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</si>
  <si>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</si>
  <si>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</si>
  <si>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</si>
  <si>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</si>
  <si>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</si>
  <si>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</si>
  <si>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</si>
  <si>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</si>
  <si>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</si>
  <si>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</si>
  <si>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</si>
  <si>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</si>
  <si>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</si>
  <si>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</si>
  <si>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</si>
  <si>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</si>
  <si>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</si>
  <si>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</si>
  <si>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</si>
  <si>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</si>
  <si>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</si>
  <si>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</si>
  <si>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</si>
  <si>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</si>
  <si>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</si>
  <si>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</si>
  <si>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</si>
  <si>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</si>
  <si>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</si>
  <si>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</si>
  <si>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</si>
  <si>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</si>
  <si>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</si>
  <si>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</si>
  <si>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</si>
  <si>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</si>
  <si>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</si>
  <si>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</si>
  <si>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</si>
  <si>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</si>
  <si>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</si>
  <si>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</si>
  <si>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</si>
  <si>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</si>
  <si>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</si>
  <si>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</si>
  <si>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</si>
  <si>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</si>
  <si>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</si>
  <si>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</si>
  <si>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</si>
  <si>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</si>
  <si>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</si>
  <si>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</si>
  <si>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</si>
  <si>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</si>
  <si>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</si>
  <si>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</si>
  <si>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</si>
  <si>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</si>
  <si>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</si>
  <si>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</si>
  <si>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</si>
  <si>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</si>
  <si>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</si>
  <si>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</si>
  <si>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</si>
  <si>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</si>
  <si>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</si>
  <si>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</si>
  <si>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</si>
  <si>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</si>
  <si>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</si>
  <si>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</si>
  <si>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</si>
  <si>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</si>
  <si>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</si>
  <si>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</si>
  <si>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</si>
  <si>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</si>
  <si>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</si>
  <si>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</si>
  <si>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</si>
  <si>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</si>
  <si>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</si>
  <si>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</si>
  <si>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</si>
  <si>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</si>
  <si>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</si>
  <si>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</si>
  <si>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</si>
  <si>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</si>
  <si>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</si>
  <si>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</si>
  <si>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</si>
  <si>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</si>
  <si>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</si>
  <si>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</si>
  <si>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</si>
  <si>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</si>
  <si>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</si>
  <si>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</si>
  <si>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</si>
  <si>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</si>
  <si>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</si>
  <si>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</si>
  <si>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</si>
  <si>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</si>
  <si>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MAXIM AR EM MADEIRA CEDRINHO/ ANGELIM COMERCIAL/ CURUPIXA/ CUMARU OU EQUIVALENTE DA REGIAO, CAIXA DO BATENTE/MARCO *10* CM, 1 FOLHA  PARA VIDRO, COM GUARNICAO/ALIZAR, COM FERRAGENS, (SEM VIDRO E SEM ACABAMENTO)                                                                                                                                                                                                                                                                                 </t>
  </si>
  <si>
    <t xml:space="preserve">JANELA MAXIMO AR, ACO, BATENTE / REQUADRO DE 6 A 14 CM, PINT ANTICORROSIVA, SEM VIDRO, COM GRADE, 1 FL, 60  X 80 CM (A X L)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</si>
  <si>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</si>
  <si>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</si>
  <si>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</si>
  <si>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</si>
  <si>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</si>
  <si>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</si>
  <si>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</si>
  <si>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</si>
  <si>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</si>
  <si>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</si>
  <si>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</si>
  <si>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</si>
  <si>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</si>
  <si>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</si>
  <si>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</si>
  <si>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</si>
  <si>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</si>
  <si>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</si>
  <si>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</si>
  <si>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</si>
  <si>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</si>
  <si>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</si>
  <si>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</si>
  <si>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</si>
  <si>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</si>
  <si>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</si>
  <si>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</si>
  <si>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</si>
  <si>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</si>
  <si>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</si>
  <si>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</si>
  <si>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</si>
  <si>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</si>
  <si>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</si>
  <si>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</si>
  <si>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</si>
  <si>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</si>
  <si>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</si>
  <si>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</si>
  <si>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</si>
  <si>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</si>
  <si>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</si>
  <si>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</si>
  <si>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</si>
  <si>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</si>
  <si>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</si>
  <si>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</si>
  <si>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</si>
  <si>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</si>
  <si>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</si>
  <si>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</si>
  <si>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</si>
  <si>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</si>
  <si>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</si>
  <si>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</si>
  <si>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</si>
  <si>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</si>
  <si>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</si>
  <si>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</si>
  <si>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</si>
  <si>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</si>
  <si>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</si>
  <si>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</si>
  <si>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</si>
  <si>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</si>
  <si>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</si>
  <si>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</si>
  <si>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</si>
  <si>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</si>
  <si>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</si>
  <si>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</si>
  <si>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</si>
  <si>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</si>
  <si>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</si>
  <si>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</si>
  <si>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</si>
  <si>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</si>
  <si>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</si>
  <si>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</si>
  <si>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</si>
  <si>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</si>
  <si>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</si>
  <si>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</si>
  <si>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</si>
  <si>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</si>
  <si>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</si>
  <si>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</si>
  <si>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</si>
  <si>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</si>
  <si>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</si>
  <si>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</si>
  <si>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</si>
  <si>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</si>
  <si>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</si>
  <si>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</si>
  <si>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</si>
  <si>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</si>
  <si>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</si>
  <si>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</si>
  <si>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</si>
  <si>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</si>
  <si>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</si>
  <si>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</si>
  <si>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</si>
  <si>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</si>
  <si>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</si>
  <si>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</si>
  <si>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</si>
  <si>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</si>
  <si>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</si>
  <si>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</si>
  <si>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</si>
  <si>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</si>
  <si>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</si>
  <si>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</si>
  <si>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</si>
  <si>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</si>
  <si>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</si>
  <si>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</si>
  <si>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</si>
  <si>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</si>
  <si>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</si>
  <si>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</si>
  <si>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</si>
  <si>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</si>
  <si>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</si>
  <si>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</si>
  <si>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</si>
  <si>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</si>
  <si>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</si>
  <si>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</si>
  <si>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</si>
  <si>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</si>
  <si>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</si>
  <si>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</si>
  <si>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</si>
  <si>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</si>
  <si>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</si>
  <si>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</si>
  <si>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</si>
  <si>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</si>
  <si>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</si>
  <si>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</si>
  <si>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</si>
  <si>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</si>
  <si>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</si>
  <si>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</si>
  <si>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</si>
  <si>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</si>
  <si>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</si>
  <si>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</si>
  <si>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</si>
  <si>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</si>
  <si>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</si>
  <si>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</si>
  <si>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</si>
  <si>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</si>
  <si>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</si>
  <si>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</si>
  <si>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</si>
  <si>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</si>
  <si>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</si>
  <si>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</si>
  <si>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</si>
  <si>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</si>
  <si>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</si>
  <si>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</si>
  <si>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</si>
  <si>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</si>
  <si>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</si>
  <si>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</si>
  <si>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</si>
  <si>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</si>
  <si>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</si>
  <si>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</si>
  <si>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</si>
  <si>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</si>
  <si>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</si>
  <si>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</si>
  <si>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</si>
  <si>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</si>
  <si>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</si>
  <si>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</si>
  <si>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</si>
  <si>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</si>
  <si>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</si>
  <si>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</si>
  <si>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</si>
  <si>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</si>
  <si>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</si>
  <si>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</si>
  <si>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</si>
  <si>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</si>
  <si>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</si>
  <si>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</si>
  <si>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</si>
  <si>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</si>
  <si>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</si>
  <si>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</si>
  <si>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</si>
  <si>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</si>
  <si>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</si>
  <si>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</si>
  <si>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</si>
  <si>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</si>
  <si>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</si>
  <si>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</si>
  <si>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</si>
  <si>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</si>
  <si>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</si>
  <si>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</si>
  <si>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</si>
  <si>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</si>
  <si>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</si>
  <si>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</si>
  <si>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</si>
  <si>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</si>
  <si>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</si>
  <si>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</si>
  <si>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</si>
  <si>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</si>
  <si>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</si>
  <si>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</si>
  <si>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</si>
  <si>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</si>
  <si>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</si>
  <si>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</si>
  <si>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</si>
  <si>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</si>
  <si>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</si>
  <si>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</si>
  <si>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</si>
  <si>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</si>
  <si>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</si>
  <si>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</si>
  <si>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</si>
  <si>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</si>
  <si>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</si>
  <si>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</si>
  <si>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</si>
  <si>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</si>
  <si>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</si>
  <si>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</si>
  <si>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</si>
  <si>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</si>
  <si>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</si>
  <si>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</si>
  <si>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</si>
  <si>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</si>
  <si>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</si>
  <si>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</si>
  <si>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</si>
  <si>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</si>
  <si>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</si>
  <si>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</si>
  <si>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</si>
  <si>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</si>
  <si>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</si>
  <si>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</si>
  <si>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</si>
  <si>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</si>
  <si>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</si>
  <si>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</si>
  <si>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</si>
  <si>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</si>
  <si>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</si>
  <si>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</si>
  <si>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</si>
  <si>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</si>
  <si>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</si>
  <si>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</si>
  <si>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</si>
  <si>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</si>
  <si>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</si>
  <si>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</si>
  <si>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</si>
  <si>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</si>
  <si>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</si>
  <si>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</si>
  <si>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</si>
  <si>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</si>
  <si>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</si>
  <si>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</si>
  <si>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</si>
  <si>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</si>
  <si>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</si>
  <si>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</si>
  <si>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</si>
  <si>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</si>
  <si>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</si>
  <si>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</si>
  <si>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</si>
  <si>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</si>
  <si>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</si>
  <si>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</si>
  <si>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</si>
  <si>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</si>
  <si>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</si>
  <si>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</si>
  <si>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</si>
  <si>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</si>
  <si>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</si>
  <si>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</si>
  <si>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</si>
  <si>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</si>
  <si>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</si>
  <si>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</si>
  <si>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</si>
  <si>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</si>
  <si>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</si>
  <si>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</si>
  <si>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</si>
  <si>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</si>
  <si>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</si>
  <si>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</si>
  <si>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</si>
  <si>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</si>
  <si>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</si>
  <si>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</si>
  <si>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</si>
  <si>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</si>
  <si>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</si>
  <si>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</si>
  <si>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</si>
  <si>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</si>
  <si>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</si>
  <si>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</si>
  <si>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</si>
  <si>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</si>
  <si>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</si>
  <si>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</si>
  <si>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</si>
  <si>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</si>
  <si>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</si>
  <si>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</si>
  <si>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</si>
  <si>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</si>
  <si>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</si>
  <si>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</si>
  <si>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</si>
  <si>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</si>
  <si>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</si>
  <si>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</si>
  <si>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</si>
  <si>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</si>
  <si>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</si>
  <si>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</si>
  <si>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</si>
  <si>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</si>
  <si>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</si>
  <si>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</si>
  <si>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</si>
  <si>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</si>
  <si>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</si>
  <si>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</si>
  <si>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</si>
  <si>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</si>
  <si>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</si>
  <si>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</si>
  <si>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</si>
  <si>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</si>
  <si>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</si>
  <si>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</si>
  <si>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</si>
  <si>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</si>
  <si>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</si>
  <si>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</si>
  <si>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</si>
  <si>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</si>
  <si>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</si>
  <si>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</si>
  <si>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</si>
  <si>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</si>
  <si>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</si>
  <si>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</si>
  <si>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</si>
  <si>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</si>
  <si>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</si>
  <si>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</si>
  <si>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</si>
  <si>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</si>
  <si>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</si>
  <si>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</si>
  <si>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</si>
  <si>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</si>
  <si>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</si>
  <si>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</si>
  <si>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</si>
  <si>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</si>
  <si>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</si>
  <si>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</si>
  <si>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</si>
  <si>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</si>
  <si>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</si>
  <si>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</si>
  <si>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</si>
  <si>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</si>
  <si>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</si>
  <si>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</si>
  <si>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</si>
  <si>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</si>
  <si>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</si>
  <si>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</si>
  <si>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</si>
  <si>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</si>
  <si>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</si>
  <si>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</si>
  <si>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</si>
  <si>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</si>
  <si>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</si>
  <si>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</si>
  <si>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</si>
  <si>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</si>
  <si>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</si>
  <si>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</si>
  <si>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</si>
  <si>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</si>
  <si>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</si>
  <si>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</si>
  <si>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</si>
  <si>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</si>
  <si>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</si>
  <si>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</si>
  <si>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</si>
  <si>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</si>
  <si>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</si>
  <si>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</si>
  <si>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</si>
  <si>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</si>
  <si>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</si>
  <si>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</si>
  <si>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</si>
  <si>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</si>
  <si>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</si>
  <si>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</si>
  <si>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</si>
  <si>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</si>
  <si>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</si>
  <si>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</si>
  <si>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</si>
  <si>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</si>
  <si>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</si>
  <si>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</si>
  <si>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</si>
  <si>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</si>
  <si>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</si>
  <si>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</si>
  <si>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</si>
  <si>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</si>
  <si>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</si>
  <si>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</si>
  <si>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</si>
  <si>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</si>
  <si>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</si>
  <si>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</si>
  <si>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</si>
  <si>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</si>
  <si>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</si>
  <si>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</si>
  <si>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</si>
  <si>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</si>
  <si>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</si>
  <si>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</si>
  <si>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</si>
  <si>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</si>
  <si>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</si>
  <si>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</si>
  <si>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</si>
  <si>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</si>
  <si>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</si>
  <si>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</si>
  <si>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</si>
  <si>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</si>
  <si>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</si>
  <si>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</si>
  <si>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</si>
  <si>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</si>
  <si>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</si>
  <si>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</si>
  <si>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</si>
  <si>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</si>
  <si>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</si>
  <si>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</si>
  <si>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</si>
  <si>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</si>
  <si>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</si>
  <si>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</si>
  <si>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</si>
  <si>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</si>
  <si>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</si>
  <si>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</si>
  <si>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</si>
  <si>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</si>
  <si>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</si>
  <si>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</si>
  <si>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</si>
  <si>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</si>
  <si>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</si>
  <si>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</si>
  <si>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</si>
  <si>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</si>
  <si>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</si>
  <si>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</si>
  <si>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</si>
  <si>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</si>
  <si>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</si>
  <si>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</si>
  <si>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</si>
  <si>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</si>
  <si>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</si>
  <si>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</si>
  <si>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</si>
  <si>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</si>
  <si>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</si>
  <si>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</si>
  <si>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</si>
  <si>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</si>
  <si>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</si>
  <si>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</si>
  <si>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</si>
  <si>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</si>
  <si>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</si>
  <si>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</si>
  <si>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</si>
  <si>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</si>
  <si>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</si>
  <si>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</si>
  <si>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</si>
  <si>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</si>
  <si>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</si>
  <si>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</si>
  <si>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</si>
  <si>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</si>
  <si>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</si>
  <si>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</si>
  <si>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</si>
  <si>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</si>
  <si>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</si>
  <si>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</si>
  <si>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</si>
  <si>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</si>
  <si>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</si>
  <si>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</si>
  <si>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</si>
  <si>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</si>
  <si>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</si>
  <si>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</si>
  <si>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</si>
  <si>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</si>
  <si>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</si>
  <si>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</si>
  <si>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</si>
  <si>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</si>
  <si>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</si>
  <si>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</si>
  <si>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</si>
  <si>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</si>
  <si>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</si>
  <si>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</si>
  <si>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</si>
  <si>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</si>
  <si>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</si>
  <si>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</si>
  <si>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</si>
  <si>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</si>
  <si>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</si>
  <si>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</si>
  <si>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</si>
  <si>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</si>
  <si>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</si>
  <si>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</si>
  <si>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</si>
  <si>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</si>
  <si>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</si>
  <si>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</si>
  <si>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</si>
  <si>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</si>
  <si>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</si>
  <si>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</si>
  <si>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</si>
  <si>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</si>
  <si>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</si>
  <si>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</si>
  <si>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</si>
  <si>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</si>
  <si>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</si>
  <si>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</si>
  <si>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</si>
  <si>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</si>
  <si>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</si>
  <si>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</si>
  <si>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</si>
  <si>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</si>
  <si>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</si>
  <si>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</si>
  <si>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</si>
  <si>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</si>
  <si>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</si>
  <si>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</si>
  <si>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</si>
  <si>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</si>
  <si>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</si>
  <si>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</si>
  <si>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</si>
  <si>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</si>
  <si>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</si>
  <si>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</si>
  <si>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</si>
  <si>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</si>
  <si>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</si>
  <si>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</si>
  <si>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</si>
  <si>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</si>
  <si>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</si>
  <si>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</si>
  <si>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</si>
  <si>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</si>
  <si>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</si>
  <si>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</si>
  <si>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</si>
  <si>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</si>
  <si>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</si>
  <si>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</si>
  <si>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</si>
  <si>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</si>
  <si>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</si>
  <si>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</si>
  <si>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</si>
  <si>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</si>
  <si>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</si>
  <si>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</si>
  <si>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</si>
  <si>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</si>
  <si>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</si>
  <si>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</si>
  <si>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</si>
  <si>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</si>
  <si>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</si>
  <si>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</si>
  <si>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</si>
  <si>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</si>
  <si>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</si>
  <si>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</si>
  <si>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</si>
  <si>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</si>
  <si>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</si>
  <si>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</si>
  <si>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</si>
  <si>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</si>
  <si>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</si>
  <si>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</si>
  <si>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</si>
  <si>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</si>
  <si>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</si>
  <si>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</si>
  <si>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</si>
  <si>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</si>
  <si>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</si>
  <si>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</si>
  <si>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</si>
  <si>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</si>
  <si>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</si>
  <si>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</si>
  <si>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</si>
  <si>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</si>
  <si>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</si>
  <si>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</si>
  <si>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</si>
  <si>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</si>
  <si>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</si>
  <si>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</si>
  <si>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</si>
  <si>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</si>
  <si>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</si>
  <si>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</si>
  <si>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</si>
  <si>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</si>
  <si>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</si>
  <si>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</si>
  <si>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</si>
  <si>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</si>
  <si>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</si>
  <si>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</si>
  <si>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</si>
  <si>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</si>
  <si>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</si>
  <si>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</si>
  <si>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(MENSALISTA)                                                                                                                                                                                                                                                                                                                                                                                                                                                                        </t>
  </si>
  <si>
    <t xml:space="preserve">MOTORISTA DE CAMINHAO-BASCULANTE (MENSALISTA)                                                                                                                                                                                                                                                                                                                                                                                                                                                             </t>
  </si>
  <si>
    <t xml:space="preserve">MOTORISTA DE CAMINHAO-CARRETA (MENSALISTA)                                                                                                                                                                                                                                                                                                                                                                                                                                                                </t>
  </si>
  <si>
    <t xml:space="preserve">MOTORISTA DE CARRO DE PASSEIO (MENSALISTA)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</si>
  <si>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</si>
  <si>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</si>
  <si>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</si>
  <si>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</si>
  <si>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</si>
  <si>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</si>
  <si>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</si>
  <si>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</si>
  <si>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</si>
  <si>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</si>
  <si>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</si>
  <si>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</si>
  <si>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</si>
  <si>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</si>
  <si>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</si>
  <si>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</si>
  <si>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</si>
  <si>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</si>
  <si>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</si>
  <si>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</si>
  <si>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</si>
  <si>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</si>
  <si>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</si>
  <si>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</si>
  <si>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</si>
  <si>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</si>
  <si>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</si>
  <si>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</si>
  <si>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</si>
  <si>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</si>
  <si>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</si>
  <si>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</si>
  <si>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</si>
  <si>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</si>
  <si>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</si>
  <si>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</si>
  <si>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</si>
  <si>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</si>
  <si>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</si>
  <si>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</si>
  <si>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</si>
  <si>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</si>
  <si>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</si>
  <si>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</si>
  <si>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</si>
  <si>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</si>
  <si>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</si>
  <si>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</si>
  <si>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</si>
  <si>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</si>
  <si>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</si>
  <si>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</si>
  <si>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</si>
  <si>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</si>
  <si>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</si>
  <si>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</si>
  <si>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</si>
  <si>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</si>
  <si>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</si>
  <si>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</si>
  <si>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</si>
  <si>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OLHO MAGICO PARA PORTAS, EM LATAO, COM LENTE DE POLICARBONATO, ANGULO DE *200* GRAUS, ESPESSURA ENTRE *25 E 46* MM, INCLUINDO FECHO JANELA                                                                                                                                                                                                                                                                                                                                                                </t>
  </si>
  <si>
    <t xml:space="preserve">OPERADOR DE BATE-ESTACAS (MENSALISTA)                                                                                                                                                                                                                                                                                                                                                                                                                                                                     </t>
  </si>
  <si>
    <t xml:space="preserve">OPERADOR DE BETONEIRA (CAMINHAO) (MENSALISTA)                                                                                                                                                                                                                                                                                                                                                                                                                                                             </t>
  </si>
  <si>
    <t xml:space="preserve">OPERADOR DE BETONEIRA ESTACIONARIA / MISTURADOR (MENSALISTA)                                                                                                                                                                                                                                                                                                                                                                                                                                              </t>
  </si>
  <si>
    <t xml:space="preserve">OPERADOR DE COMPRESSOR DE AR OU COMPRESSORISTA (MENSALISTA)                                                                                                                                                                                                                                                                                                                                                                                                                                               </t>
  </si>
  <si>
    <t xml:space="preserve">OPERADOR DE DEMARCADORA DE FAIXAS DE TRAFEGO (MENSALISTA)                                                                                                                                                                                                                                                                                                                                                                                                                                                 </t>
  </si>
  <si>
    <t xml:space="preserve">OPERADOR DE ESCAVADEIRA (MENSALISTA)                                                                                                                                                                                                                                                                                                                                                                                                                                                                      </t>
  </si>
  <si>
    <t xml:space="preserve">OPERADOR DE GUINCHO OU GUINCHEIRO (MENSALISTA)                                                                                                                                                                                                                                                                                                                                                                                                                                                            </t>
  </si>
  <si>
    <t xml:space="preserve">OPERADOR DE GUINDASTE (MENSALISTA)                                                                                                                                                                                                                                                                                                                                                                                                                                                                        </t>
  </si>
  <si>
    <t xml:space="preserve">OPERADOR DE JATO ABRASIVO OU JATISTA (MENSALISTA)                                                                                                                                                                                                                                                                                                                                                                                                                                                         </t>
  </si>
  <si>
    <t xml:space="preserve">OPERADOR DE MARTELETE OU MARTELETEIRO (MENSALISTA)                                                                                                                                                                                                                                                                                                                                                                                                                                                        </t>
  </si>
  <si>
    <t xml:space="preserve">OPERADOR DE MOTO SCRAPER (MENSALISTA)                                                                                                                                                                                                                                                                                                                                                                                                                                                                     </t>
  </si>
  <si>
    <t xml:space="preserve">OPERADOR DE MOTONIVELADORA (MENSALISTA)                                                                                                                                                                                                                                                                                                                                                                                                                                                                   </t>
  </si>
  <si>
    <t xml:space="preserve">OPERADOR DE PA CARREGADEIRA (MENSALISTA)                                                                                                                                                                                                                                                                                                                                                                                                                                                                  </t>
  </si>
  <si>
    <t xml:space="preserve">OPERADOR DE PAVIMENTADORA / MESA VIBROACABADORA (MENSALISTA)                                                                                                                                                                                                                                                                                                                                                                                                                                              </t>
  </si>
  <si>
    <t xml:space="preserve">OPERADOR DE ROLO COMPACTADOR (MENSALISTA)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</si>
  <si>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</si>
  <si>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</si>
  <si>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</si>
  <si>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</si>
  <si>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</si>
  <si>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</si>
  <si>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</si>
  <si>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</si>
  <si>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</si>
  <si>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</si>
  <si>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</si>
  <si>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</si>
  <si>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</si>
  <si>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</si>
  <si>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</si>
  <si>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</si>
  <si>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</si>
  <si>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</si>
  <si>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</si>
  <si>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</si>
  <si>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</si>
  <si>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</si>
  <si>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</si>
  <si>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</si>
  <si>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</si>
  <si>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</si>
  <si>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</si>
  <si>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</si>
  <si>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</si>
  <si>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</si>
  <si>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</si>
  <si>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</si>
  <si>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</si>
  <si>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</si>
  <si>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</si>
  <si>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</si>
  <si>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</si>
  <si>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</si>
  <si>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</si>
  <si>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</si>
  <si>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</si>
  <si>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</si>
  <si>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</si>
  <si>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</si>
  <si>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</si>
  <si>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</si>
  <si>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</si>
  <si>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</si>
  <si>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</si>
  <si>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</si>
  <si>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</si>
  <si>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</si>
  <si>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</si>
  <si>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</si>
  <si>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</si>
  <si>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</si>
  <si>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</si>
  <si>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</si>
  <si>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</si>
  <si>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</si>
  <si>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</si>
  <si>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</si>
  <si>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</si>
  <si>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</si>
  <si>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</si>
  <si>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</si>
  <si>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</si>
  <si>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</si>
  <si>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</si>
  <si>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</si>
  <si>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</si>
  <si>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</si>
  <si>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</si>
  <si>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</si>
  <si>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</si>
  <si>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</si>
  <si>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</si>
  <si>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</si>
  <si>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</si>
  <si>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</si>
  <si>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</si>
  <si>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</si>
  <si>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</si>
  <si>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</si>
  <si>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</si>
  <si>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</si>
  <si>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</si>
  <si>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</si>
  <si>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</si>
  <si>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</si>
  <si>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</si>
  <si>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</si>
  <si>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</si>
  <si>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</si>
  <si>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</si>
  <si>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</si>
  <si>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</si>
  <si>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</si>
  <si>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</si>
  <si>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</si>
  <si>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</si>
  <si>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</si>
  <si>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</si>
  <si>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</si>
  <si>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</si>
  <si>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</si>
  <si>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</si>
  <si>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</si>
  <si>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</si>
  <si>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</si>
  <si>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</si>
  <si>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</si>
  <si>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</si>
  <si>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</si>
  <si>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</si>
  <si>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</si>
  <si>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</si>
  <si>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</si>
  <si>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</si>
  <si>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</si>
  <si>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</si>
  <si>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</si>
  <si>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</si>
  <si>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</si>
  <si>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</si>
  <si>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</si>
  <si>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</si>
  <si>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</si>
  <si>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</si>
  <si>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</si>
  <si>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</si>
  <si>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</si>
  <si>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</si>
  <si>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</si>
  <si>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</si>
  <si>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</si>
  <si>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</si>
  <si>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</si>
  <si>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</si>
  <si>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</si>
  <si>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</si>
  <si>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</si>
  <si>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</si>
  <si>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</si>
  <si>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</si>
  <si>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</si>
  <si>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</si>
  <si>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</si>
  <si>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</si>
  <si>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</si>
  <si>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</si>
  <si>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</si>
  <si>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</si>
  <si>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</si>
  <si>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</si>
  <si>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</si>
  <si>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</si>
  <si>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</si>
  <si>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</si>
  <si>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</si>
  <si>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</si>
  <si>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</si>
  <si>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</si>
  <si>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</si>
  <si>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</si>
  <si>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</si>
  <si>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</si>
  <si>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</si>
  <si>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</si>
  <si>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</si>
  <si>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</si>
  <si>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</si>
  <si>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</si>
  <si>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</si>
  <si>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</si>
  <si>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</si>
  <si>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</si>
  <si>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</si>
  <si>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</si>
  <si>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</si>
  <si>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</si>
  <si>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</si>
  <si>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</si>
  <si>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</si>
  <si>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</si>
  <si>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</si>
  <si>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</si>
  <si>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</si>
  <si>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</si>
  <si>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</si>
  <si>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</si>
  <si>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</si>
  <si>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</si>
  <si>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</si>
  <si>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</si>
  <si>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</si>
  <si>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</si>
  <si>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</si>
  <si>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</si>
  <si>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</si>
  <si>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</si>
  <si>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</si>
  <si>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</si>
  <si>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</si>
  <si>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</si>
  <si>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</si>
  <si>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</si>
  <si>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</si>
  <si>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</si>
  <si>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</si>
  <si>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</si>
  <si>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</si>
  <si>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</si>
  <si>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</si>
  <si>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</si>
  <si>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</si>
  <si>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</si>
  <si>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</si>
  <si>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</si>
  <si>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</si>
  <si>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</si>
  <si>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</si>
  <si>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</si>
  <si>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</si>
  <si>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</si>
  <si>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</si>
  <si>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</si>
  <si>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</si>
  <si>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</si>
  <si>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</si>
  <si>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</si>
  <si>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</si>
  <si>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</si>
  <si>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</si>
  <si>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</si>
  <si>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</si>
  <si>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</si>
  <si>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</si>
  <si>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</si>
  <si>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</si>
  <si>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</si>
  <si>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</si>
  <si>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</si>
  <si>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</si>
  <si>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</si>
  <si>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</si>
  <si>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</si>
  <si>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</si>
  <si>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</si>
  <si>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</si>
  <si>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</si>
  <si>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</si>
  <si>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</si>
  <si>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</si>
  <si>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</si>
  <si>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</si>
  <si>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</si>
  <si>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</si>
  <si>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</si>
  <si>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</si>
  <si>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</si>
  <si>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</si>
  <si>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</si>
  <si>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</si>
  <si>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</si>
  <si>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</si>
  <si>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</si>
  <si>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</si>
  <si>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</si>
  <si>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</si>
  <si>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</si>
  <si>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</si>
  <si>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</si>
  <si>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</si>
  <si>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</si>
  <si>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</si>
  <si>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</si>
  <si>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</si>
  <si>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</si>
  <si>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</si>
  <si>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</si>
  <si>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</si>
  <si>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</si>
  <si>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</si>
  <si>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</si>
  <si>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</si>
  <si>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</si>
  <si>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</si>
  <si>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</si>
  <si>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</si>
  <si>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</si>
  <si>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</si>
  <si>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</si>
  <si>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</si>
  <si>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</si>
  <si>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</si>
  <si>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</si>
  <si>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</si>
  <si>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</si>
  <si>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</si>
  <si>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</si>
  <si>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</si>
  <si>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</si>
  <si>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</si>
  <si>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</si>
  <si>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</si>
  <si>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</si>
  <si>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</si>
  <si>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</si>
  <si>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</si>
  <si>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</si>
  <si>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</si>
  <si>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</si>
  <si>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</si>
  <si>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</si>
  <si>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</si>
  <si>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</si>
  <si>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</si>
  <si>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</si>
  <si>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</si>
  <si>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</si>
  <si>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</si>
  <si>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</si>
  <si>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</si>
  <si>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</si>
  <si>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</si>
  <si>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</si>
  <si>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</si>
  <si>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</si>
  <si>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</si>
  <si>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</si>
  <si>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</si>
  <si>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</si>
  <si>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</si>
  <si>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</si>
  <si>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</si>
  <si>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</si>
  <si>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</si>
  <si>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</si>
  <si>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</si>
  <si>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</si>
  <si>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</si>
  <si>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</si>
  <si>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</si>
  <si>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</si>
  <si>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</si>
  <si>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</si>
  <si>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</si>
  <si>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</si>
  <si>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</si>
  <si>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</si>
  <si>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</si>
  <si>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</si>
  <si>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</si>
  <si>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</si>
  <si>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</si>
  <si>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</si>
  <si>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</si>
  <si>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</si>
  <si>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</si>
  <si>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</si>
  <si>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</si>
  <si>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</si>
  <si>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</si>
  <si>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</si>
  <si>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</si>
  <si>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</si>
  <si>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</si>
  <si>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</si>
  <si>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</si>
  <si>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</si>
  <si>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</si>
  <si>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</si>
  <si>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</si>
  <si>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</si>
  <si>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</si>
  <si>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</si>
  <si>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</si>
  <si>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</si>
  <si>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</si>
  <si>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</si>
  <si>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</si>
  <si>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</si>
  <si>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</si>
  <si>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</si>
  <si>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</si>
  <si>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</si>
  <si>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</si>
  <si>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</si>
  <si>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</si>
  <si>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</si>
  <si>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</si>
  <si>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</si>
  <si>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</si>
  <si>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</si>
  <si>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</si>
  <si>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</si>
  <si>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</si>
  <si>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</si>
  <si>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</si>
  <si>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</si>
  <si>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</si>
  <si>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</si>
  <si>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</si>
  <si>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</si>
  <si>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</si>
  <si>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</si>
  <si>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</si>
  <si>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</si>
  <si>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</si>
  <si>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</si>
  <si>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</si>
  <si>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</si>
  <si>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</si>
  <si>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</si>
  <si>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</si>
  <si>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</si>
  <si>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</si>
  <si>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</si>
  <si>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</si>
  <si>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</si>
  <si>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</si>
  <si>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</si>
  <si>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</si>
  <si>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</si>
  <si>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</si>
  <si>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</si>
  <si>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</si>
  <si>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</si>
  <si>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</si>
  <si>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</si>
  <si>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</si>
  <si>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</si>
  <si>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</si>
  <si>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</si>
  <si>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</si>
  <si>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</si>
  <si>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</si>
  <si>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</si>
  <si>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</si>
  <si>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</si>
  <si>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</si>
  <si>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</si>
  <si>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</si>
  <si>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</si>
  <si>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</si>
  <si>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</si>
  <si>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</si>
  <si>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</si>
  <si>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</si>
  <si>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</si>
  <si>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</si>
  <si>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</si>
  <si>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</si>
  <si>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</si>
  <si>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</si>
  <si>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</si>
  <si>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</si>
  <si>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</si>
  <si>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</si>
  <si>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</si>
  <si>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</si>
  <si>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</si>
  <si>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</si>
  <si>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</si>
  <si>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</si>
  <si>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</si>
  <si>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</si>
  <si>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</si>
  <si>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</si>
  <si>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</si>
  <si>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</si>
  <si>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</si>
  <si>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</si>
  <si>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</si>
  <si>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</si>
  <si>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</si>
  <si>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</si>
  <si>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</si>
  <si>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</si>
  <si>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</si>
  <si>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</si>
  <si>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</si>
  <si>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</si>
  <si>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</si>
  <si>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</si>
  <si>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</si>
  <si>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</si>
  <si>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</si>
  <si>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</si>
  <si>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</si>
  <si>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</si>
  <si>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</si>
  <si>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</si>
  <si>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</si>
  <si>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</si>
  <si>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</si>
  <si>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</si>
  <si>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</si>
  <si>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</si>
  <si>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</si>
  <si>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</si>
  <si>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</si>
  <si>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</si>
  <si>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</si>
  <si>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</si>
  <si>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</si>
  <si>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</si>
  <si>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</si>
  <si>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</si>
  <si>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</si>
  <si>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</si>
  <si>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</si>
  <si>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</si>
  <si>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</si>
  <si>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</si>
  <si>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</si>
  <si>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</si>
  <si>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</si>
  <si>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</si>
  <si>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</si>
  <si>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</si>
  <si>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</si>
  <si>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</si>
  <si>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</si>
  <si>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</si>
  <si>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</si>
  <si>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</si>
  <si>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</si>
  <si>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</si>
  <si>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</si>
  <si>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</si>
  <si>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</si>
  <si>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</si>
  <si>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</si>
  <si>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</si>
  <si>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</si>
  <si>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</si>
  <si>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</si>
  <si>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</si>
  <si>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</si>
  <si>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</si>
  <si>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</si>
  <si>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</si>
  <si>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</si>
  <si>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</si>
  <si>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</si>
  <si>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</si>
  <si>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</si>
  <si>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</si>
  <si>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</si>
  <si>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</si>
  <si>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</si>
  <si>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</si>
  <si>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</si>
  <si>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</si>
  <si>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</si>
  <si>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</si>
  <si>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</si>
  <si>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</si>
  <si>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</si>
  <si>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</si>
  <si>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</si>
  <si>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</si>
  <si>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</si>
  <si>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</si>
  <si>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</si>
  <si>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</si>
  <si>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</si>
  <si>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</si>
  <si>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</si>
  <si>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</si>
  <si>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</si>
  <si>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</si>
  <si>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</si>
  <si>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</si>
  <si>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</si>
  <si>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</si>
  <si>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</si>
  <si>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</si>
  <si>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</si>
  <si>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</si>
  <si>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</si>
  <si>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</si>
  <si>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</si>
  <si>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</si>
  <si>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</si>
  <si>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</si>
  <si>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</si>
  <si>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</si>
  <si>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</si>
  <si>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</si>
  <si>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</si>
  <si>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</si>
  <si>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</si>
  <si>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</si>
  <si>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</si>
  <si>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</si>
  <si>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</si>
  <si>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</si>
  <si>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</si>
  <si>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</si>
  <si>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</si>
  <si>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</si>
  <si>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</si>
  <si>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</si>
  <si>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</si>
  <si>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</si>
  <si>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</si>
  <si>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</si>
  <si>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</si>
  <si>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</si>
  <si>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</si>
  <si>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</si>
  <si>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</si>
  <si>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</si>
  <si>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</si>
  <si>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</si>
  <si>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</si>
  <si>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</si>
  <si>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</si>
  <si>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</si>
  <si>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</si>
  <si>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</si>
  <si>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</si>
  <si>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</si>
  <si>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</si>
  <si>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</si>
  <si>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</si>
  <si>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</si>
  <si>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</si>
  <si>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</si>
  <si>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</si>
  <si>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</si>
  <si>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</si>
  <si>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</si>
  <si>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</si>
  <si>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</si>
  <si>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</si>
  <si>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</si>
  <si>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</si>
  <si>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</si>
  <si>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</si>
  <si>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</si>
  <si>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</si>
  <si>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</si>
  <si>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</si>
  <si>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</si>
  <si>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</si>
  <si>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</si>
  <si>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</si>
  <si>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</si>
  <si>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</si>
  <si>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</si>
  <si>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</si>
  <si>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</si>
  <si>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</si>
  <si>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</si>
  <si>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</si>
  <si>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</si>
  <si>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</si>
  <si>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</si>
  <si>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</si>
  <si>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</si>
  <si>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</si>
  <si>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</si>
  <si>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</si>
  <si>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</si>
  <si>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</si>
  <si>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</si>
  <si>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</si>
  <si>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</si>
  <si>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</si>
  <si>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</si>
  <si>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</si>
  <si>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</si>
  <si>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(MENSALISTA)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</si>
  <si>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</si>
  <si>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</si>
  <si>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</si>
  <si>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</si>
  <si>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</si>
  <si>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</si>
  <si>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</si>
  <si>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</si>
  <si>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</si>
  <si>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</si>
  <si>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</si>
  <si>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</si>
  <si>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</si>
  <si>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</si>
  <si>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</si>
  <si>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</si>
  <si>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</si>
  <si>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</si>
  <si>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</si>
  <si>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</si>
  <si>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</si>
  <si>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</si>
  <si>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</si>
  <si>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</si>
  <si>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</si>
  <si>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</si>
  <si>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</si>
  <si>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</si>
  <si>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</si>
  <si>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</si>
  <si>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</si>
  <si>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</si>
  <si>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</si>
  <si>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</si>
  <si>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</si>
  <si>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</si>
  <si>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</si>
  <si>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</si>
  <si>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</si>
  <si>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</si>
  <si>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</si>
  <si>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</si>
  <si>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</si>
  <si>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</si>
  <si>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</si>
  <si>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</si>
  <si>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</si>
  <si>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</si>
  <si>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</si>
  <si>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</si>
  <si>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</si>
  <si>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</si>
  <si>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</si>
  <si>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</si>
  <si>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</si>
  <si>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</si>
  <si>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</si>
  <si>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</si>
  <si>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</si>
  <si>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</si>
  <si>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</si>
  <si>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</si>
  <si>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</si>
  <si>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</si>
  <si>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</si>
  <si>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</si>
  <si>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</si>
  <si>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</si>
  <si>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</si>
  <si>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</si>
  <si>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</si>
  <si>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</si>
  <si>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</si>
  <si>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</si>
  <si>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</si>
  <si>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</si>
  <si>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</si>
  <si>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</si>
  <si>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</si>
  <si>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</si>
  <si>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</si>
  <si>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</si>
  <si>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</si>
  <si>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</si>
  <si>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</si>
  <si>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</si>
  <si>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</si>
  <si>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</si>
  <si>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</si>
  <si>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</si>
  <si>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</si>
  <si>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</si>
  <si>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</si>
  <si>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</si>
  <si>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</si>
  <si>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</si>
  <si>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</si>
  <si>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</si>
  <si>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</si>
  <si>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</si>
  <si>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</si>
  <si>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</si>
  <si>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</si>
  <si>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</si>
  <si>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</si>
  <si>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</si>
  <si>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</si>
  <si>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</si>
  <si>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</si>
  <si>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</si>
  <si>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</si>
  <si>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</si>
  <si>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</si>
  <si>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</si>
  <si>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</si>
  <si>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</si>
  <si>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</si>
  <si>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</si>
  <si>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</si>
  <si>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</si>
  <si>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</si>
  <si>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</si>
  <si>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</si>
  <si>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</si>
  <si>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</si>
  <si>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</si>
  <si>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</si>
  <si>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</si>
  <si>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</si>
  <si>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</si>
  <si>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</si>
  <si>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</si>
  <si>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</si>
  <si>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</si>
  <si>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</si>
  <si>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</si>
  <si>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</si>
  <si>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</si>
  <si>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</si>
  <si>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</si>
  <si>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</si>
  <si>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</si>
  <si>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</si>
  <si>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</si>
  <si>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</si>
  <si>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</si>
  <si>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</si>
  <si>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</si>
  <si>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</si>
  <si>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</si>
  <si>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</si>
  <si>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</si>
  <si>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</si>
  <si>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</si>
  <si>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</si>
  <si>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</si>
  <si>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</si>
  <si>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</si>
  <si>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</si>
  <si>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</si>
  <si>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</si>
  <si>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</si>
  <si>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</si>
  <si>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</si>
  <si>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</si>
  <si>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</si>
  <si>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</si>
  <si>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</si>
  <si>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</si>
  <si>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</si>
  <si>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</si>
  <si>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</si>
  <si>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</si>
  <si>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</si>
  <si>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</si>
  <si>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</si>
  <si>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</si>
  <si>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</si>
  <si>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</si>
  <si>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</si>
  <si>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</si>
  <si>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</si>
  <si>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</si>
  <si>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</si>
  <si>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</si>
  <si>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</si>
  <si>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</si>
  <si>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</si>
  <si>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</si>
  <si>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</si>
  <si>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</si>
  <si>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</si>
  <si>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</si>
  <si>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</si>
  <si>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</si>
  <si>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</si>
  <si>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</si>
  <si>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</si>
  <si>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</si>
  <si>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</si>
  <si>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</si>
  <si>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</si>
  <si>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</si>
  <si>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</si>
  <si>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</si>
  <si>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</si>
  <si>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</si>
  <si>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</si>
  <si>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</si>
  <si>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</si>
  <si>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</si>
  <si>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</si>
  <si>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</si>
  <si>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</si>
  <si>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</si>
  <si>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</si>
  <si>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</si>
  <si>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</si>
  <si>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</si>
  <si>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</si>
  <si>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</si>
  <si>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</si>
  <si>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</si>
  <si>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</si>
  <si>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</si>
  <si>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</si>
  <si>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</si>
  <si>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</si>
  <si>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</si>
  <si>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</si>
  <si>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</si>
  <si>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</si>
  <si>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</si>
  <si>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</si>
  <si>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</si>
  <si>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</si>
  <si>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</si>
  <si>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</si>
  <si>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</si>
  <si>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</si>
  <si>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</si>
  <si>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</si>
  <si>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</si>
  <si>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</si>
  <si>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</si>
  <si>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</si>
  <si>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</si>
  <si>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</si>
  <si>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</si>
  <si>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</si>
  <si>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</si>
  <si>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</si>
  <si>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</si>
  <si>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</si>
  <si>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</si>
  <si>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</si>
  <si>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</si>
  <si>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</si>
  <si>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</si>
  <si>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</si>
  <si>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</si>
  <si>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</si>
  <si>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</si>
  <si>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</si>
  <si>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</si>
  <si>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</si>
  <si>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</si>
  <si>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</si>
  <si>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</si>
  <si>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</si>
  <si>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</si>
  <si>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</si>
  <si>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</si>
  <si>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</si>
  <si>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</si>
  <si>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</si>
  <si>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</si>
  <si>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</si>
  <si>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</si>
  <si>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</si>
  <si>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</si>
  <si>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</si>
  <si>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</si>
  <si>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</si>
  <si>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</si>
  <si>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</si>
  <si>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</si>
  <si>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</si>
  <si>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</si>
  <si>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</si>
  <si>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</si>
  <si>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</si>
  <si>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</si>
  <si>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</si>
  <si>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</si>
  <si>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</si>
  <si>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</si>
  <si>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</si>
  <si>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</si>
  <si>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</si>
  <si>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</si>
  <si>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</si>
  <si>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</si>
  <si>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</si>
  <si>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</si>
  <si>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</si>
  <si>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</si>
  <si>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</si>
  <si>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</si>
  <si>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</si>
  <si>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</si>
  <si>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</si>
  <si>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</si>
  <si>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</si>
  <si>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</si>
  <si>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</si>
  <si>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</si>
  <si>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</si>
  <si>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</si>
  <si>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</si>
  <si>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</si>
  <si>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</si>
  <si>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</si>
  <si>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</si>
  <si>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</si>
  <si>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</si>
  <si>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</si>
  <si>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</si>
  <si>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</si>
  <si>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</si>
  <si>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</si>
  <si>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</si>
  <si>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</si>
  <si>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</si>
  <si>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</si>
  <si>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</si>
  <si>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</si>
  <si>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</si>
  <si>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</si>
  <si>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</si>
  <si>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</si>
  <si>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</si>
  <si>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</si>
  <si>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</si>
  <si>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</si>
  <si>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</si>
  <si>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</si>
  <si>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</si>
  <si>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</si>
  <si>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</si>
  <si>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</si>
  <si>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</si>
  <si>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</si>
  <si>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</si>
  <si>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</si>
  <si>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</si>
  <si>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</si>
  <si>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</si>
  <si>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</si>
  <si>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</si>
  <si>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</si>
  <si>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</si>
  <si>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</si>
  <si>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</si>
  <si>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</si>
  <si>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</si>
  <si>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</si>
  <si>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</si>
  <si>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</si>
  <si>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</si>
  <si>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</si>
  <si>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</si>
  <si>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</si>
  <si>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</si>
  <si>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</si>
  <si>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</si>
  <si>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</si>
  <si>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</si>
  <si>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</si>
  <si>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</si>
  <si>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</si>
  <si>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</si>
  <si>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</si>
  <si>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</si>
  <si>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</si>
  <si>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</si>
  <si>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</si>
  <si>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</si>
  <si>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</si>
  <si>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</si>
  <si>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</si>
  <si>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</si>
  <si>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</si>
  <si>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</si>
  <si>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</si>
  <si>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</si>
  <si>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</si>
  <si>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</si>
  <si>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</si>
  <si>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</si>
  <si>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</si>
  <si>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</si>
  <si>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</si>
  <si>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</si>
  <si>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</si>
  <si>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</si>
  <si>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</si>
  <si>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</si>
  <si>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</si>
  <si>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</si>
  <si>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</si>
  <si>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</si>
  <si>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</si>
  <si>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</si>
  <si>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</si>
  <si>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</si>
  <si>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</si>
  <si>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</si>
  <si>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</si>
  <si>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</si>
  <si>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</si>
  <si>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</si>
  <si>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</si>
  <si>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</si>
  <si>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</si>
  <si>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</si>
  <si>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</si>
  <si>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</si>
  <si>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</si>
  <si>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</si>
  <si>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</si>
  <si>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</si>
  <si>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</si>
  <si>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</si>
  <si>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</si>
  <si>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</si>
  <si>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</si>
  <si>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</si>
  <si>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</si>
  <si>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</si>
  <si>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</si>
  <si>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</si>
  <si>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</si>
  <si>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</si>
  <si>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</si>
  <si>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</si>
  <si>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</si>
  <si>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</si>
  <si>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</si>
  <si>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</si>
  <si>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</si>
  <si>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</si>
  <si>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</si>
  <si>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</si>
  <si>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</si>
  <si>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</si>
  <si>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</si>
  <si>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</si>
  <si>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</si>
  <si>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</si>
  <si>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</si>
  <si>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</si>
  <si>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</si>
  <si>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</si>
  <si>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</si>
  <si>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</si>
  <si>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</si>
  <si>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</si>
  <si>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</si>
  <si>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</si>
  <si>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</si>
  <si>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</si>
  <si>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</si>
  <si>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</si>
  <si>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</si>
  <si>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</si>
  <si>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</si>
  <si>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</si>
  <si>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</si>
  <si>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</si>
  <si>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</si>
  <si>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</si>
  <si>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</si>
  <si>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</si>
  <si>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</si>
  <si>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</si>
  <si>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</si>
  <si>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</si>
  <si>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</si>
  <si>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</si>
  <si>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</si>
  <si>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</si>
  <si>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</si>
  <si>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</si>
  <si>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</si>
  <si>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</si>
  <si>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</si>
  <si>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</si>
  <si>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</si>
  <si>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</si>
  <si>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</si>
  <si>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</si>
  <si>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</si>
  <si>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</si>
  <si>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</si>
  <si>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</si>
  <si>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</si>
  <si>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</si>
  <si>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</si>
  <si>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</si>
  <si>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</si>
  <si>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</si>
  <si>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</si>
  <si>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</si>
  <si>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</si>
  <si>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</si>
  <si>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</si>
  <si>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</si>
  <si>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</si>
  <si>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</si>
  <si>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</si>
  <si>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</si>
  <si>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</si>
  <si>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</si>
  <si>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</si>
  <si>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</si>
  <si>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</si>
  <si>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</si>
  <si>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</si>
  <si>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</si>
  <si>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</si>
  <si>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</si>
  <si>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</si>
  <si>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</si>
  <si>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</si>
  <si>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</si>
  <si>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</si>
  <si>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</si>
  <si>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</si>
  <si>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</si>
  <si>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</si>
  <si>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</si>
  <si>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</si>
  <si>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</si>
  <si>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</si>
  <si>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</si>
  <si>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</si>
  <si>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</si>
  <si>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</si>
  <si>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</si>
  <si>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</si>
  <si>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</si>
  <si>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</si>
  <si>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</si>
  <si>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</si>
  <si>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</si>
  <si>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</si>
  <si>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</si>
  <si>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</si>
  <si>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</si>
  <si>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</si>
  <si>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</si>
  <si>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</si>
  <si>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</si>
  <si>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</si>
  <si>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</si>
  <si>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</si>
  <si>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</si>
  <si>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</si>
  <si>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</si>
  <si>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</si>
  <si>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</si>
  <si>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</si>
  <si>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</si>
  <si>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</si>
  <si>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</si>
  <si>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</si>
  <si>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</si>
  <si>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</si>
  <si>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</si>
  <si>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</si>
  <si>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</si>
  <si>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</si>
  <si>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</si>
  <si>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</si>
  <si>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</si>
  <si>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</si>
  <si>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</si>
  <si>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</si>
  <si>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</si>
  <si>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</si>
  <si>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</si>
  <si>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</si>
  <si>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</si>
  <si>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</si>
  <si>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</si>
  <si>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</si>
  <si>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</si>
  <si>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</si>
  <si>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</si>
  <si>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</si>
  <si>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</si>
  <si>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</si>
  <si>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</si>
  <si>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</si>
  <si>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</si>
  <si>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</si>
  <si>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</si>
  <si>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</si>
  <si>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</si>
  <si>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</si>
  <si>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</si>
  <si>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</si>
  <si>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</si>
  <si>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</si>
  <si>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</si>
  <si>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</si>
  <si>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</si>
  <si>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</si>
  <si>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</si>
  <si>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</si>
  <si>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</si>
  <si>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</si>
  <si>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</si>
  <si>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</si>
  <si>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</si>
  <si>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</si>
  <si>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</si>
  <si>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</si>
  <si>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</si>
  <si>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</si>
  <si>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</si>
  <si>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</si>
  <si>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</si>
  <si>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</si>
  <si>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</si>
  <si>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</si>
  <si>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</si>
  <si>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</si>
  <si>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</si>
  <si>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</si>
  <si>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</si>
  <si>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</si>
  <si>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</si>
  <si>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</si>
  <si>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</si>
  <si>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</si>
  <si>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</si>
  <si>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</si>
  <si>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</si>
  <si>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</si>
  <si>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</si>
  <si>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</si>
  <si>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</si>
  <si>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</si>
  <si>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</si>
  <si>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</si>
  <si>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</si>
  <si>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</si>
  <si>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</si>
  <si>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</si>
  <si>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</si>
  <si>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</si>
  <si>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</si>
  <si>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</si>
  <si>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</si>
  <si>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</si>
  <si>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</si>
  <si>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</si>
  <si>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</si>
  <si>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</si>
  <si>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</si>
  <si>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</si>
  <si>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</si>
  <si>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</si>
  <si>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</si>
  <si>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</si>
  <si>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</si>
  <si>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</si>
  <si>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</si>
  <si>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</si>
  <si>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</si>
  <si>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</si>
  <si>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</si>
  <si>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</si>
  <si>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</si>
  <si>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</si>
  <si>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</si>
  <si>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</si>
  <si>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</si>
  <si>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</si>
  <si>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</si>
  <si>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</si>
  <si>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</si>
  <si>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</si>
  <si>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</si>
  <si>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</si>
  <si>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</si>
  <si>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</si>
  <si>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</si>
  <si>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</si>
  <si>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</si>
  <si>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</si>
  <si>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</si>
  <si>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</si>
  <si>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</si>
  <si>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</si>
  <si>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</si>
  <si>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</si>
  <si>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</si>
  <si>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</si>
  <si>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</si>
  <si>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</si>
  <si>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</si>
  <si>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</si>
  <si>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</si>
  <si>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</si>
  <si>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</si>
  <si>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</si>
  <si>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</si>
  <si>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</si>
  <si>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</si>
  <si>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</si>
  <si>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</si>
  <si>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</si>
  <si>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</si>
  <si>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</si>
  <si>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</si>
  <si>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</si>
  <si>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</si>
  <si>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</si>
  <si>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</si>
  <si>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</si>
  <si>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</si>
  <si>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</si>
  <si>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</si>
  <si>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</si>
  <si>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</si>
  <si>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</si>
  <si>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</si>
  <si>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</si>
  <si>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</si>
  <si>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</si>
  <si>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</si>
  <si>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</si>
  <si>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</si>
  <si>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</si>
  <si>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</si>
  <si>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</si>
  <si>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</si>
  <si>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</si>
  <si>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</si>
  <si>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</si>
  <si>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</si>
  <si>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</si>
  <si>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</si>
  <si>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</si>
  <si>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</si>
  <si>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</si>
  <si>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</si>
  <si>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</si>
  <si>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</si>
  <si>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</si>
  <si>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</si>
  <si>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</si>
  <si>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</si>
  <si>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</si>
  <si>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</si>
  <si>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</si>
  <si>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</si>
  <si>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</si>
  <si>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</si>
  <si>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</si>
  <si>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</si>
  <si>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</si>
  <si>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</si>
  <si>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</si>
  <si>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</si>
  <si>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</si>
  <si>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</si>
  <si>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</si>
  <si>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</si>
  <si>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</si>
  <si>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</si>
  <si>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</si>
  <si>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</si>
  <si>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</si>
  <si>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</si>
  <si>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</si>
  <si>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</si>
  <si>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</si>
  <si>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</si>
  <si>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</si>
  <si>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</si>
  <si>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</si>
  <si>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</si>
  <si>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</si>
  <si>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</si>
  <si>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</si>
  <si>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</si>
  <si>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</si>
  <si>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</si>
  <si>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</si>
  <si>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</si>
  <si>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</si>
  <si>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</si>
  <si>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</si>
  <si>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</si>
  <si>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</si>
  <si>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</si>
  <si>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</si>
  <si>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</si>
  <si>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</si>
  <si>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</si>
  <si>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</si>
  <si>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</si>
  <si>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</si>
  <si>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</si>
  <si>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</si>
  <si>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</si>
  <si>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</si>
  <si>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</si>
  <si>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</si>
  <si>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</si>
  <si>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</si>
  <si>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</si>
  <si>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</si>
  <si>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</si>
  <si>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</si>
  <si>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</si>
  <si>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</si>
  <si>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</si>
  <si>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</si>
  <si>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</si>
  <si>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</si>
  <si>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</si>
  <si>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</si>
  <si>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</si>
  <si>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</si>
  <si>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</si>
  <si>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</si>
  <si>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</si>
  <si>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</si>
  <si>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</si>
  <si>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</si>
  <si>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</si>
  <si>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</si>
  <si>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</si>
  <si>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</si>
  <si>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</si>
  <si>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</si>
  <si>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</si>
  <si>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</si>
  <si>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</si>
  <si>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</si>
  <si>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</si>
  <si>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</si>
  <si>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</si>
  <si>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</si>
  <si>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</si>
  <si>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</si>
  <si>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</si>
  <si>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</si>
  <si>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</si>
  <si>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</si>
  <si>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</si>
  <si>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</si>
  <si>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</si>
  <si>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</si>
  <si>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</si>
  <si>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</si>
  <si>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</si>
  <si>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</si>
  <si>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</si>
  <si>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</si>
  <si>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</si>
  <si>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</si>
  <si>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</si>
  <si>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</si>
  <si>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</si>
  <si>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</si>
  <si>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</si>
  <si>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</si>
  <si>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</si>
  <si>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</si>
  <si>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</si>
  <si>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</si>
  <si>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</si>
  <si>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</si>
  <si>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</si>
  <si>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</si>
  <si>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</si>
  <si>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</si>
  <si>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</si>
  <si>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</si>
  <si>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</si>
  <si>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</si>
  <si>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</si>
  <si>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</si>
  <si>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</si>
  <si>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</si>
  <si>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</si>
  <si>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</si>
  <si>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</si>
  <si>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</si>
  <si>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</si>
  <si>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</si>
  <si>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</si>
  <si>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</si>
  <si>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</si>
  <si>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</si>
  <si>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</si>
  <si>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</si>
  <si>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</si>
  <si>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</si>
  <si>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</si>
  <si>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</si>
  <si>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</si>
  <si>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</si>
  <si>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</si>
  <si>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</si>
  <si>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</si>
  <si>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</si>
  <si>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</si>
  <si>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</si>
  <si>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</si>
  <si>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</si>
  <si>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</si>
  <si>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</si>
  <si>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</si>
  <si>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</si>
  <si>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</si>
  <si>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</si>
  <si>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</si>
  <si>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</si>
  <si>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</si>
  <si>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</si>
  <si>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</si>
  <si>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</si>
  <si>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</si>
  <si>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</si>
  <si>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</si>
  <si>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</si>
  <si>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</si>
  <si>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</si>
  <si>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</si>
  <si>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</si>
  <si>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</si>
  <si>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</si>
  <si>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</si>
  <si>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</si>
  <si>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</si>
  <si>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</si>
  <si>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</si>
  <si>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</si>
  <si>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</si>
  <si>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</si>
  <si>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</si>
  <si>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</si>
  <si>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</si>
  <si>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</si>
  <si>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</si>
  <si>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</si>
  <si>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</si>
  <si>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</si>
  <si>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</si>
  <si>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</si>
  <si>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</si>
  <si>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</si>
  <si>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</si>
  <si>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</si>
  <si>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</si>
  <si>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</si>
  <si>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</si>
  <si>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</si>
  <si>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</si>
  <si>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</si>
  <si>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</si>
  <si>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</si>
  <si>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</si>
  <si>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</si>
  <si>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</si>
  <si>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</si>
  <si>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</si>
  <si>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</si>
  <si>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</si>
  <si>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</si>
  <si>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</si>
  <si>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</si>
  <si>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</si>
  <si>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</si>
  <si>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</si>
  <si>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</si>
  <si>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</si>
  <si>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</si>
  <si>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</si>
  <si>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</si>
  <si>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</si>
  <si>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</si>
  <si>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</si>
  <si>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</si>
  <si>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</si>
  <si>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</si>
  <si>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</si>
  <si>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</si>
  <si>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</si>
  <si>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</si>
  <si>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</si>
  <si>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</si>
  <si>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</si>
  <si>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</si>
  <si>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</si>
  <si>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</si>
  <si>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</si>
  <si>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</si>
  <si>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EXECUÇÃO DE RESERVATÓRIO ELEVADO DE ÁGUA (1000 LITROS) EM CANTEIRO DE OBRA, APOIADO EM ESTRUTURA DE MADEIRA. AF_02/2016_PA</t>
  </si>
  <si>
    <t>EXECUÇÃO DE RESERVATÓRIO ELEVADO DE ÁGUA (2000 LITROS) EM CANTEIRO DE OBRA, APOIADO EM ESTRUTURA DE MADEIRA. AF_02/2016_PA</t>
  </si>
  <si>
    <t>ESTRUTURA DE MADEIRA PROVISÓRIA PARA SUPORTE DE CAIXA D ÁGUA ELEVADA DE 1000 LITROS. AF_05/2018_PS</t>
  </si>
  <si>
    <t>ESTRUTURA DE MADEIRA PROVISÓRIA PARA SUPORTE DE CAIXA D ÁGUA ELEVADA DE 3000 LITROS. AF_05/2018_PS</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</si>
  <si>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</si>
  <si>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</si>
  <si>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</si>
  <si>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</si>
  <si>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</si>
  <si>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</si>
  <si>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</si>
  <si>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</si>
  <si>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</si>
  <si>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</si>
  <si>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</si>
  <si>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</si>
  <si>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</si>
  <si>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</si>
  <si>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</si>
  <si>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</si>
  <si>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</si>
  <si>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</si>
  <si>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TUBO DE PVC CORRUGADO RÍGIDO PERFURADO, DN 100 MM, PARA DRENO - FORNECIMENTO E ASSENTAMENTO. AF_07/2021</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</si>
  <si>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</si>
  <si>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</si>
  <si>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</si>
  <si>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</si>
  <si>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</si>
  <si>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</si>
  <si>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</si>
  <si>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</si>
  <si>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</si>
  <si>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</si>
  <si>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</si>
  <si>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</si>
  <si>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</si>
  <si>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</si>
  <si>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</si>
  <si>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</si>
  <si>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</si>
  <si>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</si>
  <si>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</si>
  <si>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</si>
  <si>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</si>
  <si>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</si>
  <si>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</si>
  <si>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</si>
  <si>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</si>
  <si>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</si>
  <si>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</si>
  <si>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</si>
  <si>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</si>
  <si>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</si>
  <si>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</si>
  <si>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</si>
  <si>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</si>
  <si>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</si>
  <si>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</si>
  <si>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</si>
  <si>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</si>
  <si>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</si>
  <si>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</si>
  <si>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</si>
  <si>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</si>
  <si>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</si>
  <si>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</si>
  <si>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</si>
  <si>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</si>
  <si>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</si>
  <si>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</si>
  <si>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</si>
  <si>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</si>
  <si>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</si>
  <si>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</si>
  <si>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</si>
  <si>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</si>
  <si>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</si>
  <si>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</si>
  <si>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</si>
  <si>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</si>
  <si>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</si>
  <si>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</si>
  <si>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</si>
  <si>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</si>
  <si>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</si>
  <si>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</si>
  <si>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</si>
  <si>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</si>
  <si>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</si>
  <si>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</si>
  <si>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</si>
  <si>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</si>
  <si>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</si>
  <si>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</si>
  <si>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</si>
  <si>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</si>
  <si>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</si>
  <si>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</si>
  <si>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</si>
  <si>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</si>
  <si>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</si>
  <si>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</si>
  <si>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</si>
  <si>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</si>
  <si>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</si>
  <si>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</si>
  <si>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</si>
  <si>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E SARJETA CONJUGADOS DE CONCRETO, MOLDADA  IN LOCO  EM TRECHO RETO COM EXTRUSORA, 65 CM BASE (15 CM BASE DA GUIA + 50 CM BASE DA SARJETA) X 30 CM ALTURA.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</si>
  <si>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</si>
  <si>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</si>
  <si>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</si>
  <si>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</si>
  <si>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</si>
  <si>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</si>
  <si>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</si>
  <si>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</si>
  <si>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</si>
  <si>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</si>
  <si>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</si>
  <si>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</si>
  <si>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</si>
  <si>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</si>
  <si>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</si>
  <si>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</si>
  <si>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</si>
  <si>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</si>
  <si>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</si>
  <si>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</si>
  <si>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</si>
  <si>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</si>
  <si>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</si>
  <si>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</si>
  <si>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</si>
  <si>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</si>
  <si>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</si>
  <si>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</si>
  <si>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</si>
  <si>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</si>
  <si>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</si>
  <si>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</si>
  <si>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</si>
  <si>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</si>
  <si>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</si>
  <si>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</si>
  <si>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</si>
  <si>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</si>
  <si>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</si>
  <si>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</si>
  <si>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</si>
  <si>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</si>
  <si>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</si>
  <si>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</si>
  <si>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</si>
  <si>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</si>
  <si>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</si>
  <si>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</si>
  <si>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</si>
  <si>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</si>
  <si>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</si>
  <si>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</si>
  <si>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</si>
  <si>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</si>
  <si>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</si>
  <si>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</si>
  <si>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</si>
  <si>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</si>
  <si>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</si>
  <si>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</si>
  <si>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</si>
  <si>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</si>
  <si>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</si>
  <si>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</si>
  <si>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</si>
  <si>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</si>
  <si>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</si>
  <si>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</si>
  <si>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</si>
  <si>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</si>
  <si>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</si>
  <si>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</si>
  <si>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</si>
  <si>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</si>
  <si>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</si>
  <si>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</si>
  <si>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</si>
  <si>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</si>
  <si>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</si>
  <si>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</si>
  <si>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</si>
  <si>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</si>
  <si>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</si>
  <si>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</si>
  <si>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</si>
  <si>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</si>
  <si>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</si>
  <si>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</si>
  <si>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</si>
  <si>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</si>
  <si>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</si>
  <si>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</si>
  <si>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</si>
  <si>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</si>
  <si>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</si>
  <si>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</si>
  <si>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</si>
  <si>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</si>
  <si>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</si>
  <si>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</si>
  <si>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</si>
  <si>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</si>
  <si>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</si>
  <si>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</si>
  <si>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</si>
  <si>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</si>
  <si>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</si>
  <si>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</si>
  <si>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</si>
  <si>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</si>
  <si>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</si>
  <si>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</si>
  <si>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</si>
  <si>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</si>
  <si>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</si>
  <si>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</si>
  <si>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</si>
  <si>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</si>
  <si>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</si>
  <si>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</si>
  <si>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</si>
  <si>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</si>
  <si>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</si>
  <si>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</si>
  <si>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</si>
  <si>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</si>
  <si>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</si>
  <si>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</si>
  <si>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</si>
  <si>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</si>
  <si>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</si>
  <si>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</si>
  <si>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</si>
  <si>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</si>
  <si>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</si>
  <si>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</si>
  <si>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</si>
  <si>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</si>
  <si>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</si>
  <si>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</si>
  <si>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</si>
  <si>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</si>
  <si>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</si>
  <si>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</si>
  <si>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</si>
  <si>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</si>
  <si>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</si>
  <si>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</si>
  <si>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</si>
  <si>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</si>
  <si>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</si>
  <si>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</si>
  <si>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</si>
  <si>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</si>
  <si>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</si>
  <si>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</si>
  <si>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</si>
  <si>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</si>
  <si>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</si>
  <si>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</si>
  <si>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</si>
  <si>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</si>
  <si>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</si>
  <si>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</si>
  <si>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</si>
  <si>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</si>
  <si>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</si>
  <si>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</si>
  <si>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</si>
  <si>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</si>
  <si>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</si>
  <si>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</si>
  <si>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</si>
  <si>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</si>
  <si>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</si>
  <si>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</si>
  <si>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</si>
  <si>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</si>
  <si>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</si>
  <si>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</si>
  <si>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</si>
  <si>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</si>
  <si>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</si>
  <si>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</si>
  <si>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</si>
  <si>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</si>
  <si>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</si>
  <si>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</si>
  <si>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</si>
  <si>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</si>
  <si>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</si>
  <si>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</si>
  <si>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</si>
  <si>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</si>
  <si>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</si>
  <si>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</si>
  <si>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</si>
  <si>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</si>
  <si>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</si>
  <si>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</si>
  <si>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</si>
  <si>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</si>
  <si>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</si>
  <si>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</si>
  <si>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</si>
  <si>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</si>
  <si>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</si>
  <si>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</si>
  <si>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</si>
  <si>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</si>
  <si>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</si>
  <si>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</si>
  <si>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</si>
  <si>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</si>
  <si>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</si>
  <si>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</si>
  <si>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</si>
  <si>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</si>
  <si>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</si>
  <si>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</si>
  <si>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</si>
  <si>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</si>
  <si>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</si>
  <si>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</si>
  <si>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</si>
  <si>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</si>
  <si>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</si>
  <si>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</si>
  <si>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</si>
  <si>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</si>
  <si>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</si>
  <si>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</si>
  <si>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</si>
  <si>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</si>
  <si>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</si>
  <si>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CABO COAXIAL RG11 95% - FORNECIMENTO E INSTALAÇÃO. AF_11/2019</t>
  </si>
  <si>
    <t>CABO COAXIAL RG59 95% - FORNECIMENTO E INSTALAÇÃO. AF_11/2019</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</si>
  <si>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</si>
  <si>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</si>
  <si>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</si>
  <si>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</si>
  <si>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</si>
  <si>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</si>
  <si>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</si>
  <si>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</si>
  <si>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</si>
  <si>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</si>
  <si>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</si>
  <si>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</si>
  <si>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</si>
  <si>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</si>
  <si>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</si>
  <si>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</si>
  <si>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</si>
  <si>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</si>
  <si>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</si>
  <si>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</si>
  <si>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</si>
  <si>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</si>
  <si>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</si>
  <si>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</si>
  <si>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</si>
  <si>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</si>
  <si>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</si>
  <si>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</si>
  <si>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</si>
  <si>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</si>
  <si>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</si>
  <si>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</si>
  <si>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</si>
  <si>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</si>
  <si>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</si>
  <si>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CPVC, SOLDÁVEL, DN 42MM, INSTALADO EM RAMAL DE DISTRIBUIÇÃO DE ÁGUA - FORNECIMENTO E INSTALAÇÃO.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</si>
  <si>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</si>
  <si>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</si>
  <si>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</si>
  <si>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</si>
  <si>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LUVA DE CORRER, PVC, SOLDÁVEL, DN 40MM, INSTALADO EM PRUMADA DE ÁGUA   FORNECIMENTO E INSTALAÇÃO. AF_06/2022</t>
  </si>
  <si>
    <t>JOELHO 90 GRAUS, PVC, SERIE NORMAL, ESGOTO PREDIAL, DN 40 MM, JUNTA SOLDÁVEL, FORNECIDO E INSTALADO EM RAMAL DE DESCARGA OU RAMAL DE ESGOTO SANITÁRIO. AF_08/2022</t>
  </si>
  <si>
    <t>JOELHO 45 GRAUS, PVC, SERIE NORMAL, ESGOTO PREDIAL, DN 40 MM, JUNTA SOLDÁVEL, FORNECIDO E INSTALADO EM RAMAL DE DESCARGA OU RAMAL DE ESGOTO SANITÁRIO. AF_08/2022</t>
  </si>
  <si>
    <t>CURVA CURTA 90 GRAUS, PVC, SERIE NORMAL, ESGOTO PREDIAL, DN 40 MM, JUNTA SOLDÁVEL, FORNECIDO E INSTALADO EM RAMAL DE DESCARGA OU RAMAL DE ESGOTO SANITÁRIO. AF_08/2022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</si>
  <si>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</si>
  <si>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</si>
  <si>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</si>
  <si>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</si>
  <si>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CURVA LONGA 90 GRAUS, PVC, SERIE NORMAL, ESGOTO PREDIAL, DN 50 MM, JUNTA ELÁSTICA,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</si>
  <si>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</si>
  <si>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</si>
  <si>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</si>
  <si>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</si>
  <si>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</si>
  <si>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</si>
  <si>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</si>
  <si>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</si>
  <si>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</si>
  <si>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</si>
  <si>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</si>
  <si>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</si>
  <si>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</si>
  <si>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</si>
  <si>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</si>
  <si>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</si>
  <si>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</si>
  <si>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</si>
  <si>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</si>
  <si>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</si>
  <si>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</si>
  <si>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</si>
  <si>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</si>
  <si>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</si>
  <si>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</si>
  <si>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</si>
  <si>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</si>
  <si>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</si>
  <si>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</si>
  <si>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</si>
  <si>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</si>
  <si>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</si>
  <si>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</si>
  <si>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</si>
  <si>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</si>
  <si>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</si>
  <si>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</si>
  <si>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SIMPLES, PVC, SERIE NORMAL, ESGOTO PREDIAL, DN 75 MM, JUNTA ELÁSTICA, FORNECIDO E INSTALADO EM PRUMADA DE ESGOTO SANITÁRIO OU VENTILAÇÃO. AF_08/2022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</si>
  <si>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</si>
  <si>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</si>
  <si>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DE CORRER, PVC, SERIE NORMAL, ESGOTO PREDIAL, DN 100 MM, JUNTA ELÁSTICA, FORNECIDO E INSTALADO EM PRUMADA DE ESGOTO SANITÁRIO OU VENTILAÇÃO. AF_08/2022</t>
  </si>
  <si>
    <t>TE, PVC, SERIE NORMAL, ESGOTO PREDIAL, DN 50 X 50 MM, JUNTA ELÁSTICA, FORNECIDO E INSTALADO EM PRUMADA DE ESGOTO SANITÁRIO OU VENTILAÇÃO. AF_08/2022</t>
  </si>
  <si>
    <t>JUNÇÃO SIMPLES, PVC, SERIE NORMAL, ESGOTO PREDIAL, DN 50 X 50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</si>
  <si>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</si>
  <si>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</si>
  <si>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</si>
  <si>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</si>
  <si>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</si>
  <si>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</si>
  <si>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</si>
  <si>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</si>
  <si>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</si>
  <si>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</si>
  <si>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</si>
  <si>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</si>
  <si>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</si>
  <si>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</si>
  <si>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</si>
  <si>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</si>
  <si>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</si>
  <si>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</si>
  <si>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</si>
  <si>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</si>
  <si>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</si>
  <si>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</si>
  <si>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</si>
  <si>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</si>
  <si>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</si>
  <si>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</si>
  <si>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</si>
  <si>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</si>
  <si>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</si>
  <si>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</si>
  <si>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</si>
  <si>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</si>
  <si>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</si>
  <si>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</si>
  <si>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</si>
  <si>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</si>
  <si>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</si>
  <si>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SIMPLES, PVC, SÉRIE NORMAL, ESGOTO PREDIAL, DN 150 MM, JUNTA ELÁSTICA, FORNECIDO E INSTALADO EM SUBCOLETOR AÉREO DE ESGOTO SANITÁRIO. AF_08/2022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</si>
  <si>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</si>
  <si>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</si>
  <si>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</si>
  <si>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</si>
  <si>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</si>
  <si>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</si>
  <si>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</si>
  <si>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</si>
  <si>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</si>
  <si>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</si>
  <si>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</si>
  <si>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</si>
  <si>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</si>
  <si>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</si>
  <si>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</si>
  <si>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</si>
  <si>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</si>
  <si>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</si>
  <si>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</si>
  <si>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</si>
  <si>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</si>
  <si>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</si>
  <si>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</si>
  <si>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</si>
  <si>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</si>
  <si>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</si>
  <si>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</si>
  <si>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</si>
  <si>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</si>
  <si>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</si>
  <si>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</si>
  <si>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</si>
  <si>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</si>
  <si>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</si>
  <si>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</si>
  <si>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</si>
  <si>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</si>
  <si>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</si>
  <si>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</si>
  <si>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</si>
  <si>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</si>
  <si>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</si>
  <si>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</si>
  <si>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</si>
  <si>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</si>
  <si>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</si>
  <si>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</si>
  <si>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</si>
  <si>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</si>
  <si>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</si>
  <si>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</si>
  <si>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</si>
  <si>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</si>
  <si>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</si>
  <si>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</si>
  <si>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</si>
  <si>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</si>
  <si>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</si>
  <si>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</si>
  <si>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DE CORRER, PVC, SOLDÁVEL, DN 40MM, INSTALADO EM RAMAL DE DISTRIBUIÇÃO DE ÁGUA  FORNECIMENTO E INSTALAÇÃO.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</si>
  <si>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</si>
  <si>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</si>
  <si>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</si>
  <si>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</si>
  <si>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</si>
  <si>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</si>
  <si>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</si>
  <si>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</si>
  <si>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</si>
  <si>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</si>
  <si>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</si>
  <si>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</si>
  <si>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</si>
  <si>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</si>
  <si>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</si>
  <si>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</si>
  <si>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</si>
  <si>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</si>
  <si>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</si>
  <si>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</si>
  <si>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</si>
  <si>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</si>
  <si>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</si>
  <si>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</si>
  <si>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</si>
  <si>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</si>
  <si>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</si>
  <si>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</si>
  <si>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</si>
  <si>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</si>
  <si>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</si>
  <si>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</si>
  <si>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</si>
  <si>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</si>
  <si>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</si>
  <si>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</si>
  <si>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</si>
  <si>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</si>
  <si>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</si>
  <si>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</si>
  <si>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</si>
  <si>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</si>
  <si>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</si>
  <si>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</si>
  <si>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</si>
  <si>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</si>
  <si>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</si>
  <si>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</si>
  <si>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</si>
  <si>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</si>
  <si>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</si>
  <si>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</si>
  <si>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</si>
  <si>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</si>
  <si>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</si>
  <si>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</si>
  <si>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</si>
  <si>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</si>
  <si>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</si>
  <si>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</si>
  <si>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</si>
  <si>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</si>
  <si>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</si>
  <si>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</si>
  <si>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</si>
  <si>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</si>
  <si>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</si>
  <si>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</si>
  <si>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</si>
  <si>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</si>
  <si>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</si>
  <si>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</si>
  <si>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</si>
  <si>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</si>
  <si>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</si>
  <si>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</si>
  <si>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</si>
  <si>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</si>
  <si>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</si>
  <si>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</si>
  <si>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</si>
  <si>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</si>
  <si>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</si>
  <si>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</si>
  <si>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</si>
  <si>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</si>
  <si>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</si>
  <si>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</si>
  <si>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</si>
  <si>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</si>
  <si>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</si>
  <si>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</si>
  <si>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</si>
  <si>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</si>
  <si>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</si>
  <si>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</si>
  <si>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</si>
  <si>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</si>
  <si>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</si>
  <si>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</si>
  <si>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</si>
  <si>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</si>
  <si>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</si>
  <si>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</si>
  <si>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</si>
  <si>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</si>
  <si>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</si>
  <si>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</si>
  <si>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</si>
  <si>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</si>
  <si>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</si>
  <si>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</si>
  <si>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</si>
  <si>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</si>
  <si>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</si>
  <si>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</si>
  <si>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</si>
  <si>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</si>
  <si>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</si>
  <si>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</si>
  <si>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</si>
  <si>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</si>
  <si>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</si>
  <si>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</si>
  <si>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</si>
  <si>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</si>
  <si>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</si>
  <si>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</si>
  <si>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</si>
  <si>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</si>
  <si>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</si>
  <si>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</si>
  <si>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</si>
  <si>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</si>
  <si>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</si>
  <si>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PASSEIO EM PISO INTERTRAVADO, COM BLOCO RAQUETE  22 X 13,5 CM, ESPESSURA 6 CM. AF_10/2022</t>
  </si>
  <si>
    <t>EXECUÇÃO DE PAVIMENTO EM PISO INTERTRAVADO, COM BLOCO RAQUETE  22 X 13,5 CM, ESPESSURA 6 CM. AF_10/2022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</si>
  <si>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</si>
  <si>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</si>
  <si>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</si>
  <si>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</si>
  <si>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</si>
  <si>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</si>
  <si>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</si>
  <si>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</si>
  <si>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</si>
  <si>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</si>
  <si>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</si>
  <si>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</si>
  <si>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</si>
  <si>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</si>
  <si>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</si>
  <si>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</si>
  <si>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</si>
  <si>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</si>
  <si>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</si>
  <si>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</si>
  <si>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</si>
  <si>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</si>
  <si>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</si>
  <si>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</si>
  <si>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</si>
  <si>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</si>
  <si>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</si>
  <si>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</si>
  <si>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</si>
  <si>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</si>
  <si>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</si>
  <si>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</si>
  <si>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</si>
  <si>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</si>
  <si>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</si>
  <si>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</si>
  <si>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</si>
  <si>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</si>
  <si>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</si>
  <si>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</si>
  <si>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</si>
  <si>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</si>
  <si>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</si>
  <si>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</si>
  <si>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</si>
  <si>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</si>
  <si>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</si>
  <si>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</si>
  <si>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</si>
  <si>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</si>
  <si>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</si>
  <si>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</si>
  <si>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</si>
  <si>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</si>
  <si>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</si>
  <si>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</si>
  <si>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</si>
  <si>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</si>
  <si>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</si>
  <si>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</si>
  <si>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</si>
  <si>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</si>
  <si>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</si>
  <si>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</si>
  <si>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</si>
  <si>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</si>
  <si>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</si>
  <si>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</si>
  <si>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</si>
  <si>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</si>
  <si>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</si>
  <si>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</si>
  <si>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</si>
  <si>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</si>
  <si>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</si>
  <si>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</si>
  <si>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</si>
  <si>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</si>
  <si>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</si>
  <si>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</si>
  <si>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</si>
  <si>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</si>
  <si>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</si>
  <si>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</si>
  <si>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</si>
  <si>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</si>
  <si>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</si>
  <si>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</si>
  <si>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</si>
  <si>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</si>
  <si>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</si>
  <si>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</si>
  <si>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</si>
  <si>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</si>
  <si>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</si>
  <si>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</si>
  <si>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</si>
  <si>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</si>
  <si>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</si>
  <si>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</si>
  <si>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</si>
  <si>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</si>
  <si>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</si>
  <si>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</si>
  <si>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</si>
  <si>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</si>
  <si>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</si>
  <si>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</si>
  <si>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</si>
  <si>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</si>
  <si>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</si>
  <si>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</si>
  <si>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</si>
  <si>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</si>
  <si>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</si>
  <si>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</si>
  <si>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</si>
  <si>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</si>
  <si>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</si>
  <si>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</si>
  <si>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</si>
  <si>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</si>
  <si>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</si>
  <si>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</si>
  <si>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</si>
  <si>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</si>
  <si>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</si>
  <si>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</si>
  <si>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</si>
  <si>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</si>
  <si>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</si>
  <si>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</si>
  <si>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</si>
  <si>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</si>
  <si>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</si>
  <si>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</si>
  <si>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</si>
  <si>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</si>
  <si>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</si>
  <si>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</si>
  <si>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</si>
  <si>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</si>
  <si>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</si>
  <si>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</si>
  <si>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</si>
  <si>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</si>
  <si>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</si>
  <si>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</si>
  <si>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</si>
  <si>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</si>
  <si>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</si>
  <si>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</si>
  <si>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</si>
  <si>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</si>
  <si>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</si>
  <si>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</si>
  <si>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</si>
  <si>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</si>
  <si>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</si>
  <si>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</si>
  <si>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</si>
  <si>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</si>
  <si>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</si>
  <si>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</si>
  <si>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</si>
  <si>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</si>
  <si>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</si>
  <si>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</si>
  <si>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</si>
  <si>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</si>
  <si>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</si>
  <si>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</si>
  <si>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</si>
  <si>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</si>
  <si>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FAIXA ELEVADA FE-01 - RUA IBITUBA, ONDE SERÁ REMOVIDA A CAPA ASFÁLTICA E CALÇAMENTO ABAIXO DO ASFALTO</t>
  </si>
  <si>
    <t>FAIXA ELEVADA FE-02 - RUA IBITUBA, ONDE SERÁ REMOVIDA A CAPA ASFÁLTICA E CALÇAMENTO ABAIXO DO ASFALTO</t>
  </si>
  <si>
    <t>FAIXA ELEVADA FE-03 - ES-446, ONDE SERÁ REMOVIDA A CAPA ASFÁLTICA E CALÇAMENTO ABAIXO DO ASFALTO</t>
  </si>
  <si>
    <t>FAIXA ELEVADA FE-04 - RUA FELIPE DOS SANTOS, ONDE SERÁ REMOVIDA A CAPA ASFÁLTICA E CALÇAMENTO ABAIXO DO ASFALTO</t>
  </si>
  <si>
    <t>FAIXA ELEVADA FE-05 - AV. TANCREDO NEVES, ONDE SERÁ REMOVIDA A CAPA ASFÁLTICA E CALÇAMENTO ABAIXO DO ASFALTO</t>
  </si>
  <si>
    <t>FAIXA ELEVADA FE-06 - AV. TANCREDO NEVES, ONDE SERÁ REMOVIDA A CAPA ASFÁLTICA E CALÇAMENTO ABAIXO DO ASFALTO</t>
  </si>
  <si>
    <t>FAIXA ELEVADA FE-07 - AV. TANCREDO NEVES, ONDE SERÁ REMOVIDA A CAPA ASFÁLTICA E CALÇAMENTO ABAIXO DO ASFALTO</t>
  </si>
  <si>
    <t>FAIXA ELEVADA FE-08 - AV. TANCREDO NEVES, ONDE SERÁ REMOVIDA A CAPA ASFÁLTICA E CALÇAMENTO ABAIXO DO ASFALTO</t>
  </si>
  <si>
    <t>FAIXA ELEVADA FE-09 - RUA DAS CAMÉLIAS, ONDE SERÁ REMOVIDA A CAPA ASFÁLTICA E CALÇAMENTO ABAIXO DO ASFALTO</t>
  </si>
  <si>
    <t>FAIXA ELEVADA FE-10 -RUA ÁLVARO FERREIRA, ONDE SERÁ REMOVIDA A CAPA ASFÁLTICA E CALÇAMENTO ABAIXO DO ASFALTO</t>
  </si>
  <si>
    <t>FAIXA ELEVADA FE-11 -RUA ÁLVARO FERREIRA, ONDE SERÁ REMOVIDA A CAPA ASFÁLTICA E CALÇAMENTO ABAIXO DO ASFALTO</t>
  </si>
  <si>
    <t>FAIXA ELEVADA FE-12 -RUA ÁLVARO FERREIRA, ONDE SERÁ REMOVIDA A CAPA ASFÁLTICA E CALÇAMENTO ABAIXO DO ASFALTO</t>
  </si>
  <si>
    <t>FAIXA ELEVADA FE-13 -RUA ÁLVARO FERREIRA, ONDE SERÁ REMOVIDA A CAPA ASFÁLTICA E CALÇAMENTO ABAIXO DO ASFALTO</t>
  </si>
  <si>
    <t>FAIXA ELEVADA FE-14 -RUA AIRTON PACCA, ONDE SERÁ REMOVIDA A CAPA ASFÁLTICA E CALÇAMENTO ABAIXO DO ASFALTO</t>
  </si>
  <si>
    <t>FAIXA ELEVADA FE-15 -RUA AIRTON PACCA, ONDE SERÁ REMOVIDA A CAPA ASFÁLTICA E CALÇAMENTO ABAIXO DO ASFALTO</t>
  </si>
  <si>
    <t>FAIXA ELEVADA FE-16 -RUA Pe ARISTIDES TACIANO, ONDE SERÁ REMOVIDA A CAPA ASFÁLTICA E CALÇAMENTO ABAIXO DO ASFALTO</t>
  </si>
  <si>
    <t>FAIXA ELEVADA FE-01 - RUA IBITUBA: ESPESSURA É IGUAL A 15 CM CM DO PAVIMENTO RETIRADO + 5 CM DA CAPA ASFÁLTICA</t>
  </si>
  <si>
    <t>FAIXA ELEVADA FE-02 - RUA IBITUBA: ESPESSURA É IGUAL A 15 CM CM DO PAVIMENTO RETIRADO + 5 CM DA CAPA ASFÁLTICA</t>
  </si>
  <si>
    <t>FAIXA ELEVADA FE-03 - ES-446: ESPESSURA É IGUAL A 15 CM CM DO PAVIMENTO RETIRADO + 5 CM DA CAPA ASFÁLTICA</t>
  </si>
  <si>
    <t>FAIXA ELEVADA FE-04 - RUA FELIPE DOS SANTOS: ESPESSURA É IGUAL A 15 CM CM DO PAVIMENTO RETIRADO + 5 CM DA CAPA ASFÁLTICA</t>
  </si>
  <si>
    <t>FAIXA ELEVADA FE-05 - AV. TANCREDO NEVES: ESPESSURA É IGUAL A 15 CM CM DO PAVIMENTO RETIRADO + 5 CM DA CAPA ASFÁLTICA</t>
  </si>
  <si>
    <t>FAIXA ELEVADA FE-06 - AV. TANCREDO NEVES: ESPESSURA É IGUAL A 15 CM CM DO PAVIMENTO RETIRADO + 5 CM DA CAPA ASFÁLTICA</t>
  </si>
  <si>
    <t>FAIXA ELEVADA FE-07 - AV. TANCREDO NEVES: ESPESSURA É IGUAL A 15 CM CM DO PAVIMENTO RETIRADO + 5 CM DA CAPA ASFÁLTICA</t>
  </si>
  <si>
    <t>FAIXA ELEVADA FE-08 - AV. TANCREDO NEVES: ESPESSURA É IGUAL A 15 CM CM DO PAVIMENTO RETIRADO + 5 CM DA CAPA ASFÁLTICA</t>
  </si>
  <si>
    <t>FAIXA ELEVADA FE-09 - RUA DAS CAMÉLIAS: ESPESSURA É IGUAL A 15 CM CM DO PAVIMENTO RETIRADO + 5 CM DA CAPA ASFÁLTICA</t>
  </si>
  <si>
    <t>FAIXA ELEVADA FE-10 -RUA ÁLVARO FERREIRA: ESPESSURA É IGUAL A 15 CM CM DO PAVIMENTO RETIRADO + 5 CM DA CAPA ASFÁLTICA</t>
  </si>
  <si>
    <t>FAIXA ELEVADA FE-11 -RUA ÁLVARO FERREIRA: ESPESSURA É IGUAL A 15 CM CM DO PAVIMENTO RETIRADO + 5 CM DA CAPA ASFÁLTICA</t>
  </si>
  <si>
    <t>FAIXA ELEVADA FE-12 -RUA ÁLVARO FERREIRA: ESPESSURA É IGUAL A 15 CM CM DO PAVIMENTO RETIRADO + 5 CM DA CAPA ASFÁLTICA</t>
  </si>
  <si>
    <t>FAIXA ELEVADA FE-13 -RUA ÁLVARO FERREIRA: ESPESSURA É IGUAL A 15 CM CM DO PAVIMENTO RETIRADO + 5 CM DA CAPA ASFÁLTICA</t>
  </si>
  <si>
    <t>FAIXA ELEVADA FE-14 -RUA AIRTON PACCA: ESPESSURA É IGUAL A 15 CM CM DO PAVIMENTO RETIRADO + 5 CM DA CAPA ASFÁLTICA</t>
  </si>
  <si>
    <t>FAIXA ELEVADA FE-15 -RUA AIRTON PACCA: ESPESSURA É IGUAL A 15 CM CM DO PAVIMENTO RETIRADO + 5 CM DA CAPA ASFÁLTICA</t>
  </si>
  <si>
    <t>FAIXA ELEVADA FE-16 -RUA Pe ARISTIDES TACIANO: ESPESSURA É IGUAL A 15 CM CM DO PAVIMENTO RETIRADO + 5 CM DA CAPA ASFÁLTICA</t>
  </si>
  <si>
    <t>FAIXA ELEVADA FE-16 -RUA Pe ARISTIDES TACIANO</t>
  </si>
  <si>
    <t>FAIXA ELEVADA FE-15 -RUA AIRTON PACCA</t>
  </si>
  <si>
    <t>FAIXA ELEVADA FE-14 -RUA AIRTON PACCA</t>
  </si>
  <si>
    <t>FAIXA ELEVADA FE-13 -RUA ÁLVARO FERREIRA</t>
  </si>
  <si>
    <t>FAIXA ELEVADA FE-12 -RUA ÁLVARO FERREIRA</t>
  </si>
  <si>
    <t>FAIXA ELEVADA FE-11 -RUA ÁLVARO FERREIRA</t>
  </si>
  <si>
    <t>FAIXA ELEVADA FE-10 -RUA ÁLVARO FERREIRA</t>
  </si>
  <si>
    <t>FAIXA ELEVADA FE-09 - RUA DAS CAMÉLIAS</t>
  </si>
  <si>
    <t>FAIXA ELEVADA FE-08 - AV. TANCREDO NEVES</t>
  </si>
  <si>
    <t>FAIXA ELEVADA FE-07 - AV. TANCREDO NEVES</t>
  </si>
  <si>
    <t>FAIXA ELEVADA FE-06 - AV. TANCREDO NEVES</t>
  </si>
  <si>
    <t>FAIXA ELEVADA FE-05 - AV. TANCREDO NEVES</t>
  </si>
  <si>
    <t>FAIXA ELEVADA FE-04 - RUA FELIPE DOS SANTOS</t>
  </si>
  <si>
    <t>FAIXA ELEVADA FE-03 - ES-446</t>
  </si>
  <si>
    <t>FAIXA ELEVADA FE-02 - RUA IBITUBA</t>
  </si>
  <si>
    <t>FAIXA ELEVADA FE-01 - RUA IBITUBA</t>
  </si>
  <si>
    <t>RETIRADA DA CAPA DE ASFALTO (5 CM) + CALÇAMENTO (15 CM) ABAIXO DO ASFALTO PARA CONSTRUÇÃO DA FAIXA ELEVADA FE-16 -RUA Pe ARISTIDES TACIANO</t>
  </si>
  <si>
    <t>RETIRADA DA CAPA DE ASFALTO (5 CM) + CALÇAMENTO (15 CM) ABAIXO DO ASFALTO PARA CONSTRUÇÃO DA FAIXA ELEVADA FE-15 -RUA AIRTON PACCA</t>
  </si>
  <si>
    <t>RETIRADA DA CAPA DE ASFALTO (5 CM) + CALÇAMENTO (15 CM) ABAIXO DO ASFALTO PARA CONSTRUÇÃO DA FAIXA ELEVADA FE-14 -RUA AIRTON PACCA</t>
  </si>
  <si>
    <t>RETIRADA DA CAPA DE ASFALTO (5 CM) + CALÇAMENTO (15 CM) ABAIXO DO ASFALTO PARA CONSTRUÇÃO DA FAIXA ELEVADA FE-13 -RUA ÁLVARO FERREIRA</t>
  </si>
  <si>
    <t>RETIRADA DA CAPA DE ASFALTO (5 CM) + CALÇAMENTO (15 CM) ABAIXO DO ASFALTO PARA CONSTRUÇÃO DA FAIXA ELEVADA FE-12 -RUA ÁLVARO FERREIRA</t>
  </si>
  <si>
    <t>RETIRADA DA CAPA DE ASFALTO (5 CM) + CALÇAMENTO (15 CM) ABAIXO DO ASFALTO PARA CONSTRUÇÃO DA FAIXA ELEVADA FE-11 -RUA ÁLVARO FERREIRA</t>
  </si>
  <si>
    <t>RETIRADA DA CAPA DE ASFALTO (5 CM) + CALÇAMENTO (15 CM) ABAIXO DO ASFALTO PARA CONSTRUÇÃO DA FAIXA ELEVADA FE-10 -RUA ÁLVARO FERREIRA</t>
  </si>
  <si>
    <t>RETIRADA DA CAPA DE ASFALTO (5 CM) + CALÇAMENTO (15 CM) ABAIXO DO ASFALTO PARA CONSTRUÇÃO DA FAIXA ELEVADA FE-09 - RUA DAS CAMÉLIAS</t>
  </si>
  <si>
    <t>RETIRADA DA CAPA DE ASFALTO (5 CM) + CALÇAMENTO (15 CM) ABAIXO DO ASFALTO PARA CONSTRUÇÃO DA FAIXA ELEVADA FE-08 - AV. TANCREDO NEVES</t>
  </si>
  <si>
    <t>RETIRADA DA CAPA DE ASFALTO (5 CM) + CALÇAMENTO (15 CM) ABAIXO DO ASFALTO PARA CONSTRUÇÃO DA FAIXA ELEVADA FE-07 - AV. TANCREDO NEVES</t>
  </si>
  <si>
    <t>RETIRADA DA CAPA DE ASFALTO (5 CM) + CALÇAMENTO (15 CM) ABAIXO DO ASFALTO PARA CONSTRUÇÃO DA FAIXA ELEVADA FE-06 - AV. TANCREDO NEVES</t>
  </si>
  <si>
    <t>RETIRADA DA CAPA DE ASFALTO (5 CM) + CALÇAMENTO (15 CM) ABAIXO DO ASFALTO PARA CONSTRUÇÃO DA FAIXA ELEVADA FE-05 - AV. TANCREDO NEVES</t>
  </si>
  <si>
    <t>RETIRADA DA CAPA DE ASFALTO (5 CM) + CALÇAMENTO (15 CM) ABAIXO DO ASFALTO PARA CONSTRUÇÃO DA FAIXA ELEVADA FE-04 - RUA FELIPE DOS SANTOS</t>
  </si>
  <si>
    <t>RETIRADA DA CAPA DE ASFALTO (5 CM) + CALÇAMENTO (15 CM) ABAIXO DO ASFALTO PARA CONSTRUÇÃO DA FAIXA ELEVADA FE-03 - ES-446</t>
  </si>
  <si>
    <t>RETIRADA DA CAPA DE ASFALTO (5 CM) + CALÇAMENTO (15 CM) ABAIXO DO ASFALTO PARA CONSTRUÇÃO DA FAIXA ELEVADA FE-02 - RUA IBITUBA</t>
  </si>
  <si>
    <t>RETIRADA DA CAPA DE ASFALTO (5 CM) + CALÇAMENTO (15 CM) ABAIXO DO ASFALTO PARA CONSTRUÇÃO DA FAIXA ELEVADA FE-01 - RUA IBITUBA</t>
  </si>
  <si>
    <t>COMPRIMENTO DO TUBO = LARGURA DA FAIXA ELEVADA FE-16 -RUA Pe ARISTIDES TACIANO</t>
  </si>
  <si>
    <t>COMPRIMENTO DO TUBO = LARGURA DA FAIXA ELEVADA FE-15 -RUA AIRTON PACCA</t>
  </si>
  <si>
    <t>COMPRIMENTO DO TUBO = LARGURA DA FAIXA ELEVADA FE-14 -RUA AIRTON PACCA</t>
  </si>
  <si>
    <t>COMPRIMENTO DO TUBO = LARGURA DA FAIXA ELEVADA FE-13 -RUA ÁLVARO FERREIRA</t>
  </si>
  <si>
    <t>COMPRIMENTO DO TUBO = LARGURA DA FAIXA ELEVADA FE-12 -RUA ÁLVARO FERREIRA</t>
  </si>
  <si>
    <t>COMPRIMENTO DO TUBO = LARGURA DA FAIXA ELEVADA FE-11 -RUA ÁLVARO FERREIRA</t>
  </si>
  <si>
    <t>COMPRIMENTO DO TUBO = LARGURA DA FAIXA ELEVADA FE-10 -RUA ÁLVARO FERREIRA</t>
  </si>
  <si>
    <t>COMPRIMENTO DO TUBO = LARGURA DA FAIXA ELEVADA FE-09 - RUA DAS CAMÉLIAS</t>
  </si>
  <si>
    <t>COMPRIMENTO DO TUBO = LARGURA DA FAIXA ELEVADA FE-08 - AV. TANCREDO NEVES</t>
  </si>
  <si>
    <t>COMPRIMENTO DO TUBO = LARGURA DA FAIXA ELEVADA FE-07 - AV. TANCREDO NEVES</t>
  </si>
  <si>
    <t>COMPRIMENTO DO TUBO = LARGURA DA FAIXA ELEVADA FE-06 - AV. TANCREDO NEVES</t>
  </si>
  <si>
    <t>COMPRIMENTO DO TUBO = LARGURA DA FAIXA ELEVADA FE-05 - AV. TANCREDO NEVES</t>
  </si>
  <si>
    <t>COMPRIMENTO DO TUBO = LARGURA DA FAIXA ELEVADA FE-04 - RUA FELIPE DOS SANTOS</t>
  </si>
  <si>
    <t>COMPRIMENTO DO TUBO = LARGURA DA FAIXA ELEVADA FE-03 - ES-446</t>
  </si>
  <si>
    <t>COMPRIMENTO DO TUBO = LARGURA DA FAIXA ELEVADA FE-02 - RUA IBITUBA</t>
  </si>
  <si>
    <t>COMPRIMENTO DO TUBO = LARGURA DA FAIXA ELEVADA FE-01 - RUA IBITUBA</t>
  </si>
  <si>
    <t xml:space="preserve">LARGURA PLATÔ </t>
  </si>
  <si>
    <t>LARGURA RAMPA</t>
  </si>
  <si>
    <t>JUNÇÃO ENTRE A RAMPA FAIXA ELEVADA FE-16 -RUA Pe ARISTIDES TACIANO</t>
  </si>
  <si>
    <t>JUNÇÃO ENTRE A RAMPA FAIXA ELEVADA FE-15 -RUA AIRTON PACCA</t>
  </si>
  <si>
    <t>JUNÇÃO ENTRE A RAMPAFAIXA ELEVADA FE-14 -RUA AIRTON PACCA</t>
  </si>
  <si>
    <t>JUNÇÃO ENTRE A RAMPA FAIXA ELEVADA FE-13 -RUA ÁLVARO FERREIRA</t>
  </si>
  <si>
    <t>JUNÇÃO ENTRE A RAMPA FAIXA ELEVADA FE-12 -RUA ÁLVARO FERREIRA</t>
  </si>
  <si>
    <t>JUNÇÃO ENTRE A RAMPA FAIXA ELEVADA FE-11 -RUA ÁLVARO FERREIRA</t>
  </si>
  <si>
    <t>JUNÇÃO ENTRE A RAMPA FAIXA ELEVADA FE-10 -RUA ÁLVARO FERREIRA</t>
  </si>
  <si>
    <t>JUNÇÃO ENTRE A RAMPA FAIXA ELEVADA FE-09 - RUA DAS CAMÉLIAS</t>
  </si>
  <si>
    <t>JUNÇÃO ENTRE A RAMPA FAIXA ELEVADA FE-08 - AV. TANCREDO NEVES</t>
  </si>
  <si>
    <t>JUNÇÃO ENTRE A RAMPA FAIXA ELEVADA FE-07 - AV. TANCREDO NEVES</t>
  </si>
  <si>
    <t>JUNÇÃO ENTRE A RAMPA FAIXA ELEVADA FE-06 - AV. TANCREDO NEVES</t>
  </si>
  <si>
    <t>JUNÇÃO ENTRE A RAMPA FAIXA ELEVADA FE-05 - AV. TANCREDO NEVES</t>
  </si>
  <si>
    <t>JUNÇÃO ENTRE A RAMPA FAIXA ELEVADA FE-04 - RUA FELIPE DOS SANTOS</t>
  </si>
  <si>
    <t>JUNÇÃO ENTRE A RAMPA FAIXA ELEVADA FE-03 - ES-446</t>
  </si>
  <si>
    <t>JUNÇÃO ENTRE A RAMPA FAIXA ELEVADA FE-02 - RUA IBITUBA</t>
  </si>
  <si>
    <t>JUNÇÃO ENTRE A RAMPA FAIXA ELEVADA FE-01 - RUA IBITUBA</t>
  </si>
  <si>
    <t>CONCRETO DE REGULARIZAÇÃO PARA OS BLOCOS DE CONCRETO ASSENTADOS, COM FINALIDADE DE REJUNTAMENTO NAS LATERAIS JUNTO AO MEIO FIO DA FAIXA ELEVADA FE-16 -RUA Pe ARISTIDES TACIANO</t>
  </si>
  <si>
    <t>CONCRETO DE REGULARIZAÇÃO PARA OS BLOCOS DE CONCRETO ASSENTADOS, COM FINALIDADE DE REJUNTAMENTO NAS LATERAIS JUNTO AO MEIO FIO DA FAIXA ELEVADA FE-15 -RUA AIRTON PACCA</t>
  </si>
  <si>
    <t>CONCRETO DE REGULARIZAÇÃO PARA OS BLOCOS DE CONCRETO ASSENTADOS, COM FINALIDADE DE REJUNTAMENTO NAS LATERAIS JUNTO AO MEIO FIO DA FAIXA ELEVADA FE-14 -RUA AIRTON PACCA</t>
  </si>
  <si>
    <t>CONCRETO DE REGULARIZAÇÃO PARA OS BLOCOS DE CONCRETO ASSENTADOS, COM FINALIDADE DE REJUNTAMENTO NAS LATERAIS JUNTO AO MEIO FIO DA FAIXA ELEVADA FE-13 -RUA ÁLVARO FERREIRA</t>
  </si>
  <si>
    <t>CONCRETO DE REGULARIZAÇÃO PARA OS BLOCOS DE CONCRETO ASSENTADOS, COM FINALIDADE DE REJUNTAMENTO NAS LATERAIS JUNTO AO MEIO FIO DA FAIXA ELEVADA FE-12 -RUA ÁLVARO FERREIRA</t>
  </si>
  <si>
    <t>CONCRETO DE REGULARIZAÇÃO PARA OS BLOCOS DE CONCRETO ASSENTADOS, COM FINALIDADE DE REJUNTAMENTO NAS LATERAIS JUNTO AO MEIO FIO DA FAIXA ELEVADA FE-11 -RUA ÁLVARO FERREIRA</t>
  </si>
  <si>
    <t>CONCRETO DE REGULARIZAÇÃO PARA OS BLOCOS DE CONCRETO ASSENTADOS, COM FINALIDADE DE REJUNTAMENTO NAS LATERAIS JUNTO AO MEIO FIO DA FAIXA ELEVADA FE-10 -RUA ÁLVARO FERREIRA</t>
  </si>
  <si>
    <t>CONCRETO DE REGULARIZAÇÃO PARA OS BLOCOS DE CONCRETO ASSENTADOS, COM FINALIDADE DE REJUNTAMENTO NAS LATERAIS JUNTO AO MEIO FIO DA FAIXA ELEVADA FE-09 - RUA DAS CAMÉLIAS</t>
  </si>
  <si>
    <t>CONCRETO DE REGULARIZAÇÃO PARA OS BLOCOS DE CONCRETO ASSENTADOS, COM FINALIDADE DE REJUNTAMENTO NAS LATERAIS JUNTO AO MEIO FIO DA FAIXA ELEVADA FE-08 - AV. TANCREDO NEVES</t>
  </si>
  <si>
    <t>CONCRETO DE REGULARIZAÇÃO PARA OS BLOCOS DE CONCRETO ASSENTADOS, COM FINALIDADE DE REJUNTAMENTO NAS LATERAIS JUNTO AO MEIO FIO DA FAIXA ELEVADA FE-07 - AV. TANCREDO NEVES</t>
  </si>
  <si>
    <t>CONCRETO DE REGULARIZAÇÃO PARA OS BLOCOS DE CONCRETO ASSENTADOS, COM FINALIDADE DE REJUNTAMENTO NAS LATERAIS JUNTO AO MEIO FIO DA FAIXA ELEVADA FE-06 - AV. TANCREDO NEVES</t>
  </si>
  <si>
    <t>CONCRETO DE REGULARIZAÇÃO PARA OS BLOCOS DE CONCRETO ASSENTADOS, COM FINALIDADE DE REJUNTAMENTO NAS LATERAIS JUNTO AO MEIO FIO DA FAIXA ELEVADA FE-05 - AV. TANCREDO NEVES</t>
  </si>
  <si>
    <t>CONCRETO DE REGULARIZAÇÃO PARA OS BLOCOS DE CONCRETO ASSENTADOS, COM FINALIDADE DE REJUNTAMENTO NAS LATERAIS JUNTO AO MEIO FIO DA FAIXA ELEVADA FE-04 - RUA FELIPE DOS SANTOS</t>
  </si>
  <si>
    <t>CONCRETO DE REGULARIZAÇÃO PARA OS BLOCOS DE CONCRETO ASSENTADOS, COM FINALIDADE DE REJUNTAMENTO NAS LATERAIS JUNTO AO MEIO FIO DA FAIXA ELEVADA FE-03 - ES-446</t>
  </si>
  <si>
    <t>CONCRETO DE REGULARIZAÇÃO PARA OS BLOCOS DE CONCRETO ASSENTADOS, COM FINALIDADE DE REJUNTAMENTO NAS LATERAIS JUNTO AO MEIO FIO DA FAIXA ELEVADA FE-02 - RUA IBITUBA</t>
  </si>
  <si>
    <t>CONCRETO DE REGULARIZAÇÃO PARA OS BLOCOS DE CONCRETO ASSENTADOS, COM FINALIDADE DE REJUNTAMENTO NAS LATERAIS JUNTO AO MEIO FIO DA FAIXA ELEVADA FE-01 - RUA IBITUBA</t>
  </si>
  <si>
    <t>FÔRMA DE MADEIRA PARA PROTEÇÃO SUPERFICIAL DA JUNTA ENTRE BLOCOS E ASFALTO DURANTE A CONCRETAGEM, COM LARGURA MÍNIMA DE 20 CM NOS DOIS LADOS DA FAIXA ELEVADA FE-01 - RUA IBITUBA</t>
  </si>
  <si>
    <t>FÔRMA DE MADEIRA PARA PROTEÇÃO SUPERFICIAL DA JUNTA ENTRE BLOCOS E ASFALTO DURANTE A CONCRETAGEM, COM LARGURA MÍNIMA DE 20 CM NOS DOIS LADOS DA FAIXA ELEVADA FE-03 - ES-446</t>
  </si>
  <si>
    <t>FÔRMA DE MADEIRA PARA PROTEÇÃO SUPERFICIAL DA JUNTA ENTRE BLOCOS E ASFALTO DURANTE A CONCRETAGEM, COM LARGURA MÍNIMA DE 20 CM NOS DOIS LADOS DA FAIXA ELEVADA FE-02 - RUA IBITUBA</t>
  </si>
  <si>
    <t>FÔRMA DE MADEIRA PARA PROTEÇÃO SUPERFICIAL DA JUNTA ENTRE BLOCOS E ASFALTO DURANTE A CONCRETAGEM, COM LARGURA MÍNIMA DE 20 CM NOS DOIS LADOS DA FAIXA ELEVADA FE-04 - RUA FELIPE DOS SANTOS</t>
  </si>
  <si>
    <t>FÔRMA DE MADEIRA PARA PROTEÇÃO SUPERFICIAL DA JUNTA ENTRE BLOCOS E ASFALTO DURANTE A CONCRETAGEM, COM LARGURA MÍNIMA DE 20 CM NOS DOIS LADOS DA FAIXA ELEVADA FE-05 - AV. TANCREDO NEVES</t>
  </si>
  <si>
    <t>FÔRMA DE MADEIRA PARA PROTEÇÃO SUPERFICIAL DA JUNTA ENTRE BLOCOS E ASFALTO DURANTE A CONCRETAGEM, COM LARGURA MÍNIMA DE 20 CM NOS DOIS LADOS DA FAIXA ELEVADA FE-06 - AV. TANCREDO NEVES</t>
  </si>
  <si>
    <t>FÔRMA DE MADEIRA PARA PROTEÇÃO SUPERFICIAL DA JUNTA ENTRE BLOCOS E ASFALTO DURANTE A CONCRETAGEM, COM LARGURA MÍNIMA DE 20 CM NOS DOIS LADOS DA FAIXA ELEVADA FE-07 - AV. TANCREDO NEVES</t>
  </si>
  <si>
    <t>FÔRMA DE MADEIRA PARA PROTEÇÃO SUPERFICIAL DA JUNTA ENTRE BLOCOS E ASFALTO DURANTE A CONCRETAGEM, COM LARGURA MÍNIMA DE 20 CM NOS DOIS LADOS DA FAIXA ELEVADA FE-08 - AV. TANCREDO NEVES</t>
  </si>
  <si>
    <t>FÔRMA DE MADEIRA PARA PROTEÇÃO SUPERFICIAL DA JUNTA ENTRE BLOCOS E ASFALTO DURANTE A CONCRETAGEM, COM LARGURA MÍNIMA DE 20 CM NOS DOIS LADOS DA FAIXA ELEVADA FE-09 - RUA DAS CAMÉLIAS</t>
  </si>
  <si>
    <t>FÔRMA DE MADEIRA PARA PROTEÇÃO SUPERFICIAL DA JUNTA ENTRE BLOCOS E ASFALTO DURANTE A CONCRETAGEM, COM LARGURA MÍNIMA DE 20 CM NOS DOIS LADOS DA FAIXA ELEVADA FE-10 -RUA ÁLVARO FERREIRA</t>
  </si>
  <si>
    <t>FÔRMA DE MADEIRA PARA PROTEÇÃO SUPERFICIAL DA JUNTA ENTRE BLOCOS E ASFALTO DURANTE A CONCRETAGEM, COM LARGURA MÍNIMA DE 20 CM NOS DOIS LADOS DA FAIXA ELEVADA FE-11 -RUA ÁLVARO FERREIRA</t>
  </si>
  <si>
    <t>FÔRMA DE MADEIRA PARA PROTEÇÃO SUPERFICIAL DA JUNTA ENTRE BLOCOS E ASFALTO DURANTE A CONCRETAGEM, COM LARGURA MÍNIMA DE 20 CM NOS DOIS LADOS DA FAIXA ELEVADA FE-12 -RUA ÁLVARO FERREIRA</t>
  </si>
  <si>
    <t>FÔRMA DE MADEIRA PARA PROTEÇÃO SUPERFICIAL DA JUNTA ENTRE BLOCOS E ASFALTO DURANTE A CONCRETAGEM, COM LARGURA MÍNIMA DE 20 CM NOS DOIS LADOS DA FAIXA ELEVADA FE-13 -RUA ÁLVARO FERREIRA</t>
  </si>
  <si>
    <t>FÔRMA DE MADEIRA PARA PROTEÇÃO SUPERFICIAL DA JUNTA ENTRE BLOCOS E ASFALTO DURANTE A CONCRETAGEM, COM LARGURA MÍNIMA DE 20 CM NOS DOIS LADOS DA FAIXA ELEVADA FE-14 -RUA AIRTON PACCA</t>
  </si>
  <si>
    <t>FÔRMA DE MADEIRA PARA PROTEÇÃO SUPERFICIAL DA JUNTA ENTRE BLOCOS E ASFALTO DURANTE A CONCRETAGEM, COM LARGURA MÍNIMA DE 20 CM NOS DOIS LADOS DA FAIXA ELEVADA FE-15 -RUA AIRTON PACCA</t>
  </si>
  <si>
    <t>FÔRMA DE MADEIRA PARA PROTEÇÃO SUPERFICIAL DA JUNTA ENTRE BLOCOS E ASFALTO DURANTE A CONCRETAGEM, COM LARGURA MÍNIMA DE 20 CM NOS DOIS LADOS DA FAIXA ELEVADA FE-16 -RUA Pe ARISTIDES TACIANO</t>
  </si>
  <si>
    <t>COMPRIMENTO DE MEIO FIO NAS LATERAIS DA FAIXA ELEVADA FE-16 -RUA Pe ARISTIDES TACIANO</t>
  </si>
  <si>
    <t>COMPRIMENTO DE MEIO FIO NAS LATERAIS DA FAIXA ELEVADA FE-15 -RUA AIRTON PACCA</t>
  </si>
  <si>
    <t>COMPRIMENTO DE MEIO FIO NAS LATERAIS DA FAIXA ELEVADA FE-14 -RUA AIRTON PACCA</t>
  </si>
  <si>
    <t>COMPRIMENTO DE MEIO FIO NAS LATERAIS DA FAIXA ELEVADA FE-13 -RUA ÁLVARO FERREIRA</t>
  </si>
  <si>
    <t>COMPRIMENTO DE MEIO FIO NAS LATERAIS DA FAIXA ELEVADA FE-12 -RUA ÁLVARO FERREIRA</t>
  </si>
  <si>
    <t>COMPRIMENTO DE MEIO FIO NAS LATERAIS DA FAIXA ELEVADA FE-11 -RUA ÁLVARO FERREIRA</t>
  </si>
  <si>
    <t>COMPRIMENTO DE MEIO FIO NAS LATERAIS DA FAIXA ELEVADA FE-10 -RUA ÁLVARO FERREIRA</t>
  </si>
  <si>
    <t>COMPRIMENTO DE MEIO FIO NAS LATERAIS DA FAIXA ELEVADA FE-09 - RUA DAS CAMÉLIAS</t>
  </si>
  <si>
    <t>COMPRIMENTO DE MEIO FIO NAS LATERAIS DA FAIXA ELEVADA FE-08 - AV. TANCREDO NEVES</t>
  </si>
  <si>
    <t>COMPRIMENTO DE MEIO FIO NAS LATERAIS DA FAIXA ELEVADA FE-07 - AV. TANCREDO NEVES</t>
  </si>
  <si>
    <t>COMPRIMENTO DE MEIO FIO NAS LATERAIS DA FAIXA ELEVADA FE-06 - AV. TANCREDO NEVES</t>
  </si>
  <si>
    <t>COMPRIMENTO DE MEIO FIO NAS LATERAIS DA FAIXA ELEVADA FE-05 - AV. TANCREDO NEVES</t>
  </si>
  <si>
    <t>COMPRIMENTO DE MEIO FIO NAS LATERAIS DA FAIXA ELEVADA FE-04 - RUA FELIPE DOS SANTOS</t>
  </si>
  <si>
    <t>COMPRIMENTO DE MEIO FIO NAS LATERAIS DA FAIXA ELEVADA FE-03 - ES-446</t>
  </si>
  <si>
    <t>COMPRIMENTO DE MEIO FIO NAS LATERAIS DA FAIXA ELEVADA FE-02 - RUA IBITUBA</t>
  </si>
  <si>
    <t>COMPRIMENTO DE MEIO FIO NAS LATERAIS DA FAIXA ELEVADA FE-01 - RUA IBITUBA</t>
  </si>
  <si>
    <t>LISTRAS DA FAIXA DE PEDESTRES DA FAIXA ELEVADA  FE-01 - RUA IBITUBA</t>
  </si>
  <si>
    <t>LINHA DE RETENÇÃO DA FAIXA ELEVADA FE-01 - RUA IBITUBA</t>
  </si>
  <si>
    <t>SÍMBOLO DE TRIÂNGULO DA FAIXA ELEVADA  FE-01 - RUA IBITUBA</t>
  </si>
  <si>
    <t>LISTRAS DA FAIXA DE PEDESTRES DA FAIXA ELEVADA FE-02 - RUA IBITUBA</t>
  </si>
  <si>
    <t>LINHA DE RETENÇÃO DA FAIXA ELEVADA FE-02 - RUA IBITUBA</t>
  </si>
  <si>
    <t>SÍMBOLO DE TRIÂNGULO DA FAIXA ELEVADA FE-02 - RUA IBITUBA</t>
  </si>
  <si>
    <t>LISTRAS DA FAIXA DE PEDESTRES DA FAIXA ELEVADA FE-03 - ES-446</t>
  </si>
  <si>
    <t>LINHA DE RETENÇÃO DA FAIXA ELEVADAFE-03 - ES-446</t>
  </si>
  <si>
    <t>SÍMBOLO DE TRIÂNGULO DA FAIXA ELEVADA FE-03 - ES-446</t>
  </si>
  <si>
    <t>LISTRAS DA FAIXA DE PEDESTRES DA FAIXA ELEVADA FE-04 - RUA FELIPE DOS SANTOS</t>
  </si>
  <si>
    <t>LINHA DE RETENÇÃO DA FAIXA ELEVADA FE-04 - RUA FELIPE DOS SANTOS</t>
  </si>
  <si>
    <t>SÍMBOLO DE TRIÂNGULO DA FAIXA ELEVADA FE-04 - RUA FELIPE DOS SANTOS</t>
  </si>
  <si>
    <t>LISTRAS DA FAIXA DE PEDESTRES DA FAIXA ELEVADA FE-05 - AV. TANCREDO NEVES</t>
  </si>
  <si>
    <t>LINHA DE RETENÇÃO DA FAIXA ELEVADA FE-05 - AV. TANCREDO NEVES</t>
  </si>
  <si>
    <t>SÍMBOLO DE TRIÂNGULO DA FAIXA ELEVADA FE-05 - AV. TANCREDO NEVES</t>
  </si>
  <si>
    <t>LISTRAS DA FAIXA DE PEDESTRES DA FAIXA ELEVADA FE-06 - AV. TANCREDO NEVES</t>
  </si>
  <si>
    <t>LINHA DE RETENÇÃO DA FAIXA ELEVADA FE-06 - AV. TANCREDO NEVES</t>
  </si>
  <si>
    <t>SÍMBOLO DE TRIÂNGULO DA FAIXA ELEVADA FE-06 - AV. TANCREDO NEVES</t>
  </si>
  <si>
    <t>LISTRAS DA FAIXA DE PEDESTRES DA FAIXA ELEVADA FE-07 - AV. TANCREDO NEVES</t>
  </si>
  <si>
    <t>LINHA DE RETENÇÃO DA FAIXA ELEVADA FE-07 - AV. TANCREDO NEVES</t>
  </si>
  <si>
    <t>SÍMBOLO DE TRIÂNGULO DA FAIXA ELEVADA FE-07 - AV. TANCREDO NEVES</t>
  </si>
  <si>
    <t>LISTRAS DA FAIXA DE PEDESTRES DA FAIXA ELEVADA FE-08 - AV. TANCREDO NEVES</t>
  </si>
  <si>
    <t>LINHA DE RETENÇÃO DA FAIXA ELEVADA FE-08 - AV. TANCREDO NEVES</t>
  </si>
  <si>
    <t>SÍMBOLO DE TRIÂNGULO DA FAIXA ELEVADA FE-08 - AV. TANCREDO NEVES</t>
  </si>
  <si>
    <t>LISTRAS DA FAIXA DE PEDESTRES DA FAIXA ELEVADA FE-09 - RUA DAS CAMÉLIAS</t>
  </si>
  <si>
    <t>LINHA DE RETENÇÃO DA FAIXA ELEVADA FE-09 - RUA DAS CAMÉLIAS</t>
  </si>
  <si>
    <t>SÍMBOLO DE TRIÂNGULO DA FAIXA ELEVADA FE-09 - RUA DAS CAMÉLIAS</t>
  </si>
  <si>
    <t>LISTRAS DA FAIXA DE PEDESTRES DA FAIXA ELEVADA FE-10 -RUA ÁLVARO FERREIRA</t>
  </si>
  <si>
    <t>LINHA DE RETENÇÃO DA FAIXA ELEVADA FE-10 -RUA ÁLVARO FERREIRA</t>
  </si>
  <si>
    <t>SÍMBOLO DE TRIÂNGULO DA FAIXA ELEVADA FE-10 -RUA ÁLVARO FERREIRA</t>
  </si>
  <si>
    <t>LISTRAS DA FAIXA DE PEDESTRES DA FAIXA ELEVADA FE-11 -RUA ÁLVARO FERREIRA</t>
  </si>
  <si>
    <t>LINHA DE RETENÇÃO DA FAIXA ELEVADA FE-11 -RUA ÁLVARO FERREIRA</t>
  </si>
  <si>
    <t>SÍMBOLO DE TRIÂNGULO DA FAIXA ELEVADA FE-11 -RUA ÁLVARO FERREIRA</t>
  </si>
  <si>
    <t>LISTRAS DA FAIXA DE PEDESTRES DA FAIXA ELEVADA FE-12 -RUA ÁLVARO FERREIRA</t>
  </si>
  <si>
    <t>LINHA DE RETENÇÃO DA FAIXA ELEVADA FE-12 -RUA ÁLVARO FERREIRA</t>
  </si>
  <si>
    <t>SÍMBOLO DE TRIÂNGULO DA FAIXA ELEVADA FE-12 -RUA ÁLVARO FERREIRA</t>
  </si>
  <si>
    <t>LISTRAS DA FAIXA DE PEDESTRES DA FAIXA ELEVADA FE-13 -RUA ÁLVARO FERREIRA</t>
  </si>
  <si>
    <t>LINHA DE RETENÇÃO DA FAIXA ELEVADA FE-13 -RUA ÁLVARO FERREIRA</t>
  </si>
  <si>
    <t>SÍMBOLO DE TRIÂNGULO DA FAIXA ELEVADA FE-13 -RUA ÁLVARO FERREIRA</t>
  </si>
  <si>
    <t>LISTRAS DA FAIXA DE PEDESTRES DA FAIXA ELEVADA  FE-14 -RUA AIRTON PACCA</t>
  </si>
  <si>
    <t>LINHA DE RETENÇÃO DA FAIXA ELEVADA  FE-14 -RUA AIRTON PACCA</t>
  </si>
  <si>
    <t>SÍMBOLO DE TRIÂNGULO DA FAIXA ELEVADA FE-14 -RUA AIRTON PACCA</t>
  </si>
  <si>
    <t>LISTRAS DA FAIXA DE PEDESTRES DA FAIXA ELEVADA FE-15 -RUA AIRTON PACCA</t>
  </si>
  <si>
    <t>LINHA DE RETENÇÃO DA FAIXA ELEVADA FE-15 -RUA AIRTON PACCA</t>
  </si>
  <si>
    <t>SÍMBOLO DE TRIÂNGULO DA FAIXA ELEVADA FE-15 -RUA AIRTON PACCA</t>
  </si>
  <si>
    <t>LISTRAS DA FAIXA DE PEDESTRES DA FAIXA ELEVADA  FE-16 -RUA Pe ARISTIDES TACIANO</t>
  </si>
  <si>
    <t>LINHA DE RETENÇÃO DA FAIXA ELEVADA  FE-16 -RUA Pe ARISTIDES TACIANO</t>
  </si>
  <si>
    <t>SÍMBOLO DE TRIÂNGULO DA FAIXA ELEVADA  FE-16 -RUA Pe ARISTIDES TACIANO</t>
  </si>
  <si>
    <t>SINAL DE REGULAMENTAÇÃO R-19 “VELOCIDADE MÁXIMA PERMITIDA” ATÉ 30 KM/H - FAIXA ELEVADA FE-01 - RUA IBITUBA</t>
  </si>
  <si>
    <t>SINAL DE ADVERTÊNCIA A-18 “SALIÊNCIA OU LOMBADA" -  FAIXA ELEVADA FE-01 - RUA IBITUBA</t>
  </si>
  <si>
    <t>SINAL DE ADVERTÊNCIA A-32b “PASSAGEM SINALIZADA DE PEDESTRES COM SETA" - FAIXA ELEVADA FE-01 - RUA IBITUBA</t>
  </si>
  <si>
    <t>SINAL DE REGULAMENTAÇÃO R-19 “VELOCIDADE MÁXIMA PERMITIDA” ATÉ 30 KM/H - FAIXA ELEVADA FE-02 - RUA IBITUBA</t>
  </si>
  <si>
    <t>SINAL DE ADVERTÊNCIA A-18 “SALIÊNCIA OU LOMBADA" - FAIXA ELEVADA FE-02 - RUA IBITUBA</t>
  </si>
  <si>
    <t>SINAL DE ADVERTÊNCIA A-32b “PASSAGEM SINALIZADA DE PEDESTRES COM SETA" - FAIXA ELEVADA FE-02 - RUA IBITUBA</t>
  </si>
  <si>
    <t>SINAL DE REGULAMENTAÇÃO R-19 “VELOCIDADE MÁXIMA PERMITIDA” ATÉ 30 KM/H - FAIXA ELEVADA FE-03 - ES-446</t>
  </si>
  <si>
    <t>SINAL DE ADVERTÊNCIA A-18 “SALIÊNCIA OU LOMBADA" - FAIXA ELEVADA FE-03 - ES-446</t>
  </si>
  <si>
    <t>SINAL DE ADVERTÊNCIA A-32b “PASSAGEM SINALIZADA DE PEDESTRES COM SETA" - FAIXA ELEVADA FE-03 - ES-446</t>
  </si>
  <si>
    <t>SINAL DE REGULAMENTAÇÃO R-19 “VELOCIDADE MÁXIMA PERMITIDA” ATÉ 30 KM/H - FAIXA ELEVADA  FE-04 - RUA FELIPE DOS SANTOS</t>
  </si>
  <si>
    <t>SINAL DE ADVERTÊNCIA A-18 “SALIÊNCIA OU LOMBADA" - FAIXA ELEVADA FE-04 - RUA FELIPE DOS SANTOS</t>
  </si>
  <si>
    <t>SINAL DE ADVERTÊNCIA A-32b “PASSAGEM SINALIZADA DE PEDESTRES COM SETA" - FAIXA ELEVADA  FE-04 - RUA FELIPE DOS SANTOS</t>
  </si>
  <si>
    <t>SINAL DE REGULAMENTAÇÃO R-19 “VELOCIDADE MÁXIMA PERMITIDA” ATÉ 30 KM/H - FAIXA ELEVADA FE-05 - AV. TANCREDO NEVES</t>
  </si>
  <si>
    <t>SINAL DE ADVERTÊNCIA A-18 “SALIÊNCIA OU LOMBADA" - FAIXA ELEVADA FE-05 - AV. TANCREDO NEVES</t>
  </si>
  <si>
    <t>SINAL DE ADVERTÊNCIA A-32b “PASSAGEM SINALIZADA DE PEDESTRES COM SETA" - FAIXA ELEVADA FE-05 - AV. TANCREDO NEVES</t>
  </si>
  <si>
    <t>SINAL DE REGULAMENTAÇÃO R-19 “VELOCIDADE MÁXIMA PERMITIDA” ATÉ 30 KM/H - FAIXA ELEVADA FE-06 - AV. TANCREDO NEVES</t>
  </si>
  <si>
    <t>SINAL DE ADVERTÊNCIA A-18 “SALIÊNCIA OU LOMBADA" - FAIXA ELEVADA FE-06 - AV. TANCREDO NEVES</t>
  </si>
  <si>
    <t>SINAL DE ADVERTÊNCIA A-32b “PASSAGEM SINALIZADA DE PEDESTRES COM SETA" - FAIXA ELEVADA FE-06 - AV. TANCREDO NEVES</t>
  </si>
  <si>
    <t>SINAL DE REGULAMENTAÇÃO R-19 “VELOCIDADE MÁXIMA PERMITIDA” ATÉ 30 KM/H - FAIXA ELEVADA FE-07 - AV. TANCREDO NEVES</t>
  </si>
  <si>
    <t>SINAL DE ADVERTÊNCIA A-18 “SALIÊNCIA OU LOMBADA" - FAIXA ELEVADA FE-07 - AV. TANCREDO NEVES</t>
  </si>
  <si>
    <t>SINAL DE ADVERTÊNCIA A-32b “PASSAGEM SINALIZADA DE PEDESTRES COM SETA" - FAIXA ELEVADA FE-07 - AV. TANCREDO NEVES</t>
  </si>
  <si>
    <t>SINAL DE REGULAMENTAÇÃO R-19 “VELOCIDADE MÁXIMA PERMITIDA” ATÉ 30 KM/H - FAIXA ELEVADA FE-08 - AV. TANCREDO NEVES</t>
  </si>
  <si>
    <t>SINAL DE ADVERTÊNCIA A-18 “SALIÊNCIA OU LOMBADA" - FAIXA ELEVADA FE-08 - AV. TANCREDO NEVES</t>
  </si>
  <si>
    <t>SINAL DE ADVERTÊNCIA A-32b “PASSAGEM SINALIZADA DE PEDESTRES COM SETA" - FAIXA ELEVADA  FE-08 - AV. TANCREDO NEVES</t>
  </si>
  <si>
    <t>SINAL DE REGULAMENTAÇÃO R-19 “VELOCIDADE MÁXIMA PERMITIDA” ATÉ 30 KM/H - FAIXA ELEVADA FE-09 - RUA DAS CAMÉLIAS</t>
  </si>
  <si>
    <t>SINAL DE ADVERTÊNCIA A-18 “SALIÊNCIA OU LOMBADA" - FAIXA ELEVADA FE-09 - RUA DAS CAMÉLIAS</t>
  </si>
  <si>
    <t>SINAL DE ADVERTÊNCIA A-32b “PASSAGEM SINALIZADA DE PEDESTRES COM SETA" - FAIXA ELEVADA FE-09 - RUA DAS CAMÉLIAS</t>
  </si>
  <si>
    <t>SINAL DE REGULAMENTAÇÃO R-19 “VELOCIDADE MÁXIMA PERMITIDA” ATÉ 30 KM/H - FAIXA ELEVADA FE-10 -RUA ÁLVARO FERREIRA</t>
  </si>
  <si>
    <t>SINAL DE ADVERTÊNCIA A-18 “SALIÊNCIA OU LOMBADA" - FAIXA ELEVADA FE-10 -RUA ÁLVARO FERREIRA</t>
  </si>
  <si>
    <t>SINAL DE ADVERTÊNCIA A-32b “PASSAGEM SINALIZADA DE PEDESTRES COM SETA" - FAIXA ELEVADA FE-10 -RUA ÁLVARO FERREIRA</t>
  </si>
  <si>
    <t>SINAL DE REGULAMENTAÇÃO R-19 “VELOCIDADE MÁXIMA PERMITIDA” ATÉ 30 KM/H - FAIXA ELEVADA FE-11 -RUA ÁLVARO FERREIRA</t>
  </si>
  <si>
    <t>SINAL DE ADVERTÊNCIA A-18 “SALIÊNCIA OU LOMBADA" - FAIXA ELEVADA FE-11 -RUA ÁLVARO FERREIRA</t>
  </si>
  <si>
    <t>SINAL DE ADVERTÊNCIA A-32b “PASSAGEM SINALIZADA DE PEDESTRES COM SETA" - FAIXA ELEVADA FE-11 -RUA ÁLVARO FERREIRA</t>
  </si>
  <si>
    <t>SINAL DE REGULAMENTAÇÃO R-19 “VELOCIDADE MÁXIMA PERMITIDA” ATÉ 30 KM/H - FAIXA ELEVADA FE-12 -RUA ÁLVARO FERREIRA</t>
  </si>
  <si>
    <t>SINAL DE ADVERTÊNCIA A-18 “SALIÊNCIA OU LOMBADA" - FAIXA ELEVADA FE-12 -RUA ÁLVARO FERREIRA</t>
  </si>
  <si>
    <t>SINAL DE ADVERTÊNCIA A-32b “PASSAGEM SINALIZADA DE PEDESTRES COM SETA" - FAIXA ELEVADA FE-12 -RUA ÁLVARO FERREIRA</t>
  </si>
  <si>
    <t>SINAL DE REGULAMENTAÇÃO R-19 “VELOCIDADE MÁXIMA PERMITIDA” ATÉ 30 KM/H - FAIXA ELEVADA FE-13 -RUA ÁLVARO FERREIRA</t>
  </si>
  <si>
    <t>SINAL DE ADVERTÊNCIA A-18 “SALIÊNCIA OU LOMBADA" - FAIXA ELEVADA FE-13 -RUA ÁLVARO FERREIRA</t>
  </si>
  <si>
    <t>SINAL DE ADVERTÊNCIA A-18 “SALIÊNCIA OU LOMBADA" - FAIXA ELEVADA FE-14 -RUA AIRTON PACCA</t>
  </si>
  <si>
    <t>SINAL DE ADVERTÊNCIA A-32b “PASSAGEM SINALIZADA DE PEDESTRES COM SETA" - FAIXA ELEVADA FE-14 -RUA AIRTON PACCA</t>
  </si>
  <si>
    <t>SINAL DE REGULAMENTAÇÃO R-19 “VELOCIDADE MÁXIMA PERMITIDA” ATÉ 30 KM/H - FAIXA ELEVADA FE-15 -RUA AIRTON PACCA</t>
  </si>
  <si>
    <t>SINAL DE ADVERTÊNCIA A-18 “SALIÊNCIA OU LOMBADA" - FAIXA ELEVADA FE-15 -RUA AIRTON PACCA</t>
  </si>
  <si>
    <t>SINAL DE ADVERTÊNCIA A-32b “PASSAGEM SINALIZADA DE PEDESTRES COM SETA" - FAIXA ELEVADA FE-15 -RUA AIRTON PACCA</t>
  </si>
  <si>
    <t>SINAL DE REGULAMENTAÇÃO R-19 “VELOCIDADE MÁXIMA PERMITIDA” ATÉ 30 KM/H - FAIXA ELEVADA FE-16 -RUA Pe ARISTIDES TACIANO</t>
  </si>
  <si>
    <t>SINAL DE ADVERTÊNCIA A-18 “SALIÊNCIA OU LOMBADA" - FAIXA ELEVADA FE-16 -RUA Pe ARISTIDES TACIANO</t>
  </si>
  <si>
    <t>SINAL DE ADVERTÊNCIA A-32b “PASSAGEM SINALIZADA DE PEDESTRES COM SETA" - FAIXA ELEVADA FE-16 -RUA Pe ARISTIDES TACIANO</t>
  </si>
  <si>
    <t>COMPRIMENTO FAIXA</t>
  </si>
  <si>
    <t>CONSTRUÇÃO DE FAIXAS ELEVADAS EM DIVERSAS RUAS</t>
  </si>
  <si>
    <t>ESTRUTURAS DE CONCRETO E PAVIMENTAÇÃO</t>
  </si>
  <si>
    <t>ESTRUTURA DE DRENAGEM</t>
  </si>
  <si>
    <t>COMPRIMENTO
FAIXA RETENÇÃO</t>
  </si>
  <si>
    <t>Tubo de PVC rígido soldável marrom, DN 20mm (1/2"), inclusive conexões</t>
  </si>
  <si>
    <t>Tubo de PVC rígido soldável marrom, DN 25mm (3/4"), inclusive conexões</t>
  </si>
  <si>
    <t>Tubo de PVC rígido soldável marrom, DN 32mm (1"), inclusive conexões</t>
  </si>
  <si>
    <t>Tubo de PVC rígido soldável marrom, DN 40mm (1.1/4"), inclusive conexões</t>
  </si>
  <si>
    <t>Tubo de PVC rígido soldável marrom, DN 50mm (1.1/2"), inclusive conexões</t>
  </si>
  <si>
    <t>Tubo de PVC rígido soldável marrom, DN 60mm (2"), inclusive conexões</t>
  </si>
  <si>
    <t>Tubo de PVC rígido soldável marrom, DN 75mm (2.1/2"), inclusive conexões</t>
  </si>
  <si>
    <t>Tubo de PVC rígido soldável marrom, DN 85mm (3"), inclusive conexões</t>
  </si>
  <si>
    <t>Tubo de PVC rígido soldável branco, para esgoto, série normal, diâmetro 40mm (1 1/2"), inclusive conexões</t>
  </si>
  <si>
    <t>Tubo de PVC rígido soldável branco, para esgoto, série normal, diâmetro 50mm (2"), inclusive conexões</t>
  </si>
  <si>
    <t>Tubo de PVC rígido soldável branco, para esgoto, série normal, diâmetro 75mm (3"), inclusive conexões</t>
  </si>
  <si>
    <t>Tubo de PVC rígido soldável branco, para esgoto, série normal, diâmetro 100mm (4"), inclusive conexões</t>
  </si>
  <si>
    <t>Tubo de PVC rígido soldável branco, para esgoto, série normal, diâmetro 150mm (6"), inclusive conexões</t>
  </si>
  <si>
    <t>FURO EM CONCRETO</t>
  </si>
  <si>
    <t>Furo em concreto com martelete ou rompedor pneumático manual para diâmetros menores ou iguais a 1.1/2"</t>
  </si>
  <si>
    <t>cm</t>
  </si>
  <si>
    <t>Furo em concreto com martelete ou rompedor pneumático manual para diâmetros maiores 1.1/2" e menores ou iguais a 3"</t>
  </si>
  <si>
    <t>Furo em concreto com martelete ou rompedor pneumático manual para diâmetros maiores 3" e menores ou iguais a 4"</t>
  </si>
  <si>
    <t>Patch Panel 24 Portas RJ45/IDC Cat.6, inclusive fixação em Rack 19"</t>
  </si>
  <si>
    <t>Tanque vertical em polietileno, capacidade de 20.000 litros, com tampa de 1/4 de volta e vedação total, marcas de referência Fortlev, Bakof Tec, Rotoplastyc ou equivalente, incl. transporte horizontal manual até base de torre, transporte vertical com caminhão munck para içamento</t>
  </si>
  <si>
    <t>Poste circular de concreto de 11m padrão ESCELSA, incl. luminária tipo 1 pétala mod. BETA II Tecnowatt, c/ 3 lâmpadas à vapor de sódio 400W e reator alto fator de potência 400W/200V-marca de referência</t>
  </si>
  <si>
    <t>Emassamento de paredes e forros, com duas demãos de massa corrida, referência Suvinil, Coral, Metalatex ou equivalente, inclusive uma demão de liquido selador PVA, referência Suvinil, Coral ou Metalatex ou equivalente</t>
  </si>
  <si>
    <t>Pintura em paredes e forros, aplicação manual, com três demãos de tinta látex premium, referência Suvinil, Coral e Metalatex, inclusive uma demão de liquido selador PVA, referência Suvinil, Coral ou Metalatex ou equivalente</t>
  </si>
  <si>
    <t>Pintura em paredes e forros, aplicação manual, com três demãos de tinta esmalte sintético premium, acabamento fosco, referência Suvinil, Coral ou Metalatex, inclusive uma demão de liquido selador acrílico, referência Suvinil, Coral ou Metalatex ou equivalente</t>
  </si>
  <si>
    <t>Pintura em paredes e forros, aplicação manual, com três demão de tinta látex acrílico premium, referência Coral e Metalatex, inclusive uma demão de liquido selador acrílico, referência Suvinil, Coral ou Metalatex ou equivalente</t>
  </si>
  <si>
    <t>Pintura a cal (tipo caiação), sobre paredes e forros, a três demãos</t>
  </si>
  <si>
    <t>Pintura de letra, aplicação manual, em parede, dim. 20x30cm com tinta látex acrílica, marcas de referência Suvinil, Coral ou Metalatex ou equivalente</t>
  </si>
  <si>
    <t>Preparo em paredes e forros, aplicação manual, com uma demão de líquido selador acrílico, referência Suvinil, Coral ou Metalatex ou equivalente</t>
  </si>
  <si>
    <t>Pintura, sobre paredes e forros, aplicação manual, com duas demãos de tinta látex PVA premium, referência Suvinil, Coral e Metalatex, inclusive uma demão de liquido selador PVA, referência Suvinil, Coral ou Metalatex ou equivalente</t>
  </si>
  <si>
    <t>Pintura, sobre paredes e forros, aplicação manual, com duas demãos de tinta esmalte sintético, referência Suvinil, Coral e Metalatex, inclusive uma demão de liquido selador PVA, referência Suvinil, Coral ou Metalatex ou equivalente</t>
  </si>
  <si>
    <t>Pintura sobre paredes e forros, aplicação manual, com duas demãos de tinta látex acrílico premium, acabamento fosco, referência Suvinil, Coral e Metalatex, inclusive uma demão de liquido selador acrílico, referência Suvinil, Coral ou Metalatex</t>
  </si>
  <si>
    <t>Preparo em paredes e forros, aplicação manual, com uma demão de líquido selador PVA, referência Suvinil, Coral ou Metalatex ou equivalente</t>
  </si>
  <si>
    <t>Pintura sobre concreto ou blocos cerâmicos aparentes, aplicação manual, com duas demãos de verniz acrílico a base de água, acabamento fosco, referência Suvinil, Coral, Metalatex ou equivalente</t>
  </si>
  <si>
    <t>Pintura sobre concreto ou blocos cerâmicos aparentes, aplicação manual, com uma demão de silicone incolor, referência Suvinil, Sika, Vedacit ou equivalente</t>
  </si>
  <si>
    <t>Pintura sobre concreto ou blocos de concreto, aplicação manual, com três demãos de tinta látex acrílico premium, referência Suvinil, Coral e Metalatex, inclusive uma demão de liquido selador acrílico, referência Suvinil, Coral ou Metalatex ou equivalente</t>
  </si>
  <si>
    <t>Pintura sobre cobogós de concreto, aplicação manual, com duas demãos de tinta látex acrílico premium, referência Suvinil, Coral e Metalatex, inclusive uma demão de liquido selador acrílico, referência Suvinil, Coral ou Metalatex ou equivalente</t>
  </si>
  <si>
    <t>Pintura a cal de meio-fio (tipo a caiação), aplicação manual, a três demãos</t>
  </si>
  <si>
    <t>Pintura sobre concreto ou blocos de concreto, aplicação manual, com duas demãos de tinta látex PVA premium, referência Suvinil, Coral e Metalatex, inclusive uma demão de liquido selador PVA, referência Suvinil, Coral ou Metalatex ou equivalente</t>
  </si>
  <si>
    <t>Emassamento de esquadrias e elementos de madeira, com duas demãos de massa à base água, referência Suvinil, Coral, Sherwin Williams ou equivalente, inclusive uma demão de fundo nivelador alquídico branco, referência Suvinil, Coral ou Metalatex ou equivalente</t>
  </si>
  <si>
    <t>Pintura de esquadrias e elementos de madeira, aplicação manual, com duas demãos de tinta esmalte sintético referência Suvinil, Coral ou Metalatex, inclusive fundo branco nivelador, referência Suvinil, Coral e Metalatex ou equivalente</t>
  </si>
  <si>
    <t>Pintura de esquadrias e elementos de madeira, aplicação manual, com três demão de verniz brilhante incolor, linha Premium Copal, referência Suvinil, Eucatex, Montana ou equivalente</t>
  </si>
  <si>
    <t>Pintura de esquadrias e elementos de madeira, aplicação manual, com três demãos de verniz fosco incolor, linha Tripla Proteção Premium, referência Suvinil, Coral, Metalatex ou equivalente</t>
  </si>
  <si>
    <t>Pintura fundo nivelador alquídico branco, aplicada a rolo, pincel ou trincha, em madeira, a uma demão, referência Suvinil, Coral ou equivalente</t>
  </si>
  <si>
    <t>Pintura sobre metal, aplicação manual, com duas demãos de tinta esmalte sintético, referência Suvinil, Coral ou Metalatex, inclusive uma demão de fundo anticorrosivo</t>
  </si>
  <si>
    <t>Pintura de letras em chapas de ferro, dimensões 20x30cm, aplicação manual, com duas demãos de tinta esmalte sintético, referência Suvinil, Coral, Metalatex ou equivalente, inclusive uma demão de fundo anti-corrosivo</t>
  </si>
  <si>
    <t>Pintura sobre piso, aplicação manual, para execução de faixa demarcatória L=5cm, com três demãos de tinta à base de epóxi, marcas de referência Suvinil, Coral ou Metalatex ou equivalente</t>
  </si>
  <si>
    <t>Pintura sobre piso, aplicação manual, com duas demãos de tinta à base de resinas acrílicas, marcas de referência Suvinil, Coral, Sherwin Williams NovaCor, Metalatex ou equivalente</t>
  </si>
  <si>
    <t>Pintura sobre piso, aplicação manual, para execução de faixa demarcatória L=8cm, com três demãos de tinta à base de epóxi, marcas de referência Suvinil, Coral ou Metalatex ou equivalente</t>
  </si>
  <si>
    <t>Fornecimento e instalação Portão de correr em Gradil Nylofor 3D, em painel de aço galvanizado, Dim.: 3,50 x 2,43m - Belgo ou equivalente, malha retangular 200x50mm e fio de aço Ø5,0mm, incl. poste de aço galv. 60x40mm</t>
  </si>
  <si>
    <t>Fornecimento e instalação Portão de Abrir em Gradil Nylofor 3D, em painel de aço galvanizado, Dim.: 1,00 x 2,43m - Belgo ou equivalente, malha retangular 200x50mm e fio de aço Ø5,0mm, incl. poste de aço galv. 60x40mm</t>
  </si>
  <si>
    <t>Fornecimento e instalação de Gradil Nylofor 3D, em painel de aço galv., H: 2,03m - Belgo ou equivalente, malha retangular 200x50mm e fio de aço Ø5,0mm, incl. poste de aço galv. 60x40mm, chumbado em base de concreto</t>
  </si>
  <si>
    <t>Blocos pré-moldados de concreto intertravados tipo pavi-s ou equivalente, esp. de 8 cm e resistência a compressão mínima de 35MPa, assentados sobre colchão de areia 10cm e rejuntamento com pó de pedra</t>
  </si>
  <si>
    <t>Letra tipo Caixa em chapa de aço inox 304 escovado N16 - Largura: 7,5 cm, Altura: 15cm e Prof. 3cm, inclusive fixação invisível</t>
  </si>
  <si>
    <t>Letra tipo Caixa em chapa de aço inox 304 escovado N16 - Largura: 15 cm, Altura: 30cm e Prof. 3cm, inclusive fixação invisível</t>
  </si>
  <si>
    <t>(Gol 1.0 total flex - gasolina - preço LABOR) Seguro total, manutenção, combustível, eventuais taxas e emolumentos, bem como eventual substituição do veículo (se necessário), sem motorista, utilização até 2.000 (dois mil) km/mês</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</si>
  <si>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</si>
  <si>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</si>
  <si>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</si>
  <si>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</si>
  <si>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</si>
  <si>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</si>
  <si>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</si>
  <si>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</si>
  <si>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</si>
  <si>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</si>
  <si>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</si>
  <si>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</si>
  <si>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</si>
  <si>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</si>
  <si>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</si>
  <si>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</si>
  <si>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</si>
  <si>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</si>
  <si>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</si>
  <si>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</si>
  <si>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</si>
  <si>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</si>
  <si>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</si>
  <si>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</si>
  <si>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</si>
  <si>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</si>
  <si>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</si>
  <si>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</si>
  <si>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</si>
  <si>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</si>
  <si>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</si>
  <si>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</si>
  <si>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</si>
  <si>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</si>
  <si>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</si>
  <si>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</si>
  <si>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</si>
  <si>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</si>
  <si>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</si>
  <si>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</si>
  <si>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</si>
  <si>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</si>
  <si>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</si>
  <si>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</si>
  <si>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</si>
  <si>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</si>
  <si>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</si>
  <si>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</si>
  <si>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</si>
  <si>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</si>
  <si>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</si>
  <si>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</si>
  <si>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x 3/4"</t>
  </si>
  <si>
    <t>Adaptador de PVC soldável com flanges livres para caixa dágua, diâmetro 32mm x 1"</t>
  </si>
  <si>
    <t>Adaptador de PVC soldável com flanges livres para caixa dágua, diâmetro 40mm x 1 1/4"</t>
  </si>
  <si>
    <t>Adaptador de PVC soldável com flanges livres para caixa dágua, diâmetro 50mm x 1 1/2"</t>
  </si>
  <si>
    <t>Adaptador de PVC soldável com flanges livres para caixa dágua, diâmetro 60mm x 2"</t>
  </si>
  <si>
    <t>Adaptador de PVC soldável com flanges livres para caixa dágua, diâmetro 75mm x 2 1/2"</t>
  </si>
  <si>
    <t>Adaptador de PVC soldável com anel para caixa dágua, DN 32mm</t>
  </si>
  <si>
    <t>Adaptador de PVC com flanges livres para caixa dágua de 20mm x 1/2"</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</si>
  <si>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</si>
  <si>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</si>
  <si>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Us, inclusive fixação em Rack 19"</t>
  </si>
  <si>
    <t>Bandeja Simples Fixa 2 Us x 390mm carga máxima 20kg, inclusive fixação em Rack 19"</t>
  </si>
  <si>
    <t>Escada tipo marinheiro de tubo de ferro 1" e 3/4", com h=4.20m, para acesso a caixa dágua, inclusive pintura em esmalte sintético, conforme detalhe em projeto</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</si>
  <si>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</si>
  <si>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</si>
  <si>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</si>
  <si>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</si>
  <si>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</si>
  <si>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</si>
  <si>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</si>
  <si>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</si>
  <si>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</si>
  <si>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</si>
  <si>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</si>
  <si>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</si>
  <si>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</si>
  <si>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</si>
  <si>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</si>
  <si>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</si>
  <si>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</si>
  <si>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</si>
  <si>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</si>
  <si>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</si>
  <si>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</si>
  <si>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</si>
  <si>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</si>
  <si>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</si>
  <si>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</si>
  <si>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</si>
  <si>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</si>
  <si>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</si>
  <si>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</si>
  <si>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</si>
  <si>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</si>
  <si>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</si>
  <si>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</si>
  <si>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</si>
  <si>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</si>
  <si>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</si>
  <si>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</si>
  <si>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</si>
  <si>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</si>
  <si>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</si>
  <si>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</si>
  <si>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</si>
  <si>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</si>
  <si>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</si>
  <si>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</si>
  <si>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</si>
  <si>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</si>
  <si>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</si>
  <si>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</si>
  <si>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</si>
  <si>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</si>
  <si>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</si>
  <si>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</si>
  <si>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</si>
  <si>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</si>
  <si>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</si>
  <si>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</si>
  <si>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</si>
  <si>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</si>
  <si>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</si>
  <si>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</si>
  <si>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</si>
  <si>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</si>
  <si>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</si>
  <si>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</si>
  <si>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</si>
  <si>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</si>
  <si>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</si>
  <si>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</si>
  <si>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</si>
  <si>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</si>
  <si>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</si>
  <si>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</si>
  <si>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</si>
  <si>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</si>
  <si>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</si>
  <si>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</si>
  <si>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</si>
  <si>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</si>
  <si>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</si>
  <si>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</si>
  <si>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</si>
  <si>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</si>
  <si>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</si>
  <si>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</si>
  <si>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</si>
  <si>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</si>
  <si>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</si>
  <si>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</si>
  <si>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</si>
  <si>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</si>
  <si>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</si>
  <si>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</si>
  <si>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</si>
  <si>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</si>
  <si>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</si>
  <si>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</si>
  <si>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</si>
  <si>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</si>
  <si>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</si>
  <si>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</si>
  <si>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</si>
  <si>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</si>
  <si>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</si>
  <si>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</si>
  <si>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</si>
  <si>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</si>
  <si>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</si>
  <si>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</si>
  <si>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</si>
  <si>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</si>
  <si>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</si>
  <si>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</si>
  <si>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</si>
  <si>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</si>
  <si>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</si>
  <si>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</si>
  <si>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</si>
  <si>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</si>
  <si>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</si>
  <si>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</si>
  <si>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</si>
  <si>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</si>
  <si>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</si>
  <si>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</si>
  <si>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</si>
  <si>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</si>
  <si>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</si>
  <si>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</si>
  <si>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</si>
  <si>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</si>
  <si>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</si>
  <si>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</si>
  <si>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</si>
  <si>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</si>
  <si>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</si>
  <si>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</si>
  <si>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</si>
  <si>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</si>
  <si>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</si>
  <si>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</si>
  <si>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</si>
  <si>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</si>
  <si>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</si>
  <si>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</si>
  <si>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</si>
  <si>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</si>
  <si>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</si>
  <si>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</si>
  <si>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</si>
  <si>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</si>
  <si>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</si>
  <si>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</si>
  <si>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</si>
  <si>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</si>
  <si>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</si>
  <si>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</si>
  <si>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</si>
  <si>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</si>
  <si>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</si>
  <si>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</si>
  <si>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</si>
  <si>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</si>
  <si>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</si>
  <si>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</si>
  <si>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</si>
  <si>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</si>
  <si>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</si>
  <si>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</si>
  <si>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</si>
  <si>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</si>
  <si>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</si>
  <si>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</si>
  <si>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</si>
  <si>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</si>
  <si>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FABRICAÇÃO E INSTALAÇÃO DE TESOURA INTEIRA EM AÇO, VÃO DE 3 M, PARA TELHA ONDULADA DE FIBROCIMENTO, METÁLICA, PLÁSTICA OU TERMOACÚSTICA, INCLUSO IÇAMENTO. AF_12/2015</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</si>
  <si>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</si>
  <si>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</si>
  <si>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</si>
  <si>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</si>
  <si>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</si>
  <si>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KIT DE PORTA-PRONTA DE MADEIRA EM ACABAMENTO MELAMÍNICO BRANCO, FOLHA PESADA OU SUPERPESADA, E BATENTE METÁLICO, 80X210CM, FIXAÇÃO COM ARGAMASSA - FORNECIMENTO E INSTALAÇÃO. AF_12/2019_PS</t>
  </si>
  <si>
    <t>KIT DE PORTA-PRONTA DE MADEIRA EM ACABAMENTO MELAMÍNICO BRANCO, FOLHA PESADA OU SUPERPESADA, E BATENTE METÁLICO, 90X210CM, FIXAÇÃO COM ARGAMASSA - FORNECIMENTO E INSTALAÇÃO. AF_12/2019_PS</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</si>
  <si>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</si>
  <si>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</si>
  <si>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</si>
  <si>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</si>
  <si>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</si>
  <si>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</si>
  <si>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</si>
  <si>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</si>
  <si>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</si>
  <si>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</si>
  <si>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</si>
  <si>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</si>
  <si>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</si>
  <si>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</si>
  <si>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</si>
  <si>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</si>
  <si>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</si>
  <si>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</si>
  <si>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</si>
  <si>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</si>
  <si>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</si>
  <si>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</si>
  <si>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</si>
  <si>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</si>
  <si>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</si>
  <si>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</si>
  <si>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</si>
  <si>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</si>
  <si>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</si>
  <si>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</si>
  <si>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</si>
  <si>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</si>
  <si>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</si>
  <si>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</si>
  <si>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</si>
  <si>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</si>
  <si>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MONTAGEM DE ARMADURA DE ESTACAS, DIÂMETRO = 32,0 MM. AF_09/2021_PS</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</si>
  <si>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</si>
  <si>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</si>
  <si>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</si>
  <si>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</si>
  <si>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</si>
  <si>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</si>
  <si>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</si>
  <si>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</si>
  <si>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</si>
  <si>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</si>
  <si>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</si>
  <si>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</si>
  <si>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</si>
  <si>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</si>
  <si>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</si>
  <si>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</si>
  <si>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</si>
  <si>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</si>
  <si>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</si>
  <si>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</si>
  <si>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</si>
  <si>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</si>
  <si>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</si>
  <si>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</si>
  <si>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</si>
  <si>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</si>
  <si>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</si>
  <si>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</si>
  <si>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</si>
  <si>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</si>
  <si>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</si>
  <si>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</si>
  <si>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</si>
  <si>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</si>
  <si>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</si>
  <si>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</si>
  <si>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</si>
  <si>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</si>
  <si>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</si>
  <si>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</si>
  <si>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</si>
  <si>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</si>
  <si>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</si>
  <si>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</si>
  <si>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</si>
  <si>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</si>
  <si>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</si>
  <si>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</si>
  <si>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</si>
  <si>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</si>
  <si>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</si>
  <si>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</si>
  <si>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</si>
  <si>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</si>
  <si>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</si>
  <si>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</si>
  <si>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</si>
  <si>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</si>
  <si>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</si>
  <si>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</si>
  <si>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</si>
  <si>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</si>
  <si>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</si>
  <si>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</si>
  <si>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</si>
  <si>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</si>
  <si>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</si>
  <si>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</si>
  <si>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</si>
  <si>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</si>
  <si>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</si>
  <si>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</si>
  <si>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</si>
  <si>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</si>
  <si>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</si>
  <si>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</si>
  <si>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</si>
  <si>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</si>
  <si>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</si>
  <si>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</si>
  <si>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</si>
  <si>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</si>
  <si>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</si>
  <si>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</si>
  <si>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</si>
  <si>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</si>
  <si>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</si>
  <si>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</si>
  <si>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</si>
  <si>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</si>
  <si>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</si>
  <si>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</si>
  <si>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</si>
  <si>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</si>
  <si>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</si>
  <si>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</si>
  <si>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</si>
  <si>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</si>
  <si>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</si>
  <si>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</si>
  <si>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</si>
  <si>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</si>
  <si>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</si>
  <si>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</si>
  <si>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</si>
  <si>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</si>
  <si>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</si>
  <si>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</si>
  <si>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</si>
  <si>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</si>
  <si>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</si>
  <si>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</si>
  <si>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</si>
  <si>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</si>
  <si>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</si>
  <si>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</si>
  <si>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</si>
  <si>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</si>
  <si>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</si>
  <si>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</si>
  <si>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</si>
  <si>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</si>
  <si>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</si>
  <si>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</si>
  <si>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</si>
  <si>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</si>
  <si>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</si>
  <si>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</si>
  <si>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</si>
  <si>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</si>
  <si>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</si>
  <si>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</si>
  <si>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</si>
  <si>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</si>
  <si>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</si>
  <si>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</si>
  <si>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</si>
  <si>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</si>
  <si>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</si>
  <si>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</si>
  <si>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</si>
  <si>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</si>
  <si>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</si>
  <si>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</si>
  <si>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</si>
  <si>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</si>
  <si>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</si>
  <si>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</si>
  <si>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</si>
  <si>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</si>
  <si>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</si>
  <si>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</si>
  <si>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</si>
  <si>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</si>
  <si>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</si>
  <si>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</si>
  <si>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</si>
  <si>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</si>
  <si>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</si>
  <si>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</si>
  <si>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</si>
  <si>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</si>
  <si>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</si>
  <si>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</si>
  <si>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</si>
  <si>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</si>
  <si>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</si>
  <si>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</si>
  <si>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</si>
  <si>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</si>
  <si>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</si>
  <si>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</si>
  <si>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</si>
  <si>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</si>
  <si>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</si>
  <si>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</si>
  <si>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</si>
  <si>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</si>
  <si>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</si>
  <si>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</si>
  <si>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</si>
  <si>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</si>
  <si>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</si>
  <si>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</si>
  <si>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</si>
  <si>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</si>
  <si>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</si>
  <si>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</si>
  <si>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</si>
  <si>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</si>
  <si>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</si>
  <si>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</si>
  <si>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</si>
  <si>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</si>
  <si>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</si>
  <si>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</si>
  <si>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</si>
  <si>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</si>
  <si>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</si>
  <si>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</si>
  <si>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</si>
  <si>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</si>
  <si>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</si>
  <si>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</si>
  <si>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</si>
  <si>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</si>
  <si>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</si>
  <si>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</si>
  <si>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</si>
  <si>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</si>
  <si>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</si>
  <si>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</si>
  <si>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</si>
  <si>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</si>
  <si>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</si>
  <si>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</si>
  <si>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</si>
  <si>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</si>
  <si>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</si>
  <si>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</si>
  <si>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</si>
  <si>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</si>
  <si>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</si>
  <si>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</si>
  <si>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</si>
  <si>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</si>
  <si>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</si>
  <si>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</si>
  <si>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</si>
  <si>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</si>
  <si>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</si>
  <si>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</si>
  <si>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</si>
  <si>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</si>
  <si>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</si>
  <si>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</si>
  <si>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</si>
  <si>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</si>
  <si>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</si>
  <si>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</si>
  <si>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</si>
  <si>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</si>
  <si>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</si>
  <si>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</si>
  <si>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</si>
  <si>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</si>
  <si>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</si>
  <si>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</si>
  <si>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</si>
  <si>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</si>
  <si>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</si>
  <si>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</si>
  <si>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</si>
  <si>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</si>
  <si>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</si>
  <si>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</si>
  <si>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</si>
  <si>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</si>
  <si>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</si>
  <si>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</si>
  <si>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</si>
  <si>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</si>
  <si>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</si>
  <si>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</si>
  <si>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</si>
  <si>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</si>
  <si>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</si>
  <si>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</si>
  <si>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</si>
  <si>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</si>
  <si>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</si>
  <si>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</si>
  <si>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</si>
  <si>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</si>
  <si>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</si>
  <si>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</si>
  <si>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</si>
  <si>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</si>
  <si>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</si>
  <si>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</si>
  <si>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</si>
  <si>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</si>
  <si>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</si>
  <si>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</si>
  <si>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</si>
  <si>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</si>
  <si>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</si>
  <si>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</si>
  <si>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</si>
  <si>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</si>
  <si>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</si>
  <si>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</si>
  <si>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</si>
  <si>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</si>
  <si>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</si>
  <si>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</si>
  <si>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</si>
  <si>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</si>
  <si>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</si>
  <si>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</si>
  <si>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</si>
  <si>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</si>
  <si>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</si>
  <si>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</si>
  <si>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</si>
  <si>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</si>
  <si>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</si>
  <si>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</si>
  <si>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</si>
  <si>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</si>
  <si>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</si>
  <si>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</si>
  <si>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</si>
  <si>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</si>
  <si>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</si>
  <si>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</si>
  <si>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</si>
  <si>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</si>
  <si>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</si>
  <si>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</si>
  <si>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</si>
  <si>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</si>
  <si>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</si>
  <si>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</si>
  <si>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</si>
  <si>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</si>
  <si>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</si>
  <si>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</si>
  <si>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</si>
  <si>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</si>
  <si>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</si>
  <si>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</si>
  <si>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</si>
  <si>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</si>
  <si>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</si>
  <si>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</si>
  <si>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</si>
  <si>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</si>
  <si>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</si>
  <si>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</si>
  <si>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</si>
  <si>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</si>
  <si>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</si>
  <si>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</si>
  <si>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</si>
  <si>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</si>
  <si>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</si>
  <si>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</si>
  <si>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</si>
  <si>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</si>
  <si>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</si>
  <si>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</si>
  <si>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</si>
  <si>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</si>
  <si>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</si>
  <si>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</si>
  <si>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</si>
  <si>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</si>
  <si>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</si>
  <si>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</si>
  <si>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</si>
  <si>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</si>
  <si>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</si>
  <si>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</si>
  <si>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</si>
  <si>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</si>
  <si>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</si>
  <si>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</si>
  <si>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</si>
  <si>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</si>
  <si>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</si>
  <si>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</si>
  <si>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</si>
  <si>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</si>
  <si>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</si>
  <si>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</si>
  <si>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</si>
  <si>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</si>
  <si>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</si>
  <si>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</si>
  <si>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</si>
  <si>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</si>
  <si>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</si>
  <si>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</si>
  <si>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</si>
  <si>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</si>
  <si>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</si>
  <si>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</si>
  <si>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</si>
  <si>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</si>
  <si>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</si>
  <si>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</si>
  <si>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</si>
  <si>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</si>
  <si>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</si>
  <si>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</si>
  <si>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</si>
  <si>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</si>
  <si>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</si>
  <si>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</si>
  <si>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</si>
  <si>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</si>
  <si>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</si>
  <si>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</si>
  <si>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</si>
  <si>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</si>
  <si>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</si>
  <si>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</si>
  <si>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</si>
  <si>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</si>
  <si>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</si>
  <si>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</si>
  <si>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</si>
  <si>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</si>
  <si>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</si>
  <si>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</si>
  <si>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</si>
  <si>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</si>
  <si>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</si>
  <si>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</si>
  <si>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</si>
  <si>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</si>
  <si>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</si>
  <si>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</si>
  <si>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</si>
  <si>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</si>
  <si>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</si>
  <si>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</si>
  <si>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</si>
  <si>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</si>
  <si>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</si>
  <si>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</si>
  <si>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</si>
  <si>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</si>
  <si>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</si>
  <si>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</si>
  <si>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</si>
  <si>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</si>
  <si>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</si>
  <si>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</si>
  <si>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</si>
  <si>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</si>
  <si>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</si>
  <si>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</si>
  <si>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</si>
  <si>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</si>
  <si>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</si>
  <si>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</si>
  <si>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</si>
  <si>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</si>
  <si>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</si>
  <si>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</si>
  <si>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</si>
  <si>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</si>
  <si>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</si>
  <si>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</si>
  <si>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</si>
  <si>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</si>
  <si>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</si>
  <si>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</si>
  <si>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</si>
  <si>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</si>
  <si>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</si>
  <si>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</si>
  <si>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</si>
  <si>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</si>
  <si>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</si>
  <si>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</si>
  <si>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</si>
  <si>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</si>
  <si>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</si>
  <si>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</si>
  <si>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</si>
  <si>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</si>
  <si>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</si>
  <si>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</si>
  <si>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</si>
  <si>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</si>
  <si>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</si>
  <si>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</si>
  <si>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</si>
  <si>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</si>
  <si>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</si>
  <si>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</si>
  <si>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</si>
  <si>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</si>
  <si>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</si>
  <si>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</si>
  <si>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</si>
  <si>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</si>
  <si>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</si>
  <si>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</si>
  <si>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</si>
  <si>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</si>
  <si>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</si>
  <si>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</si>
  <si>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</si>
  <si>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</si>
  <si>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</si>
  <si>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</si>
  <si>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</si>
  <si>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</si>
  <si>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</si>
  <si>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</si>
  <si>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</si>
  <si>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</si>
  <si>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</si>
  <si>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</si>
  <si>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</si>
  <si>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</si>
  <si>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</si>
  <si>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</si>
  <si>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</si>
  <si>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</si>
  <si>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</si>
  <si>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</si>
  <si>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</si>
  <si>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</si>
  <si>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</si>
  <si>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</si>
  <si>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</si>
  <si>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</si>
  <si>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</si>
  <si>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</si>
  <si>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</si>
  <si>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</si>
  <si>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</si>
  <si>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</si>
  <si>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</si>
  <si>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</si>
  <si>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</si>
  <si>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</si>
  <si>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</si>
  <si>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</si>
  <si>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</si>
  <si>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</si>
  <si>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</si>
  <si>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</si>
  <si>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</si>
  <si>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</si>
  <si>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</si>
  <si>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</si>
  <si>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</si>
  <si>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</si>
  <si>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</si>
  <si>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</si>
  <si>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</si>
  <si>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</si>
  <si>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</si>
  <si>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</si>
  <si>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</si>
  <si>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</si>
  <si>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</si>
  <si>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</si>
  <si>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</si>
  <si>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</si>
  <si>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</si>
  <si>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</si>
  <si>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</si>
  <si>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</si>
  <si>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</si>
  <si>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</si>
  <si>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</si>
  <si>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</si>
  <si>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</si>
  <si>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</si>
  <si>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</si>
  <si>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</si>
  <si>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</si>
  <si>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</si>
  <si>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</si>
  <si>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</si>
  <si>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</si>
  <si>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</si>
  <si>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</si>
  <si>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</si>
  <si>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</si>
  <si>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</si>
  <si>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</si>
  <si>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</si>
  <si>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</si>
  <si>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</si>
  <si>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</si>
  <si>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</si>
  <si>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</si>
  <si>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</si>
  <si>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</si>
  <si>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</si>
  <si>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</si>
  <si>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</si>
  <si>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</si>
  <si>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</si>
  <si>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</si>
  <si>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</si>
  <si>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</si>
  <si>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</si>
  <si>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</si>
  <si>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</si>
  <si>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</si>
  <si>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</si>
  <si>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</si>
  <si>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</si>
  <si>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</si>
  <si>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</si>
  <si>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</si>
  <si>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</si>
  <si>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</si>
  <si>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</si>
  <si>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</si>
  <si>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</si>
  <si>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</si>
  <si>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</si>
  <si>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</si>
  <si>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</si>
  <si>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</si>
  <si>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</si>
  <si>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</si>
  <si>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</si>
  <si>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</si>
  <si>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</si>
  <si>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</si>
  <si>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</si>
  <si>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</si>
  <si>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</si>
  <si>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</si>
  <si>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</si>
  <si>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</si>
  <si>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</si>
  <si>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</si>
  <si>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</si>
  <si>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</si>
  <si>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</si>
  <si>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</si>
  <si>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</si>
  <si>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</si>
  <si>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</si>
  <si>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</si>
  <si>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</si>
  <si>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</si>
  <si>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</si>
  <si>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</si>
  <si>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</si>
  <si>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</si>
  <si>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</si>
  <si>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</si>
  <si>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</si>
  <si>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</si>
  <si>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</si>
  <si>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</si>
  <si>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</si>
  <si>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</si>
  <si>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</si>
  <si>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</si>
  <si>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</si>
  <si>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</si>
  <si>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</si>
  <si>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</si>
  <si>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</si>
  <si>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</si>
  <si>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</si>
  <si>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</si>
  <si>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</si>
  <si>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</si>
  <si>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PISO PODOTÁTIL DE ALERTA OU DIRECIONAL, DE CONCRETO, ASSENTADO SOBRE ARGAMASSA. AF_05/2023</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</si>
  <si>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</si>
  <si>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</si>
  <si>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</si>
  <si>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</si>
  <si>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</si>
  <si>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</si>
  <si>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</si>
  <si>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</si>
  <si>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</si>
  <si>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</si>
  <si>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</si>
  <si>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</si>
  <si>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</si>
  <si>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</si>
  <si>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</si>
  <si>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</si>
  <si>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</si>
  <si>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</si>
  <si>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</si>
  <si>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</si>
  <si>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</si>
  <si>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</si>
  <si>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</si>
  <si>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</si>
  <si>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</si>
  <si>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</si>
  <si>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</si>
  <si>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</si>
  <si>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</si>
  <si>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</si>
  <si>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</si>
  <si>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</si>
  <si>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</si>
  <si>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</si>
  <si>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</si>
  <si>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</si>
  <si>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</si>
  <si>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</si>
  <si>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</si>
  <si>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</si>
  <si>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</si>
  <si>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</si>
  <si>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</si>
  <si>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</si>
  <si>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</si>
  <si>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</si>
  <si>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</si>
  <si>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</si>
  <si>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</si>
  <si>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</si>
  <si>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</si>
  <si>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</si>
  <si>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</si>
  <si>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</si>
  <si>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</si>
  <si>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</si>
  <si>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</si>
  <si>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</si>
  <si>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</si>
  <si>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</si>
  <si>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</si>
  <si>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</si>
  <si>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</si>
  <si>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</si>
  <si>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</si>
  <si>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</si>
  <si>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</si>
  <si>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</si>
  <si>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</si>
  <si>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</si>
  <si>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</si>
  <si>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</si>
  <si>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</si>
  <si>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</si>
  <si>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</si>
  <si>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</si>
  <si>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</si>
  <si>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</si>
  <si>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</si>
  <si>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</si>
  <si>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</si>
  <si>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</si>
  <si>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</si>
  <si>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</si>
  <si>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</si>
  <si>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</si>
  <si>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</si>
  <si>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</si>
  <si>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</si>
  <si>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</si>
  <si>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</si>
  <si>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</si>
  <si>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</si>
  <si>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</si>
  <si>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</si>
  <si>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</si>
  <si>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</si>
  <si>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</si>
  <si>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</si>
  <si>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</si>
  <si>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</si>
  <si>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</si>
  <si>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</si>
  <si>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</si>
  <si>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</si>
  <si>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</si>
  <si>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</si>
  <si>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</si>
  <si>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</si>
  <si>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</si>
  <si>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</si>
  <si>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</si>
  <si>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</si>
  <si>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</si>
  <si>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</si>
  <si>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</si>
  <si>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</si>
  <si>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</si>
  <si>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</si>
  <si>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</si>
  <si>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</si>
  <si>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</si>
  <si>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</si>
  <si>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</si>
  <si>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</si>
  <si>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</si>
  <si>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</si>
  <si>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AJUDANTE DE ESTRUTURAS METALICAS (HORISTA)                                                                                                                                                                                                                                                                                                                                                                                                                                                                </t>
  </si>
  <si>
    <t xml:space="preserve">ALIMENTACAO - MENSALISTA (COLETADO CAIXA - ENCARGOS COMPLEMENTARES)                                                                                                                                                                                                                                                                                                                                                                                                                                       </t>
  </si>
  <si>
    <t xml:space="preserve">AR CONDICIONADO SPLIT INVERTER, HI-WALL (PAREDE), 24000 BTU/H, CICLO FRIO, 60HZ, CLASSIFICACAO A (SELO PROCEL), GAS HFC, CONTROLE S/FIO                                                                                                                                                                                                                                                                                                                                                                   </t>
  </si>
  <si>
    <t xml:space="preserve">ARGAMASSA POLIMERICA IMPERMEABILIZANTE SEMIFLEXIVEL, BICOMPONENTE, A BASE DE CIMENTO E ADITIVOS                                                                                                                                                                                                                                                                                                                                                                                                           </t>
  </si>
  <si>
    <t xml:space="preserve">ARGAMASSA USINADA AUTOADENSAVEL E AUTONIVELANTE PARA CONTRAPISO, COM BOMBEAMENTO (DISPONIBILIZACAO DE BOMBA), SEM O LANCAMENTO                                                                                                                                                                                                                                                                                                                                                                            </t>
  </si>
  <si>
    <t xml:space="preserve">ARQUITETO JUNIOR (HORISTA)                                                                                                                                                                                                                                                                                                                                                                                                                                                                                </t>
  </si>
  <si>
    <t xml:space="preserve">ARQUITETO PLENO (HORISTA)                                                                                                                                                                                                                                                                                                                                                                                                                                                                                 </t>
  </si>
  <si>
    <t xml:space="preserve">ARQUITETO SENIOR (HORISTA)                                                                                                                                                                                                                                                                                                                                                                                                                                                                                </t>
  </si>
  <si>
    <t xml:space="preserve">ASSENTADOR DE MANILHAS (HORISTA)                                                                                                                                                                                                                                                                                                                                                                                                                                                                          </t>
  </si>
  <si>
    <t xml:space="preserve">AUXILIAR DE MECANICO (HORISTA)                                                                                                                                                                                                                                                                                                                                                                                                                                                                            </t>
  </si>
  <si>
    <t xml:space="preserve">AUXILIAR DE SERVICOS GERAIS (HORISTA)                                                                                                                                                                                                                                                                                                                                                                                                                                                                     </t>
  </si>
  <si>
    <t xml:space="preserve">AUXILIAR TECNICO / ASSISTENTE DE ENGENHARIA (HORISTA)                                                                                                                                                                                                                                                                                                                                                                                                                                                     </t>
  </si>
  <si>
    <t xml:space="preserve">BANCADA/ BANCA/ BALCAO/ TAMPO EM MARMORE BRANCO COMUM, POLIDO, LISO, ACABAMENTO RETO, E= *3* CM (SEM FUROS)                                                                                                                                                                                                                                                                                                                                                                                               </t>
  </si>
  <si>
    <t xml:space="preserve">BLASTER, DINAMITADOR OU CABO DE FOGO (HORISTA)                                                                                                                                                                                                                                                                                                                                                                                                                                                            </t>
  </si>
  <si>
    <t xml:space="preserve">BOLSA DE LIGACAO EM PVC FLEXIVEL PARA VASO SANITARIO 40 MM (1 1/2")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</si>
  <si>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</si>
  <si>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</si>
  <si>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</si>
  <si>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</si>
  <si>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</si>
  <si>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</si>
  <si>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</si>
  <si>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</si>
  <si>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</si>
  <si>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</si>
  <si>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</si>
  <si>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</si>
  <si>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</si>
  <si>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</si>
  <si>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</si>
  <si>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</si>
  <si>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</si>
  <si>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</si>
  <si>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</si>
  <si>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</si>
  <si>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</si>
  <si>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</si>
  <si>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</si>
  <si>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</si>
  <si>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</si>
  <si>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CALCETEIRO / RASTELEIRO (HORISTA)                                                                                                                                                                                                                                                                                                                                                                                                                                                                         </t>
  </si>
  <si>
    <t xml:space="preserve">CALCETEIRO / RASTELEIRO (MENSALISTA)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</si>
  <si>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</si>
  <si>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</si>
  <si>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</si>
  <si>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</si>
  <si>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</si>
  <si>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</si>
  <si>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</si>
  <si>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</si>
  <si>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CAVOUQUEIRO OU OPERADOR DE PERFURATRIZ / ROMPEDOR (HORISTA)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</si>
  <si>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</si>
  <si>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</si>
  <si>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</si>
  <si>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CHUMBADOR DE ACO GALVANIZADO, 1" X 600 MM, PARA POSTES DE ACO COM BASE, INCLUSO PORCA E ARRUELA                                                                                                                                                                                                                                                                                                                                                                                                           </t>
  </si>
  <si>
    <t xml:space="preserve">CIMENTO BRANCO NAO ESTRUTURAL (CPB - NAO ESTRUTURAL)                                                                                                                                                                                                                                                                                                                                                                                                                                                      </t>
  </si>
  <si>
    <t xml:space="preserve">CIMENTO PORTLAND ESTRUTURAL BRANCO CPB - 32 ou CPB - 40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</si>
  <si>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</si>
  <si>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</si>
  <si>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</si>
  <si>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</si>
  <si>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</si>
  <si>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</si>
  <si>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COMPRESSOR DE AR REBOCAVEL, VAZAO 89 PCM, PRESSAO EFETIVA DE TRABALHO *102* PSI, MOTOR DIESEL, POTENCIA *20* CV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</si>
  <si>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</si>
  <si>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</si>
  <si>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</si>
  <si>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</si>
  <si>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</si>
  <si>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</si>
  <si>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</si>
  <si>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</si>
  <si>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C30, BRITA 0 E 1, SLUMP = 100 +/- 20 MM, COM BOMBEAMENTO (DISPONIBILIZACAO DE BOMBA), SEM O LANCAMENTO (NBR 8953)                                                                                                                                                                                                                                                                                                                                       </t>
  </si>
  <si>
    <t xml:space="preserve">CONCRETO USINADO BOMBEAVEL, CLASSE DE RESISTENCIA C35, BRITA 0 E 1, SLUMP = 100 +/- 20 MM, COM BOMBEAMENTO (DISPONIBILIZACAO DE BOMBA), SEM O LANCAMENTO (NBR 8953)                                                                                                                                                                                                                                                                                                                                       </t>
  </si>
  <si>
    <t xml:space="preserve">CONCRETO USINADO BOMBEAVEL, CLASSE DE RESISTENCIA C40, BRITA 0 E 1, SLUMP = 100 +/- 20 MM, COM BOMBEAMENTO (DISPONIBILIZACAO DE BOMBA), SEM O LANCAMENTO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</si>
  <si>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</si>
  <si>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</si>
  <si>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</si>
  <si>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</si>
  <si>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</si>
  <si>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</si>
  <si>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</si>
  <si>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</si>
  <si>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</si>
  <si>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</si>
  <si>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</si>
  <si>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</si>
  <si>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</si>
  <si>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</si>
  <si>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</si>
  <si>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54 MM X 2", PARA AGUA QUENTE                                                                                                                                                                                                                                                                                                                                                                                                                                                    </t>
  </si>
  <si>
    <t xml:space="preserve">CONECTOR, CPVC, SOLDAVEL, 73 MM X 2 1/2", PARA AGUA QUENTE                                                                                                                                                                                                                                                                                                                                                                                                                                                </t>
  </si>
  <si>
    <t xml:space="preserve">CONECTOR, CPVC, SOLDAVEL, 89 MM X 3", PARA AGUA QUENTE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</si>
  <si>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</si>
  <si>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</si>
  <si>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PARA FUTSAL COM PAR DE TRAVES OFICIAIS DE 3,00 X 2,00 M EM TUBO DE ACO GALVANIZADO 3" COM REQUADROS EM TUBO DE 1", PINTURA EM PRIMER COM TINTA ESMALTE SINTETICO E REDES DE POLIETILENO FIO 4 MM                                                                                                                                                                                                                                                                                                 </t>
  </si>
  <si>
    <t xml:space="preserve">COORDENADOR / GERENTE DE OBRA (HORISTA)                                                                                                                                                                                                                                                                                                                                                                                                                                                                   </t>
  </si>
  <si>
    <t xml:space="preserve">CURVA 90 GRAUS DE BARRA CHATA EM ALUMINIO 3/4" X 1/4" X 300 MM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</si>
  <si>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</si>
  <si>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</si>
  <si>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</si>
  <si>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</si>
  <si>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</si>
  <si>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</si>
  <si>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</si>
  <si>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</si>
  <si>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</si>
  <si>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</si>
  <si>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</si>
  <si>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</si>
  <si>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</si>
  <si>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</si>
  <si>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</si>
  <si>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</si>
  <si>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</si>
  <si>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</si>
  <si>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</si>
  <si>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</si>
  <si>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DOBRADEIRA ELETROMECANICA DE VERGALHAO, PARA ACO DE DIAMETRO ATE 1 1/2", MOTOR ELETRICO TRIFASICO, POTENCIA DE 3 HP ATE 5 HP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</si>
  <si>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</si>
  <si>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</si>
  <si>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</si>
  <si>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</si>
  <si>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</si>
  <si>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ENGENHEIRO CIVIL DE OBRA JUNIOR (HORISTA)                                                                                                                                                                                                                                                                                                                                                                                                                                                                 </t>
  </si>
  <si>
    <t xml:space="preserve">ENGENHEIRO CIVIL DE OBRA PLENO (HORISTA)                                                                                                                                                                                                                                                                                                                                                                                                                                                                  </t>
  </si>
  <si>
    <t xml:space="preserve">ENGENHEIRO CIVIL DE OBRA SENIOR (HORISTA)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</si>
  <si>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</si>
  <si>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</si>
  <si>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</si>
  <si>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</si>
  <si>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</si>
  <si>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GRAXA LUBRIFICANTE A BASE DE LITIO, DE MULTIPLAS APLICACOES E CONTENDO ADITIVOS DE EXTREMA PRESSAO (GRAU DE VISCOSIDADE NLGI 2)                                                                                                                                                                                                                                                                                                                                                                           </t>
  </si>
  <si>
    <t xml:space="preserve">INSTALADOR DE TUBULACOES - TUBOS/EQUIPAMENTOS (HORISTA)                                                                                                                                                                                                                                                                                                                                                                                                                                                   </t>
  </si>
  <si>
    <t xml:space="preserve">JANELA BASCULANTE, EM ALUMINIO PERFIL 20, 80 X 60 CM (A X L), 4 FLS (1 FIXA E 3 MOVEIS), ACABAMENTO BRANCO OU BRILHANTE, BATENTE DE 3 A 4 CM, COM VIDRO 4 MM, SEM GUARNICAO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</si>
  <si>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</si>
  <si>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</si>
  <si>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</si>
  <si>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</si>
  <si>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</si>
  <si>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</si>
  <si>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</si>
  <si>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</si>
  <si>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</si>
  <si>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</si>
  <si>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</si>
  <si>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</si>
  <si>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</si>
  <si>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</si>
  <si>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</si>
  <si>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</si>
  <si>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</si>
  <si>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</si>
  <si>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</si>
  <si>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</si>
  <si>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</si>
  <si>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</si>
  <si>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</si>
  <si>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</si>
  <si>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</si>
  <si>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</si>
  <si>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</si>
  <si>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</si>
  <si>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</si>
  <si>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</si>
  <si>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</si>
  <si>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</si>
  <si>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</si>
  <si>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</si>
  <si>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LOCACAO DE ANDAIME METALICO TIPO FACHADEIRO, PECAS COM APROXIMADAMENTE 1,20 M DE LARGURA E 2,0 M DE ALTURA, INCLUINDO DIAGONAIS EM X, BARRAS DE LIGACAO, SAPATAS E DEMAIS ITENS NECESSARIOS A MONTAGEM (NAO INCLUI INSTALACAO)                                                                                                                                                                                                                                                                            </t>
  </si>
  <si>
    <t xml:space="preserve">LOCACAO DE CRUZETA, SIMPLES, PARA ESCORA METALICA, COMPRIMENTO ENTRE 50 A 60 CM, PARA ESCORA DE 1,80 A 3,20 METROS E TUBO EXTERNO ATE 48 MM DE DIAMETRO                                                                                                                                                                                                                                                                                                                                                   </t>
  </si>
  <si>
    <t xml:space="preserve">LUBRIFICANTE REDUTOR DE TORQUE E ARRASTO DE ALTO DESEMPENHO, PARA PERFURACAO HORIZONTAL DIRECIONAL, HDD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</si>
  <si>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</si>
  <si>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</si>
  <si>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</si>
  <si>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</si>
  <si>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</si>
  <si>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</si>
  <si>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</si>
  <si>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</si>
  <si>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</si>
  <si>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</si>
  <si>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</si>
  <si>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</si>
  <si>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</si>
  <si>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</si>
  <si>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</si>
  <si>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MANTA / LENCOL DE BORRACHA, SBR, ANTIRRUIDO, E = 5 MM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</si>
  <si>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</si>
  <si>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MECANICO DE EQUIPAMENTOS PESADOS (HORISTA)                                                                                                                                                                                                                                                                                                                                                                                                                                                                </t>
  </si>
  <si>
    <t xml:space="preserve">MICTORIO INDIVIDUAL, SIFONADO, DE LOUCA BRANCA, SEM COMPLEMENTOS                                                                                                                                                                                                                                                                                                                                                                                                                                          </t>
  </si>
  <si>
    <t xml:space="preserve">MOTORISTA DE CAMINHAO (HORISTA)                                                                                                                                                                                                                                                                                                                                                                                                                                                                           </t>
  </si>
  <si>
    <t xml:space="preserve">MOTORISTA DE CAMINHAO BETONEIRA (HORISTA)                                                                                                                                                                                                                                                                                                                                                                                                                                                                 </t>
  </si>
  <si>
    <t xml:space="preserve">MOTORISTA DE CAMINHAO-BASCULANTE (HORISTA)                                                                                                                                                                                                                                                                                                                                                                                                                                                                </t>
  </si>
  <si>
    <t xml:space="preserve">MOTORISTA DE CAMINHAO-CARRETA (HORISTA)                                                                                                                                                                                                                                                                                                                                                                                                                                                                   </t>
  </si>
  <si>
    <t xml:space="preserve">MOTORISTA DE CARRO DE PASSEIO (HORISTA)                                                                                                                                                                                                                                                                                                                                                                                                                                                                   </t>
  </si>
  <si>
    <t xml:space="preserve">MOTORISTA OPERADOR DE CAMINHAO COM MUNCK (HORISTA)                                                                                                                                                                                                                                                                                                                                                                                                                                                        </t>
  </si>
  <si>
    <t xml:space="preserve">OLEO DIESEL COMBUSTIVEL COMUM METROPOLITANO S-10 OU S-500                                                                                                                                                                                                                                                                                                                                                                                                                                                 </t>
  </si>
  <si>
    <t xml:space="preserve">OLEO LUBRIFICANTE MINERAL MONOVISCOSO, SAE 40, PARA MOTORES DE EQUIPAMENTOS PESADOS (CAMINHOES, TRATORES, RETROS E ETC)                                                                                                                                                                                                                                                                                                                                                                                   </t>
  </si>
  <si>
    <t xml:space="preserve">OPERADOR DE BATE-ESTACAS (HORISTA)                                                                                                                                                                                                                                                                                                                                                                                                                                                                        </t>
  </si>
  <si>
    <t xml:space="preserve">OPERADOR DE BETONEIRA ESTACIONARIA / MISTURADOR (HORISTA)                                                                                                                                                                                                                                                                                                                                                                                                                                                 </t>
  </si>
  <si>
    <t xml:space="preserve">OPERADOR DE COMPRESSOR DE AR OU COMPRESSORISTA (HORISTA)                                                                                                                                                                                                                                                                                                                                                                                                                                                  </t>
  </si>
  <si>
    <t xml:space="preserve">OPERADOR DE DEMARCADORA DE FAIXAS DE TRAFEGO (HORISTA)                                                                                                                                                                                                                                                                                                                                                                                                                                                    </t>
  </si>
  <si>
    <t xml:space="preserve">OPERADOR DE ESCAVADEIRA (HORISTA)                                                                                                                                                                                                                                                                                                                                                                                                                                                                         </t>
  </si>
  <si>
    <t xml:space="preserve">OPERADOR DE GUINCHO OU GUINCHEIRO (HORISTA)                                                                                                                                                                                                                                                                                                                                                                                                                                                               </t>
  </si>
  <si>
    <t xml:space="preserve">OPERADOR DE GUINDASTE (HORISTA)                                                                                                                                                                                                                                                                                                                                                                                                                                                                           </t>
  </si>
  <si>
    <t xml:space="preserve">OPERADOR DE JATO ABRASIVO OU JATISTA (HORISTA)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</si>
  <si>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</si>
  <si>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</si>
  <si>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</si>
  <si>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MOTO SCRAPER (HORISTA)                                                                                                                                                                                                                                                                                                                                                                                                                                                                        </t>
  </si>
  <si>
    <t xml:space="preserve">OPERADOR DE MOTONIVELADORA (HORISTA)                                                                                                                                                                                                                                                                                                                                                                                                                                                                      </t>
  </si>
  <si>
    <t xml:space="preserve">OPERADOR DE PA CARREGADEIRA (HORISTA)                                                                                                                                                                                                                                                                                                                                                                                                                                                                     </t>
  </si>
  <si>
    <t xml:space="preserve">OPERADOR DE PAVIMENTADORA / MESA VIBROACABADORA (HORISTA)                                                                                                                                                                                                                                                                                                                                                                                                                                                 </t>
  </si>
  <si>
    <t xml:space="preserve">OPERADOR DE ROLO COMPACTADOR (HORISTA)                                                                                                                                                                                                                                                                                                                                                                                                                                                                    </t>
  </si>
  <si>
    <t xml:space="preserve">OPERADOR DE USINA DE ASFALTO, DE SOLOS OU DE CONCRETO (HORISTA)                                                                                                                                                                                                                                                                                                                                                                                                                                           </t>
  </si>
  <si>
    <t xml:space="preserve">PARAFUSO, AUTO ATARRACHANTE, CABECA CHATA, FENDA SIMPLES, 1/4" (6,35 MM) X 25 MM                                                                                                                                                                                                                                                                                                                                                                                                                          </t>
  </si>
  <si>
    <t xml:space="preserve">PERFIL EM ALUMINIO, FORMATO U, ABAS IGUAIS, LARGURA DE 25,4 MM (1"), ESPESSURA DE 2,38 MM (3/32") E PESO LINEAR DE APROXIMADAMENTE 0,460 KG/M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</si>
  <si>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</si>
  <si>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</si>
  <si>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</si>
  <si>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</si>
  <si>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POCEIRO / ESCAVADOR DE VALAS E TUBULOES (HORISTA)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</si>
  <si>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</si>
  <si>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</si>
  <si>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</si>
  <si>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</si>
  <si>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</si>
  <si>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</si>
  <si>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</si>
  <si>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</si>
  <si>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REBITE DE REPUXO EM ALUMINIO VAZADO, DIAMETRO 3,2 X 8 MM DE COMPRIMENTO (1KG = 1025 UNIDADES)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</si>
  <si>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</si>
  <si>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</si>
  <si>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</si>
  <si>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</si>
  <si>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</si>
  <si>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</si>
  <si>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</si>
  <si>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SERVENTE DE OBRAS (HORISTA)                                                                                                                                                                                                                                                                                                                                                                                                                                                                               </t>
  </si>
  <si>
    <t xml:space="preserve">SERVICO DE BOMBEAMENTO DE CONCRETO COM CONSUMO MINIMO DE 40 M3, (DISPONIBILIZACAO DE BOMBA), SEM O LANCAMENTO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</si>
  <si>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</si>
  <si>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</si>
  <si>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</si>
  <si>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</si>
  <si>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</si>
  <si>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</si>
  <si>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TAMPAO / CAP, ROSCA MACHO, DN 1", PARA TUBO PEX PARA INST. AGUA QUENTE/FRIA                                                                                                                                                                                                                                                                                                                                                                                                                               </t>
  </si>
  <si>
    <t xml:space="preserve">TAMPAO / CAP, ROSCA MACHO, DN 3/4", PARA TUBO PEX PARA INST. AGUA QUENTE/FRIA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</si>
  <si>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</si>
  <si>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</si>
  <si>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</si>
  <si>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</si>
  <si>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</si>
  <si>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</si>
  <si>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</si>
  <si>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</si>
  <si>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</si>
  <si>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</si>
  <si>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</si>
  <si>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</si>
  <si>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</si>
  <si>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</si>
  <si>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</si>
  <si>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</si>
  <si>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</si>
  <si>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</si>
  <si>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</si>
  <si>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TECNICO EM SONDAGEM (HORISTA)                                                                                                                                                                                                                                                                                                                                                                                                                                                                             </t>
  </si>
  <si>
    <t xml:space="preserve">TINTA/RESINA ACRILICA PREMIUM PARA CERAMICA, PEDRAS E OUTROS                                                                                                                                                                                                                                                                                                                                                                                                                                              </t>
  </si>
  <si>
    <t xml:space="preserve">TUBO DE DESCIDA EXTERNO, DE PVC, PARA CAIXA DE DESCARGA EXTERNA ALTA - DIAMETRO DE 40 MM E ALTURA DE APROXIMADAMENTE 1,55 M                                                                                                                                                                                                                                                                                                                                                                               </t>
  </si>
  <si>
    <t xml:space="preserve">UNIAO COM FLANGE PPR, COM PARAFUSOS, DN 40 MM, PARA AGUA QUENTE PREDIAL                                                                                                                                                                                                                                                                                                                                                                                                                                   </t>
  </si>
  <si>
    <t xml:space="preserve">VEU DE POLIESTER PARA IMPERMEABILIZACAO                                                                                                                                                                                                                                                                                                                                                                                                                                                                   </t>
  </si>
  <si>
    <t xml:space="preserve">VIDRO PLANO ARAMADO E = 7MM - SEM COLOCACAO                                                                                                                                                                                                                                                                                                                                                                                                                                                               </t>
  </si>
  <si>
    <t xml:space="preserve">VIGA APARELHADA *6 X 12* CM, EM MACARANDUBA/MASSARANDUBA, ANGELIM OU EQUIVALENTE DA REGIAO                                                                                                                                                                                                                                                                                                                                                                                                                </t>
  </si>
  <si>
    <t xml:space="preserve">VIGA APARELHADA *6 X 16* CM, EM MACARANDUBA/MASSARANDUBA, ANGELIM OU EQUIVALENTE DA REGIAO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</si>
  <si>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</si>
  <si>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</si>
  <si>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</si>
  <si>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</si>
  <si>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</si>
  <si>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r>
      <rPr>
        <sz val="7"/>
        <rFont val="Arial"/>
        <family val="2"/>
      </rPr>
      <t>Argamassa de cimento e areia, consumo de cimento 600 kg/m³</t>
    </r>
  </si>
  <si>
    <r>
      <rPr>
        <sz val="7"/>
        <rFont val="Arial"/>
        <family val="2"/>
      </rPr>
      <t>M3</t>
    </r>
  </si>
  <si>
    <r>
      <rPr>
        <sz val="7"/>
        <rFont val="Arial"/>
        <family val="2"/>
      </rPr>
      <t>780,07</t>
    </r>
  </si>
  <si>
    <r>
      <rPr>
        <sz val="7"/>
        <rFont val="Arial"/>
        <family val="2"/>
      </rPr>
      <t>A incluir</t>
    </r>
  </si>
  <si>
    <r>
      <rPr>
        <sz val="7"/>
        <rFont val="Arial"/>
        <family val="2"/>
      </rPr>
      <t>Capina manual, inclusive limpeza</t>
    </r>
  </si>
  <si>
    <r>
      <rPr>
        <sz val="7"/>
        <rFont val="Arial"/>
        <family val="2"/>
      </rPr>
      <t>M2</t>
    </r>
  </si>
  <si>
    <r>
      <rPr>
        <sz val="7"/>
        <rFont val="Arial"/>
        <family val="2"/>
      </rPr>
      <t>0,93</t>
    </r>
  </si>
  <si>
    <r>
      <rPr>
        <sz val="7"/>
        <rFont val="Arial"/>
        <family val="2"/>
      </rPr>
      <t>Carga de escoria de aciaria de vagão ferroviário supervisionado</t>
    </r>
  </si>
  <si>
    <r>
      <rPr>
        <sz val="7"/>
        <rFont val="Arial"/>
        <family val="2"/>
      </rPr>
      <t>10,29</t>
    </r>
  </si>
  <si>
    <r>
      <rPr>
        <sz val="7"/>
        <rFont val="Arial"/>
        <family val="2"/>
      </rPr>
      <t>Carga de material de 1ª categoria</t>
    </r>
  </si>
  <si>
    <r>
      <rPr>
        <sz val="7"/>
        <rFont val="Arial"/>
        <family val="2"/>
      </rPr>
      <t>5,33</t>
    </r>
  </si>
  <si>
    <r>
      <rPr>
        <sz val="7"/>
        <rFont val="Arial"/>
        <family val="2"/>
      </rPr>
      <t>Carga de material de 2ª categoria (solo, areia, brita, excl. rocha escavada)</t>
    </r>
  </si>
  <si>
    <r>
      <rPr>
        <sz val="7"/>
        <rFont val="Arial"/>
        <family val="2"/>
      </rPr>
      <t>6,89</t>
    </r>
  </si>
  <si>
    <r>
      <rPr>
        <sz val="7"/>
        <rFont val="Arial"/>
        <family val="2"/>
      </rPr>
      <t>Carga de material de 3ª categoria (rocha)</t>
    </r>
  </si>
  <si>
    <r>
      <rPr>
        <sz val="7"/>
        <rFont val="Arial"/>
        <family val="2"/>
      </rPr>
      <t>Compactação de aterros em rocha</t>
    </r>
  </si>
  <si>
    <r>
      <rPr>
        <sz val="7"/>
        <rFont val="Arial"/>
        <family val="2"/>
      </rPr>
      <t>11,30</t>
    </r>
  </si>
  <si>
    <r>
      <rPr>
        <sz val="7"/>
        <rFont val="Arial"/>
        <family val="2"/>
      </rPr>
      <t>Compactação de aterros 100% P.I.</t>
    </r>
  </si>
  <si>
    <r>
      <rPr>
        <sz val="7"/>
        <rFont val="Arial"/>
        <family val="2"/>
      </rPr>
      <t>10,30</t>
    </r>
  </si>
  <si>
    <r>
      <rPr>
        <sz val="7"/>
        <rFont val="Arial"/>
        <family val="2"/>
      </rPr>
      <t>Compactação de aterros 100% PN</t>
    </r>
  </si>
  <si>
    <r>
      <rPr>
        <sz val="7"/>
        <rFont val="Arial"/>
        <family val="2"/>
      </rPr>
      <t>8,00</t>
    </r>
  </si>
  <si>
    <r>
      <rPr>
        <sz val="7"/>
        <rFont val="Arial"/>
        <family val="2"/>
      </rPr>
      <t>Decapagem de pedreira, 1ª categoria, com escavadeira</t>
    </r>
  </si>
  <si>
    <r>
      <rPr>
        <sz val="7"/>
        <rFont val="Arial"/>
        <family val="2"/>
      </rPr>
      <t>7,84</t>
    </r>
  </si>
  <si>
    <r>
      <rPr>
        <sz val="7"/>
        <rFont val="Arial"/>
        <family val="2"/>
      </rPr>
      <t>Decapagem de pedreira, 1ª categoria, com trator de esteiras</t>
    </r>
  </si>
  <si>
    <r>
      <rPr>
        <sz val="7"/>
        <rFont val="Arial"/>
        <family val="2"/>
      </rPr>
      <t>9,87</t>
    </r>
  </si>
  <si>
    <r>
      <rPr>
        <sz val="7"/>
        <rFont val="Arial"/>
        <family val="2"/>
      </rPr>
      <t>Demolição de material de 3ª categoria com fio diamantado</t>
    </r>
  </si>
  <si>
    <r>
      <rPr>
        <sz val="7"/>
        <rFont val="Arial"/>
        <family val="2"/>
      </rPr>
      <t>m³</t>
    </r>
  </si>
  <si>
    <r>
      <rPr>
        <sz val="7"/>
        <rFont val="Arial"/>
        <family val="2"/>
      </rPr>
      <t>375,42</t>
    </r>
  </si>
  <si>
    <r>
      <rPr>
        <sz val="7"/>
        <rFont val="Arial"/>
        <family val="2"/>
      </rPr>
      <t xml:space="preserve">Demolição de rocha a frio, até altura de 3,0m, com argamassa expansiva, inclusive remoção
</t>
    </r>
    <r>
      <rPr>
        <sz val="7"/>
        <rFont val="Arial"/>
        <family val="2"/>
      </rPr>
      <t>com escavadeira</t>
    </r>
  </si>
  <si>
    <r>
      <rPr>
        <sz val="7"/>
        <rFont val="Arial"/>
        <family val="2"/>
      </rPr>
      <t>848,54</t>
    </r>
  </si>
  <si>
    <r>
      <rPr>
        <sz val="7"/>
        <rFont val="Arial"/>
        <family val="2"/>
      </rPr>
      <t xml:space="preserve">Demolição de rocha a frio até 3 metros com utilização de argamassa expansiva, inclusive
</t>
    </r>
    <r>
      <rPr>
        <sz val="7"/>
        <rFont val="Arial"/>
        <family val="2"/>
      </rPr>
      <t>remoção com trator de esteiras</t>
    </r>
  </si>
  <si>
    <r>
      <rPr>
        <sz val="7"/>
        <rFont val="Arial"/>
        <family val="2"/>
      </rPr>
      <t>742,17</t>
    </r>
  </si>
  <si>
    <r>
      <rPr>
        <sz val="7"/>
        <rFont val="Arial"/>
        <family val="2"/>
      </rPr>
      <t>Desmonte de rocha</t>
    </r>
  </si>
  <si>
    <r>
      <rPr>
        <sz val="7"/>
        <rFont val="Arial"/>
        <family val="2"/>
      </rPr>
      <t>69,09</t>
    </r>
  </si>
  <si>
    <r>
      <rPr>
        <sz val="7"/>
        <rFont val="Arial"/>
        <family val="2"/>
      </rPr>
      <t>Destocamento de árvores com diâmetro  &gt; 30 cm, com trator de esteira</t>
    </r>
  </si>
  <si>
    <r>
      <rPr>
        <sz val="7"/>
        <rFont val="Arial"/>
        <family val="2"/>
      </rPr>
      <t>Ud</t>
    </r>
  </si>
  <si>
    <r>
      <rPr>
        <sz val="7"/>
        <rFont val="Arial"/>
        <family val="2"/>
      </rPr>
      <t>45,52</t>
    </r>
  </si>
  <si>
    <r>
      <rPr>
        <sz val="7"/>
        <rFont val="Arial"/>
        <family val="2"/>
      </rPr>
      <t>Destocamento de árvores com diâmetro de 15 a 30 cm, com trator de esteira</t>
    </r>
  </si>
  <si>
    <r>
      <rPr>
        <sz val="7"/>
        <rFont val="Arial"/>
        <family val="2"/>
      </rPr>
      <t>22,76</t>
    </r>
  </si>
  <si>
    <r>
      <rPr>
        <sz val="7"/>
        <rFont val="Arial"/>
        <family val="2"/>
      </rPr>
      <t>Escalonamento de taludes com escavadeira</t>
    </r>
  </si>
  <si>
    <r>
      <rPr>
        <sz val="7"/>
        <rFont val="Arial"/>
        <family val="2"/>
      </rPr>
      <t>13,23</t>
    </r>
  </si>
  <si>
    <r>
      <rPr>
        <sz val="7"/>
        <rFont val="Arial"/>
        <family val="2"/>
      </rPr>
      <t>Escalonamento de taludes, com trator de esteiras</t>
    </r>
  </si>
  <si>
    <r>
      <rPr>
        <sz val="7"/>
        <rFont val="Arial"/>
        <family val="2"/>
      </rPr>
      <t>10,33</t>
    </r>
  </si>
  <si>
    <r>
      <rPr>
        <sz val="7"/>
        <rFont val="Arial"/>
        <family val="2"/>
      </rPr>
      <t>Escavação, carga e transporte de material de 1ª cat. até 200 m com moto-escavo- transportador</t>
    </r>
  </si>
  <si>
    <r>
      <rPr>
        <sz val="7"/>
        <rFont val="Arial"/>
        <family val="2"/>
      </rPr>
      <t>20,58</t>
    </r>
  </si>
  <si>
    <r>
      <rPr>
        <sz val="7"/>
        <rFont val="Arial"/>
        <family val="2"/>
      </rPr>
      <t>Escavação, carga e transporte de material de 1ª cat. 1000 a 1200 m com moto-escavo- transportador</t>
    </r>
  </si>
  <si>
    <r>
      <rPr>
        <sz val="7"/>
        <rFont val="Arial"/>
        <family val="2"/>
      </rPr>
      <t>35,34</t>
    </r>
  </si>
  <si>
    <r>
      <rPr>
        <sz val="7"/>
        <rFont val="Arial"/>
        <family val="2"/>
      </rPr>
      <t xml:space="preserve">Escavação, carga e transporte de material de 1ª cat. 200 a 400 m com moto-escavo-
</t>
    </r>
    <r>
      <rPr>
        <sz val="7"/>
        <rFont val="Arial"/>
        <family val="2"/>
      </rPr>
      <t>transportador</t>
    </r>
  </si>
  <si>
    <r>
      <rPr>
        <sz val="7"/>
        <rFont val="Arial"/>
        <family val="2"/>
      </rPr>
      <t>23,45</t>
    </r>
  </si>
  <si>
    <r>
      <rPr>
        <sz val="7"/>
        <rFont val="Arial"/>
        <family val="2"/>
      </rPr>
      <t xml:space="preserve">Escavação, carga e transporte de material de 1ª cat. 400 a 600 m com moto-escavo-
</t>
    </r>
    <r>
      <rPr>
        <sz val="7"/>
        <rFont val="Arial"/>
        <family val="2"/>
      </rPr>
      <t>transportador</t>
    </r>
  </si>
  <si>
    <r>
      <rPr>
        <sz val="7"/>
        <rFont val="Arial"/>
        <family val="2"/>
      </rPr>
      <t>26,32</t>
    </r>
  </si>
  <si>
    <r>
      <rPr>
        <sz val="7"/>
        <rFont val="Arial"/>
        <family val="2"/>
      </rPr>
      <t xml:space="preserve">Escavação, carga e transporte de material de 1ª cat. 600 a 800 m com moto-escavo-
</t>
    </r>
    <r>
      <rPr>
        <sz val="7"/>
        <rFont val="Arial"/>
        <family val="2"/>
      </rPr>
      <t>transportador</t>
    </r>
  </si>
  <si>
    <r>
      <rPr>
        <sz val="7"/>
        <rFont val="Arial"/>
        <family val="2"/>
      </rPr>
      <t>29,97</t>
    </r>
  </si>
  <si>
    <r>
      <rPr>
        <sz val="7"/>
        <rFont val="Arial"/>
        <family val="2"/>
      </rPr>
      <t xml:space="preserve">Escavação, carga e transporte de material de 1ª cat. 800 a 1000 m com moto-escavo-
</t>
    </r>
    <r>
      <rPr>
        <sz val="7"/>
        <rFont val="Arial"/>
        <family val="2"/>
      </rPr>
      <t>transportador</t>
    </r>
  </si>
  <si>
    <r>
      <rPr>
        <sz val="7"/>
        <rFont val="Arial"/>
        <family val="2"/>
      </rPr>
      <t>31,76</t>
    </r>
  </si>
  <si>
    <r>
      <rPr>
        <sz val="7"/>
        <rFont val="Arial"/>
        <family val="2"/>
      </rPr>
      <t xml:space="preserve">Escavação, carga e transporte de material de 2ª cat. até 200 m com moto-escavo-
</t>
    </r>
    <r>
      <rPr>
        <sz val="7"/>
        <rFont val="Arial"/>
        <family val="2"/>
      </rPr>
      <t>transportador</t>
    </r>
  </si>
  <si>
    <r>
      <rPr>
        <sz val="7"/>
        <rFont val="Arial"/>
        <family val="2"/>
      </rPr>
      <t>31,32</t>
    </r>
  </si>
  <si>
    <r>
      <rPr>
        <sz val="7"/>
        <rFont val="Arial"/>
        <family val="2"/>
      </rPr>
      <t>Escavação, carga e transporte de material de 2ª cat. 1000 a 1200 m com moto-escavo- transportador</t>
    </r>
  </si>
  <si>
    <r>
      <rPr>
        <sz val="7"/>
        <rFont val="Arial"/>
        <family val="2"/>
      </rPr>
      <t>48,52</t>
    </r>
  </si>
  <si>
    <r>
      <rPr>
        <sz val="7"/>
        <rFont val="Arial"/>
        <family val="2"/>
      </rPr>
      <t xml:space="preserve">Escavação, carga e transporte de material de 2ª cat. 200 a 400 m com moto-escavo-
</t>
    </r>
    <r>
      <rPr>
        <sz val="7"/>
        <rFont val="Arial"/>
        <family val="2"/>
      </rPr>
      <t>transportador</t>
    </r>
  </si>
  <si>
    <r>
      <rPr>
        <sz val="7"/>
        <rFont val="Arial"/>
        <family val="2"/>
      </rPr>
      <t>33,55</t>
    </r>
  </si>
  <si>
    <r>
      <rPr>
        <sz val="7"/>
        <rFont val="Arial"/>
        <family val="2"/>
      </rPr>
      <t xml:space="preserve">Escavação, carga e transporte de material de 2ª cat. 400 a 600 m com moto-escavo-
</t>
    </r>
    <r>
      <rPr>
        <sz val="7"/>
        <rFont val="Arial"/>
        <family val="2"/>
      </rPr>
      <t>transportador</t>
    </r>
  </si>
  <si>
    <r>
      <rPr>
        <sz val="7"/>
        <rFont val="Arial"/>
        <family val="2"/>
      </rPr>
      <t>36,66</t>
    </r>
  </si>
  <si>
    <r>
      <rPr>
        <sz val="7"/>
        <rFont val="Arial"/>
        <family val="2"/>
      </rPr>
      <t xml:space="preserve">Escavação, carga e transporte de material de 2ª cat. 600 a 800 m com moto-escavo-
</t>
    </r>
    <r>
      <rPr>
        <sz val="7"/>
        <rFont val="Arial"/>
        <family val="2"/>
      </rPr>
      <t>transportador</t>
    </r>
  </si>
  <si>
    <r>
      <rPr>
        <sz val="7"/>
        <rFont val="Arial"/>
        <family val="2"/>
      </rPr>
      <t>41,64</t>
    </r>
  </si>
  <si>
    <r>
      <rPr>
        <sz val="7"/>
        <rFont val="Arial"/>
        <family val="2"/>
      </rPr>
      <t xml:space="preserve">Escavação, carga e transporte de material de 2ª cat. 800 a 1000 m com moto-escavo-
</t>
    </r>
    <r>
      <rPr>
        <sz val="7"/>
        <rFont val="Arial"/>
        <family val="2"/>
      </rPr>
      <t>transportador</t>
    </r>
  </si>
  <si>
    <r>
      <rPr>
        <sz val="7"/>
        <rFont val="Arial"/>
        <family val="2"/>
      </rPr>
      <t>44,48</t>
    </r>
  </si>
  <si>
    <r>
      <rPr>
        <sz val="7"/>
        <rFont val="Arial"/>
        <family val="2"/>
      </rPr>
      <t>Escavação e carga de material de barreira (remoção)</t>
    </r>
  </si>
  <si>
    <r>
      <rPr>
        <sz val="7"/>
        <rFont val="Arial"/>
        <family val="2"/>
      </rPr>
      <t>13,35</t>
    </r>
  </si>
  <si>
    <r>
      <rPr>
        <sz val="7"/>
        <rFont val="Arial"/>
        <family val="2"/>
      </rPr>
      <t>Escavação e carga de material de 1ª categoria com escavadeira</t>
    </r>
  </si>
  <si>
    <r>
      <rPr>
        <sz val="7"/>
        <rFont val="Arial"/>
        <family val="2"/>
      </rPr>
      <t>5,27</t>
    </r>
  </si>
  <si>
    <r>
      <rPr>
        <sz val="7"/>
        <rFont val="Arial"/>
        <family val="2"/>
      </rPr>
      <t>Escavação e carga de material de 1ª categoria, com trator de esteira e pá carregadeira</t>
    </r>
  </si>
  <si>
    <r>
      <rPr>
        <sz val="7"/>
        <rFont val="Arial"/>
        <family val="2"/>
      </rPr>
      <t>14,20</t>
    </r>
  </si>
  <si>
    <r>
      <rPr>
        <sz val="7"/>
        <rFont val="Arial"/>
        <family val="2"/>
      </rPr>
      <t>Escavação e carga de material de 2ª categoria com escavadeira</t>
    </r>
  </si>
  <si>
    <r>
      <rPr>
        <sz val="7"/>
        <rFont val="Arial"/>
        <family val="2"/>
      </rPr>
      <t>7,79</t>
    </r>
  </si>
  <si>
    <r>
      <rPr>
        <sz val="7"/>
        <rFont val="Arial"/>
        <family val="2"/>
      </rPr>
      <t>Escavação e carga de material de 2ª categoria, com trator de esteira e pá carregadeira</t>
    </r>
  </si>
  <si>
    <r>
      <rPr>
        <sz val="7"/>
        <rFont val="Arial"/>
        <family val="2"/>
      </rPr>
      <t>20,32</t>
    </r>
  </si>
  <si>
    <r>
      <rPr>
        <sz val="7"/>
        <rFont val="Arial"/>
        <family val="2"/>
      </rPr>
      <t>Escavação e carga de material de 3ª categoria (fogo controlado)</t>
    </r>
  </si>
  <si>
    <r>
      <rPr>
        <sz val="7"/>
        <rFont val="Arial"/>
        <family val="2"/>
      </rPr>
      <t>151,35</t>
    </r>
  </si>
  <si>
    <r>
      <rPr>
        <sz val="7"/>
        <rFont val="Arial"/>
        <family val="2"/>
      </rPr>
      <t>Escavação e carga de material de 3ª categoria (H bancada &gt;1,0 m)</t>
    </r>
  </si>
  <si>
    <r>
      <rPr>
        <sz val="7"/>
        <rFont val="Arial"/>
        <family val="2"/>
      </rPr>
      <t>Espalhamento / regularização / compactação de material em bota-fora</t>
    </r>
  </si>
  <si>
    <r>
      <rPr>
        <sz val="7"/>
        <rFont val="Arial"/>
        <family val="2"/>
      </rPr>
      <t>3,83</t>
    </r>
  </si>
  <si>
    <r>
      <rPr>
        <sz val="7"/>
        <rFont val="Arial"/>
        <family val="2"/>
      </rPr>
      <t>Espalhamento de material de 1ª categoria com motoniveladora</t>
    </r>
  </si>
  <si>
    <r>
      <rPr>
        <sz val="7"/>
        <rFont val="Arial"/>
        <family val="2"/>
      </rPr>
      <t>2,62</t>
    </r>
  </si>
  <si>
    <r>
      <rPr>
        <sz val="7"/>
        <rFont val="Arial"/>
        <family val="2"/>
      </rPr>
      <t>Espalhamento de material de 1ª categoria com trator de esteiras</t>
    </r>
  </si>
  <si>
    <r>
      <rPr>
        <sz val="7"/>
        <rFont val="Arial"/>
        <family val="2"/>
      </rPr>
      <t>6,03</t>
    </r>
  </si>
  <si>
    <r>
      <rPr>
        <sz val="7"/>
        <rFont val="Arial"/>
        <family val="2"/>
      </rPr>
      <t xml:space="preserve">Estaca raiz perfurada em solo, diâm. 410mm com injeção de arg. (exclusive fornecimento do
</t>
    </r>
    <r>
      <rPr>
        <sz val="7"/>
        <rFont val="Arial"/>
        <family val="2"/>
      </rPr>
      <t>aço)</t>
    </r>
  </si>
  <si>
    <r>
      <rPr>
        <sz val="7"/>
        <rFont val="Arial"/>
        <family val="2"/>
      </rPr>
      <t>M</t>
    </r>
  </si>
  <si>
    <r>
      <rPr>
        <sz val="7"/>
        <rFont val="Arial"/>
        <family val="2"/>
      </rPr>
      <t>761,79</t>
    </r>
  </si>
  <si>
    <r>
      <rPr>
        <sz val="7"/>
        <rFont val="Arial"/>
        <family val="2"/>
      </rPr>
      <t xml:space="preserve">Forro de regularização sobre plataforma de enrocamento para tráfego de caminhões, inclusive
</t>
    </r>
    <r>
      <rPr>
        <sz val="7"/>
        <rFont val="Arial"/>
        <family val="2"/>
      </rPr>
      <t>fornecimento do pó de pedra e da pedra demão</t>
    </r>
  </si>
  <si>
    <r>
      <rPr>
        <sz val="7"/>
        <rFont val="Arial"/>
        <family val="2"/>
      </rPr>
      <t>137,21</t>
    </r>
  </si>
  <si>
    <r>
      <rPr>
        <sz val="7"/>
        <rFont val="Arial"/>
        <family val="2"/>
      </rPr>
      <t>Fragmentação de rocha (fogacheamento)</t>
    </r>
  </si>
  <si>
    <r>
      <rPr>
        <sz val="7"/>
        <rFont val="Arial"/>
        <family val="2"/>
      </rPr>
      <t>70,53</t>
    </r>
  </si>
  <si>
    <r>
      <rPr>
        <sz val="7"/>
        <rFont val="Arial"/>
        <family val="2"/>
      </rPr>
      <t>Limpeza de acostamento</t>
    </r>
  </si>
  <si>
    <r>
      <rPr>
        <sz val="7"/>
        <rFont val="Arial"/>
        <family val="2"/>
      </rPr>
      <t>1,18</t>
    </r>
  </si>
  <si>
    <r>
      <rPr>
        <sz val="7"/>
        <rFont val="Arial"/>
        <family val="2"/>
      </rPr>
      <t xml:space="preserve">Limpeza, desmatamento e destocamento de árvores com diâmetro até 15 cm, com trator de
</t>
    </r>
    <r>
      <rPr>
        <sz val="7"/>
        <rFont val="Arial"/>
        <family val="2"/>
      </rPr>
      <t>esteira</t>
    </r>
  </si>
  <si>
    <r>
      <rPr>
        <sz val="7"/>
        <rFont val="Arial"/>
        <family val="2"/>
      </rPr>
      <t>0,87</t>
    </r>
  </si>
  <si>
    <r>
      <rPr>
        <sz val="7"/>
        <rFont val="Arial"/>
        <family val="2"/>
      </rPr>
      <t>Limpeza, desmatamento e destocamento de jazida com remoçao 15 cm solo orgânico</t>
    </r>
  </si>
  <si>
    <r>
      <rPr>
        <sz val="7"/>
        <rFont val="Arial"/>
        <family val="2"/>
      </rPr>
      <t>3,95</t>
    </r>
  </si>
  <si>
    <r>
      <rPr>
        <sz val="7"/>
        <rFont val="Arial"/>
        <family val="2"/>
      </rPr>
      <t xml:space="preserve">Limpeza e desmatamento em área alagada (pântano) com ferramentas manuais, inclusive
</t>
    </r>
    <r>
      <rPr>
        <sz val="7"/>
        <rFont val="Arial"/>
        <family val="2"/>
      </rPr>
      <t>moto serra</t>
    </r>
  </si>
  <si>
    <r>
      <rPr>
        <sz val="7"/>
        <rFont val="Arial"/>
        <family val="2"/>
      </rPr>
      <t>11,65</t>
    </r>
  </si>
  <si>
    <r>
      <rPr>
        <sz val="7"/>
        <rFont val="Arial"/>
        <family val="2"/>
      </rPr>
      <t>Limpeza em superfície de concreto com jateamento d'água sob pressão</t>
    </r>
  </si>
  <si>
    <r>
      <rPr>
        <sz val="7"/>
        <rFont val="Arial"/>
        <family val="2"/>
      </rPr>
      <t>m2</t>
    </r>
  </si>
  <si>
    <r>
      <rPr>
        <sz val="7"/>
        <rFont val="Arial"/>
        <family val="2"/>
      </rPr>
      <t>5,35</t>
    </r>
  </si>
  <si>
    <r>
      <rPr>
        <sz val="7"/>
        <rFont val="Arial"/>
        <family val="2"/>
      </rPr>
      <t>Pré-fissuramento de taludes de rocha</t>
    </r>
  </si>
  <si>
    <r>
      <rPr>
        <sz val="7"/>
        <rFont val="Arial"/>
        <family val="2"/>
      </rPr>
      <t>50,63</t>
    </r>
  </si>
  <si>
    <r>
      <rPr>
        <sz val="7"/>
        <rFont val="Arial"/>
        <family val="2"/>
      </rPr>
      <t>Remoção de solos moles, incluindo carregamento mecânico com escavadeira hidráulica</t>
    </r>
  </si>
  <si>
    <r>
      <rPr>
        <sz val="7"/>
        <rFont val="Arial"/>
        <family val="2"/>
      </rPr>
      <t>39,37</t>
    </r>
  </si>
  <si>
    <r>
      <rPr>
        <sz val="7"/>
        <rFont val="Arial"/>
        <family val="2"/>
      </rPr>
      <t xml:space="preserve">Roçada manual com roçadeira costal, ferramentas manuais, inclusive limpeza e remoção com
</t>
    </r>
    <r>
      <rPr>
        <sz val="7"/>
        <rFont val="Arial"/>
        <family val="2"/>
      </rPr>
      <t>retroescavadeira</t>
    </r>
  </si>
  <si>
    <r>
      <rPr>
        <sz val="7"/>
        <rFont val="Arial"/>
        <family val="2"/>
      </rPr>
      <t>0,86</t>
    </r>
  </si>
  <si>
    <r>
      <rPr>
        <sz val="7"/>
        <rFont val="Arial"/>
        <family val="2"/>
      </rPr>
      <t>*O valor correspondente ao transporte será calculado por ocasião do orçamento, quando serão informadas as distâncias.</t>
    </r>
  </si>
  <si>
    <r>
      <rPr>
        <b/>
        <sz val="7"/>
        <rFont val="Arial"/>
        <family val="2"/>
      </rPr>
      <t>Cód. Padrão</t>
    </r>
  </si>
  <si>
    <r>
      <rPr>
        <sz val="7"/>
        <rFont val="Arial"/>
        <family val="2"/>
      </rPr>
      <t>Roçada manual com roçadeira costal, ferramentas manuais, inclusive limpeza manual</t>
    </r>
  </si>
  <si>
    <r>
      <rPr>
        <sz val="7"/>
        <rFont val="Arial"/>
        <family val="2"/>
      </rPr>
      <t>0,69</t>
    </r>
  </si>
  <si>
    <r>
      <rPr>
        <sz val="7"/>
        <rFont val="Arial"/>
        <family val="2"/>
      </rPr>
      <t>Roçada mecânica</t>
    </r>
  </si>
  <si>
    <r>
      <rPr>
        <sz val="7"/>
        <rFont val="Arial"/>
        <family val="2"/>
      </rPr>
      <t>0,25</t>
    </r>
  </si>
  <si>
    <r>
      <rPr>
        <sz val="7"/>
        <rFont val="Arial"/>
        <family val="2"/>
      </rPr>
      <t>Transporte horizontal com trator de lâmina de material de 1ª cat. DMTaté 50m</t>
    </r>
  </si>
  <si>
    <r>
      <rPr>
        <sz val="7"/>
        <rFont val="Arial"/>
        <family val="2"/>
      </rPr>
      <t>8,45</t>
    </r>
  </si>
  <si>
    <r>
      <rPr>
        <sz val="7"/>
        <rFont val="Arial"/>
        <family val="2"/>
      </rPr>
      <t>Grupo de serviço: PAVIMENTAÇÃO</t>
    </r>
  </si>
  <si>
    <r>
      <rPr>
        <sz val="7"/>
        <rFont val="Arial"/>
        <family val="2"/>
      </rPr>
      <t>Base com mistura de argila, areia e escória de aciaria, 30%,30%,40%, inclusive fornecim. transp.areia e escória, exclusive fornecim. transp. da argila</t>
    </r>
  </si>
  <si>
    <r>
      <rPr>
        <sz val="7"/>
        <rFont val="Arial"/>
        <family val="2"/>
      </rPr>
      <t>120,00</t>
    </r>
  </si>
  <si>
    <r>
      <rPr>
        <sz val="7"/>
        <rFont val="Arial"/>
        <family val="2"/>
      </rPr>
      <t xml:space="preserve">Base com mistura de argila, areia e escória de aciaria, 50%,20%,30%, inclusive fornecim.e
</t>
    </r>
    <r>
      <rPr>
        <sz val="7"/>
        <rFont val="Arial"/>
        <family val="2"/>
      </rPr>
      <t>transp. areia e escória, exclusive fornecim. e transp.argila</t>
    </r>
  </si>
  <si>
    <r>
      <rPr>
        <sz val="7"/>
        <rFont val="Arial"/>
        <family val="2"/>
      </rPr>
      <t>92,37</t>
    </r>
  </si>
  <si>
    <r>
      <rPr>
        <sz val="7"/>
        <rFont val="Arial"/>
        <family val="2"/>
      </rPr>
      <t xml:space="preserve">Base com mistura de argila 30%, pó de pedra 30% e brita 40%, inclusive fornecimento e
</t>
    </r>
    <r>
      <rPr>
        <sz val="7"/>
        <rFont val="Arial"/>
        <family val="2"/>
      </rPr>
      <t>transporte do pó de pedra e da brita</t>
    </r>
  </si>
  <si>
    <r>
      <rPr>
        <sz val="7"/>
        <rFont val="Arial"/>
        <family val="2"/>
      </rPr>
      <t>144,33</t>
    </r>
  </si>
  <si>
    <r>
      <rPr>
        <sz val="7"/>
        <rFont val="Arial"/>
        <family val="2"/>
      </rPr>
      <t xml:space="preserve">Base com mistura de argila 70% e escória de aciaria 30%, inclusive fornecim. e transporte da
</t>
    </r>
    <r>
      <rPr>
        <sz val="7"/>
        <rFont val="Arial"/>
        <family val="2"/>
      </rPr>
      <t>escória, exclusive fornecimento e transporte da argila</t>
    </r>
  </si>
  <si>
    <r>
      <rPr>
        <sz val="7"/>
        <rFont val="Arial"/>
        <family val="2"/>
      </rPr>
      <t>60,89</t>
    </r>
  </si>
  <si>
    <r>
      <rPr>
        <sz val="7"/>
        <rFont val="Arial"/>
        <family val="2"/>
      </rPr>
      <t>Base com mistura de Saibro, Argila e Brita, 45%, 15% e 40%, exclusive transporte</t>
    </r>
  </si>
  <si>
    <r>
      <rPr>
        <sz val="7"/>
        <rFont val="Arial"/>
        <family val="2"/>
      </rPr>
      <t>79,80</t>
    </r>
  </si>
  <si>
    <r>
      <rPr>
        <sz val="7"/>
        <rFont val="Arial"/>
        <family val="2"/>
      </rPr>
      <t>Base com mistura de solo 80% e areia 20%, inclusive transporte da areia</t>
    </r>
  </si>
  <si>
    <r>
      <rPr>
        <sz val="7"/>
        <rFont val="Arial"/>
        <family val="2"/>
      </rPr>
      <t>62,95</t>
    </r>
  </si>
  <si>
    <r>
      <rPr>
        <sz val="7"/>
        <rFont val="Arial"/>
        <family val="2"/>
      </rPr>
      <t>Base de brita graduada, inclusive fornecimento e transporte da brita</t>
    </r>
  </si>
  <si>
    <r>
      <rPr>
        <sz val="7"/>
        <rFont val="Arial"/>
        <family val="2"/>
      </rPr>
      <t>158,78</t>
    </r>
  </si>
  <si>
    <r>
      <rPr>
        <sz val="7"/>
        <rFont val="Arial"/>
        <family val="2"/>
      </rPr>
      <t>Base de brita graduada, inclusive fornecimento, exclusive transporte da brita</t>
    </r>
  </si>
  <si>
    <r>
      <rPr>
        <sz val="7"/>
        <rFont val="Arial"/>
        <family val="2"/>
      </rPr>
      <t>Base de brita 1, inclusive fornecimento, exclusive transporte da brita</t>
    </r>
  </si>
  <si>
    <r>
      <rPr>
        <sz val="7"/>
        <rFont val="Arial"/>
        <family val="2"/>
      </rPr>
      <t>198,80</t>
    </r>
  </si>
  <si>
    <r>
      <rPr>
        <sz val="7"/>
        <rFont val="Arial"/>
        <family val="2"/>
      </rPr>
      <t>Base de escória de aciaria, inclusive fornecimento e transporte da escória</t>
    </r>
  </si>
  <si>
    <r>
      <rPr>
        <sz val="7"/>
        <rFont val="Arial"/>
        <family val="2"/>
      </rPr>
      <t>102,73</t>
    </r>
  </si>
  <si>
    <r>
      <rPr>
        <sz val="7"/>
        <rFont val="Arial"/>
        <family val="2"/>
      </rPr>
      <t xml:space="preserve">Base de escória/argila na proporção 80:20, inclusive aquisição e transporte da escória,
</t>
    </r>
    <r>
      <rPr>
        <sz val="7"/>
        <rFont val="Arial"/>
        <family val="2"/>
      </rPr>
      <t>exclusive argila</t>
    </r>
  </si>
  <si>
    <r>
      <rPr>
        <sz val="7"/>
        <rFont val="Arial"/>
        <family val="2"/>
      </rPr>
      <t>91,57</t>
    </r>
  </si>
  <si>
    <r>
      <rPr>
        <sz val="7"/>
        <rFont val="Arial"/>
        <family val="2"/>
      </rPr>
      <t xml:space="preserve">Base de escória/solo na proporção 75:25, inclusive fornecimento da escória, exceto
</t>
    </r>
    <r>
      <rPr>
        <sz val="7"/>
        <rFont val="Arial"/>
        <family val="2"/>
      </rPr>
      <t>fornecimento do solo e transporte do solo e escória</t>
    </r>
  </si>
  <si>
    <r>
      <rPr>
        <sz val="7"/>
        <rFont val="Arial"/>
        <family val="2"/>
      </rPr>
      <t>88,50</t>
    </r>
  </si>
  <si>
    <r>
      <rPr>
        <sz val="7"/>
        <rFont val="Arial"/>
        <family val="2"/>
      </rPr>
      <t xml:space="preserve">Base de solo brita, 20% em peso, inclusive fornecim. da brita, exclusive transporte da brita e
</t>
    </r>
    <r>
      <rPr>
        <sz val="7"/>
        <rFont val="Arial"/>
        <family val="2"/>
      </rPr>
      <t>do solo (100% P.IM)</t>
    </r>
  </si>
  <si>
    <r>
      <rPr>
        <sz val="7"/>
        <rFont val="Arial"/>
        <family val="2"/>
      </rPr>
      <t>76,01</t>
    </r>
  </si>
  <si>
    <r>
      <rPr>
        <sz val="7"/>
        <rFont val="Arial"/>
        <family val="2"/>
      </rPr>
      <t>Base de solo brita, 40% em peso, inclusive fornecimento, exclusive transporte da brita</t>
    </r>
  </si>
  <si>
    <r>
      <rPr>
        <sz val="7"/>
        <rFont val="Arial"/>
        <family val="2"/>
      </rPr>
      <t>92,40</t>
    </r>
  </si>
  <si>
    <r>
      <rPr>
        <sz val="7"/>
        <rFont val="Arial"/>
        <family val="2"/>
      </rPr>
      <t>Base de solo brita, 50% em peso, inclusive fornecimento, exclusive transporte da brita</t>
    </r>
  </si>
  <si>
    <r>
      <rPr>
        <sz val="7"/>
        <rFont val="Arial"/>
        <family val="2"/>
      </rPr>
      <t>105,98</t>
    </r>
  </si>
  <si>
    <r>
      <rPr>
        <sz val="7"/>
        <rFont val="Arial"/>
        <family val="2"/>
      </rPr>
      <t>Base de solo brita, 70% em peso, inclusive fornecimento, exclusive transporte da brita</t>
    </r>
  </si>
  <si>
    <r>
      <rPr>
        <sz val="7"/>
        <rFont val="Arial"/>
        <family val="2"/>
      </rPr>
      <t>133,22</t>
    </r>
  </si>
  <si>
    <r>
      <rPr>
        <sz val="7"/>
        <rFont val="Arial"/>
        <family val="2"/>
      </rPr>
      <t>Base de solo brita, 80% em peso, inclusive fornecimento e transporte da brita</t>
    </r>
  </si>
  <si>
    <r>
      <rPr>
        <sz val="7"/>
        <rFont val="Arial"/>
        <family val="2"/>
      </rPr>
      <t>149,71</t>
    </r>
  </si>
  <si>
    <r>
      <rPr>
        <sz val="7"/>
        <rFont val="Arial"/>
        <family val="2"/>
      </rPr>
      <t>Base estabilizada granulométricamente. com mistura de escória de aciaria 80% e argila exceto fornecimento da argila e transporte da argila e escória</t>
    </r>
  </si>
  <si>
    <r>
      <rPr>
        <sz val="7"/>
        <rFont val="Arial"/>
        <family val="2"/>
      </rPr>
      <t>Base solo brita, 20% em peso, inclusive fornecimento e transporte da brita</t>
    </r>
  </si>
  <si>
    <r>
      <rPr>
        <sz val="7"/>
        <rFont val="Arial"/>
        <family val="2"/>
      </rPr>
      <t>66,23</t>
    </r>
  </si>
  <si>
    <r>
      <rPr>
        <sz val="7"/>
        <rFont val="Arial"/>
        <family val="2"/>
      </rPr>
      <t>Base solo brita, 30% em peso, inclusive fornecimento e  transporte da brita</t>
    </r>
  </si>
  <si>
    <r>
      <rPr>
        <sz val="7"/>
        <rFont val="Arial"/>
        <family val="2"/>
      </rPr>
      <t>75,38</t>
    </r>
  </si>
  <si>
    <r>
      <rPr>
        <sz val="7"/>
        <rFont val="Arial"/>
        <family val="2"/>
      </rPr>
      <t>Base solo brita, 50% em peso, inclusive fornecimento e transporte da brita</t>
    </r>
  </si>
  <si>
    <r>
      <rPr>
        <sz val="7"/>
        <rFont val="Arial"/>
        <family val="2"/>
      </rPr>
      <t>Base solo brita, 70% em peso, inclusive fornecimento e transporte da brita</t>
    </r>
  </si>
  <si>
    <r>
      <rPr>
        <sz val="7"/>
        <rFont val="Arial"/>
        <family val="2"/>
      </rPr>
      <t>Base solo brita, 80% em peso, inclusive fornecimento, exclusive transporte da brita</t>
    </r>
  </si>
  <si>
    <r>
      <rPr>
        <sz val="7"/>
        <rFont val="Arial"/>
        <family val="2"/>
      </rPr>
      <t xml:space="preserve">Capa selante (emulsão e areia) exclusive fornecimento e transporte comercial da emulsão,
</t>
    </r>
    <r>
      <rPr>
        <sz val="7"/>
        <rFont val="Arial"/>
        <family val="2"/>
      </rPr>
      <t>inclusive transporte da areia</t>
    </r>
  </si>
  <si>
    <r>
      <rPr>
        <sz val="7"/>
        <rFont val="Arial"/>
        <family val="2"/>
      </rPr>
      <t>3,00</t>
    </r>
  </si>
  <si>
    <r>
      <rPr>
        <sz val="7"/>
        <rFont val="Arial"/>
        <family val="2"/>
      </rPr>
      <t>Capa selante (emulsão e areia) inclusive fornecimento e transporte comercial da emulsão</t>
    </r>
  </si>
  <si>
    <r>
      <rPr>
        <sz val="7"/>
        <rFont val="Arial"/>
        <family val="2"/>
      </rPr>
      <t>5,36</t>
    </r>
  </si>
  <si>
    <r>
      <rPr>
        <sz val="7"/>
        <rFont val="Arial"/>
        <family val="2"/>
      </rPr>
      <t xml:space="preserve">CBUQ (camada pronta - binder) exclusive fornecimento e transportes do CAP e massa,
</t>
    </r>
    <r>
      <rPr>
        <sz val="7"/>
        <rFont val="Arial"/>
        <family val="2"/>
      </rPr>
      <t>inclusive fornecimento e transporte da brita e pó de pedra</t>
    </r>
  </si>
  <si>
    <r>
      <rPr>
        <sz val="7"/>
        <rFont val="Arial"/>
        <family val="2"/>
      </rPr>
      <t>t</t>
    </r>
  </si>
  <si>
    <r>
      <rPr>
        <sz val="7"/>
        <rFont val="Arial"/>
        <family val="2"/>
      </rPr>
      <t>176,28</t>
    </r>
  </si>
  <si>
    <r>
      <rPr>
        <sz val="7"/>
        <rFont val="Arial"/>
        <family val="2"/>
      </rPr>
      <t>CBUQ (camada pronta - binder) inclusive fornecimento e transporte comercial do CAP, exclusive transporte da massa</t>
    </r>
  </si>
  <si>
    <r>
      <rPr>
        <sz val="7"/>
        <rFont val="Arial"/>
        <family val="2"/>
      </rPr>
      <t>512,54</t>
    </r>
  </si>
  <si>
    <r>
      <rPr>
        <sz val="7"/>
        <rFont val="Arial"/>
        <family val="2"/>
      </rPr>
      <t>CBUQ (camada pronta - capa) exclusive fornecimento e transportes do CAP e massa</t>
    </r>
  </si>
  <si>
    <r>
      <rPr>
        <sz val="7"/>
        <rFont val="Arial"/>
        <family val="2"/>
      </rPr>
      <t>180,17</t>
    </r>
  </si>
  <si>
    <r>
      <rPr>
        <sz val="7"/>
        <rFont val="Arial"/>
        <family val="2"/>
      </rPr>
      <t xml:space="preserve">CBUQ (camada pronta - capa) inclusive fornecimento e transporte comercial do CAP,
</t>
    </r>
    <r>
      <rPr>
        <sz val="7"/>
        <rFont val="Arial"/>
        <family val="2"/>
      </rPr>
      <t>exclusive transporte da massa</t>
    </r>
  </si>
  <si>
    <r>
      <rPr>
        <sz val="7"/>
        <rFont val="Arial"/>
        <family val="2"/>
      </rPr>
      <t>518,65</t>
    </r>
  </si>
  <si>
    <r>
      <rPr>
        <sz val="7"/>
        <rFont val="Arial"/>
        <family val="2"/>
      </rPr>
      <t xml:space="preserve">CBUQ (camada pronta Faixa "B" para revestimento) exclusive fornecimento do CAP e transp.
</t>
    </r>
    <r>
      <rPr>
        <sz val="7"/>
        <rFont val="Arial"/>
        <family val="2"/>
      </rPr>
      <t>de todos os materiais</t>
    </r>
  </si>
  <si>
    <r>
      <rPr>
        <sz val="7"/>
        <rFont val="Arial"/>
        <family val="2"/>
      </rPr>
      <t>168,83</t>
    </r>
  </si>
  <si>
    <r>
      <rPr>
        <sz val="7"/>
        <rFont val="Arial"/>
        <family val="2"/>
      </rPr>
      <t xml:space="preserve">CBUQ (camada pronta-faixa "C") , exclusive fornecimento do CAP e transporte de todos os
</t>
    </r>
    <r>
      <rPr>
        <sz val="7"/>
        <rFont val="Arial"/>
        <family val="2"/>
      </rPr>
      <t>materiais (traço padrão areia e brita)</t>
    </r>
  </si>
  <si>
    <r>
      <rPr>
        <sz val="7"/>
        <rFont val="Arial"/>
        <family val="2"/>
      </rPr>
      <t>180,38</t>
    </r>
  </si>
  <si>
    <r>
      <rPr>
        <sz val="7"/>
        <rFont val="Arial"/>
        <family val="2"/>
      </rPr>
      <t xml:space="preserve">CBUQ (camada pronta-faixa"C") exclusive fornecimento do CAP e transporte de todos os
</t>
    </r>
    <r>
      <rPr>
        <sz val="7"/>
        <rFont val="Arial"/>
        <family val="2"/>
      </rPr>
      <t>materiais</t>
    </r>
  </si>
  <si>
    <r>
      <rPr>
        <sz val="7"/>
        <rFont val="Arial"/>
        <family val="2"/>
      </rPr>
      <t>180,35</t>
    </r>
  </si>
  <si>
    <r>
      <rPr>
        <sz val="7"/>
        <rFont val="Arial"/>
        <family val="2"/>
      </rPr>
      <t>CBUQ (massa asfáltica) exclusive fornecimento e transporte comercial do CAP, (Usinagem)</t>
    </r>
  </si>
  <si>
    <r>
      <rPr>
        <sz val="7"/>
        <rFont val="Arial"/>
        <family val="2"/>
      </rPr>
      <t>140,25</t>
    </r>
  </si>
  <si>
    <r>
      <rPr>
        <sz val="7"/>
        <rFont val="Arial"/>
        <family val="2"/>
      </rPr>
      <t>CBUQ (massa asfáltica) inclusive fornecimento e transporte comercial do CAP (Usinagem)</t>
    </r>
  </si>
  <si>
    <r>
      <rPr>
        <sz val="7"/>
        <rFont val="Arial"/>
        <family val="2"/>
      </rPr>
      <t>478,74</t>
    </r>
  </si>
  <si>
    <r>
      <rPr>
        <sz val="7"/>
        <rFont val="Arial"/>
        <family val="2"/>
      </rPr>
      <t>CBUQ (massa asfáltica-faixa"C") exclusive fornecimento CAP e transporte de todos os materiais</t>
    </r>
  </si>
  <si>
    <r>
      <rPr>
        <sz val="7"/>
        <rFont val="Arial"/>
        <family val="2"/>
      </rPr>
      <t>140,43</t>
    </r>
  </si>
  <si>
    <r>
      <rPr>
        <sz val="7"/>
        <rFont val="Arial"/>
        <family val="2"/>
      </rPr>
      <t>CBUQ (massa fina - faixa"D") exclusive fornecimento do CAP e transp.de todos os materiais</t>
    </r>
  </si>
  <si>
    <r>
      <rPr>
        <sz val="7"/>
        <rFont val="Arial"/>
        <family val="2"/>
      </rPr>
      <t>194,22</t>
    </r>
  </si>
  <si>
    <r>
      <rPr>
        <sz val="7"/>
        <rFont val="Arial"/>
        <family val="2"/>
      </rPr>
      <t xml:space="preserve">CBUQ (massa fina-faixa"D"), exclusive fornecimento do CAP e transporte de todos os
</t>
    </r>
    <r>
      <rPr>
        <sz val="7"/>
        <rFont val="Arial"/>
        <family val="2"/>
      </rPr>
      <t>materiais (traço padrão areia e brita)</t>
    </r>
  </si>
  <si>
    <r>
      <rPr>
        <sz val="7"/>
        <rFont val="Arial"/>
        <family val="2"/>
      </rPr>
      <t>195,15</t>
    </r>
  </si>
  <si>
    <r>
      <rPr>
        <sz val="7"/>
        <rFont val="Arial"/>
        <family val="2"/>
      </rPr>
      <t>Demolição e remoção de pavimento asfáltico</t>
    </r>
  </si>
  <si>
    <r>
      <rPr>
        <sz val="7"/>
        <rFont val="Arial"/>
        <family val="2"/>
      </rPr>
      <t>4,56</t>
    </r>
  </si>
  <si>
    <r>
      <rPr>
        <sz val="7"/>
        <rFont val="Arial"/>
        <family val="2"/>
      </rPr>
      <t>Escarificação de base H = 0,10m e capa asfáltica</t>
    </r>
  </si>
  <si>
    <r>
      <rPr>
        <sz val="7"/>
        <rFont val="Arial"/>
        <family val="2"/>
      </rPr>
      <t>1,33</t>
    </r>
  </si>
  <si>
    <r>
      <rPr>
        <sz val="7"/>
        <rFont val="Arial"/>
        <family val="2"/>
      </rPr>
      <t>Escarificação e compactação de base (100% P.I.) H=0,20m</t>
    </r>
  </si>
  <si>
    <r>
      <rPr>
        <sz val="7"/>
        <rFont val="Arial"/>
        <family val="2"/>
      </rPr>
      <t>10,37</t>
    </r>
  </si>
  <si>
    <r>
      <rPr>
        <sz val="7"/>
        <rFont val="Arial"/>
        <family val="2"/>
      </rPr>
      <t>Estabilização granulométrica de solo s/ mistura 100% P.I.</t>
    </r>
  </si>
  <si>
    <r>
      <rPr>
        <sz val="7"/>
        <rFont val="Arial"/>
        <family val="2"/>
      </rPr>
      <t>31,43</t>
    </r>
  </si>
  <si>
    <r>
      <rPr>
        <sz val="7"/>
        <rFont val="Arial"/>
        <family val="2"/>
      </rPr>
      <t>Estabilização granulométrica de solo s/ mistura 100% P.M.</t>
    </r>
  </si>
  <si>
    <r>
      <rPr>
        <sz val="7"/>
        <rFont val="Arial"/>
        <family val="2"/>
      </rPr>
      <t>33,85</t>
    </r>
  </si>
  <si>
    <r>
      <rPr>
        <sz val="7"/>
        <rFont val="Arial"/>
        <family val="2"/>
      </rPr>
      <t xml:space="preserve">Estabilização granulométrica de solos c/ mistura de areia na pista 100%  P.M. (80%, 20%)
</t>
    </r>
    <r>
      <rPr>
        <sz val="7"/>
        <rFont val="Arial"/>
        <family val="2"/>
      </rPr>
      <t>exclusive transporte</t>
    </r>
  </si>
  <si>
    <r>
      <rPr>
        <sz val="7"/>
        <rFont val="Arial"/>
        <family val="2"/>
      </rPr>
      <t>63,83</t>
    </r>
  </si>
  <si>
    <r>
      <rPr>
        <sz val="7"/>
        <rFont val="Arial"/>
        <family val="2"/>
      </rPr>
      <t>Estabilização granulométrica de solos c/ mistura na pista 100 % P.I.</t>
    </r>
  </si>
  <si>
    <r>
      <rPr>
        <sz val="7"/>
        <rFont val="Arial"/>
        <family val="2"/>
      </rPr>
      <t>34,56</t>
    </r>
  </si>
  <si>
    <r>
      <rPr>
        <sz val="7"/>
        <rFont val="Arial"/>
        <family val="2"/>
      </rPr>
      <t>Estabilização granulométrica de solos c/ mistura na pista 100%  P.M.</t>
    </r>
  </si>
  <si>
    <r>
      <rPr>
        <sz val="7"/>
        <rFont val="Arial"/>
        <family val="2"/>
      </rPr>
      <t>35,60</t>
    </r>
  </si>
  <si>
    <r>
      <rPr>
        <sz val="7"/>
        <rFont val="Arial"/>
        <family val="2"/>
      </rPr>
      <t xml:space="preserve">Estaca raiz perfurada em rocha, diâm. 310mm com injeção de arg. (exclusive fornecimento do
</t>
    </r>
    <r>
      <rPr>
        <sz val="7"/>
        <rFont val="Arial"/>
        <family val="2"/>
      </rPr>
      <t>aço)</t>
    </r>
  </si>
  <si>
    <r>
      <rPr>
        <sz val="7"/>
        <rFont val="Arial"/>
        <family val="2"/>
      </rPr>
      <t>1.594,50</t>
    </r>
  </si>
  <si>
    <r>
      <rPr>
        <sz val="7"/>
        <rFont val="Arial"/>
        <family val="2"/>
      </rPr>
      <t>Fresagem de pavimento asfáltico a frio, esp. até 15cm, exclusive transporte de materiais</t>
    </r>
  </si>
  <si>
    <r>
      <rPr>
        <sz val="7"/>
        <rFont val="Arial"/>
        <family val="2"/>
      </rPr>
      <t>16,13</t>
    </r>
  </si>
  <si>
    <r>
      <rPr>
        <sz val="7"/>
        <rFont val="Arial"/>
        <family val="2"/>
      </rPr>
      <t>Fresagem de pavimento asfáltico a frio, esp=5cm, exclusive transporte de materiais</t>
    </r>
  </si>
  <si>
    <r>
      <rPr>
        <sz val="7"/>
        <rFont val="Arial"/>
        <family val="2"/>
      </rPr>
      <t>13,98</t>
    </r>
  </si>
  <si>
    <r>
      <rPr>
        <sz val="7"/>
        <rFont val="Arial"/>
        <family val="2"/>
      </rPr>
      <t>Fresagem de pavimento asfáltico a frio, esp.=5cm inclusive transporte do material</t>
    </r>
  </si>
  <si>
    <r>
      <rPr>
        <sz val="7"/>
        <rFont val="Arial"/>
        <family val="2"/>
      </rPr>
      <t>21,61</t>
    </r>
  </si>
  <si>
    <r>
      <rPr>
        <sz val="7"/>
        <rFont val="Arial"/>
        <family val="2"/>
      </rPr>
      <t>Imprimação exclusive fornecimento e transporte comercial do material betuminoso</t>
    </r>
  </si>
  <si>
    <r>
      <rPr>
        <sz val="7"/>
        <rFont val="Arial"/>
        <family val="2"/>
      </rPr>
      <t>1,27</t>
    </r>
  </si>
  <si>
    <r>
      <rPr>
        <sz val="7"/>
        <rFont val="Arial"/>
        <family val="2"/>
      </rPr>
      <t>Imprimação inclusive fornecimento e transporte comercial do material betuminoso</t>
    </r>
  </si>
  <si>
    <r>
      <rPr>
        <sz val="7"/>
        <rFont val="Arial"/>
        <family val="2"/>
      </rPr>
      <t>9,52</t>
    </r>
  </si>
  <si>
    <r>
      <rPr>
        <sz val="7"/>
        <rFont val="Arial"/>
        <family val="2"/>
      </rPr>
      <t>Lama asfáltica (faixa I - ISSA) exclusive fornecimento e transporte comercial da emulsão</t>
    </r>
  </si>
  <si>
    <r>
      <rPr>
        <sz val="7"/>
        <rFont val="Arial"/>
        <family val="2"/>
      </rPr>
      <t>2,58</t>
    </r>
  </si>
  <si>
    <r>
      <rPr>
        <sz val="7"/>
        <rFont val="Arial"/>
        <family val="2"/>
      </rPr>
      <t>Lama asfáltica (faixa I - ISSA) inclusive fornecimento e transporte comercial da emulsão</t>
    </r>
  </si>
  <si>
    <r>
      <rPr>
        <sz val="7"/>
        <rFont val="Arial"/>
        <family val="2"/>
      </rPr>
      <t>6,31</t>
    </r>
  </si>
  <si>
    <r>
      <rPr>
        <sz val="7"/>
        <rFont val="Arial"/>
        <family val="2"/>
      </rPr>
      <t>Lama asfáltica (faixa II - ISSA) exclusive fornecimento e transporte comercial da emulsão</t>
    </r>
  </si>
  <si>
    <r>
      <rPr>
        <sz val="7"/>
        <rFont val="Arial"/>
        <family val="2"/>
      </rPr>
      <t>2,76</t>
    </r>
  </si>
  <si>
    <r>
      <rPr>
        <sz val="7"/>
        <rFont val="Arial"/>
        <family val="2"/>
      </rPr>
      <t>Lama asfáltica (faixa II - ISSA) inclusive fornecimento e transporte comercial da emulsão</t>
    </r>
  </si>
  <si>
    <r>
      <rPr>
        <sz val="7"/>
        <rFont val="Arial"/>
        <family val="2"/>
      </rPr>
      <t>8,62</t>
    </r>
  </si>
  <si>
    <r>
      <rPr>
        <sz val="7"/>
        <rFont val="Arial"/>
        <family val="2"/>
      </rPr>
      <t>Lama asfáltica (faixa III - ISSA) exclusive fornecimento e transporte comercial da emulsão</t>
    </r>
  </si>
  <si>
    <r>
      <rPr>
        <sz val="7"/>
        <rFont val="Arial"/>
        <family val="2"/>
      </rPr>
      <t>2,89</t>
    </r>
  </si>
  <si>
    <r>
      <rPr>
        <sz val="7"/>
        <rFont val="Arial"/>
        <family val="2"/>
      </rPr>
      <t>Lama asfáltica (faixa III - ISSA) inclusive fornecimento e transporte comercial da emulsão</t>
    </r>
  </si>
  <si>
    <r>
      <rPr>
        <sz val="7"/>
        <rFont val="Arial"/>
        <family val="2"/>
      </rPr>
      <t>11,41</t>
    </r>
  </si>
  <si>
    <r>
      <rPr>
        <sz val="7"/>
        <rFont val="Arial"/>
        <family val="2"/>
      </rPr>
      <t>Lama asfáltica (faixa IV - ISSA) exclusive fornecimento e transporte comercial da emulsão</t>
    </r>
  </si>
  <si>
    <r>
      <rPr>
        <sz val="7"/>
        <rFont val="Arial"/>
        <family val="2"/>
      </rPr>
      <t>3,34</t>
    </r>
  </si>
  <si>
    <r>
      <rPr>
        <sz val="7"/>
        <rFont val="Arial"/>
        <family val="2"/>
      </rPr>
      <t>Lama asfáltica (faixa IV - ISSA) inclusive fornecimento e transporte comercial da emulsão</t>
    </r>
  </si>
  <si>
    <r>
      <rPr>
        <sz val="7"/>
        <rFont val="Arial"/>
        <family val="2"/>
      </rPr>
      <t>15,06</t>
    </r>
  </si>
  <si>
    <r>
      <rPr>
        <sz val="7"/>
        <rFont val="Arial"/>
        <family val="2"/>
      </rPr>
      <t>Lavagem de brita para tratamento</t>
    </r>
  </si>
  <si>
    <r>
      <rPr>
        <sz val="7"/>
        <rFont val="Arial"/>
        <family val="2"/>
      </rPr>
      <t>30,57</t>
    </r>
  </si>
  <si>
    <r>
      <rPr>
        <sz val="7"/>
        <rFont val="Arial"/>
        <family val="2"/>
      </rPr>
      <t>Meio fio (assentamento), inclusive caiação</t>
    </r>
  </si>
  <si>
    <r>
      <rPr>
        <sz val="7"/>
        <rFont val="Arial"/>
        <family val="2"/>
      </rPr>
      <t>41,38</t>
    </r>
  </si>
  <si>
    <r>
      <rPr>
        <sz val="7"/>
        <rFont val="Arial"/>
        <family val="2"/>
      </rPr>
      <t>Meio fio (remoção e reassentamento),  inclusive caiação</t>
    </r>
  </si>
  <si>
    <r>
      <rPr>
        <sz val="7"/>
        <rFont val="Arial"/>
        <family val="2"/>
      </rPr>
      <t>73,79</t>
    </r>
  </si>
  <si>
    <r>
      <rPr>
        <sz val="7"/>
        <rFont val="Arial"/>
        <family val="2"/>
      </rPr>
      <t xml:space="preserve">Micro revestimento asfáltico à frio exclusive fornecimento e transporte comercial do material
</t>
    </r>
    <r>
      <rPr>
        <sz val="7"/>
        <rFont val="Arial"/>
        <family val="2"/>
      </rPr>
      <t>betuminoso</t>
    </r>
  </si>
  <si>
    <r>
      <rPr>
        <sz val="7"/>
        <rFont val="Arial"/>
        <family val="2"/>
      </rPr>
      <t>9,32</t>
    </r>
  </si>
  <si>
    <r>
      <rPr>
        <sz val="7"/>
        <rFont val="Arial"/>
        <family val="2"/>
      </rPr>
      <t>Micro revestimento asfáltico à frio exclusive fornecimento emulsão e transp. de todos os materiais</t>
    </r>
  </si>
  <si>
    <r>
      <rPr>
        <sz val="7"/>
        <rFont val="Arial"/>
        <family val="2"/>
      </rPr>
      <t>Micro revestimento asfáltico à frio inclusive fornecimento e transporte comercial do material betuminoso</t>
    </r>
  </si>
  <si>
    <r>
      <rPr>
        <sz val="7"/>
        <rFont val="Arial"/>
        <family val="2"/>
      </rPr>
      <t>23,43</t>
    </r>
  </si>
  <si>
    <r>
      <rPr>
        <sz val="7"/>
        <rFont val="Arial"/>
        <family val="2"/>
      </rPr>
      <t xml:space="preserve">Obturação de buracos c/ CBUQ exclusive fornecimento e transporte comercial dos materiais
</t>
    </r>
    <r>
      <rPr>
        <sz val="7"/>
        <rFont val="Arial"/>
        <family val="2"/>
      </rPr>
      <t>betuminosos</t>
    </r>
  </si>
  <si>
    <r>
      <rPr>
        <sz val="7"/>
        <rFont val="Arial"/>
        <family val="2"/>
      </rPr>
      <t>70,58</t>
    </r>
  </si>
  <si>
    <r>
      <rPr>
        <sz val="7"/>
        <rFont val="Arial"/>
        <family val="2"/>
      </rPr>
      <t xml:space="preserve">Obturação de buracos c/ CBUQ exclusive fornecimento e transporte dos materiais
</t>
    </r>
    <r>
      <rPr>
        <sz val="7"/>
        <rFont val="Arial"/>
        <family val="2"/>
      </rPr>
      <t>betuminosos</t>
    </r>
  </si>
  <si>
    <r>
      <rPr>
        <sz val="7"/>
        <rFont val="Arial"/>
        <family val="2"/>
      </rPr>
      <t>723,41</t>
    </r>
  </si>
  <si>
    <r>
      <rPr>
        <sz val="7"/>
        <rFont val="Arial"/>
        <family val="2"/>
      </rPr>
      <t xml:space="preserve">Obturação de buracos c/ CBUQ inclusive fornecimento e transporte comercial dos materiais
</t>
    </r>
    <r>
      <rPr>
        <sz val="7"/>
        <rFont val="Arial"/>
        <family val="2"/>
      </rPr>
      <t>betuminosos</t>
    </r>
  </si>
  <si>
    <r>
      <rPr>
        <sz val="7"/>
        <rFont val="Arial"/>
        <family val="2"/>
      </rPr>
      <t>105,73</t>
    </r>
  </si>
  <si>
    <r>
      <rPr>
        <sz val="7"/>
        <rFont val="Arial"/>
        <family val="2"/>
      </rPr>
      <t>Obturação de buracos c/ CBUQ inclusive fornecimento e transporte dos materiais betuminosos</t>
    </r>
  </si>
  <si>
    <r>
      <rPr>
        <sz val="7"/>
        <rFont val="Arial"/>
        <family val="2"/>
      </rPr>
      <t>1.114,99</t>
    </r>
  </si>
  <si>
    <r>
      <rPr>
        <sz val="7"/>
        <rFont val="Arial"/>
        <family val="2"/>
      </rPr>
      <t xml:space="preserve">Obturação de buracos c/ CBUQ-faixa "C", exclusive forn.do CAP e transporte de todos os
</t>
    </r>
    <r>
      <rPr>
        <sz val="7"/>
        <rFont val="Arial"/>
        <family val="2"/>
      </rPr>
      <t>materiais</t>
    </r>
  </si>
  <si>
    <r>
      <rPr>
        <sz val="7"/>
        <rFont val="Arial"/>
        <family val="2"/>
      </rPr>
      <t>74,11</t>
    </r>
  </si>
  <si>
    <r>
      <rPr>
        <sz val="7"/>
        <rFont val="Arial"/>
        <family val="2"/>
      </rPr>
      <t>Obturação de buracos c/ PMF exclusive fornecimento e transporte comercial da emulsão</t>
    </r>
  </si>
  <si>
    <r>
      <rPr>
        <sz val="7"/>
        <rFont val="Arial"/>
        <family val="2"/>
      </rPr>
      <t>63,89</t>
    </r>
  </si>
  <si>
    <r>
      <rPr>
        <sz val="7"/>
        <rFont val="Arial"/>
        <family val="2"/>
      </rPr>
      <t>Obturação de buracos c/ PMF exclusive fornecimento e transporte dos materiais betuminosos</t>
    </r>
  </si>
  <si>
    <r>
      <rPr>
        <sz val="7"/>
        <rFont val="Arial"/>
        <family val="2"/>
      </rPr>
      <t>653,59</t>
    </r>
  </si>
  <si>
    <r>
      <rPr>
        <sz val="7"/>
        <rFont val="Arial"/>
        <family val="2"/>
      </rPr>
      <t>Obturação de buracos c/ PMF inclusive fornecimento e transporte comercial da emulsão</t>
    </r>
  </si>
  <si>
    <r>
      <rPr>
        <sz val="7"/>
        <rFont val="Arial"/>
        <family val="2"/>
      </rPr>
      <t>100,91</t>
    </r>
  </si>
  <si>
    <r>
      <rPr>
        <sz val="7"/>
        <rFont val="Arial"/>
        <family val="2"/>
      </rPr>
      <t>Obturação de buracos c/ PMF inclusive fornecimento e transporte dos materiais betuminosos</t>
    </r>
  </si>
  <si>
    <r>
      <rPr>
        <sz val="7"/>
        <rFont val="Arial"/>
        <family val="2"/>
      </rPr>
      <t>1.046,65</t>
    </r>
  </si>
  <si>
    <r>
      <rPr>
        <sz val="7"/>
        <rFont val="Arial"/>
        <family val="2"/>
      </rPr>
      <t xml:space="preserve">Pavimentação com blocos de concreto  (35 MPa), esp.= 06 cm, sobre colchão areia esp.= 5
</t>
    </r>
    <r>
      <rPr>
        <sz val="7"/>
        <rFont val="Arial"/>
        <family val="2"/>
      </rPr>
      <t>cm, inclusive fornecimento e transporte dos blocos e areia</t>
    </r>
  </si>
  <si>
    <r>
      <rPr>
        <sz val="7"/>
        <rFont val="Arial"/>
        <family val="2"/>
      </rPr>
      <t>124,18</t>
    </r>
  </si>
  <si>
    <r>
      <rPr>
        <sz val="7"/>
        <rFont val="Arial"/>
        <family val="2"/>
      </rPr>
      <t xml:space="preserve">Pavimentação com blocos de concreto (35 MPa), esp. = 10 cm, sobre colchão areia esp.= 5cm
</t>
    </r>
    <r>
      <rPr>
        <sz val="7"/>
        <rFont val="Arial"/>
        <family val="2"/>
      </rPr>
      <t>, inclusive fornecimento e transporte dos blocos e areia</t>
    </r>
  </si>
  <si>
    <r>
      <rPr>
        <sz val="7"/>
        <rFont val="Arial"/>
        <family val="2"/>
      </rPr>
      <t>157,29</t>
    </r>
  </si>
  <si>
    <r>
      <rPr>
        <sz val="7"/>
        <rFont val="Arial"/>
        <family val="2"/>
      </rPr>
      <t xml:space="preserve">Pavimentação com blocos de concreto (35 MPa), esp.= 06cm, sobre colchão areia esp.=5cm,
</t>
    </r>
    <r>
      <rPr>
        <sz val="7"/>
        <rFont val="Arial"/>
        <family val="2"/>
      </rPr>
      <t>inclusive fornecim. do bloco e areia, exclus. transp.materiais</t>
    </r>
  </si>
  <si>
    <r>
      <rPr>
        <sz val="7"/>
        <rFont val="Arial"/>
        <family val="2"/>
      </rPr>
      <t xml:space="preserve">Pavimentação com blocos de concreto (35 MPa), esp.= 08 cm, colchão areia esp.= 5cm,
</t>
    </r>
    <r>
      <rPr>
        <sz val="7"/>
        <rFont val="Arial"/>
        <family val="2"/>
      </rPr>
      <t>inclusive fornecimento e transporte dos blocos e areia</t>
    </r>
  </si>
  <si>
    <r>
      <rPr>
        <sz val="7"/>
        <rFont val="Arial"/>
        <family val="2"/>
      </rPr>
      <t>148,55</t>
    </r>
  </si>
  <si>
    <r>
      <rPr>
        <sz val="7"/>
        <rFont val="Arial"/>
        <family val="2"/>
      </rPr>
      <t>Pavimentação com blocos de concreto (35 MPa) esp.=08 cm,colchão areia esp.=5cm, inclusive fornecim. do bloco e areia, exclusive transp. blocos e areia</t>
    </r>
  </si>
  <si>
    <r>
      <rPr>
        <sz val="7"/>
        <rFont val="Arial"/>
        <family val="2"/>
      </rPr>
      <t>Pavimentação com blocos de concreto (35MPa), esp.=10 cm, sobre colchão de areia esp.= 5cm, inclusive fornecim. do bloco e areia , exclusive transportes</t>
    </r>
  </si>
  <si>
    <r>
      <rPr>
        <sz val="7"/>
        <rFont val="Arial"/>
        <family val="2"/>
      </rPr>
      <t xml:space="preserve">Pavimentação com paralelepípedo, sobre colchão areia esp.= 5cm, inclus. fornecimento e
</t>
    </r>
    <r>
      <rPr>
        <sz val="7"/>
        <rFont val="Arial"/>
        <family val="2"/>
      </rPr>
      <t>transport. da areia, exclus. fornecim. e transp. paralelepípedo</t>
    </r>
  </si>
  <si>
    <r>
      <rPr>
        <sz val="7"/>
        <rFont val="Arial"/>
        <family val="2"/>
      </rPr>
      <t>56,75</t>
    </r>
  </si>
  <si>
    <r>
      <rPr>
        <sz val="7"/>
        <rFont val="Arial"/>
        <family val="2"/>
      </rPr>
      <t xml:space="preserve">Pavimentação com paralelepípedo, sobre colchão areia esp.= 5cm, inclusive fornecimento e
</t>
    </r>
    <r>
      <rPr>
        <sz val="7"/>
        <rFont val="Arial"/>
        <family val="2"/>
      </rPr>
      <t>transporte do paralelepípedo e areia</t>
    </r>
  </si>
  <si>
    <r>
      <rPr>
        <sz val="7"/>
        <rFont val="Arial"/>
        <family val="2"/>
      </rPr>
      <t>341,04</t>
    </r>
  </si>
  <si>
    <r>
      <rPr>
        <sz val="7"/>
        <rFont val="Arial"/>
        <family val="2"/>
      </rPr>
      <t xml:space="preserve">Pavimentação com paralelepípedo, sobre colchão pó de pedra esp.= 5cm, inclusive
</t>
    </r>
    <r>
      <rPr>
        <sz val="7"/>
        <rFont val="Arial"/>
        <family val="2"/>
      </rPr>
      <t>fornecimento e transporte do paralelepípedo e pó de pedra</t>
    </r>
  </si>
  <si>
    <r>
      <rPr>
        <sz val="7"/>
        <rFont val="Arial"/>
        <family val="2"/>
      </rPr>
      <t>340,21</t>
    </r>
  </si>
  <si>
    <r>
      <rPr>
        <sz val="7"/>
        <rFont val="Arial"/>
        <family val="2"/>
      </rPr>
      <t xml:space="preserve">Pavimentação com pedra portuguesa, inclusive fornecimento e transporte da pedra
</t>
    </r>
    <r>
      <rPr>
        <sz val="7"/>
        <rFont val="Arial"/>
        <family val="2"/>
      </rPr>
      <t>portuguesa, cimento e areia</t>
    </r>
  </si>
  <si>
    <r>
      <rPr>
        <sz val="7"/>
        <rFont val="Arial"/>
        <family val="2"/>
      </rPr>
      <t>159,65</t>
    </r>
  </si>
  <si>
    <r>
      <rPr>
        <sz val="7"/>
        <rFont val="Arial"/>
        <family val="2"/>
      </rPr>
      <t>Pintura de ligação exclusive fornecimento e transporte comercial do material betuminoso</t>
    </r>
  </si>
  <si>
    <r>
      <rPr>
        <sz val="7"/>
        <rFont val="Arial"/>
        <family val="2"/>
      </rPr>
      <t>1,06</t>
    </r>
  </si>
  <si>
    <r>
      <rPr>
        <sz val="7"/>
        <rFont val="Arial"/>
        <family val="2"/>
      </rPr>
      <t>Pintura de ligação inclusive fornecimento e transporte comercial do material betuminoso</t>
    </r>
  </si>
  <si>
    <r>
      <rPr>
        <sz val="7"/>
        <rFont val="Arial"/>
        <family val="2"/>
      </rPr>
      <t>PMF camada pronta exclusive fornecimento  e transporte comercial da emulsão</t>
    </r>
  </si>
  <si>
    <r>
      <rPr>
        <sz val="7"/>
        <rFont val="Arial"/>
        <family val="2"/>
      </rPr>
      <t>107,51</t>
    </r>
  </si>
  <si>
    <r>
      <rPr>
        <sz val="7"/>
        <rFont val="Arial"/>
        <family val="2"/>
      </rPr>
      <t>PMF (massa asfáltica) exclusive fornecimento e transporte comercial da emulsão</t>
    </r>
  </si>
  <si>
    <r>
      <rPr>
        <sz val="7"/>
        <rFont val="Arial"/>
        <family val="2"/>
      </rPr>
      <t>70,42</t>
    </r>
  </si>
  <si>
    <r>
      <rPr>
        <sz val="7"/>
        <rFont val="Arial"/>
        <family val="2"/>
      </rPr>
      <t>PMF (massa asfáltica) inclusive fornecimento e transporte comercial da emulsão</t>
    </r>
  </si>
  <si>
    <r>
      <rPr>
        <sz val="7"/>
        <rFont val="Arial"/>
        <family val="2"/>
      </rPr>
      <t>410,39</t>
    </r>
  </si>
  <si>
    <r>
      <rPr>
        <sz val="7"/>
        <rFont val="Arial"/>
        <family val="2"/>
      </rPr>
      <t>Pó de pedra, fornecimento</t>
    </r>
  </si>
  <si>
    <r>
      <rPr>
        <sz val="7"/>
        <rFont val="Arial"/>
        <family val="2"/>
      </rPr>
      <t>76,98</t>
    </r>
  </si>
  <si>
    <r>
      <rPr>
        <sz val="7"/>
        <rFont val="Arial"/>
        <family val="2"/>
      </rPr>
      <t>Pó de pedra inclusive fornecimento, espalhamento e transporte</t>
    </r>
  </si>
  <si>
    <r>
      <rPr>
        <sz val="7"/>
        <rFont val="Arial"/>
        <family val="2"/>
      </rPr>
      <t>83,01</t>
    </r>
  </si>
  <si>
    <r>
      <rPr>
        <sz val="7"/>
        <rFont val="Arial"/>
        <family val="2"/>
      </rPr>
      <t>Produção de brita no canteiro, exclusive o desmonte e fragmentação de rocha</t>
    </r>
  </si>
  <si>
    <r>
      <rPr>
        <sz val="7"/>
        <rFont val="Arial"/>
        <family val="2"/>
      </rPr>
      <t>59,90</t>
    </r>
  </si>
  <si>
    <r>
      <rPr>
        <sz val="7"/>
        <rFont val="Arial"/>
        <family val="2"/>
      </rPr>
      <t>Produção de brita no canteiro, inclusive o desmonte  e fragmentação de rocha</t>
    </r>
  </si>
  <si>
    <r>
      <rPr>
        <sz val="7"/>
        <rFont val="Arial"/>
        <family val="2"/>
      </rPr>
      <t>122,51</t>
    </r>
  </si>
  <si>
    <r>
      <rPr>
        <sz val="7"/>
        <rFont val="Arial"/>
        <family val="2"/>
      </rPr>
      <t xml:space="preserve">Reciclagem de pavimento (base) c/ adição de 20% de brita1, 10% de brita 0 e 2% de cimento,
</t>
    </r>
    <r>
      <rPr>
        <sz val="7"/>
        <rFont val="Arial"/>
        <family val="2"/>
      </rPr>
      <t>inclusive fornecimento e transportes dos materiais</t>
    </r>
  </si>
  <si>
    <r>
      <rPr>
        <sz val="7"/>
        <rFont val="Arial"/>
        <family val="2"/>
      </rPr>
      <t>154,64</t>
    </r>
  </si>
  <si>
    <r>
      <rPr>
        <sz val="7"/>
        <rFont val="Arial"/>
        <family val="2"/>
      </rPr>
      <t>Reciclagem de pavimento (Base existente + CBUQ) sem adição de materiais</t>
    </r>
  </si>
  <si>
    <r>
      <rPr>
        <sz val="7"/>
        <rFont val="Arial"/>
        <family val="2"/>
      </rPr>
      <t>77,34</t>
    </r>
  </si>
  <si>
    <r>
      <rPr>
        <sz val="7"/>
        <rFont val="Arial"/>
        <family val="2"/>
      </rPr>
      <t xml:space="preserve">Reciclagem de pavimento (Base existente + T.S.D.) c/ adição de 30% de brita, inclusive
</t>
    </r>
    <r>
      <rPr>
        <sz val="7"/>
        <rFont val="Arial"/>
        <family val="2"/>
      </rPr>
      <t>fornecimento e transporte da brita</t>
    </r>
  </si>
  <si>
    <r>
      <rPr>
        <sz val="7"/>
        <rFont val="Arial"/>
        <family val="2"/>
      </rPr>
      <t>153,89</t>
    </r>
  </si>
  <si>
    <r>
      <rPr>
        <sz val="7"/>
        <rFont val="Arial"/>
        <family val="2"/>
      </rPr>
      <t xml:space="preserve">Reciclagem de pavimento (Base existente + T.S.D.) c/ adição de 30% de brita, inclusive
</t>
    </r>
    <r>
      <rPr>
        <sz val="7"/>
        <rFont val="Arial"/>
        <family val="2"/>
      </rPr>
      <t>fornecimento, exclusive transporte da brita</t>
    </r>
  </si>
  <si>
    <r>
      <rPr>
        <sz val="7"/>
        <rFont val="Arial"/>
        <family val="2"/>
      </rPr>
      <t xml:space="preserve">Reciclagem de pavimento (Base existente + T.S.D.) com adição de 20% de brita, inclusive
</t>
    </r>
    <r>
      <rPr>
        <sz val="7"/>
        <rFont val="Arial"/>
        <family val="2"/>
      </rPr>
      <t>fornecimento e transporte da brita.</t>
    </r>
  </si>
  <si>
    <r>
      <rPr>
        <sz val="7"/>
        <rFont val="Arial"/>
        <family val="2"/>
      </rPr>
      <t>140,31</t>
    </r>
  </si>
  <si>
    <r>
      <rPr>
        <sz val="7"/>
        <rFont val="Arial"/>
        <family val="2"/>
      </rPr>
      <t xml:space="preserve">Reciclagem de pavimento (Base existente + T.S.D.) com adição de 3% de cimento, inclusive
</t>
    </r>
    <r>
      <rPr>
        <sz val="7"/>
        <rFont val="Arial"/>
        <family val="2"/>
      </rPr>
      <t>fornecimento e tarnsporte do cimento</t>
    </r>
  </si>
  <si>
    <r>
      <rPr>
        <sz val="7"/>
        <rFont val="Arial"/>
        <family val="2"/>
      </rPr>
      <t>128,03</t>
    </r>
  </si>
  <si>
    <r>
      <rPr>
        <sz val="7"/>
        <rFont val="Arial"/>
        <family val="2"/>
      </rPr>
      <t xml:space="preserve">Reciclagem de pavimento (Base existente + T.S.D.) com adição de 40% de brita, inclusive
</t>
    </r>
    <r>
      <rPr>
        <sz val="7"/>
        <rFont val="Arial"/>
        <family val="2"/>
      </rPr>
      <t>fornecimento e transporte da brita.</t>
    </r>
  </si>
  <si>
    <r>
      <rPr>
        <sz val="7"/>
        <rFont val="Arial"/>
        <family val="2"/>
      </rPr>
      <t>167,45</t>
    </r>
  </si>
  <si>
    <r>
      <rPr>
        <sz val="7"/>
        <rFont val="Arial"/>
        <family val="2"/>
      </rPr>
      <t>Reciclagem de pavimento (Base existente + T.S.D.) sem adição de materiais</t>
    </r>
  </si>
  <si>
    <r>
      <rPr>
        <sz val="7"/>
        <rFont val="Arial"/>
        <family val="2"/>
      </rPr>
      <t>84,37</t>
    </r>
  </si>
  <si>
    <r>
      <rPr>
        <sz val="7"/>
        <rFont val="Arial"/>
        <family val="2"/>
      </rPr>
      <t xml:space="preserve">Reciclagem de pavimento (Base existente+TSD) com adição de Ligante Betuminoso, inclusive
</t>
    </r>
    <r>
      <rPr>
        <sz val="7"/>
        <rFont val="Arial"/>
        <family val="2"/>
      </rPr>
      <t>fornecimento e transporte da emulsão</t>
    </r>
  </si>
  <si>
    <r>
      <rPr>
        <sz val="7"/>
        <rFont val="Arial"/>
        <family val="2"/>
      </rPr>
      <t>364,27</t>
    </r>
  </si>
  <si>
    <r>
      <rPr>
        <sz val="7"/>
        <rFont val="Arial"/>
        <family val="2"/>
      </rPr>
      <t xml:space="preserve">Reciclagem de pavimento com adição de 2% de cimento, inclusive fornecimento e transporte
</t>
    </r>
    <r>
      <rPr>
        <sz val="7"/>
        <rFont val="Arial"/>
        <family val="2"/>
      </rPr>
      <t>do cimento</t>
    </r>
  </si>
  <si>
    <r>
      <rPr>
        <sz val="7"/>
        <rFont val="Arial"/>
        <family val="2"/>
      </rPr>
      <t>113,23</t>
    </r>
  </si>
  <si>
    <r>
      <rPr>
        <sz val="7"/>
        <rFont val="Arial"/>
        <family val="2"/>
      </rPr>
      <t xml:space="preserve">Reciclagem de pavimento(Base existente + T.S.D.) com adição de 40% de brita, inclusive
</t>
    </r>
    <r>
      <rPr>
        <sz val="7"/>
        <rFont val="Arial"/>
        <family val="2"/>
      </rPr>
      <t>fornecimento, exclusive transporte da brita</t>
    </r>
  </si>
  <si>
    <r>
      <rPr>
        <sz val="7"/>
        <rFont val="Arial"/>
        <family val="2"/>
      </rPr>
      <t>Recuperação de base de acostamento exclusive transporte do material (solo)</t>
    </r>
  </si>
  <si>
    <r>
      <rPr>
        <sz val="7"/>
        <rFont val="Arial"/>
        <family val="2"/>
      </rPr>
      <t>10,45</t>
    </r>
  </si>
  <si>
    <r>
      <rPr>
        <sz val="7"/>
        <rFont val="Arial"/>
        <family val="2"/>
      </rPr>
      <t>Recuperação de base de acostamentos, inclusive fornecimento e transporte da brita</t>
    </r>
  </si>
  <si>
    <r>
      <rPr>
        <sz val="7"/>
        <rFont val="Arial"/>
        <family val="2"/>
      </rPr>
      <t>18,71</t>
    </r>
  </si>
  <si>
    <r>
      <rPr>
        <sz val="7"/>
        <rFont val="Arial"/>
        <family val="2"/>
      </rPr>
      <t xml:space="preserve">Reestabilização da base com adição de 50% de brita, inclusive fonecimento, exclusive
</t>
    </r>
    <r>
      <rPr>
        <sz val="7"/>
        <rFont val="Arial"/>
        <family val="2"/>
      </rPr>
      <t>transporte da brita</t>
    </r>
  </si>
  <si>
    <r>
      <rPr>
        <sz val="7"/>
        <rFont val="Arial"/>
        <family val="2"/>
      </rPr>
      <t>101,09</t>
    </r>
  </si>
  <si>
    <r>
      <rPr>
        <sz val="7"/>
        <rFont val="Arial"/>
        <family val="2"/>
      </rPr>
      <t>Reestabilização de base com adição de 50% de brita, inclusive fornecimento e transporte da brita</t>
    </r>
  </si>
  <si>
    <r>
      <rPr>
        <sz val="7"/>
        <rFont val="Arial"/>
        <family val="2"/>
      </rPr>
      <t>Reforço do sub leito 100% P.I.</t>
    </r>
  </si>
  <si>
    <r>
      <rPr>
        <sz val="7"/>
        <rFont val="Arial"/>
        <family val="2"/>
      </rPr>
      <t>11,59</t>
    </r>
  </si>
  <si>
    <r>
      <rPr>
        <sz val="7"/>
        <rFont val="Arial"/>
        <family val="2"/>
      </rPr>
      <t>Regularização e compactação do sub-leito (100% P.I.) H = 0,20 m</t>
    </r>
  </si>
  <si>
    <r>
      <rPr>
        <sz val="7"/>
        <rFont val="Arial"/>
        <family val="2"/>
      </rPr>
      <t>2,08</t>
    </r>
  </si>
  <si>
    <r>
      <rPr>
        <sz val="7"/>
        <rFont val="Arial"/>
        <family val="2"/>
      </rPr>
      <t>Remoção de capa asfáltica em TSS, TSD, ou TST exclusive transporte</t>
    </r>
  </si>
  <si>
    <r>
      <rPr>
        <sz val="7"/>
        <rFont val="Arial"/>
        <family val="2"/>
      </rPr>
      <t>Remoção de meio fio</t>
    </r>
  </si>
  <si>
    <r>
      <rPr>
        <sz val="7"/>
        <rFont val="Arial"/>
        <family val="2"/>
      </rPr>
      <t>32,40</t>
    </r>
  </si>
  <si>
    <r>
      <rPr>
        <sz val="7"/>
        <rFont val="Arial"/>
        <family val="2"/>
      </rPr>
      <t>Remoção de pavimentação poliédrica</t>
    </r>
  </si>
  <si>
    <r>
      <rPr>
        <sz val="7"/>
        <rFont val="Arial"/>
        <family val="2"/>
      </rPr>
      <t>26,20</t>
    </r>
  </si>
  <si>
    <r>
      <rPr>
        <sz val="7"/>
        <rFont val="Arial"/>
        <family val="2"/>
      </rPr>
      <t>Remoção e reassentamento de blocos de concreto, inclusive perdas</t>
    </r>
  </si>
  <si>
    <r>
      <rPr>
        <sz val="7"/>
        <rFont val="Arial"/>
        <family val="2"/>
      </rPr>
      <t>108,18</t>
    </r>
  </si>
  <si>
    <r>
      <rPr>
        <sz val="7"/>
        <rFont val="Arial"/>
        <family val="2"/>
      </rPr>
      <t xml:space="preserve">Remoção e reassentamento de paralelepípedos, inclusive perdas, colchão de areia e
</t>
    </r>
    <r>
      <rPr>
        <sz val="7"/>
        <rFont val="Arial"/>
        <family val="2"/>
      </rPr>
      <t>transportes de areia e paralelepípedo</t>
    </r>
  </si>
  <si>
    <r>
      <rPr>
        <sz val="7"/>
        <rFont val="Arial"/>
        <family val="2"/>
      </rPr>
      <t>126,56</t>
    </r>
  </si>
  <si>
    <r>
      <rPr>
        <sz val="7"/>
        <rFont val="Arial"/>
        <family val="2"/>
      </rPr>
      <t>Revestimento em estradas vicinais (saibro)</t>
    </r>
  </si>
  <si>
    <r>
      <rPr>
        <sz val="7"/>
        <rFont val="Arial"/>
        <family val="2"/>
      </rPr>
      <t>0,28</t>
    </r>
  </si>
  <si>
    <r>
      <rPr>
        <sz val="7"/>
        <rFont val="Arial"/>
        <family val="2"/>
      </rPr>
      <t>Revestimento primário, espalhamento e compactação (espessura até 0,15m)</t>
    </r>
  </si>
  <si>
    <r>
      <rPr>
        <sz val="7"/>
        <rFont val="Arial"/>
        <family val="2"/>
      </rPr>
      <t>1,36</t>
    </r>
  </si>
  <si>
    <r>
      <rPr>
        <sz val="7"/>
        <rFont val="Arial"/>
        <family val="2"/>
      </rPr>
      <t xml:space="preserve">Sub-base c/ mistura de argila 30%, pó de pedra 30% e brita 40%, inclusive fornecimento e
</t>
    </r>
    <r>
      <rPr>
        <sz val="7"/>
        <rFont val="Arial"/>
        <family val="2"/>
      </rPr>
      <t>transporte do pó de pedra e da brita</t>
    </r>
  </si>
  <si>
    <r>
      <rPr>
        <sz val="7"/>
        <rFont val="Arial"/>
        <family val="2"/>
      </rPr>
      <t>Sub-base c/ mistura de solo 80% e areia 20%, inclusive transporte da areia</t>
    </r>
  </si>
  <si>
    <r>
      <rPr>
        <sz val="7"/>
        <rFont val="Arial"/>
        <family val="2"/>
      </rPr>
      <t xml:space="preserve">Sub-base com mistura de argila 70% e escória de aciaria 30%, inclusive fornecim. e transporte
</t>
    </r>
    <r>
      <rPr>
        <sz val="7"/>
        <rFont val="Arial"/>
        <family val="2"/>
      </rPr>
      <t>da escória, exceto fornecimento e transporte da argila</t>
    </r>
  </si>
  <si>
    <r>
      <rPr>
        <sz val="7"/>
        <rFont val="Arial"/>
        <family val="2"/>
      </rPr>
      <t xml:space="preserve">Sub-base com solo/escória na proporção 70:30, inclusive fornecimento da escória, exceto
</t>
    </r>
    <r>
      <rPr>
        <sz val="7"/>
        <rFont val="Arial"/>
        <family val="2"/>
      </rPr>
      <t>fornecimento do solo e transporte do solo e escória</t>
    </r>
  </si>
  <si>
    <r>
      <rPr>
        <sz val="7"/>
        <rFont val="Arial"/>
        <family val="2"/>
      </rPr>
      <t>Sub-base de brita graduada, inclusive fornecimento e transporte da brita</t>
    </r>
  </si>
  <si>
    <r>
      <rPr>
        <sz val="7"/>
        <rFont val="Arial"/>
        <family val="2"/>
      </rPr>
      <t>Sub-base de brita graduada, inclusive fornecimento, exclusive transporte da brita</t>
    </r>
  </si>
  <si>
    <r>
      <rPr>
        <sz val="7"/>
        <rFont val="Arial"/>
        <family val="2"/>
      </rPr>
      <t>Sub-base de brita 1, inclusive fornecimento, exclusive transporte da brita</t>
    </r>
  </si>
  <si>
    <r>
      <rPr>
        <sz val="7"/>
        <rFont val="Arial"/>
        <family val="2"/>
      </rPr>
      <t>Sub-base de escória de aciaria, inclusive fornecimento e transporte da escória</t>
    </r>
  </si>
  <si>
    <r>
      <rPr>
        <sz val="7"/>
        <rFont val="Arial"/>
        <family val="2"/>
      </rPr>
      <t>Sub-base de solo brita, 50% em peso, inclusive fornecimento, exclusive transporte da brita</t>
    </r>
  </si>
  <si>
    <r>
      <rPr>
        <sz val="7"/>
        <rFont val="Arial"/>
        <family val="2"/>
      </rPr>
      <t>101,78</t>
    </r>
  </si>
  <si>
    <r>
      <rPr>
        <sz val="7"/>
        <rFont val="Arial"/>
        <family val="2"/>
      </rPr>
      <t>Sub-base solo brita, 20% em peso, inclusive fornecimento e transporte da brita.</t>
    </r>
  </si>
  <si>
    <r>
      <rPr>
        <sz val="7"/>
        <rFont val="Arial"/>
        <family val="2"/>
      </rPr>
      <t>Sub-base solo brita, 30% em peso, inclusive fornecimento e transporte da brita</t>
    </r>
  </si>
  <si>
    <r>
      <rPr>
        <sz val="7"/>
        <rFont val="Arial"/>
        <family val="2"/>
      </rPr>
      <t>Sub-base solo brita, 50% em peso, inclusive fornecimento e transporte da brita</t>
    </r>
  </si>
  <si>
    <r>
      <rPr>
        <sz val="7"/>
        <rFont val="Arial"/>
        <family val="2"/>
      </rPr>
      <t>Sub-base solo brita, 70% em peso, inclusive fornecimento e transporte da brita</t>
    </r>
  </si>
  <si>
    <r>
      <rPr>
        <sz val="7"/>
        <rFont val="Arial"/>
        <family val="2"/>
      </rPr>
      <t xml:space="preserve">T.S.B.D. com capa selante exclusive fornecimento e transporte comercial da emulsão,
</t>
    </r>
    <r>
      <rPr>
        <sz val="7"/>
        <rFont val="Arial"/>
        <family val="2"/>
      </rPr>
      <t>inclusive lavagem da brita e transporte da areia e brita</t>
    </r>
  </si>
  <si>
    <r>
      <rPr>
        <sz val="7"/>
        <rFont val="Arial"/>
        <family val="2"/>
      </rPr>
      <t xml:space="preserve">T.S.B.D. com capa selante, executado c/ Multidistribuidor exclus. forn. e transp. com. da
</t>
    </r>
    <r>
      <rPr>
        <sz val="7"/>
        <rFont val="Arial"/>
        <family val="2"/>
      </rPr>
      <t>emulsão, inclus. lavagem brita e transp. comerc.areia, brita</t>
    </r>
  </si>
  <si>
    <r>
      <rPr>
        <sz val="7"/>
        <rFont val="Arial"/>
        <family val="2"/>
      </rPr>
      <t>10,86</t>
    </r>
  </si>
  <si>
    <r>
      <rPr>
        <sz val="7"/>
        <rFont val="Arial"/>
        <family val="2"/>
      </rPr>
      <t xml:space="preserve">T.S.B.D. com capa selante executado c/ Multidistribuidor,inclus.fornec.areia/brita e lavagem
</t>
    </r>
    <r>
      <rPr>
        <sz val="7"/>
        <rFont val="Arial"/>
        <family val="2"/>
      </rPr>
      <t>brita, excl.fornec.da emulsão e trnasp.todos os materiais</t>
    </r>
  </si>
  <si>
    <r>
      <rPr>
        <sz val="7"/>
        <rFont val="Arial"/>
        <family val="2"/>
      </rPr>
      <t>11,75</t>
    </r>
  </si>
  <si>
    <r>
      <rPr>
        <sz val="7"/>
        <rFont val="Arial"/>
        <family val="2"/>
      </rPr>
      <t xml:space="preserve">T.S.B.D. com capa selante, executado com Multidistribuidor inclusive fornecimento, transporte
</t>
    </r>
    <r>
      <rPr>
        <sz val="7"/>
        <rFont val="Arial"/>
        <family val="2"/>
      </rPr>
      <t>comercial dos materiais e lavagem da brita</t>
    </r>
  </si>
  <si>
    <r>
      <rPr>
        <sz val="7"/>
        <rFont val="Arial"/>
        <family val="2"/>
      </rPr>
      <t>18,51</t>
    </r>
  </si>
  <si>
    <r>
      <rPr>
        <sz val="7"/>
        <rFont val="Arial"/>
        <family val="2"/>
      </rPr>
      <t xml:space="preserve">T.S.B.D. com capa selante inclusive fornecimento e transporte comercial dos materiais e
</t>
    </r>
    <r>
      <rPr>
        <sz val="7"/>
        <rFont val="Arial"/>
        <family val="2"/>
      </rPr>
      <t>lavagem da brita</t>
    </r>
  </si>
  <si>
    <r>
      <rPr>
        <sz val="7"/>
        <rFont val="Arial"/>
        <family val="2"/>
      </rPr>
      <t>T.S.B.D. sem capa selante,  inclusive fornecimento e transporte comercial dos materiais e lavagem de brita</t>
    </r>
  </si>
  <si>
    <r>
      <rPr>
        <sz val="7"/>
        <rFont val="Arial"/>
        <family val="2"/>
      </rPr>
      <t>17,93</t>
    </r>
  </si>
  <si>
    <r>
      <rPr>
        <sz val="7"/>
        <rFont val="Arial"/>
        <family val="2"/>
      </rPr>
      <t xml:space="preserve">T.S.B.D. sem capa selante exclusive fornecimento e transporte comercial da emulsão,
</t>
    </r>
    <r>
      <rPr>
        <sz val="7"/>
        <rFont val="Arial"/>
        <family val="2"/>
      </rPr>
      <t>inclusive lavagem e transporte comercial  da brita</t>
    </r>
  </si>
  <si>
    <r>
      <rPr>
        <sz val="7"/>
        <rFont val="Arial"/>
        <family val="2"/>
      </rPr>
      <t>12,20</t>
    </r>
  </si>
  <si>
    <r>
      <rPr>
        <sz val="7"/>
        <rFont val="Arial"/>
        <family val="2"/>
      </rPr>
      <t xml:space="preserve">T.S.B.D. sem capa selante, executado c/ Multidistribuidor exclusive fornec.e transp. comercial
</t>
    </r>
    <r>
      <rPr>
        <sz val="7"/>
        <rFont val="Arial"/>
        <family val="2"/>
      </rPr>
      <t>da emulsão, inclusive lavagem e transp. comerc.da brita</t>
    </r>
  </si>
  <si>
    <r>
      <rPr>
        <sz val="7"/>
        <rFont val="Arial"/>
        <family val="2"/>
      </rPr>
      <t>12,07</t>
    </r>
  </si>
  <si>
    <r>
      <rPr>
        <sz val="7"/>
        <rFont val="Arial"/>
        <family val="2"/>
      </rPr>
      <t xml:space="preserve">T.S.B.D. sem capa selante executado com Multidistribuidor excl. forn. da emulsão e transp.
</t>
    </r>
    <r>
      <rPr>
        <sz val="7"/>
        <rFont val="Arial"/>
        <family val="2"/>
      </rPr>
      <t>comerciais da emulsão e da brita, inclus. lavagem da brita</t>
    </r>
  </si>
  <si>
    <r>
      <rPr>
        <sz val="7"/>
        <rFont val="Arial"/>
        <family val="2"/>
      </rPr>
      <t>11,56</t>
    </r>
  </si>
  <si>
    <r>
      <rPr>
        <sz val="7"/>
        <rFont val="Arial"/>
        <family val="2"/>
      </rPr>
      <t xml:space="preserve">T.S.B.D. sem capa selante inclusive fornecimento e transporte comercial dos materiais e
</t>
    </r>
    <r>
      <rPr>
        <sz val="7"/>
        <rFont val="Arial"/>
        <family val="2"/>
      </rPr>
      <t>lavagem da brita</t>
    </r>
  </si>
  <si>
    <r>
      <rPr>
        <sz val="7"/>
        <rFont val="Arial"/>
        <family val="2"/>
      </rPr>
      <t>28,75</t>
    </r>
  </si>
  <si>
    <r>
      <rPr>
        <sz val="7"/>
        <rFont val="Arial"/>
        <family val="2"/>
      </rPr>
      <t xml:space="preserve">T.S.B.S. com capa selante exclusive fornecimento e transporte comercial da emulsão,
</t>
    </r>
    <r>
      <rPr>
        <sz val="7"/>
        <rFont val="Arial"/>
        <family val="2"/>
      </rPr>
      <t>inclusive lavagem e transporte comercial da brita</t>
    </r>
  </si>
  <si>
    <r>
      <rPr>
        <sz val="7"/>
        <rFont val="Arial"/>
        <family val="2"/>
      </rPr>
      <t>7,70</t>
    </r>
  </si>
  <si>
    <r>
      <rPr>
        <sz val="7"/>
        <rFont val="Arial"/>
        <family val="2"/>
      </rPr>
      <t xml:space="preserve">T.S.B.S. com capa selante inclusive fornecimento e transporte comercial dos materiais e
</t>
    </r>
    <r>
      <rPr>
        <sz val="7"/>
        <rFont val="Arial"/>
        <family val="2"/>
      </rPr>
      <t>lavagem da brita</t>
    </r>
  </si>
  <si>
    <r>
      <rPr>
        <sz val="7"/>
        <rFont val="Arial"/>
        <family val="2"/>
      </rPr>
      <t>13,42</t>
    </r>
  </si>
  <si>
    <r>
      <rPr>
        <sz val="7"/>
        <rFont val="Arial"/>
        <family val="2"/>
      </rPr>
      <t xml:space="preserve">T.S.B.S. exclusive fornecimento e transporte comercial do material betuminoso, inclusive
</t>
    </r>
    <r>
      <rPr>
        <sz val="7"/>
        <rFont val="Arial"/>
        <family val="2"/>
      </rPr>
      <t>fornecimento, transporte e lavagem da brita</t>
    </r>
  </si>
  <si>
    <r>
      <rPr>
        <sz val="7"/>
        <rFont val="Arial"/>
        <family val="2"/>
      </rPr>
      <t>7,11</t>
    </r>
  </si>
  <si>
    <r>
      <rPr>
        <sz val="7"/>
        <rFont val="Arial"/>
        <family val="2"/>
      </rPr>
      <t>T.S.B.S. inclusive fornecimento e transporte comercial dos materiais e lavagem da brita</t>
    </r>
  </si>
  <si>
    <r>
      <rPr>
        <sz val="7"/>
        <rFont val="Arial"/>
        <family val="2"/>
      </rPr>
      <t>12,83</t>
    </r>
  </si>
  <si>
    <r>
      <rPr>
        <sz val="7"/>
        <rFont val="Arial"/>
        <family val="2"/>
      </rPr>
      <t xml:space="preserve">Usinagem de concreto betuminoso usinado a quente (CBUQ), inclusive transporte comercial
</t>
    </r>
    <r>
      <rPr>
        <sz val="7"/>
        <rFont val="Arial"/>
        <family val="2"/>
      </rPr>
      <t>do oleo combustível</t>
    </r>
  </si>
  <si>
    <r>
      <rPr>
        <sz val="7"/>
        <rFont val="Arial"/>
        <family val="2"/>
      </rPr>
      <t>79,99</t>
    </r>
  </si>
  <si>
    <r>
      <rPr>
        <sz val="7"/>
        <rFont val="Arial"/>
        <family val="2"/>
      </rPr>
      <t>Usinagem de mistura de solo brita</t>
    </r>
  </si>
  <si>
    <r>
      <rPr>
        <sz val="7"/>
        <rFont val="Arial"/>
        <family val="2"/>
      </rPr>
      <t>Grupo de serviço: OBRAS DE ARTE CORRENTES E DRENAGEM</t>
    </r>
  </si>
  <si>
    <r>
      <rPr>
        <sz val="7"/>
        <rFont val="Arial"/>
        <family val="2"/>
      </rPr>
      <t>Aço CA-25, fornecimento, dobragem e colocação nas formas</t>
    </r>
  </si>
  <si>
    <r>
      <rPr>
        <sz val="7"/>
        <rFont val="Arial"/>
        <family val="2"/>
      </rPr>
      <t>kg</t>
    </r>
  </si>
  <si>
    <r>
      <rPr>
        <sz val="7"/>
        <rFont val="Arial"/>
        <family val="2"/>
      </rPr>
      <t>15,55</t>
    </r>
  </si>
  <si>
    <r>
      <rPr>
        <sz val="7"/>
        <rFont val="Arial"/>
        <family val="2"/>
      </rPr>
      <t>Aço CA-50, fornecimento, dobragem e colocação nas formas (preço médio das bitolas)</t>
    </r>
  </si>
  <si>
    <r>
      <rPr>
        <sz val="7"/>
        <rFont val="Arial"/>
        <family val="2"/>
      </rPr>
      <t>13,30</t>
    </r>
  </si>
  <si>
    <r>
      <rPr>
        <sz val="7"/>
        <rFont val="Arial"/>
        <family val="2"/>
      </rPr>
      <t xml:space="preserve">Aço CA-50 grossa, diâmetro de 12.5 a 25 mm, fornecimento, dobragem e colocação nas
</t>
    </r>
    <r>
      <rPr>
        <sz val="7"/>
        <rFont val="Arial"/>
        <family val="2"/>
      </rPr>
      <t>formas</t>
    </r>
  </si>
  <si>
    <r>
      <rPr>
        <sz val="7"/>
        <rFont val="Arial"/>
        <family val="2"/>
      </rPr>
      <t>13,44</t>
    </r>
  </si>
  <si>
    <r>
      <rPr>
        <sz val="7"/>
        <rFont val="Arial"/>
        <family val="2"/>
      </rPr>
      <t>Aço CA-50 média, diâmetro de 6.3 a 10 mm, fornecimento, dobragem e colocação nas formas</t>
    </r>
  </si>
  <si>
    <r>
      <rPr>
        <sz val="7"/>
        <rFont val="Arial"/>
        <family val="2"/>
      </rPr>
      <t>13,08</t>
    </r>
  </si>
  <si>
    <r>
      <rPr>
        <sz val="7"/>
        <rFont val="Arial"/>
        <family val="2"/>
      </rPr>
      <t>Aço CA-60 fina, diâmetro de 4.2 a 5.0 mm, fornecimento, dobragem e colocação nas formas</t>
    </r>
  </si>
  <si>
    <r>
      <rPr>
        <sz val="7"/>
        <rFont val="Arial"/>
        <family val="2"/>
      </rPr>
      <t>14,03</t>
    </r>
  </si>
  <si>
    <r>
      <rPr>
        <sz val="7"/>
        <rFont val="Arial"/>
        <family val="2"/>
      </rPr>
      <t>Aluguel mensal de escoramento tubular com tubos metálicos com até 10 metros de altura</t>
    </r>
  </si>
  <si>
    <r>
      <rPr>
        <sz val="7"/>
        <rFont val="Arial"/>
        <family val="2"/>
      </rPr>
      <t>143,72</t>
    </r>
  </si>
  <si>
    <r>
      <rPr>
        <sz val="7"/>
        <rFont val="Arial"/>
        <family val="2"/>
      </rPr>
      <t>Alvenaria de bloco (39 x 19 x 09) cm espessura 09 cm, inclusive transporte da areia, cimento e bloco</t>
    </r>
  </si>
  <si>
    <r>
      <rPr>
        <sz val="7"/>
        <rFont val="Arial"/>
        <family val="2"/>
      </rPr>
      <t>78,67</t>
    </r>
  </si>
  <si>
    <r>
      <rPr>
        <sz val="7"/>
        <rFont val="Arial"/>
        <family val="2"/>
      </rPr>
      <t xml:space="preserve">Alvenaria de bloco (39 x 19 x 19) cm espessura 19 cm, inclusive fornecimento e transporte do
</t>
    </r>
    <r>
      <rPr>
        <sz val="7"/>
        <rFont val="Arial"/>
        <family val="2"/>
      </rPr>
      <t>bloco, areia e cimento</t>
    </r>
  </si>
  <si>
    <r>
      <rPr>
        <sz val="7"/>
        <rFont val="Arial"/>
        <family val="2"/>
      </rPr>
      <t>124,96</t>
    </r>
  </si>
  <si>
    <r>
      <rPr>
        <sz val="7"/>
        <rFont val="Arial"/>
        <family val="2"/>
      </rPr>
      <t xml:space="preserve">Alvenaria de lajota (20 x 20 x 10) cm espessura 10 cm, inclusive transporte de areia, lajota e
</t>
    </r>
    <r>
      <rPr>
        <sz val="7"/>
        <rFont val="Arial"/>
        <family val="2"/>
      </rPr>
      <t>cimento</t>
    </r>
  </si>
  <si>
    <r>
      <rPr>
        <sz val="7"/>
        <rFont val="Arial"/>
        <family val="2"/>
      </rPr>
      <t>79,31</t>
    </r>
  </si>
  <si>
    <r>
      <rPr>
        <sz val="7"/>
        <rFont val="Arial"/>
        <family val="2"/>
      </rPr>
      <t xml:space="preserve">Alvenaria de pedra de mão argamassada (argamassa cimento areia 1:4), inclusive transporte
</t>
    </r>
    <r>
      <rPr>
        <sz val="7"/>
        <rFont val="Arial"/>
        <family val="2"/>
      </rPr>
      <t>da pedra</t>
    </r>
  </si>
  <si>
    <r>
      <rPr>
        <sz val="7"/>
        <rFont val="Arial"/>
        <family val="2"/>
      </rPr>
      <t>505,53</t>
    </r>
  </si>
  <si>
    <r>
      <rPr>
        <sz val="7"/>
        <rFont val="Arial"/>
        <family val="2"/>
      </rPr>
      <t>Alvenaria de pedra de mão (junta seca), inclusive transporte da pedra</t>
    </r>
  </si>
  <si>
    <r>
      <rPr>
        <sz val="7"/>
        <rFont val="Arial"/>
        <family val="2"/>
      </rPr>
      <t>372,25</t>
    </r>
  </si>
  <si>
    <r>
      <rPr>
        <sz val="7"/>
        <rFont val="Arial"/>
        <family val="2"/>
      </rPr>
      <t>Andaime de madeira para altura até 7 m, compreendendo montagem e desmontagem</t>
    </r>
  </si>
  <si>
    <r>
      <rPr>
        <sz val="7"/>
        <rFont val="Arial"/>
        <family val="2"/>
      </rPr>
      <t>39,86</t>
    </r>
  </si>
  <si>
    <r>
      <rPr>
        <sz val="7"/>
        <rFont val="Arial"/>
        <family val="2"/>
      </rPr>
      <t>Andaime suspenso em madeira, inclusive montagem e desmontagem</t>
    </r>
  </si>
  <si>
    <r>
      <rPr>
        <sz val="7"/>
        <rFont val="Arial"/>
        <family val="2"/>
      </rPr>
      <t>135,26</t>
    </r>
  </si>
  <si>
    <r>
      <rPr>
        <sz val="7"/>
        <rFont val="Arial"/>
        <family val="2"/>
      </rPr>
      <t>Apicoamento manual de superfície de concreto</t>
    </r>
  </si>
  <si>
    <r>
      <rPr>
        <sz val="7"/>
        <rFont val="Arial"/>
        <family val="2"/>
      </rPr>
      <t>32,91</t>
    </r>
  </si>
  <si>
    <r>
      <rPr>
        <sz val="7"/>
        <rFont val="Arial"/>
        <family val="2"/>
      </rPr>
      <t>Apiloamento manual</t>
    </r>
  </si>
  <si>
    <r>
      <rPr>
        <sz val="7"/>
        <rFont val="Arial"/>
        <family val="2"/>
      </rPr>
      <t>70,25</t>
    </r>
  </si>
  <si>
    <r>
      <rPr>
        <sz val="7"/>
        <rFont val="Arial"/>
        <family val="2"/>
      </rPr>
      <t>Argamassa cimento e areia traço 1:4, tudo incluído</t>
    </r>
  </si>
  <si>
    <r>
      <rPr>
        <sz val="7"/>
        <rFont val="Arial"/>
        <family val="2"/>
      </rPr>
      <t>635,18</t>
    </r>
  </si>
  <si>
    <r>
      <rPr>
        <sz val="7"/>
        <rFont val="Arial"/>
        <family val="2"/>
      </rPr>
      <t>Argamassa cimento (nata), inclusive transporte de cimento</t>
    </r>
  </si>
  <si>
    <r>
      <rPr>
        <sz val="7"/>
        <rFont val="Arial"/>
        <family val="2"/>
      </rPr>
      <t>1.212,07</t>
    </r>
  </si>
  <si>
    <r>
      <rPr>
        <sz val="7"/>
        <rFont val="Arial"/>
        <family val="2"/>
      </rPr>
      <t>Argamassa de cimento e areia, traço 1:4, consumo de cimento 400 kg/m³</t>
    </r>
  </si>
  <si>
    <r>
      <rPr>
        <sz val="7"/>
        <rFont val="Arial"/>
        <family val="2"/>
      </rPr>
      <t>655,22</t>
    </r>
  </si>
  <si>
    <r>
      <rPr>
        <sz val="7"/>
        <rFont val="Arial"/>
        <family val="2"/>
      </rPr>
      <t>Aterro com areia, exceto fornecimento da areia</t>
    </r>
  </si>
  <si>
    <r>
      <rPr>
        <sz val="7"/>
        <rFont val="Arial"/>
        <family val="2"/>
      </rPr>
      <t>11,69</t>
    </r>
  </si>
  <si>
    <r>
      <rPr>
        <sz val="7"/>
        <rFont val="Arial"/>
        <family val="2"/>
      </rPr>
      <t>Berço de concreto ciclópico para BDTC diâmetro 0,60 m</t>
    </r>
  </si>
  <si>
    <r>
      <rPr>
        <sz val="7"/>
        <rFont val="Arial"/>
        <family val="2"/>
      </rPr>
      <t>363,58</t>
    </r>
  </si>
  <si>
    <r>
      <rPr>
        <sz val="7"/>
        <rFont val="Arial"/>
        <family val="2"/>
      </rPr>
      <t>Berço de concreto ciclópico para BDTC diâmetro 0,80 m</t>
    </r>
  </si>
  <si>
    <r>
      <rPr>
        <sz val="7"/>
        <rFont val="Arial"/>
        <family val="2"/>
      </rPr>
      <t>569,89</t>
    </r>
  </si>
  <si>
    <r>
      <rPr>
        <sz val="7"/>
        <rFont val="Arial"/>
        <family val="2"/>
      </rPr>
      <t>Berço de concreto ciclópico para BDTC diâmetro 1,00 m</t>
    </r>
  </si>
  <si>
    <r>
      <rPr>
        <sz val="7"/>
        <rFont val="Arial"/>
        <family val="2"/>
      </rPr>
      <t>821,80</t>
    </r>
  </si>
  <si>
    <r>
      <rPr>
        <sz val="7"/>
        <rFont val="Arial"/>
        <family val="2"/>
      </rPr>
      <t>Berço de concreto ciclópico para BDTC diâmetro 1,20 m</t>
    </r>
  </si>
  <si>
    <r>
      <rPr>
        <sz val="7"/>
        <rFont val="Arial"/>
        <family val="2"/>
      </rPr>
      <t>1.111,19</t>
    </r>
  </si>
  <si>
    <r>
      <rPr>
        <sz val="7"/>
        <rFont val="Arial"/>
        <family val="2"/>
      </rPr>
      <t>Berço de concreto ciclópico para BDTC diâmetro 1,50 m</t>
    </r>
  </si>
  <si>
    <r>
      <rPr>
        <sz val="7"/>
        <rFont val="Arial"/>
        <family val="2"/>
      </rPr>
      <t>1.607,06</t>
    </r>
  </si>
  <si>
    <r>
      <rPr>
        <sz val="7"/>
        <rFont val="Arial"/>
        <family val="2"/>
      </rPr>
      <t>Berço de concreto ciclópico para BSTC diâmetro 0,40 m</t>
    </r>
  </si>
  <si>
    <r>
      <rPr>
        <sz val="7"/>
        <rFont val="Arial"/>
        <family val="2"/>
      </rPr>
      <t>127,35</t>
    </r>
  </si>
  <si>
    <r>
      <rPr>
        <sz val="7"/>
        <rFont val="Arial"/>
        <family val="2"/>
      </rPr>
      <t>Berço de concreto ciclópico para BSTC diâmetro 0,60 m</t>
    </r>
  </si>
  <si>
    <r>
      <rPr>
        <sz val="7"/>
        <rFont val="Arial"/>
        <family val="2"/>
      </rPr>
      <t>214,93</t>
    </r>
  </si>
  <si>
    <r>
      <rPr>
        <sz val="7"/>
        <rFont val="Arial"/>
        <family val="2"/>
      </rPr>
      <t>Berço de concreto ciclópico para BSTC diâmetro 0,80 m</t>
    </r>
  </si>
  <si>
    <r>
      <rPr>
        <sz val="7"/>
        <rFont val="Arial"/>
        <family val="2"/>
      </rPr>
      <t>328,82</t>
    </r>
  </si>
  <si>
    <r>
      <rPr>
        <sz val="7"/>
        <rFont val="Arial"/>
        <family val="2"/>
      </rPr>
      <t>Berço de concreto ciclópico para BSTC diâmetro 1,00 m</t>
    </r>
  </si>
  <si>
    <r>
      <rPr>
        <sz val="7"/>
        <rFont val="Arial"/>
        <family val="2"/>
      </rPr>
      <t>465,18</t>
    </r>
  </si>
  <si>
    <r>
      <rPr>
        <sz val="7"/>
        <rFont val="Arial"/>
        <family val="2"/>
      </rPr>
      <t>Berço de concreto ciclópico para BSTC diâmetro 1,20 m</t>
    </r>
  </si>
  <si>
    <r>
      <rPr>
        <sz val="7"/>
        <rFont val="Arial"/>
        <family val="2"/>
      </rPr>
      <t>620,92</t>
    </r>
  </si>
  <si>
    <r>
      <rPr>
        <sz val="7"/>
        <rFont val="Arial"/>
        <family val="2"/>
      </rPr>
      <t>Berço de concreto ciclópico para BSTC diâmetro 1,50 m</t>
    </r>
  </si>
  <si>
    <r>
      <rPr>
        <sz val="7"/>
        <rFont val="Arial"/>
        <family val="2"/>
      </rPr>
      <t>884,46</t>
    </r>
  </si>
  <si>
    <r>
      <rPr>
        <sz val="7"/>
        <rFont val="Arial"/>
        <family val="2"/>
      </rPr>
      <t>Berço de concreto ciclópico para BTTC diâmetro 0,60 m</t>
    </r>
  </si>
  <si>
    <r>
      <rPr>
        <sz val="7"/>
        <rFont val="Arial"/>
        <family val="2"/>
      </rPr>
      <t>509,71</t>
    </r>
  </si>
  <si>
    <r>
      <rPr>
        <sz val="7"/>
        <rFont val="Arial"/>
        <family val="2"/>
      </rPr>
      <t>Berço de concreto ciclópico para BTTC diâmetro 0,80 m</t>
    </r>
  </si>
  <si>
    <r>
      <rPr>
        <sz val="7"/>
        <rFont val="Arial"/>
        <family val="2"/>
      </rPr>
      <t>812,23</t>
    </r>
  </si>
  <si>
    <r>
      <rPr>
        <sz val="7"/>
        <rFont val="Arial"/>
        <family val="2"/>
      </rPr>
      <t>Berço de concreto ciclópico para BTTC diâmetro 1,00 m</t>
    </r>
  </si>
  <si>
    <r>
      <rPr>
        <sz val="7"/>
        <rFont val="Arial"/>
        <family val="2"/>
      </rPr>
      <t>1.177,80</t>
    </r>
  </si>
  <si>
    <r>
      <rPr>
        <sz val="7"/>
        <rFont val="Arial"/>
        <family val="2"/>
      </rPr>
      <t>Berço de concreto ciclópico para BTTC diâmetro 1,20 m</t>
    </r>
  </si>
  <si>
    <r>
      <rPr>
        <sz val="7"/>
        <rFont val="Arial"/>
        <family val="2"/>
      </rPr>
      <t>1.601,47</t>
    </r>
  </si>
  <si>
    <r>
      <rPr>
        <sz val="7"/>
        <rFont val="Arial"/>
        <family val="2"/>
      </rPr>
      <t>Berço de concreto ciclópico para BTTC diâmetro 1,50 m</t>
    </r>
  </si>
  <si>
    <r>
      <rPr>
        <sz val="7"/>
        <rFont val="Arial"/>
        <family val="2"/>
      </rPr>
      <t>2.329,67</t>
    </r>
  </si>
  <si>
    <r>
      <rPr>
        <sz val="7"/>
        <rFont val="Arial"/>
        <family val="2"/>
      </rPr>
      <t>Berço em brita para BSTC diâm. = 1,00 m</t>
    </r>
  </si>
  <si>
    <r>
      <rPr>
        <sz val="7"/>
        <rFont val="Arial"/>
        <family val="2"/>
      </rPr>
      <t>65,80</t>
    </r>
  </si>
  <si>
    <r>
      <rPr>
        <sz val="7"/>
        <rFont val="Arial"/>
        <family val="2"/>
      </rPr>
      <t>Berço em brita para BSTC diâm.=1,20 m</t>
    </r>
  </si>
  <si>
    <r>
      <rPr>
        <sz val="7"/>
        <rFont val="Arial"/>
        <family val="2"/>
      </rPr>
      <t>73,37</t>
    </r>
  </si>
  <si>
    <r>
      <rPr>
        <sz val="7"/>
        <rFont val="Arial"/>
        <family val="2"/>
      </rPr>
      <t>Berço em concreto ciclópico para BSTC diâm. = 0,30m</t>
    </r>
  </si>
  <si>
    <r>
      <rPr>
        <sz val="7"/>
        <rFont val="Arial"/>
        <family val="2"/>
      </rPr>
      <t>113,56</t>
    </r>
  </si>
  <si>
    <r>
      <rPr>
        <sz val="7"/>
        <rFont val="Arial"/>
        <family val="2"/>
      </rPr>
      <t>Boca de BDCC 1,50 x 1,50 m projeto DNIT</t>
    </r>
  </si>
  <si>
    <r>
      <rPr>
        <sz val="7"/>
        <rFont val="Arial"/>
        <family val="2"/>
      </rPr>
      <t>19.501,36</t>
    </r>
  </si>
  <si>
    <r>
      <rPr>
        <sz val="7"/>
        <rFont val="Arial"/>
        <family val="2"/>
      </rPr>
      <t>Boca de BDCC 2,00 x 1,20 m conforme projeto</t>
    </r>
  </si>
  <si>
    <r>
      <rPr>
        <sz val="7"/>
        <rFont val="Arial"/>
        <family val="2"/>
      </rPr>
      <t>18.978,36</t>
    </r>
  </si>
  <si>
    <r>
      <rPr>
        <sz val="7"/>
        <rFont val="Arial"/>
        <family val="2"/>
      </rPr>
      <t>Boca de BDCC 2,00 x 2,00 m projeto DNIT</t>
    </r>
  </si>
  <si>
    <r>
      <rPr>
        <sz val="7"/>
        <rFont val="Arial"/>
        <family val="2"/>
      </rPr>
      <t>29.862,32</t>
    </r>
  </si>
  <si>
    <r>
      <rPr>
        <sz val="7"/>
        <rFont val="Arial"/>
        <family val="2"/>
      </rPr>
      <t>Boca de BDCC 2,00 x 3,00 m projeto DNIT</t>
    </r>
  </si>
  <si>
    <r>
      <rPr>
        <sz val="7"/>
        <rFont val="Arial"/>
        <family val="2"/>
      </rPr>
      <t>46.406,77</t>
    </r>
  </si>
  <si>
    <r>
      <rPr>
        <sz val="7"/>
        <rFont val="Arial"/>
        <family val="2"/>
      </rPr>
      <t>Boca de BDCC 2,50 x 2,00 m conforme projeto</t>
    </r>
  </si>
  <si>
    <r>
      <rPr>
        <sz val="7"/>
        <rFont val="Arial"/>
        <family val="2"/>
      </rPr>
      <t>34.983,99</t>
    </r>
  </si>
  <si>
    <r>
      <rPr>
        <sz val="7"/>
        <rFont val="Arial"/>
        <family val="2"/>
      </rPr>
      <t>Boca de BDCC 2,50 x 2,50 m projeto DNIT</t>
    </r>
  </si>
  <si>
    <r>
      <rPr>
        <sz val="7"/>
        <rFont val="Arial"/>
        <family val="2"/>
      </rPr>
      <t>41.526,81</t>
    </r>
  </si>
  <si>
    <r>
      <rPr>
        <sz val="7"/>
        <rFont val="Arial"/>
        <family val="2"/>
      </rPr>
      <t>Boca de BDCC 2,50 x 3,00 m projeto DNIT</t>
    </r>
  </si>
  <si>
    <r>
      <rPr>
        <sz val="7"/>
        <rFont val="Arial"/>
        <family val="2"/>
      </rPr>
      <t>52.649,77</t>
    </r>
  </si>
  <si>
    <r>
      <rPr>
        <sz val="7"/>
        <rFont val="Arial"/>
        <family val="2"/>
      </rPr>
      <t>Boca de BDCC 3,00 x 3,00 m projeto DNIT</t>
    </r>
  </si>
  <si>
    <r>
      <rPr>
        <sz val="7"/>
        <rFont val="Arial"/>
        <family val="2"/>
      </rPr>
      <t>59.126,45</t>
    </r>
  </si>
  <si>
    <r>
      <rPr>
        <sz val="7"/>
        <rFont val="Arial"/>
        <family val="2"/>
      </rPr>
      <t>Boca de BSCC 1,50 x 1,50 m projeto DNIT</t>
    </r>
  </si>
  <si>
    <r>
      <rPr>
        <sz val="7"/>
        <rFont val="Arial"/>
        <family val="2"/>
      </rPr>
      <t>17.053,47</t>
    </r>
  </si>
  <si>
    <r>
      <rPr>
        <sz val="7"/>
        <rFont val="Arial"/>
        <family val="2"/>
      </rPr>
      <t>Boca de BSCC 2,00 x 2,00 m projeto DNIT</t>
    </r>
  </si>
  <si>
    <r>
      <rPr>
        <sz val="7"/>
        <rFont val="Arial"/>
        <family val="2"/>
      </rPr>
      <t>26.215,30</t>
    </r>
  </si>
  <si>
    <r>
      <rPr>
        <sz val="7"/>
        <rFont val="Arial"/>
        <family val="2"/>
      </rPr>
      <t>Boca de BSCC 2,00 x 3,00 m projeto DNIT</t>
    </r>
  </si>
  <si>
    <r>
      <rPr>
        <sz val="7"/>
        <rFont val="Arial"/>
        <family val="2"/>
      </rPr>
      <t>39.342,90</t>
    </r>
  </si>
  <si>
    <r>
      <rPr>
        <sz val="7"/>
        <rFont val="Arial"/>
        <family val="2"/>
      </rPr>
      <t>Boca de BSCC 2,50 x 2,50 m projeto DNIT</t>
    </r>
  </si>
  <si>
    <r>
      <rPr>
        <sz val="7"/>
        <rFont val="Arial"/>
        <family val="2"/>
      </rPr>
      <t>34.286,83</t>
    </r>
  </si>
  <si>
    <r>
      <rPr>
        <sz val="7"/>
        <rFont val="Arial"/>
        <family val="2"/>
      </rPr>
      <t>Boca de BSCC 2,50 x 3,00 m projeto DNIT</t>
    </r>
  </si>
  <si>
    <r>
      <rPr>
        <sz val="7"/>
        <rFont val="Arial"/>
        <family val="2"/>
      </rPr>
      <t>43.934,89</t>
    </r>
  </si>
  <si>
    <r>
      <rPr>
        <sz val="7"/>
        <rFont val="Arial"/>
        <family val="2"/>
      </rPr>
      <t>Boca de BSCC 3,00 x 3,00 m projeto DNIT</t>
    </r>
  </si>
  <si>
    <r>
      <rPr>
        <sz val="7"/>
        <rFont val="Arial"/>
        <family val="2"/>
      </rPr>
      <t>49.230,95</t>
    </r>
  </si>
  <si>
    <r>
      <rPr>
        <sz val="7"/>
        <rFont val="Arial"/>
        <family val="2"/>
      </rPr>
      <t>Boca de BTCC 1,50 x 1,50 m projeto DNIT</t>
    </r>
  </si>
  <si>
    <r>
      <rPr>
        <sz val="7"/>
        <rFont val="Arial"/>
        <family val="2"/>
      </rPr>
      <t>24.126,55</t>
    </r>
  </si>
  <si>
    <r>
      <rPr>
        <sz val="7"/>
        <rFont val="Arial"/>
        <family val="2"/>
      </rPr>
      <t>Boca de BTCC 2,00 x 2,00 m projeto DNIT</t>
    </r>
  </si>
  <si>
    <r>
      <rPr>
        <sz val="7"/>
        <rFont val="Arial"/>
        <family val="2"/>
      </rPr>
      <t>36.564,55</t>
    </r>
  </si>
  <si>
    <r>
      <rPr>
        <sz val="7"/>
        <rFont val="Arial"/>
        <family val="2"/>
      </rPr>
      <t>Boca de BTCC 2,00 x 3,00 m projeto DNIT</t>
    </r>
  </si>
  <si>
    <r>
      <rPr>
        <sz val="7"/>
        <rFont val="Arial"/>
        <family val="2"/>
      </rPr>
      <t>55.167,31</t>
    </r>
  </si>
  <si>
    <r>
      <rPr>
        <sz val="7"/>
        <rFont val="Arial"/>
        <family val="2"/>
      </rPr>
      <t>Boca de BTCC 2,50 x 2,50 m projeto DNIT</t>
    </r>
  </si>
  <si>
    <r>
      <rPr>
        <sz val="7"/>
        <rFont val="Arial"/>
        <family val="2"/>
      </rPr>
      <t>50.879,32</t>
    </r>
  </si>
  <si>
    <r>
      <rPr>
        <sz val="7"/>
        <rFont val="Arial"/>
        <family val="2"/>
      </rPr>
      <t>Boca de BTCC 2,50 x 3,00 m projeto DNIT</t>
    </r>
  </si>
  <si>
    <r>
      <rPr>
        <sz val="7"/>
        <rFont val="Arial"/>
        <family val="2"/>
      </rPr>
      <t>62.806,28</t>
    </r>
  </si>
  <si>
    <r>
      <rPr>
        <sz val="7"/>
        <rFont val="Arial"/>
        <family val="2"/>
      </rPr>
      <t>Boca de BTCC 3,00 x 3,00 m projeto DNIT</t>
    </r>
  </si>
  <si>
    <r>
      <rPr>
        <sz val="7"/>
        <rFont val="Arial"/>
        <family val="2"/>
      </rPr>
      <t>71.133,20</t>
    </r>
  </si>
  <si>
    <r>
      <rPr>
        <sz val="7"/>
        <rFont val="Arial"/>
        <family val="2"/>
      </rPr>
      <t>Boca de concreto ciclópico para BDTC diâmetro 0,60 m</t>
    </r>
  </si>
  <si>
    <r>
      <rPr>
        <sz val="7"/>
        <rFont val="Arial"/>
        <family val="2"/>
      </rPr>
      <t>1.829,34</t>
    </r>
  </si>
  <si>
    <r>
      <rPr>
        <sz val="7"/>
        <rFont val="Arial"/>
        <family val="2"/>
      </rPr>
      <t>Boca de concreto ciclópico para BDTC diâmetro 0,80 m</t>
    </r>
  </si>
  <si>
    <r>
      <rPr>
        <sz val="7"/>
        <rFont val="Arial"/>
        <family val="2"/>
      </rPr>
      <t>3.036,84</t>
    </r>
  </si>
  <si>
    <r>
      <rPr>
        <sz val="7"/>
        <rFont val="Arial"/>
        <family val="2"/>
      </rPr>
      <t>Boca de concreto ciclópico para BDTC diâmetro 1,00 m</t>
    </r>
  </si>
  <si>
    <r>
      <rPr>
        <sz val="7"/>
        <rFont val="Arial"/>
        <family val="2"/>
      </rPr>
      <t>5.582,40</t>
    </r>
  </si>
  <si>
    <r>
      <rPr>
        <sz val="7"/>
        <rFont val="Arial"/>
        <family val="2"/>
      </rPr>
      <t>Boca de concreto ciclópico para BDTC diâmetro 1,20 m</t>
    </r>
  </si>
  <si>
    <r>
      <rPr>
        <sz val="7"/>
        <rFont val="Arial"/>
        <family val="2"/>
      </rPr>
      <t>8.077,85</t>
    </r>
  </si>
  <si>
    <r>
      <rPr>
        <sz val="7"/>
        <rFont val="Arial"/>
        <family val="2"/>
      </rPr>
      <t>Boca de concreto ciclópico para BDTC diâmetro 1,50 m</t>
    </r>
  </si>
  <si>
    <r>
      <rPr>
        <sz val="7"/>
        <rFont val="Arial"/>
        <family val="2"/>
      </rPr>
      <t>14.239,09</t>
    </r>
  </si>
  <si>
    <r>
      <rPr>
        <sz val="7"/>
        <rFont val="Arial"/>
        <family val="2"/>
      </rPr>
      <t>Boca de concreto ciclópico para BSTC diâmetro 0,40 m</t>
    </r>
  </si>
  <si>
    <r>
      <rPr>
        <sz val="7"/>
        <rFont val="Arial"/>
        <family val="2"/>
      </rPr>
      <t>520,89</t>
    </r>
  </si>
  <si>
    <r>
      <rPr>
        <sz val="7"/>
        <rFont val="Arial"/>
        <family val="2"/>
      </rPr>
      <t>Boca de concreto ciclópico para BSTC diâmetro 0,60 m</t>
    </r>
  </si>
  <si>
    <r>
      <rPr>
        <sz val="7"/>
        <rFont val="Arial"/>
        <family val="2"/>
      </rPr>
      <t>1.565,97</t>
    </r>
  </si>
  <si>
    <r>
      <rPr>
        <sz val="7"/>
        <rFont val="Arial"/>
        <family val="2"/>
      </rPr>
      <t>Boca de concreto ciclópico para BSTC diâmetro 0,80 m</t>
    </r>
  </si>
  <si>
    <r>
      <rPr>
        <sz val="7"/>
        <rFont val="Arial"/>
        <family val="2"/>
      </rPr>
      <t>2.604,78</t>
    </r>
  </si>
  <si>
    <r>
      <rPr>
        <sz val="7"/>
        <rFont val="Arial"/>
        <family val="2"/>
      </rPr>
      <t>Boca de concreto ciclópico para BSTC diâmetro 1,00 m</t>
    </r>
  </si>
  <si>
    <r>
      <rPr>
        <sz val="7"/>
        <rFont val="Arial"/>
        <family val="2"/>
      </rPr>
      <t>4.008,08</t>
    </r>
  </si>
  <si>
    <r>
      <rPr>
        <sz val="7"/>
        <rFont val="Arial"/>
        <family val="2"/>
      </rPr>
      <t>Boca de concreto ciclópico para BSTC diâmetro 1,20 m</t>
    </r>
  </si>
  <si>
    <r>
      <rPr>
        <sz val="7"/>
        <rFont val="Arial"/>
        <family val="2"/>
      </rPr>
      <t>5.783,39</t>
    </r>
  </si>
  <si>
    <r>
      <rPr>
        <sz val="7"/>
        <rFont val="Arial"/>
        <family val="2"/>
      </rPr>
      <t>Boca de concreto ciclópico para BSTC diâmetro 1,50 m</t>
    </r>
  </si>
  <si>
    <r>
      <rPr>
        <sz val="7"/>
        <rFont val="Arial"/>
        <family val="2"/>
      </rPr>
      <t>10.446,03</t>
    </r>
  </si>
  <si>
    <r>
      <rPr>
        <sz val="7"/>
        <rFont val="Arial"/>
        <family val="2"/>
      </rPr>
      <t>Boca de concreto ciclópico para BTTC diâmetro 0,60 m</t>
    </r>
  </si>
  <si>
    <r>
      <rPr>
        <sz val="7"/>
        <rFont val="Arial"/>
        <family val="2"/>
      </rPr>
      <t>2.286,78</t>
    </r>
  </si>
  <si>
    <r>
      <rPr>
        <sz val="7"/>
        <rFont val="Arial"/>
        <family val="2"/>
      </rPr>
      <t>Boca de concreto ciclópico para BTTC diâmetro 0,80 m</t>
    </r>
  </si>
  <si>
    <r>
      <rPr>
        <sz val="7"/>
        <rFont val="Arial"/>
        <family val="2"/>
      </rPr>
      <t>3.733,77</t>
    </r>
  </si>
  <si>
    <r>
      <rPr>
        <sz val="7"/>
        <rFont val="Arial"/>
        <family val="2"/>
      </rPr>
      <t>Boca de concreto ciclópico para BTTC diâmetro 1,00 m</t>
    </r>
  </si>
  <si>
    <r>
      <rPr>
        <sz val="7"/>
        <rFont val="Arial"/>
        <family val="2"/>
      </rPr>
      <t>7.156,71</t>
    </r>
  </si>
  <si>
    <r>
      <rPr>
        <sz val="7"/>
        <rFont val="Arial"/>
        <family val="2"/>
      </rPr>
      <t>Boca de concreto ciclópico para BTTC diâmetro 1,20 m</t>
    </r>
  </si>
  <si>
    <r>
      <rPr>
        <sz val="7"/>
        <rFont val="Arial"/>
        <family val="2"/>
      </rPr>
      <t>10.371,16</t>
    </r>
  </si>
  <si>
    <r>
      <rPr>
        <sz val="7"/>
        <rFont val="Arial"/>
        <family val="2"/>
      </rPr>
      <t>Boca de concreto ciclópico para BTTC diâmetro 1,50 m</t>
    </r>
  </si>
  <si>
    <r>
      <rPr>
        <sz val="7"/>
        <rFont val="Arial"/>
        <family val="2"/>
      </rPr>
      <t>18.100,84</t>
    </r>
  </si>
  <si>
    <r>
      <rPr>
        <sz val="7"/>
        <rFont val="Arial"/>
        <family val="2"/>
      </rPr>
      <t>Boca de lobo simples</t>
    </r>
  </si>
  <si>
    <r>
      <rPr>
        <sz val="7"/>
        <rFont val="Arial"/>
        <family val="2"/>
      </rPr>
      <t>4.361,95</t>
    </r>
  </si>
  <si>
    <r>
      <rPr>
        <sz val="7"/>
        <rFont val="Arial"/>
        <family val="2"/>
      </rPr>
      <t>Boca de saída de dreno profundo BSD-01</t>
    </r>
  </si>
  <si>
    <r>
      <rPr>
        <sz val="7"/>
        <rFont val="Arial"/>
        <family val="2"/>
      </rPr>
      <t>326,76</t>
    </r>
  </si>
  <si>
    <r>
      <rPr>
        <sz val="7"/>
        <rFont val="Arial"/>
        <family val="2"/>
      </rPr>
      <t xml:space="preserve">BSCC (pré-moldado) 1,50 x 1,50 x 1,00m CL 45t, inclusive transporte do Anel de Bueiro
</t>
    </r>
    <r>
      <rPr>
        <sz val="7"/>
        <rFont val="Arial"/>
        <family val="2"/>
      </rPr>
      <t>Celular Pré-moldado</t>
    </r>
  </si>
  <si>
    <r>
      <rPr>
        <sz val="7"/>
        <rFont val="Arial"/>
        <family val="2"/>
      </rPr>
      <t>5.212,94</t>
    </r>
  </si>
  <si>
    <r>
      <rPr>
        <sz val="7"/>
        <rFont val="Arial"/>
        <family val="2"/>
      </rPr>
      <t xml:space="preserve">BSCC (pré-moldado) 2,00 x 2,00 x 1,00m CL 45t, inclusive transporte de Anel de Bueiro
</t>
    </r>
    <r>
      <rPr>
        <sz val="7"/>
        <rFont val="Arial"/>
        <family val="2"/>
      </rPr>
      <t>Celular Pré-moldado</t>
    </r>
  </si>
  <si>
    <r>
      <rPr>
        <sz val="7"/>
        <rFont val="Arial"/>
        <family val="2"/>
      </rPr>
      <t>6.328,93</t>
    </r>
  </si>
  <si>
    <r>
      <rPr>
        <sz val="7"/>
        <rFont val="Arial"/>
        <family val="2"/>
      </rPr>
      <t xml:space="preserve">BSCC (pré-moldado) 2,50 x 2,50 x 1,00m CL 45t, inclusive transporte de Anel de Bueiro
</t>
    </r>
    <r>
      <rPr>
        <sz val="7"/>
        <rFont val="Arial"/>
        <family val="2"/>
      </rPr>
      <t>Celular Pré-moldado</t>
    </r>
  </si>
  <si>
    <r>
      <rPr>
        <sz val="7"/>
        <rFont val="Arial"/>
        <family val="2"/>
      </rPr>
      <t>8.191,51</t>
    </r>
  </si>
  <si>
    <r>
      <rPr>
        <sz val="7"/>
        <rFont val="Arial"/>
        <family val="2"/>
      </rPr>
      <t xml:space="preserve">BSCC (pré-moldado) 3,00 x 3,00 x 1,00m CL 45t, inclusive transporte de Anel de Bueiro
</t>
    </r>
    <r>
      <rPr>
        <sz val="7"/>
        <rFont val="Arial"/>
        <family val="2"/>
      </rPr>
      <t>Celular Pré-moldado</t>
    </r>
  </si>
  <si>
    <r>
      <rPr>
        <sz val="7"/>
        <rFont val="Arial"/>
        <family val="2"/>
      </rPr>
      <t>9.536,11</t>
    </r>
  </si>
  <si>
    <r>
      <rPr>
        <sz val="7"/>
        <rFont val="Arial"/>
        <family val="2"/>
      </rPr>
      <t xml:space="preserve">Bueiro Metálico BSTM - D = 3,00 m - T.L. com tratamento epóxi e = 2,7 mm - método não
</t>
    </r>
    <r>
      <rPr>
        <sz val="7"/>
        <rFont val="Arial"/>
        <family val="2"/>
      </rPr>
      <t>destrutivo</t>
    </r>
  </si>
  <si>
    <r>
      <rPr>
        <sz val="7"/>
        <rFont val="Arial"/>
        <family val="2"/>
      </rPr>
      <t>23.797,66</t>
    </r>
  </si>
  <si>
    <r>
      <rPr>
        <sz val="7"/>
        <rFont val="Arial"/>
        <family val="2"/>
      </rPr>
      <t>Bueiro Metálico BSTM - D=3,05m - MP-152 com tratamento epóxi e=2,7mm - método destrutivo, inclusive lastro de brita</t>
    </r>
  </si>
  <si>
    <r>
      <rPr>
        <sz val="7"/>
        <rFont val="Arial"/>
        <family val="2"/>
      </rPr>
      <t>19.698,10</t>
    </r>
  </si>
  <si>
    <r>
      <rPr>
        <sz val="7"/>
        <rFont val="Arial"/>
        <family val="2"/>
      </rPr>
      <t>Caiação de meio fios, sarjetas, etc</t>
    </r>
  </si>
  <si>
    <r>
      <rPr>
        <sz val="7"/>
        <rFont val="Arial"/>
        <family val="2"/>
      </rPr>
      <t>7,76</t>
    </r>
  </si>
  <si>
    <r>
      <rPr>
        <sz val="7"/>
        <rFont val="Arial"/>
        <family val="2"/>
      </rPr>
      <t>Caixa Boca de Lobo em bloco pré-moldado 1,20 x 1,20m</t>
    </r>
  </si>
  <si>
    <r>
      <rPr>
        <sz val="7"/>
        <rFont val="Arial"/>
        <family val="2"/>
      </rPr>
      <t>6.311,55</t>
    </r>
  </si>
  <si>
    <r>
      <rPr>
        <sz val="7"/>
        <rFont val="Arial"/>
        <family val="2"/>
      </rPr>
      <t>Caixa coletora concreto armado H= 2,00 m, inclusive escavação</t>
    </r>
  </si>
  <si>
    <r>
      <rPr>
        <sz val="7"/>
        <rFont val="Arial"/>
        <family val="2"/>
      </rPr>
      <t>6.246,42</t>
    </r>
  </si>
  <si>
    <r>
      <rPr>
        <sz val="7"/>
        <rFont val="Arial"/>
        <family val="2"/>
      </rPr>
      <t>Caixa coletora concreto armado H= 2,50 m, inclusive escavação</t>
    </r>
  </si>
  <si>
    <r>
      <rPr>
        <sz val="7"/>
        <rFont val="Arial"/>
        <family val="2"/>
      </rPr>
      <t>7.664,17</t>
    </r>
  </si>
  <si>
    <r>
      <rPr>
        <sz val="7"/>
        <rFont val="Arial"/>
        <family val="2"/>
      </rPr>
      <t>Caixa coletora em bloco pré-moldado para d=0,60m (1,00 x 1,00m)</t>
    </r>
  </si>
  <si>
    <r>
      <rPr>
        <sz val="7"/>
        <rFont val="Arial"/>
        <family val="2"/>
      </rPr>
      <t>3.220,53</t>
    </r>
  </si>
  <si>
    <r>
      <rPr>
        <sz val="7"/>
        <rFont val="Arial"/>
        <family val="2"/>
      </rPr>
      <t>Caixa de concreto para BSTC diâmetro 0,40 m H=1,60 m</t>
    </r>
  </si>
  <si>
    <r>
      <rPr>
        <sz val="7"/>
        <rFont val="Arial"/>
        <family val="2"/>
      </rPr>
      <t>2.924,76</t>
    </r>
  </si>
  <si>
    <r>
      <rPr>
        <sz val="7"/>
        <rFont val="Arial"/>
        <family val="2"/>
      </rPr>
      <t>Caixa de concreto para BSTC diâmetro 0,60 m H=2,00 m</t>
    </r>
  </si>
  <si>
    <r>
      <rPr>
        <sz val="7"/>
        <rFont val="Arial"/>
        <family val="2"/>
      </rPr>
      <t>4.493,05</t>
    </r>
  </si>
  <si>
    <r>
      <rPr>
        <sz val="7"/>
        <rFont val="Arial"/>
        <family val="2"/>
      </rPr>
      <t>Caixa de concreto para BSTC diâmetro 0,80 m H=2,50 m</t>
    </r>
  </si>
  <si>
    <r>
      <rPr>
        <sz val="7"/>
        <rFont val="Arial"/>
        <family val="2"/>
      </rPr>
      <t>5.581,29</t>
    </r>
  </si>
  <si>
    <r>
      <rPr>
        <sz val="7"/>
        <rFont val="Arial"/>
        <family val="2"/>
      </rPr>
      <t>Caixa de concreto para BSTC diâmetro 1,00 m H=3,00 m</t>
    </r>
  </si>
  <si>
    <r>
      <rPr>
        <sz val="7"/>
        <rFont val="Arial"/>
        <family val="2"/>
      </rPr>
      <t>6.618,37</t>
    </r>
  </si>
  <si>
    <r>
      <rPr>
        <sz val="7"/>
        <rFont val="Arial"/>
        <family val="2"/>
      </rPr>
      <t>Caixa de passagem para tubos de D=0,40 m H=1,10 m</t>
    </r>
  </si>
  <si>
    <r>
      <rPr>
        <sz val="7"/>
        <rFont val="Arial"/>
        <family val="2"/>
      </rPr>
      <t>1.899,47</t>
    </r>
  </si>
  <si>
    <r>
      <rPr>
        <sz val="7"/>
        <rFont val="Arial"/>
        <family val="2"/>
      </rPr>
      <t>Caixa de passagem para tubos de D=0,60 m H=1,30 m</t>
    </r>
  </si>
  <si>
    <r>
      <rPr>
        <sz val="7"/>
        <rFont val="Arial"/>
        <family val="2"/>
      </rPr>
      <t>2.399,07</t>
    </r>
  </si>
  <si>
    <r>
      <rPr>
        <sz val="7"/>
        <rFont val="Arial"/>
        <family val="2"/>
      </rPr>
      <t>Caixa de passagem para tubos de D=0,80 m H=1,50 m</t>
    </r>
  </si>
  <si>
    <r>
      <rPr>
        <sz val="7"/>
        <rFont val="Arial"/>
        <family val="2"/>
      </rPr>
      <t>3.023,47</t>
    </r>
  </si>
  <si>
    <r>
      <rPr>
        <sz val="7"/>
        <rFont val="Arial"/>
        <family val="2"/>
      </rPr>
      <t>Caixa de passagem para tubos de D=1,00 m H=1,80 m</t>
    </r>
  </si>
  <si>
    <r>
      <rPr>
        <sz val="7"/>
        <rFont val="Arial"/>
        <family val="2"/>
      </rPr>
      <t>4.822,37</t>
    </r>
  </si>
  <si>
    <r>
      <rPr>
        <sz val="7"/>
        <rFont val="Arial"/>
        <family val="2"/>
      </rPr>
      <t>Caixa de passagem (2,50 x 2,50m)</t>
    </r>
  </si>
  <si>
    <r>
      <rPr>
        <sz val="7"/>
        <rFont val="Arial"/>
        <family val="2"/>
      </rPr>
      <t>11.614,75</t>
    </r>
  </si>
  <si>
    <r>
      <rPr>
        <sz val="7"/>
        <rFont val="Arial"/>
        <family val="2"/>
      </rPr>
      <t>Caixa para rede de dutos, dimensões 100 x 100 x 100 cm</t>
    </r>
  </si>
  <si>
    <r>
      <rPr>
        <sz val="7"/>
        <rFont val="Arial"/>
        <family val="2"/>
      </rPr>
      <t>1.891,48</t>
    </r>
  </si>
  <si>
    <r>
      <rPr>
        <sz val="7"/>
        <rFont val="Arial"/>
        <family val="2"/>
      </rPr>
      <t>Caixa para rede de dutos, dimensões 60 x 60 x 60 cm</t>
    </r>
  </si>
  <si>
    <r>
      <rPr>
        <sz val="7"/>
        <rFont val="Arial"/>
        <family val="2"/>
      </rPr>
      <t>867,64</t>
    </r>
  </si>
  <si>
    <r>
      <rPr>
        <sz val="7"/>
        <rFont val="Arial"/>
        <family val="2"/>
      </rPr>
      <t>Caixa ralo de elementos pré-moldados em concreto (tudo incluído)</t>
    </r>
  </si>
  <si>
    <r>
      <rPr>
        <sz val="7"/>
        <rFont val="Arial"/>
        <family val="2"/>
      </rPr>
      <t>778,69</t>
    </r>
  </si>
  <si>
    <r>
      <rPr>
        <sz val="7"/>
        <rFont val="Arial"/>
        <family val="2"/>
      </rPr>
      <t>Canaleta com grelha DP-1, inclusive transporte da grelha</t>
    </r>
  </si>
  <si>
    <r>
      <rPr>
        <sz val="7"/>
        <rFont val="Arial"/>
        <family val="2"/>
      </rPr>
      <t>928,57</t>
    </r>
  </si>
  <si>
    <r>
      <rPr>
        <sz val="7"/>
        <rFont val="Arial"/>
        <family val="2"/>
      </rPr>
      <t>Canaleta de concreto, com forma retangular inclusive caiação - parede 12 cm</t>
    </r>
  </si>
  <si>
    <r>
      <rPr>
        <sz val="7"/>
        <rFont val="Arial"/>
        <family val="2"/>
      </rPr>
      <t>283,73</t>
    </r>
  </si>
  <si>
    <r>
      <rPr>
        <sz val="7"/>
        <rFont val="Arial"/>
        <family val="2"/>
      </rPr>
      <t>Canaleta de concreto retangular (0,130m³/m) inclusive caiação</t>
    </r>
  </si>
  <si>
    <r>
      <rPr>
        <sz val="7"/>
        <rFont val="Arial"/>
        <family val="2"/>
      </rPr>
      <t>343,16</t>
    </r>
  </si>
  <si>
    <r>
      <rPr>
        <sz val="7"/>
        <rFont val="Arial"/>
        <family val="2"/>
      </rPr>
      <t>Canaleta de concreto (0,130m³/m) forma trapezoidal inclusive caiação</t>
    </r>
  </si>
  <si>
    <r>
      <rPr>
        <sz val="7"/>
        <rFont val="Arial"/>
        <family val="2"/>
      </rPr>
      <t>255,66</t>
    </r>
  </si>
  <si>
    <r>
      <rPr>
        <sz val="7"/>
        <rFont val="Arial"/>
        <family val="2"/>
      </rPr>
      <t>Cerca de tela de arame galvanizado h = 1,20 m</t>
    </r>
  </si>
  <si>
    <r>
      <rPr>
        <sz val="7"/>
        <rFont val="Arial"/>
        <family val="2"/>
      </rPr>
      <t>56,49</t>
    </r>
  </si>
  <si>
    <r>
      <rPr>
        <sz val="7"/>
        <rFont val="Arial"/>
        <family val="2"/>
      </rPr>
      <t>Cerca de tela galvanizada fio 12 malha 3"x3", com altura de 1,80 m</t>
    </r>
  </si>
  <si>
    <r>
      <rPr>
        <sz val="7"/>
        <rFont val="Arial"/>
        <family val="2"/>
      </rPr>
      <t>133,38</t>
    </r>
  </si>
  <si>
    <r>
      <rPr>
        <sz val="7"/>
        <rFont val="Arial"/>
        <family val="2"/>
      </rPr>
      <t>Cerca em tela revestida em PVC com mourões de concreto, 10 x 10 x 2,40 m,  fornecimento e execução</t>
    </r>
  </si>
  <si>
    <r>
      <rPr>
        <sz val="7"/>
        <rFont val="Arial"/>
        <family val="2"/>
      </rPr>
      <t>128,37</t>
    </r>
  </si>
  <si>
    <r>
      <rPr>
        <sz val="7"/>
        <rFont val="Arial"/>
        <family val="2"/>
      </rPr>
      <t>Chapisco com argamassa de cimento e areia no traço 1:3</t>
    </r>
  </si>
  <si>
    <r>
      <rPr>
        <sz val="7"/>
        <rFont val="Arial"/>
        <family val="2"/>
      </rPr>
      <t>7,81</t>
    </r>
  </si>
  <si>
    <r>
      <rPr>
        <sz val="7"/>
        <rFont val="Arial"/>
        <family val="2"/>
      </rPr>
      <t>Chapisco com argamassa de cimento e pedrisco no traço 1:4</t>
    </r>
  </si>
  <si>
    <r>
      <rPr>
        <sz val="7"/>
        <rFont val="Arial"/>
        <family val="2"/>
      </rPr>
      <t>12,96</t>
    </r>
  </si>
  <si>
    <r>
      <rPr>
        <sz val="7"/>
        <rFont val="Arial"/>
        <family val="2"/>
      </rPr>
      <t>Colchão drenante de areia para fundação de aterros, exclusive o fornecimento de areia</t>
    </r>
  </si>
  <si>
    <r>
      <rPr>
        <sz val="7"/>
        <rFont val="Arial"/>
        <family val="2"/>
      </rPr>
      <t>7,89</t>
    </r>
  </si>
  <si>
    <r>
      <rPr>
        <sz val="7"/>
        <rFont val="Arial"/>
        <family val="2"/>
      </rPr>
      <t xml:space="preserve">Colchão drenante de areia para fundação de aterros, inclusive fornecimento e transporte da
</t>
    </r>
    <r>
      <rPr>
        <sz val="7"/>
        <rFont val="Arial"/>
        <family val="2"/>
      </rPr>
      <t>areia</t>
    </r>
  </si>
  <si>
    <r>
      <rPr>
        <sz val="7"/>
        <rFont val="Arial"/>
        <family val="2"/>
      </rPr>
      <t>101,59</t>
    </r>
  </si>
  <si>
    <r>
      <rPr>
        <sz val="7"/>
        <rFont val="Arial"/>
        <family val="2"/>
      </rPr>
      <t xml:space="preserve">Colchão drenante de brita 1 inclusive fornecimento, espalhamento, compactação e transporte
</t>
    </r>
    <r>
      <rPr>
        <sz val="7"/>
        <rFont val="Arial"/>
        <family val="2"/>
      </rPr>
      <t>da brita</t>
    </r>
  </si>
  <si>
    <r>
      <rPr>
        <sz val="7"/>
        <rFont val="Arial"/>
        <family val="2"/>
      </rPr>
      <t>153,61</t>
    </r>
  </si>
  <si>
    <r>
      <rPr>
        <sz val="7"/>
        <rFont val="Arial"/>
        <family val="2"/>
      </rPr>
      <t xml:space="preserve">Colchão drenante de brita 2 inclusive fornecimento, espalhamento, compactação e transporte
</t>
    </r>
    <r>
      <rPr>
        <sz val="7"/>
        <rFont val="Arial"/>
        <family val="2"/>
      </rPr>
      <t>da brita</t>
    </r>
  </si>
  <si>
    <r>
      <rPr>
        <sz val="7"/>
        <rFont val="Arial"/>
        <family val="2"/>
      </rPr>
      <t>157,70</t>
    </r>
  </si>
  <si>
    <r>
      <rPr>
        <sz val="7"/>
        <rFont val="Arial"/>
        <family val="2"/>
      </rPr>
      <t xml:space="preserve">Colchão drenante de brita 3 inclusive fornecimento, espalhamento, compactação e transporte
</t>
    </r>
    <r>
      <rPr>
        <sz val="7"/>
        <rFont val="Arial"/>
        <family val="2"/>
      </rPr>
      <t>da brita</t>
    </r>
  </si>
  <si>
    <r>
      <rPr>
        <sz val="7"/>
        <rFont val="Arial"/>
        <family val="2"/>
      </rPr>
      <t>158,73</t>
    </r>
  </si>
  <si>
    <r>
      <rPr>
        <sz val="7"/>
        <rFont val="Arial"/>
        <family val="2"/>
      </rPr>
      <t>Coleta drenante (1,00x1,00) m c/ geotêxtil não tecido RT 16kn/m,  inclusive transporte da brita</t>
    </r>
  </si>
  <si>
    <r>
      <rPr>
        <sz val="7"/>
        <rFont val="Arial"/>
        <family val="2"/>
      </rPr>
      <t>574,38</t>
    </r>
  </si>
  <si>
    <r>
      <rPr>
        <sz val="7"/>
        <rFont val="Arial"/>
        <family val="2"/>
      </rPr>
      <t xml:space="preserve">Concreto armado, dosado para resist. 20 Mpa,  incluindo 60kg aço CA-50A, mão de obra p/
</t>
    </r>
    <r>
      <rPr>
        <sz val="7"/>
        <rFont val="Arial"/>
        <family val="2"/>
      </rPr>
      <t>corte, dobragem e montagem, exclusive forma</t>
    </r>
  </si>
  <si>
    <r>
      <rPr>
        <sz val="7"/>
        <rFont val="Arial"/>
        <family val="2"/>
      </rPr>
      <t>1.383,72</t>
    </r>
  </si>
  <si>
    <r>
      <rPr>
        <sz val="7"/>
        <rFont val="Arial"/>
        <family val="2"/>
      </rPr>
      <t>Concreto ciclópico com 70% concreto 10,0 MPa e 30% de pedra de mão, tudo incluído</t>
    </r>
  </si>
  <si>
    <r>
      <rPr>
        <sz val="7"/>
        <rFont val="Arial"/>
        <family val="2"/>
      </rPr>
      <t>579,30</t>
    </r>
  </si>
  <si>
    <r>
      <rPr>
        <sz val="7"/>
        <rFont val="Arial"/>
        <family val="2"/>
      </rPr>
      <t>Concreto ciclópico com 70% concreto 15,0 MPa e 30% de pedra de mão, tudo incluído</t>
    </r>
  </si>
  <si>
    <r>
      <rPr>
        <sz val="7"/>
        <rFont val="Arial"/>
        <family val="2"/>
      </rPr>
      <t>624,55</t>
    </r>
  </si>
  <si>
    <r>
      <rPr>
        <sz val="7"/>
        <rFont val="Arial"/>
        <family val="2"/>
      </rPr>
      <t>Concreto ciclópico com 70% concreto 20,0 MPa e 30% de pedra de mão, tudo incluído</t>
    </r>
  </si>
  <si>
    <r>
      <rPr>
        <sz val="7"/>
        <rFont val="Arial"/>
        <family val="2"/>
      </rPr>
      <t>647,36</t>
    </r>
  </si>
  <si>
    <r>
      <rPr>
        <sz val="7"/>
        <rFont val="Arial"/>
        <family val="2"/>
      </rPr>
      <t>Concreto de regularização, tudo incluído</t>
    </r>
  </si>
  <si>
    <r>
      <rPr>
        <sz val="7"/>
        <rFont val="Arial"/>
        <family val="2"/>
      </rPr>
      <t>629,91</t>
    </r>
  </si>
  <si>
    <r>
      <rPr>
        <sz val="7"/>
        <rFont val="Arial"/>
        <family val="2"/>
      </rPr>
      <t>Concreto estrutural fck = 15,0 MPa, tudo incluído</t>
    </r>
  </si>
  <si>
    <r>
      <rPr>
        <sz val="7"/>
        <rFont val="Arial"/>
        <family val="2"/>
      </rPr>
      <t>813,71</t>
    </r>
  </si>
  <si>
    <r>
      <rPr>
        <sz val="7"/>
        <rFont val="Arial"/>
        <family val="2"/>
      </rPr>
      <t>Concreto estrutural fck = 20,0 MPa com plastificante, tudo incluído</t>
    </r>
  </si>
  <si>
    <r>
      <rPr>
        <sz val="7"/>
        <rFont val="Arial"/>
        <family val="2"/>
      </rPr>
      <t>853,22</t>
    </r>
  </si>
  <si>
    <r>
      <rPr>
        <sz val="7"/>
        <rFont val="Arial"/>
        <family val="2"/>
      </rPr>
      <t>Concreto estrutural fck = 20,0 MPa, tudo incluído</t>
    </r>
  </si>
  <si>
    <r>
      <rPr>
        <sz val="7"/>
        <rFont val="Arial"/>
        <family val="2"/>
      </rPr>
      <t>846,30</t>
    </r>
  </si>
  <si>
    <r>
      <rPr>
        <sz val="7"/>
        <rFont val="Arial"/>
        <family val="2"/>
      </rPr>
      <t>Concreto estrutural fck = 25,0 MPa com plastificante, tudo incluído</t>
    </r>
  </si>
  <si>
    <r>
      <rPr>
        <sz val="7"/>
        <rFont val="Arial"/>
        <family val="2"/>
      </rPr>
      <t>888,68</t>
    </r>
  </si>
  <si>
    <r>
      <rPr>
        <sz val="7"/>
        <rFont val="Arial"/>
        <family val="2"/>
      </rPr>
      <t xml:space="preserve">Concreto estrutural fck = 25,0 MPa, inclusive fornecimento e transporte do cimento, areia e
</t>
    </r>
    <r>
      <rPr>
        <sz val="7"/>
        <rFont val="Arial"/>
        <family val="2"/>
      </rPr>
      <t>pedra britada</t>
    </r>
  </si>
  <si>
    <r>
      <rPr>
        <sz val="7"/>
        <rFont val="Arial"/>
        <family val="2"/>
      </rPr>
      <t>880,93</t>
    </r>
  </si>
  <si>
    <r>
      <rPr>
        <sz val="7"/>
        <rFont val="Arial"/>
        <family val="2"/>
      </rPr>
      <t>Concreto estrutural fck = 30,0 MPa com micro-silica e Sikacrete BR ou equivalente</t>
    </r>
  </si>
  <si>
    <r>
      <rPr>
        <sz val="7"/>
        <rFont val="Arial"/>
        <family val="2"/>
      </rPr>
      <t>1.088,95</t>
    </r>
  </si>
  <si>
    <r>
      <rPr>
        <sz val="7"/>
        <rFont val="Arial"/>
        <family val="2"/>
      </rPr>
      <t>Concreto estrutural fck = 30,0 MPa com plastificante</t>
    </r>
  </si>
  <si>
    <r>
      <rPr>
        <sz val="7"/>
        <rFont val="Arial"/>
        <family val="2"/>
      </rPr>
      <t>921,37</t>
    </r>
  </si>
  <si>
    <r>
      <rPr>
        <sz val="7"/>
        <rFont val="Arial"/>
        <family val="2"/>
      </rPr>
      <t>Concreto estrutural fck = 30,0 MPa, tudo incluído</t>
    </r>
  </si>
  <si>
    <r>
      <rPr>
        <sz val="7"/>
        <rFont val="Arial"/>
        <family val="2"/>
      </rPr>
      <t>912,83</t>
    </r>
  </si>
  <si>
    <r>
      <rPr>
        <sz val="7"/>
        <rFont val="Arial"/>
        <family val="2"/>
      </rPr>
      <t>Concreto estrutural fck = 35,0 MPa com micro-silica e Sikacrete BR ou equivalente</t>
    </r>
  </si>
  <si>
    <r>
      <rPr>
        <sz val="7"/>
        <rFont val="Arial"/>
        <family val="2"/>
      </rPr>
      <t>1.138,46</t>
    </r>
  </si>
  <si>
    <r>
      <rPr>
        <sz val="7"/>
        <rFont val="Arial"/>
        <family val="2"/>
      </rPr>
      <t>Concreto submerso fck = 20,0 MPa, tudo incluído</t>
    </r>
  </si>
  <si>
    <r>
      <rPr>
        <sz val="7"/>
        <rFont val="Arial"/>
        <family val="2"/>
      </rPr>
      <t>1.942,94</t>
    </r>
  </si>
  <si>
    <r>
      <rPr>
        <sz val="7"/>
        <rFont val="Arial"/>
        <family val="2"/>
      </rPr>
      <t xml:space="preserve">Corpo BDTC (grota) diâmetro 0,60 m CA-1 MF exclusive escavação e reaterro, inclusive
</t>
    </r>
    <r>
      <rPr>
        <sz val="7"/>
        <rFont val="Arial"/>
        <family val="2"/>
      </rPr>
      <t>transporte do tubo</t>
    </r>
  </si>
  <si>
    <r>
      <rPr>
        <sz val="7"/>
        <rFont val="Arial"/>
        <family val="2"/>
      </rPr>
      <t>598,80</t>
    </r>
  </si>
  <si>
    <r>
      <rPr>
        <sz val="7"/>
        <rFont val="Arial"/>
        <family val="2"/>
      </rPr>
      <t>Corpo BDTC (grota) diâmetro 0,60 m CA-1 PB exclusive escavação e reaterro, inclusive transporte do tubo</t>
    </r>
  </si>
  <si>
    <r>
      <rPr>
        <sz val="7"/>
        <rFont val="Arial"/>
        <family val="2"/>
      </rPr>
      <t xml:space="preserve">Corpo BDTC (grota) diâmetro 0,60 m CA-2 MF exclusive escavação e reaterro, inclusive
</t>
    </r>
    <r>
      <rPr>
        <sz val="7"/>
        <rFont val="Arial"/>
        <family val="2"/>
      </rPr>
      <t>transporte do tubo</t>
    </r>
  </si>
  <si>
    <r>
      <rPr>
        <sz val="7"/>
        <rFont val="Arial"/>
        <family val="2"/>
      </rPr>
      <t>606,89</t>
    </r>
  </si>
  <si>
    <r>
      <rPr>
        <sz val="7"/>
        <rFont val="Arial"/>
        <family val="2"/>
      </rPr>
      <t xml:space="preserve">Corpo BDTC (grota) diâmetro 0,60 m CA-2 PB exclusive escavação e reaterro, inclusive
</t>
    </r>
    <r>
      <rPr>
        <sz val="7"/>
        <rFont val="Arial"/>
        <family val="2"/>
      </rPr>
      <t>transporte do tubo</t>
    </r>
  </si>
  <si>
    <r>
      <rPr>
        <sz val="7"/>
        <rFont val="Arial"/>
        <family val="2"/>
      </rPr>
      <t xml:space="preserve">Corpo BDTC (grota) diâmetro 0,80 m CA-1 MF exclusive escavação e reaterro, inclusive
</t>
    </r>
    <r>
      <rPr>
        <sz val="7"/>
        <rFont val="Arial"/>
        <family val="2"/>
      </rPr>
      <t>transporte do tubo</t>
    </r>
  </si>
  <si>
    <r>
      <rPr>
        <sz val="7"/>
        <rFont val="Arial"/>
        <family val="2"/>
      </rPr>
      <t>1.072,94</t>
    </r>
  </si>
  <si>
    <r>
      <rPr>
        <sz val="7"/>
        <rFont val="Arial"/>
        <family val="2"/>
      </rPr>
      <t xml:space="preserve">Corpo BDTC (grota) diâmetro 0,80 m CA-1 PB exclusive escavação e reaterro, inclusive
</t>
    </r>
    <r>
      <rPr>
        <sz val="7"/>
        <rFont val="Arial"/>
        <family val="2"/>
      </rPr>
      <t>transporte do tubo</t>
    </r>
  </si>
  <si>
    <r>
      <rPr>
        <sz val="7"/>
        <rFont val="Arial"/>
        <family val="2"/>
      </rPr>
      <t xml:space="preserve">Corpo BDTC (grota) diâmetro 0,80 m CA-2 MF exclusive escavação e reaterro, inclusive
</t>
    </r>
    <r>
      <rPr>
        <sz val="7"/>
        <rFont val="Arial"/>
        <family val="2"/>
      </rPr>
      <t>transporte do tubo</t>
    </r>
  </si>
  <si>
    <r>
      <rPr>
        <sz val="7"/>
        <rFont val="Arial"/>
        <family val="2"/>
      </rPr>
      <t>1.159,34</t>
    </r>
  </si>
  <si>
    <r>
      <rPr>
        <sz val="7"/>
        <rFont val="Arial"/>
        <family val="2"/>
      </rPr>
      <t>Corpo BDTC (grota) diâmetro 0,80 m CA-2 PB exclusive escavação e reaterro, inclusive transporte do tubo</t>
    </r>
  </si>
  <si>
    <r>
      <rPr>
        <sz val="7"/>
        <rFont val="Arial"/>
        <family val="2"/>
      </rPr>
      <t xml:space="preserve">Corpo BDTC (grota) diâmetro 1,00 m CA-1 MF exclusive escavação e reaterro, inclusive
</t>
    </r>
    <r>
      <rPr>
        <sz val="7"/>
        <rFont val="Arial"/>
        <family val="2"/>
      </rPr>
      <t>transporte do tubo</t>
    </r>
  </si>
  <si>
    <r>
      <rPr>
        <sz val="7"/>
        <rFont val="Arial"/>
        <family val="2"/>
      </rPr>
      <t>1.474,98</t>
    </r>
  </si>
  <si>
    <r>
      <rPr>
        <sz val="7"/>
        <rFont val="Arial"/>
        <family val="2"/>
      </rPr>
      <t xml:space="preserve">Corpo BDTC (grota) diâmetro 1,00 m CA-1 PB exclusive escavação e reaterro, inclusive
</t>
    </r>
    <r>
      <rPr>
        <sz val="7"/>
        <rFont val="Arial"/>
        <family val="2"/>
      </rPr>
      <t>transporte do tubo</t>
    </r>
  </si>
  <si>
    <r>
      <rPr>
        <sz val="7"/>
        <rFont val="Arial"/>
        <family val="2"/>
      </rPr>
      <t xml:space="preserve">Corpo BDTC (grota) diâmetro 1,00 m CA-2 MF exclusive escavação e reaterro, inclusive
</t>
    </r>
    <r>
      <rPr>
        <sz val="7"/>
        <rFont val="Arial"/>
        <family val="2"/>
      </rPr>
      <t>transporte do tubo</t>
    </r>
  </si>
  <si>
    <r>
      <rPr>
        <sz val="7"/>
        <rFont val="Arial"/>
        <family val="2"/>
      </rPr>
      <t>1.560,58</t>
    </r>
  </si>
  <si>
    <r>
      <rPr>
        <sz val="7"/>
        <rFont val="Arial"/>
        <family val="2"/>
      </rPr>
      <t xml:space="preserve">Corpo BDTC (grota) diâmetro 1,00 m CA-2 PB exclusive escavação e reaterro, inclusive
</t>
    </r>
    <r>
      <rPr>
        <sz val="7"/>
        <rFont val="Arial"/>
        <family val="2"/>
      </rPr>
      <t>transporte do tubo</t>
    </r>
  </si>
  <si>
    <r>
      <rPr>
        <sz val="7"/>
        <rFont val="Arial"/>
        <family val="2"/>
      </rPr>
      <t xml:space="preserve">Corpo BDTC (grota) diâmetro 1,00 m CA-3 MF exclusive escavação e reaterro, inclusive
</t>
    </r>
    <r>
      <rPr>
        <sz val="7"/>
        <rFont val="Arial"/>
        <family val="2"/>
      </rPr>
      <t>transporte do tubo</t>
    </r>
  </si>
  <si>
    <r>
      <rPr>
        <sz val="7"/>
        <rFont val="Arial"/>
        <family val="2"/>
      </rPr>
      <t>1.868,07</t>
    </r>
  </si>
  <si>
    <r>
      <rPr>
        <sz val="7"/>
        <rFont val="Arial"/>
        <family val="2"/>
      </rPr>
      <t>Corpo BDTC (grota) diâmetro 1,20 m CA-1 MF exclusive escavação e reaterro, inclusive transporte do tubo</t>
    </r>
  </si>
  <si>
    <r>
      <rPr>
        <sz val="7"/>
        <rFont val="Arial"/>
        <family val="2"/>
      </rPr>
      <t>2.091,28</t>
    </r>
  </si>
  <si>
    <r>
      <rPr>
        <sz val="7"/>
        <rFont val="Arial"/>
        <family val="2"/>
      </rPr>
      <t>Corpo BDTC (grota) diâmetro 1,20 m CA-1 PB exclusive escavação e reaterro, inclusive transporte do tubo</t>
    </r>
  </si>
  <si>
    <r>
      <rPr>
        <sz val="7"/>
        <rFont val="Arial"/>
        <family val="2"/>
      </rPr>
      <t xml:space="preserve">Corpo BDTC (grota) diâmetro 1,20 m CA-2 MF exclusive escavação e reaterro, inclusive
</t>
    </r>
    <r>
      <rPr>
        <sz val="7"/>
        <rFont val="Arial"/>
        <family val="2"/>
      </rPr>
      <t>transporte do tubo</t>
    </r>
  </si>
  <si>
    <r>
      <rPr>
        <sz val="7"/>
        <rFont val="Arial"/>
        <family val="2"/>
      </rPr>
      <t>2.205,72</t>
    </r>
  </si>
  <si>
    <r>
      <rPr>
        <sz val="7"/>
        <rFont val="Arial"/>
        <family val="2"/>
      </rPr>
      <t xml:space="preserve">Corpo BDTC (grota) diâmetro 1,20 m CA-2 PB exclusive escavação e reaterro, inclusive
</t>
    </r>
    <r>
      <rPr>
        <sz val="7"/>
        <rFont val="Arial"/>
        <family val="2"/>
      </rPr>
      <t>transporte do tubo</t>
    </r>
  </si>
  <si>
    <r>
      <rPr>
        <sz val="7"/>
        <rFont val="Arial"/>
        <family val="2"/>
      </rPr>
      <t xml:space="preserve">Corpo BDTC (grota) diâmetro 1,20 m CA-3 MF exclusive escavação e reaterro, inclusive
</t>
    </r>
    <r>
      <rPr>
        <sz val="7"/>
        <rFont val="Arial"/>
        <family val="2"/>
      </rPr>
      <t>transporte do tubo</t>
    </r>
  </si>
  <si>
    <r>
      <rPr>
        <sz val="7"/>
        <rFont val="Arial"/>
        <family val="2"/>
      </rPr>
      <t>2.800,42</t>
    </r>
  </si>
  <si>
    <r>
      <rPr>
        <sz val="7"/>
        <rFont val="Arial"/>
        <family val="2"/>
      </rPr>
      <t xml:space="preserve">Corpo BDTC (grota) diâmetro 1,50 m CA-1 MF exclusive escavação e reaterro, inclusive
</t>
    </r>
    <r>
      <rPr>
        <sz val="7"/>
        <rFont val="Arial"/>
        <family val="2"/>
      </rPr>
      <t>transporte do tubo</t>
    </r>
  </si>
  <si>
    <r>
      <rPr>
        <sz val="7"/>
        <rFont val="Arial"/>
        <family val="2"/>
      </rPr>
      <t>2.901,83</t>
    </r>
  </si>
  <si>
    <r>
      <rPr>
        <sz val="7"/>
        <rFont val="Arial"/>
        <family val="2"/>
      </rPr>
      <t xml:space="preserve">Corpo BDTC (grota) diâmetro 1,50 m CA-1 PB exclusive escavação e reaterro, inclusive
</t>
    </r>
    <r>
      <rPr>
        <sz val="7"/>
        <rFont val="Arial"/>
        <family val="2"/>
      </rPr>
      <t>transporte do tubo</t>
    </r>
  </si>
  <si>
    <r>
      <rPr>
        <sz val="7"/>
        <rFont val="Arial"/>
        <family val="2"/>
      </rPr>
      <t>Corpo BDTC (grota) diâmetro 1,50 m CA-2 MF exclusive escavação e reaterro, inclusive transporte do tubo</t>
    </r>
  </si>
  <si>
    <r>
      <rPr>
        <sz val="7"/>
        <rFont val="Arial"/>
        <family val="2"/>
      </rPr>
      <t>3.047,47</t>
    </r>
  </si>
  <si>
    <r>
      <rPr>
        <sz val="7"/>
        <rFont val="Arial"/>
        <family val="2"/>
      </rPr>
      <t xml:space="preserve">Corpo BDTC (grota) diâmetro 1,50 m CA-2 PB exclusive escavação e reaterro, inclusive
</t>
    </r>
    <r>
      <rPr>
        <sz val="7"/>
        <rFont val="Arial"/>
        <family val="2"/>
      </rPr>
      <t>transporte do tubo</t>
    </r>
  </si>
  <si>
    <r>
      <rPr>
        <sz val="7"/>
        <rFont val="Arial"/>
        <family val="2"/>
      </rPr>
      <t xml:space="preserve">Corpo BDTC (grota) diâmetro 1,50 m CA-3 MF exclusive escavação e reaterro, inclusive
</t>
    </r>
    <r>
      <rPr>
        <sz val="7"/>
        <rFont val="Arial"/>
        <family val="2"/>
      </rPr>
      <t>transporte do tubo</t>
    </r>
  </si>
  <si>
    <r>
      <rPr>
        <sz val="7"/>
        <rFont val="Arial"/>
        <family val="2"/>
      </rPr>
      <t>4.079,53</t>
    </r>
  </si>
  <si>
    <r>
      <rPr>
        <sz val="7"/>
        <rFont val="Arial"/>
        <family val="2"/>
      </rPr>
      <t>Corpo BSTC diâmetro 0,20 m C.S. MF inclusive escavação, reaterro e transporte do tubo</t>
    </r>
  </si>
  <si>
    <r>
      <rPr>
        <sz val="7"/>
        <rFont val="Arial"/>
        <family val="2"/>
      </rPr>
      <t>137,61</t>
    </r>
  </si>
  <si>
    <r>
      <rPr>
        <sz val="7"/>
        <rFont val="Arial"/>
        <family val="2"/>
      </rPr>
      <t>Corpo BSTC diâmetro 0,20 m C.S. PB inclusive escavação, reaterro e transporte do tubo</t>
    </r>
  </si>
  <si>
    <r>
      <rPr>
        <sz val="7"/>
        <rFont val="Arial"/>
        <family val="2"/>
      </rPr>
      <t>147,61</t>
    </r>
  </si>
  <si>
    <r>
      <rPr>
        <sz val="7"/>
        <rFont val="Arial"/>
        <family val="2"/>
      </rPr>
      <t>Corpo BSTC diâmetro 0,30 m C.S. MF inclusive escavação, reaterro e transporte do tubo</t>
    </r>
  </si>
  <si>
    <r>
      <rPr>
        <sz val="7"/>
        <rFont val="Arial"/>
        <family val="2"/>
      </rPr>
      <t>177,11</t>
    </r>
  </si>
  <si>
    <r>
      <rPr>
        <sz val="7"/>
        <rFont val="Arial"/>
        <family val="2"/>
      </rPr>
      <t>Corpo BSTC diâmetro 0,30 m C.S. PB inclusive escavação, reaterro e transporte do tubo</t>
    </r>
  </si>
  <si>
    <r>
      <rPr>
        <sz val="7"/>
        <rFont val="Arial"/>
        <family val="2"/>
      </rPr>
      <t>189,51</t>
    </r>
  </si>
  <si>
    <r>
      <rPr>
        <sz val="7"/>
        <rFont val="Arial"/>
        <family val="2"/>
      </rPr>
      <t>Corpo BSTC diâmetro 0,40 m C.S. MF inclusive escavação, reaterro e transporte do tubo</t>
    </r>
  </si>
  <si>
    <r>
      <rPr>
        <sz val="7"/>
        <rFont val="Arial"/>
        <family val="2"/>
      </rPr>
      <t>247,93</t>
    </r>
  </si>
  <si>
    <r>
      <rPr>
        <sz val="7"/>
        <rFont val="Arial"/>
        <family val="2"/>
      </rPr>
      <t>Corpo BSTC diâmetro 0,40 m C.S. PB inclusive escavação, reaterro e transporte do tubo</t>
    </r>
  </si>
  <si>
    <r>
      <rPr>
        <sz val="7"/>
        <rFont val="Arial"/>
        <family val="2"/>
      </rPr>
      <t>249,39</t>
    </r>
  </si>
  <si>
    <r>
      <rPr>
        <sz val="7"/>
        <rFont val="Arial"/>
        <family val="2"/>
      </rPr>
      <t>Corpo BSTC diâmetro 0,60 m C.S. MF inclusive escavação, reaterro e transporte do tubo</t>
    </r>
  </si>
  <si>
    <r>
      <rPr>
        <sz val="7"/>
        <rFont val="Arial"/>
        <family val="2"/>
      </rPr>
      <t>395,04</t>
    </r>
  </si>
  <si>
    <r>
      <rPr>
        <sz val="7"/>
        <rFont val="Arial"/>
        <family val="2"/>
      </rPr>
      <t>Corpo BSTC diâmetro 0,60 m C.S. PB inclusive escavação, reaterro e transporte do tubo</t>
    </r>
  </si>
  <si>
    <r>
      <rPr>
        <sz val="7"/>
        <rFont val="Arial"/>
        <family val="2"/>
      </rPr>
      <t>406,89</t>
    </r>
  </si>
  <si>
    <r>
      <rPr>
        <sz val="7"/>
        <rFont val="Arial"/>
        <family val="2"/>
      </rPr>
      <t xml:space="preserve">Corpo BSTC (greide) diâmetro 0,30 m CA-1 MF inclusive escavação, reaterro e transporte do
</t>
    </r>
    <r>
      <rPr>
        <sz val="7"/>
        <rFont val="Arial"/>
        <family val="2"/>
      </rPr>
      <t>tubo</t>
    </r>
  </si>
  <si>
    <r>
      <rPr>
        <sz val="7"/>
        <rFont val="Arial"/>
        <family val="2"/>
      </rPr>
      <t>228,91</t>
    </r>
  </si>
  <si>
    <r>
      <rPr>
        <sz val="7"/>
        <rFont val="Arial"/>
        <family val="2"/>
      </rPr>
      <t xml:space="preserve">Corpo BSTC (greide) diâmetro 0,40 m CA-1 MF inclusive escavação, reaterro e transporte do
</t>
    </r>
    <r>
      <rPr>
        <sz val="7"/>
        <rFont val="Arial"/>
        <family val="2"/>
      </rPr>
      <t>tubo</t>
    </r>
  </si>
  <si>
    <r>
      <rPr>
        <sz val="7"/>
        <rFont val="Arial"/>
        <family val="2"/>
      </rPr>
      <t>289,91</t>
    </r>
  </si>
  <si>
    <r>
      <rPr>
        <sz val="7"/>
        <rFont val="Arial"/>
        <family val="2"/>
      </rPr>
      <t xml:space="preserve">Corpo BSTC (greide) diâmetro 0,40 m CA-2 MF inclusive escavação, reaterro e transporte do
</t>
    </r>
    <r>
      <rPr>
        <sz val="7"/>
        <rFont val="Arial"/>
        <family val="2"/>
      </rPr>
      <t>tubo</t>
    </r>
  </si>
  <si>
    <r>
      <rPr>
        <sz val="7"/>
        <rFont val="Arial"/>
        <family val="2"/>
      </rPr>
      <t>297,20</t>
    </r>
  </si>
  <si>
    <r>
      <rPr>
        <sz val="7"/>
        <rFont val="Arial"/>
        <family val="2"/>
      </rPr>
      <t>Corpo BSTC (greide) diâmetro 0,60 m CA-1 MF inclusive escavação, reaterro e transporte do tubo</t>
    </r>
  </si>
  <si>
    <r>
      <rPr>
        <sz val="7"/>
        <rFont val="Arial"/>
        <family val="2"/>
      </rPr>
      <t>459,90</t>
    </r>
  </si>
  <si>
    <r>
      <rPr>
        <sz val="7"/>
        <rFont val="Arial"/>
        <family val="2"/>
      </rPr>
      <t xml:space="preserve">Corpo BSTC (greide) diâmetro 0,60 m CA-1 PB inclusive escavação, reaterro e transporte do
</t>
    </r>
    <r>
      <rPr>
        <sz val="7"/>
        <rFont val="Arial"/>
        <family val="2"/>
      </rPr>
      <t>tubo</t>
    </r>
  </si>
  <si>
    <r>
      <rPr>
        <sz val="7"/>
        <rFont val="Arial"/>
        <family val="2"/>
      </rPr>
      <t xml:space="preserve">Corpo BSTC (greide) diâmetro 0,60 m CA-2 MF inclusive escavação, reaterro e transporte do
</t>
    </r>
    <r>
      <rPr>
        <sz val="7"/>
        <rFont val="Arial"/>
        <family val="2"/>
      </rPr>
      <t>tubo</t>
    </r>
  </si>
  <si>
    <r>
      <rPr>
        <sz val="7"/>
        <rFont val="Arial"/>
        <family val="2"/>
      </rPr>
      <t>463,95</t>
    </r>
  </si>
  <si>
    <r>
      <rPr>
        <sz val="7"/>
        <rFont val="Arial"/>
        <family val="2"/>
      </rPr>
      <t xml:space="preserve">Corpo BSTC (greide) diâmetro 0,60 m CA-2 PB inclusive escavação, reaterro e transporte do
</t>
    </r>
    <r>
      <rPr>
        <sz val="7"/>
        <rFont val="Arial"/>
        <family val="2"/>
      </rPr>
      <t>tubo</t>
    </r>
  </si>
  <si>
    <r>
      <rPr>
        <sz val="7"/>
        <rFont val="Arial"/>
        <family val="2"/>
      </rPr>
      <t xml:space="preserve">Corpo BSTC (greide) diâmetro 0,80 m CA-1 MF inclusive escavação, reaterro e transporte do
</t>
    </r>
    <r>
      <rPr>
        <sz val="7"/>
        <rFont val="Arial"/>
        <family val="2"/>
      </rPr>
      <t>tubo</t>
    </r>
  </si>
  <si>
    <r>
      <rPr>
        <sz val="7"/>
        <rFont val="Arial"/>
        <family val="2"/>
      </rPr>
      <t>819,62</t>
    </r>
  </si>
  <si>
    <r>
      <rPr>
        <sz val="7"/>
        <rFont val="Arial"/>
        <family val="2"/>
      </rPr>
      <t xml:space="preserve">Corpo BSTC (greide) diâmetro 0,80 m CA-1 PB inclusive escavação, reaterro e transporte do
</t>
    </r>
    <r>
      <rPr>
        <sz val="7"/>
        <rFont val="Arial"/>
        <family val="2"/>
      </rPr>
      <t>tubo</t>
    </r>
  </si>
  <si>
    <r>
      <rPr>
        <sz val="7"/>
        <rFont val="Arial"/>
        <family val="2"/>
      </rPr>
      <t>Corpo BSTC (greide) diâmetro 0,80 m CA-2 MF inclusive escavação, reaterro e transporte do tubo</t>
    </r>
  </si>
  <si>
    <r>
      <rPr>
        <sz val="7"/>
        <rFont val="Arial"/>
        <family val="2"/>
      </rPr>
      <t>862,82</t>
    </r>
  </si>
  <si>
    <r>
      <rPr>
        <sz val="7"/>
        <rFont val="Arial"/>
        <family val="2"/>
      </rPr>
      <t xml:space="preserve">Corpo BSTC (greide) diâmetro 0,80 m CA-2 PB inclusive escavação, reaterro e transporte do
</t>
    </r>
    <r>
      <rPr>
        <sz val="7"/>
        <rFont val="Arial"/>
        <family val="2"/>
      </rPr>
      <t>tubo</t>
    </r>
  </si>
  <si>
    <r>
      <rPr>
        <sz val="7"/>
        <rFont val="Arial"/>
        <family val="2"/>
      </rPr>
      <t xml:space="preserve">Corpo BSTC (greide) diâmetro 1,00 m CA-1 MF inclusive escavação, reaterro e transporte do
</t>
    </r>
    <r>
      <rPr>
        <sz val="7"/>
        <rFont val="Arial"/>
        <family val="2"/>
      </rPr>
      <t>tubo</t>
    </r>
  </si>
  <si>
    <r>
      <rPr>
        <sz val="7"/>
        <rFont val="Arial"/>
        <family val="2"/>
      </rPr>
      <t>1.158,75</t>
    </r>
  </si>
  <si>
    <r>
      <rPr>
        <sz val="7"/>
        <rFont val="Arial"/>
        <family val="2"/>
      </rPr>
      <t xml:space="preserve">Corpo BSTC (greide) diâmetro 1,00 m CA-1 PB inclusive escavação, reaterro e transporte do
</t>
    </r>
    <r>
      <rPr>
        <sz val="7"/>
        <rFont val="Arial"/>
        <family val="2"/>
      </rPr>
      <t>tubo</t>
    </r>
  </si>
  <si>
    <r>
      <rPr>
        <sz val="7"/>
        <rFont val="Arial"/>
        <family val="2"/>
      </rPr>
      <t xml:space="preserve">Corpo BSTC (greide) diâmetro 1,00 m CA-2 MF inclusive escavação, reaterro e transporte do
</t>
    </r>
    <r>
      <rPr>
        <sz val="7"/>
        <rFont val="Arial"/>
        <family val="2"/>
      </rPr>
      <t>tubo</t>
    </r>
  </si>
  <si>
    <r>
      <rPr>
        <sz val="7"/>
        <rFont val="Arial"/>
        <family val="2"/>
      </rPr>
      <t>1.201,55</t>
    </r>
  </si>
  <si>
    <r>
      <rPr>
        <sz val="7"/>
        <rFont val="Arial"/>
        <family val="2"/>
      </rPr>
      <t xml:space="preserve">Corpo BSTC (greide) diâmetro 1,00 m CA-2 PB inclusive escavação, reaterro e transporte do
</t>
    </r>
    <r>
      <rPr>
        <sz val="7"/>
        <rFont val="Arial"/>
        <family val="2"/>
      </rPr>
      <t>tubo</t>
    </r>
  </si>
  <si>
    <r>
      <rPr>
        <sz val="7"/>
        <rFont val="Arial"/>
        <family val="2"/>
      </rPr>
      <t>Corpo BSTC (greide) diâmetro 1,20 m CA-1 MF inclusive escavação, reaterro e transporte do tubo</t>
    </r>
  </si>
  <si>
    <r>
      <rPr>
        <sz val="7"/>
        <rFont val="Arial"/>
        <family val="2"/>
      </rPr>
      <t>1.600,96</t>
    </r>
  </si>
  <si>
    <r>
      <rPr>
        <sz val="7"/>
        <rFont val="Arial"/>
        <family val="2"/>
      </rPr>
      <t xml:space="preserve">Corpo BSTC (greide) diâmetro 1,20 m CA-1 PB inclusive escavação, reaterro e transporte do
</t>
    </r>
    <r>
      <rPr>
        <sz val="7"/>
        <rFont val="Arial"/>
        <family val="2"/>
      </rPr>
      <t>tubo</t>
    </r>
  </si>
  <si>
    <r>
      <rPr>
        <sz val="7"/>
        <rFont val="Arial"/>
        <family val="2"/>
      </rPr>
      <t xml:space="preserve">Corpo BSTC (greide) diâmetro 1,20 m CA-2 MF inclusive escavação, reaterro e transporte do
</t>
    </r>
    <r>
      <rPr>
        <sz val="7"/>
        <rFont val="Arial"/>
        <family val="2"/>
      </rPr>
      <t>tubo</t>
    </r>
  </si>
  <si>
    <r>
      <rPr>
        <sz val="7"/>
        <rFont val="Arial"/>
        <family val="2"/>
      </rPr>
      <t>1.658,18</t>
    </r>
  </si>
  <si>
    <r>
      <rPr>
        <sz val="7"/>
        <rFont val="Arial"/>
        <family val="2"/>
      </rPr>
      <t xml:space="preserve">Corpo BSTC (greide) diâmetro 1,20 m CA-2 PB inclusive escavação, reaterro e transporte do
</t>
    </r>
    <r>
      <rPr>
        <sz val="7"/>
        <rFont val="Arial"/>
        <family val="2"/>
      </rPr>
      <t>tubo</t>
    </r>
  </si>
  <si>
    <r>
      <rPr>
        <sz val="7"/>
        <rFont val="Arial"/>
        <family val="2"/>
      </rPr>
      <t xml:space="preserve">Corpo BSTC (grota) diâmetro 0,60 m CA-1 MF exclusive escavação e reaterro, inclusive
</t>
    </r>
    <r>
      <rPr>
        <sz val="7"/>
        <rFont val="Arial"/>
        <family val="2"/>
      </rPr>
      <t>transporte do tubo</t>
    </r>
  </si>
  <si>
    <r>
      <rPr>
        <sz val="7"/>
        <rFont val="Arial"/>
        <family val="2"/>
      </rPr>
      <t>301,64</t>
    </r>
  </si>
  <si>
    <r>
      <rPr>
        <sz val="7"/>
        <rFont val="Arial"/>
        <family val="2"/>
      </rPr>
      <t xml:space="preserve">Corpo BSTC (grota) diâmetro 0,60 m CA-1 PB exclusive escavação e reaterro, inclusive
</t>
    </r>
    <r>
      <rPr>
        <sz val="7"/>
        <rFont val="Arial"/>
        <family val="2"/>
      </rPr>
      <t>transporte do tubo</t>
    </r>
  </si>
  <si>
    <r>
      <rPr>
        <sz val="7"/>
        <rFont val="Arial"/>
        <family val="2"/>
      </rPr>
      <t>Corpo BSTC (grota) diâmetro 0,60 m CA-2 MF exclusive escavação e reaterro, inclusive transporte do tubo</t>
    </r>
  </si>
  <si>
    <r>
      <rPr>
        <sz val="7"/>
        <rFont val="Arial"/>
        <family val="2"/>
      </rPr>
      <t>305,68</t>
    </r>
  </si>
  <si>
    <r>
      <rPr>
        <sz val="7"/>
        <rFont val="Arial"/>
        <family val="2"/>
      </rPr>
      <t>Corpo BSTC (grota) diâmetro 0,60 m CA-2 PB exclusive escavação e reaterro, inclusive transporte do tubo</t>
    </r>
  </si>
  <si>
    <r>
      <rPr>
        <sz val="7"/>
        <rFont val="Arial"/>
        <family val="2"/>
      </rPr>
      <t xml:space="preserve">Corpo BSTC (grota) diâmetro 0,80 m CA-1 MF exclusive escavação e reaterro, inclusive
</t>
    </r>
    <r>
      <rPr>
        <sz val="7"/>
        <rFont val="Arial"/>
        <family val="2"/>
      </rPr>
      <t>transporte do tubo</t>
    </r>
  </si>
  <si>
    <r>
      <rPr>
        <sz val="7"/>
        <rFont val="Arial"/>
        <family val="2"/>
      </rPr>
      <t>595,31</t>
    </r>
  </si>
  <si>
    <r>
      <rPr>
        <sz val="7"/>
        <rFont val="Arial"/>
        <family val="2"/>
      </rPr>
      <t xml:space="preserve">Corpo BSTC (grota) diâmetro 0,80 m CA-1 PB exclusive escavação e reaterro, inclusive
</t>
    </r>
    <r>
      <rPr>
        <sz val="7"/>
        <rFont val="Arial"/>
        <family val="2"/>
      </rPr>
      <t>transporte do tubo</t>
    </r>
  </si>
  <si>
    <r>
      <rPr>
        <sz val="7"/>
        <rFont val="Arial"/>
        <family val="2"/>
      </rPr>
      <t xml:space="preserve">Corpo BSTC (grota) diâmetro 0,80 m CA-2 MF exclusive escavação e reaterro, inclusive
</t>
    </r>
    <r>
      <rPr>
        <sz val="7"/>
        <rFont val="Arial"/>
        <family val="2"/>
      </rPr>
      <t>transporte do tubo</t>
    </r>
  </si>
  <si>
    <r>
      <rPr>
        <sz val="7"/>
        <rFont val="Arial"/>
        <family val="2"/>
      </rPr>
      <t>638,51</t>
    </r>
  </si>
  <si>
    <r>
      <rPr>
        <sz val="7"/>
        <rFont val="Arial"/>
        <family val="2"/>
      </rPr>
      <t xml:space="preserve">Corpo BSTC (grota) diâmetro 0,80 m CA-2 PB exclusive escavação e reaterro, inclusive
</t>
    </r>
    <r>
      <rPr>
        <sz val="7"/>
        <rFont val="Arial"/>
        <family val="2"/>
      </rPr>
      <t>transporte do tubo</t>
    </r>
  </si>
  <si>
    <r>
      <rPr>
        <sz val="7"/>
        <rFont val="Arial"/>
        <family val="2"/>
      </rPr>
      <t xml:space="preserve">Corpo BSTC (grota) diâmetro 1,00 m CA-1 MF exclusive escavação e reaterro, inclusive
</t>
    </r>
    <r>
      <rPr>
        <sz val="7"/>
        <rFont val="Arial"/>
        <family val="2"/>
      </rPr>
      <t>transporte do tubo</t>
    </r>
  </si>
  <si>
    <r>
      <rPr>
        <sz val="7"/>
        <rFont val="Arial"/>
        <family val="2"/>
      </rPr>
      <t>795,10</t>
    </r>
  </si>
  <si>
    <r>
      <rPr>
        <sz val="7"/>
        <rFont val="Arial"/>
        <family val="2"/>
      </rPr>
      <t>Corpo BSTC (grota) diâmetro 1,00 m CA-1 PB exclusive escavação e reaterro, inclusive transporte do tubo</t>
    </r>
  </si>
  <si>
    <r>
      <rPr>
        <sz val="7"/>
        <rFont val="Arial"/>
        <family val="2"/>
      </rPr>
      <t xml:space="preserve">Corpo BSTC (grota) diâmetro 1,00 m CA-2 MF exclusive escavação e reaterro, inclusive
</t>
    </r>
    <r>
      <rPr>
        <sz val="7"/>
        <rFont val="Arial"/>
        <family val="2"/>
      </rPr>
      <t>transporte do tubo</t>
    </r>
  </si>
  <si>
    <r>
      <rPr>
        <sz val="7"/>
        <rFont val="Arial"/>
        <family val="2"/>
      </rPr>
      <t>837,91</t>
    </r>
  </si>
  <si>
    <r>
      <rPr>
        <sz val="7"/>
        <rFont val="Arial"/>
        <family val="2"/>
      </rPr>
      <t xml:space="preserve">Corpo BSTC (grota) diâmetro 1,00 m CA-2 PB exclusive escavação e reaterro, inclusive
</t>
    </r>
    <r>
      <rPr>
        <sz val="7"/>
        <rFont val="Arial"/>
        <family val="2"/>
      </rPr>
      <t>transporte do tubo</t>
    </r>
  </si>
  <si>
    <r>
      <rPr>
        <sz val="7"/>
        <rFont val="Arial"/>
        <family val="2"/>
      </rPr>
      <t xml:space="preserve">Corpo BSTC (grota) diâmetro 1,00 m CA-3 MF exclusive escavação e reaterro, inclusive
</t>
    </r>
    <r>
      <rPr>
        <sz val="7"/>
        <rFont val="Arial"/>
        <family val="2"/>
      </rPr>
      <t>transporte do tubo</t>
    </r>
  </si>
  <si>
    <r>
      <rPr>
        <sz val="7"/>
        <rFont val="Arial"/>
        <family val="2"/>
      </rPr>
      <t>991,65</t>
    </r>
  </si>
  <si>
    <r>
      <rPr>
        <sz val="7"/>
        <rFont val="Arial"/>
        <family val="2"/>
      </rPr>
      <t xml:space="preserve">Corpo BSTC (grota) diâmetro 1,20 m CA-1 MF exclusive escavação e reaterro, inclusive
</t>
    </r>
    <r>
      <rPr>
        <sz val="7"/>
        <rFont val="Arial"/>
        <family val="2"/>
      </rPr>
      <t>transporte do tubo</t>
    </r>
  </si>
  <si>
    <r>
      <rPr>
        <sz val="7"/>
        <rFont val="Arial"/>
        <family val="2"/>
      </rPr>
      <t>1.107,77</t>
    </r>
  </si>
  <si>
    <r>
      <rPr>
        <sz val="7"/>
        <rFont val="Arial"/>
        <family val="2"/>
      </rPr>
      <t xml:space="preserve">Corpo BSTC (grota) diâmetro 1,20 m CA-1 PB exclusive escavação e reaterro, inclusive
</t>
    </r>
    <r>
      <rPr>
        <sz val="7"/>
        <rFont val="Arial"/>
        <family val="2"/>
      </rPr>
      <t>transporte do tubo</t>
    </r>
  </si>
  <si>
    <r>
      <rPr>
        <sz val="7"/>
        <rFont val="Arial"/>
        <family val="2"/>
      </rPr>
      <t xml:space="preserve">Corpo BSTC (grota) diâmetro 1,20 m CA-2 MF exclusive escavação e reaterro, inclusive
</t>
    </r>
    <r>
      <rPr>
        <sz val="7"/>
        <rFont val="Arial"/>
        <family val="2"/>
      </rPr>
      <t>transporte do tubo</t>
    </r>
  </si>
  <si>
    <r>
      <rPr>
        <sz val="7"/>
        <rFont val="Arial"/>
        <family val="2"/>
      </rPr>
      <t>1.164,99</t>
    </r>
  </si>
  <si>
    <r>
      <rPr>
        <sz val="7"/>
        <rFont val="Arial"/>
        <family val="2"/>
      </rPr>
      <t xml:space="preserve">Corpo BSTC (grota) diâmetro 1,20 m CA-2 PB exclusive escavação e reaterro, inclusive
</t>
    </r>
    <r>
      <rPr>
        <sz val="7"/>
        <rFont val="Arial"/>
        <family val="2"/>
      </rPr>
      <t>transporte do tubo</t>
    </r>
  </si>
  <si>
    <r>
      <rPr>
        <sz val="7"/>
        <rFont val="Arial"/>
        <family val="2"/>
      </rPr>
      <t xml:space="preserve">Corpo BSTC (grota) diâmetro 1,20 m CA-3 MF exclusive escavação e reaterro, inclusive
</t>
    </r>
    <r>
      <rPr>
        <sz val="7"/>
        <rFont val="Arial"/>
        <family val="2"/>
      </rPr>
      <t>transporte do tubo</t>
    </r>
  </si>
  <si>
    <r>
      <rPr>
        <sz val="7"/>
        <rFont val="Arial"/>
        <family val="2"/>
      </rPr>
      <t>1.462,34</t>
    </r>
  </si>
  <si>
    <r>
      <rPr>
        <sz val="7"/>
        <rFont val="Arial"/>
        <family val="2"/>
      </rPr>
      <t xml:space="preserve">Corpo BSTC (grota) diâmetro 1,50 m CA-1 MF exclusive escavação e reaterro, inclusive
</t>
    </r>
    <r>
      <rPr>
        <sz val="7"/>
        <rFont val="Arial"/>
        <family val="2"/>
      </rPr>
      <t>transporte do tubo</t>
    </r>
  </si>
  <si>
    <r>
      <rPr>
        <sz val="7"/>
        <rFont val="Arial"/>
        <family val="2"/>
      </rPr>
      <t>1.508,53</t>
    </r>
  </si>
  <si>
    <r>
      <rPr>
        <sz val="7"/>
        <rFont val="Arial"/>
        <family val="2"/>
      </rPr>
      <t>Corpo BSTC (grota) diâmetro 1,50 m CA-1 PB exclusive escavação e reaterro, inclusive transporte do tubo</t>
    </r>
  </si>
  <si>
    <r>
      <rPr>
        <sz val="7"/>
        <rFont val="Arial"/>
        <family val="2"/>
      </rPr>
      <t xml:space="preserve">Corpo BSTC (grota) diâmetro 1,50 m CA-2 MF exclusive escavação e reaterro, inclusive
</t>
    </r>
    <r>
      <rPr>
        <sz val="7"/>
        <rFont val="Arial"/>
        <family val="2"/>
      </rPr>
      <t>transporte do tubo</t>
    </r>
  </si>
  <si>
    <r>
      <rPr>
        <sz val="7"/>
        <rFont val="Arial"/>
        <family val="2"/>
      </rPr>
      <t>1.581,35</t>
    </r>
  </si>
  <si>
    <r>
      <rPr>
        <sz val="7"/>
        <rFont val="Arial"/>
        <family val="2"/>
      </rPr>
      <t xml:space="preserve">Corpo BSTC (grota) diâmetro 1,50 m CA-2 PB exclusive escavação e reaterro, inclusive
</t>
    </r>
    <r>
      <rPr>
        <sz val="7"/>
        <rFont val="Arial"/>
        <family val="2"/>
      </rPr>
      <t>transporte do tubo</t>
    </r>
  </si>
  <si>
    <r>
      <rPr>
        <sz val="7"/>
        <rFont val="Arial"/>
        <family val="2"/>
      </rPr>
      <t xml:space="preserve">Corpo BSTC (grota) diâmetro 1,50 m CA-3 MF exclusive escavação e reaterro, inclusive
</t>
    </r>
    <r>
      <rPr>
        <sz val="7"/>
        <rFont val="Arial"/>
        <family val="2"/>
      </rPr>
      <t>transporte do tubo</t>
    </r>
  </si>
  <si>
    <r>
      <rPr>
        <sz val="7"/>
        <rFont val="Arial"/>
        <family val="2"/>
      </rPr>
      <t>2.097,38</t>
    </r>
  </si>
  <si>
    <r>
      <rPr>
        <sz val="7"/>
        <rFont val="Arial"/>
        <family val="2"/>
      </rPr>
      <t xml:space="preserve">Corpo BTTC (grota) diâmetro 0,60 m CA-1 MF exclusive escavação e reaterro, inclusive
</t>
    </r>
    <r>
      <rPr>
        <sz val="7"/>
        <rFont val="Arial"/>
        <family val="2"/>
      </rPr>
      <t>transporte do tubo</t>
    </r>
  </si>
  <si>
    <r>
      <rPr>
        <sz val="7"/>
        <rFont val="Arial"/>
        <family val="2"/>
      </rPr>
      <t>900,47</t>
    </r>
  </si>
  <si>
    <r>
      <rPr>
        <sz val="7"/>
        <rFont val="Arial"/>
        <family val="2"/>
      </rPr>
      <t xml:space="preserve">Corpo BTTC (grota) diâmetro 0,60 m CA-1 PB exclusive escavação e reaterro, inclusive
</t>
    </r>
    <r>
      <rPr>
        <sz val="7"/>
        <rFont val="Arial"/>
        <family val="2"/>
      </rPr>
      <t>transporte do tubo</t>
    </r>
  </si>
  <si>
    <r>
      <rPr>
        <sz val="7"/>
        <rFont val="Arial"/>
        <family val="2"/>
      </rPr>
      <t>Corpo BTTC (grota) diâmetro 0,60 m CA-2 MF exclusive escavação e reaterro, inclusive transporte do tubo</t>
    </r>
  </si>
  <si>
    <r>
      <rPr>
        <sz val="7"/>
        <rFont val="Arial"/>
        <family val="2"/>
      </rPr>
      <t>912,60</t>
    </r>
  </si>
  <si>
    <r>
      <rPr>
        <sz val="7"/>
        <rFont val="Arial"/>
        <family val="2"/>
      </rPr>
      <t xml:space="preserve">Corpo BTTC (grota) diâmetro 0,60 m CA-2 PB exclusive escavação e reaterro, inclusive
</t>
    </r>
    <r>
      <rPr>
        <sz val="7"/>
        <rFont val="Arial"/>
        <family val="2"/>
      </rPr>
      <t>transporte do tubo</t>
    </r>
  </si>
  <si>
    <r>
      <rPr>
        <sz val="7"/>
        <rFont val="Arial"/>
        <family val="2"/>
      </rPr>
      <t xml:space="preserve">Corpo BTTC (grota) diâmetro 0,80 m CA-1 MF exclusive escavação e reaterro, inclusive
</t>
    </r>
    <r>
      <rPr>
        <sz val="7"/>
        <rFont val="Arial"/>
        <family val="2"/>
      </rPr>
      <t>transporte do tubo</t>
    </r>
  </si>
  <si>
    <r>
      <rPr>
        <sz val="7"/>
        <rFont val="Arial"/>
        <family val="2"/>
      </rPr>
      <t>1.555,50</t>
    </r>
  </si>
  <si>
    <r>
      <rPr>
        <sz val="7"/>
        <rFont val="Arial"/>
        <family val="2"/>
      </rPr>
      <t xml:space="preserve">Corpo BTTC (grota) diâmetro 0,80 m CA-1 PB exclusive escavação e reaterro, inclusive
</t>
    </r>
    <r>
      <rPr>
        <sz val="7"/>
        <rFont val="Arial"/>
        <family val="2"/>
      </rPr>
      <t>transporte do tubo</t>
    </r>
  </si>
  <si>
    <r>
      <rPr>
        <sz val="7"/>
        <rFont val="Arial"/>
        <family val="2"/>
      </rPr>
      <t xml:space="preserve">Corpo BTTC (grota) diâmetro 0,80 m CA-2 MF exclusive escavação e reaterro, inclusive
</t>
    </r>
    <r>
      <rPr>
        <sz val="7"/>
        <rFont val="Arial"/>
        <family val="2"/>
      </rPr>
      <t>transporte do tubo</t>
    </r>
  </si>
  <si>
    <r>
      <rPr>
        <sz val="7"/>
        <rFont val="Arial"/>
        <family val="2"/>
      </rPr>
      <t>1.685,10</t>
    </r>
  </si>
  <si>
    <r>
      <rPr>
        <sz val="7"/>
        <rFont val="Arial"/>
        <family val="2"/>
      </rPr>
      <t xml:space="preserve">Corpo BTTC (grota) diâmetro 0,80 m CA-2 PB exclusive escavação e reaterro, inclusive
</t>
    </r>
    <r>
      <rPr>
        <sz val="7"/>
        <rFont val="Arial"/>
        <family val="2"/>
      </rPr>
      <t>transporte do tubo</t>
    </r>
  </si>
  <si>
    <r>
      <rPr>
        <sz val="7"/>
        <rFont val="Arial"/>
        <family val="2"/>
      </rPr>
      <t>Corpo BTTC (grota) diâmetro 1,00 m CA-1 MF exclusive escavação e reaterro, inclusive transporte do tubo</t>
    </r>
  </si>
  <si>
    <r>
      <rPr>
        <sz val="7"/>
        <rFont val="Arial"/>
        <family val="2"/>
      </rPr>
      <t>2.154,84</t>
    </r>
  </si>
  <si>
    <r>
      <rPr>
        <sz val="7"/>
        <rFont val="Arial"/>
        <family val="2"/>
      </rPr>
      <t xml:space="preserve">Corpo BTTC (grota) diâmetro 1,00 m CA-1 PB exclusive escavação e reaterro, inclusive
</t>
    </r>
    <r>
      <rPr>
        <sz val="7"/>
        <rFont val="Arial"/>
        <family val="2"/>
      </rPr>
      <t>transporte do tubo</t>
    </r>
  </si>
  <si>
    <r>
      <rPr>
        <sz val="7"/>
        <rFont val="Arial"/>
        <family val="2"/>
      </rPr>
      <t xml:space="preserve">Corpo BTTC (grota) diâmetro 1,00 m CA-2 MF exclusive escavação e reaterro, inclusive
</t>
    </r>
    <r>
      <rPr>
        <sz val="7"/>
        <rFont val="Arial"/>
        <family val="2"/>
      </rPr>
      <t>transporte do tubo</t>
    </r>
  </si>
  <si>
    <r>
      <rPr>
        <sz val="7"/>
        <rFont val="Arial"/>
        <family val="2"/>
      </rPr>
      <t>2.283,25</t>
    </r>
  </si>
  <si>
    <r>
      <rPr>
        <sz val="7"/>
        <rFont val="Arial"/>
        <family val="2"/>
      </rPr>
      <t xml:space="preserve">Corpo BTTC (grota) diâmetro 1,00 m CA-2 PB exclusive escavação e reaterro, inclusive
</t>
    </r>
    <r>
      <rPr>
        <sz val="7"/>
        <rFont val="Arial"/>
        <family val="2"/>
      </rPr>
      <t>transporte do tubo</t>
    </r>
  </si>
  <si>
    <r>
      <rPr>
        <sz val="7"/>
        <rFont val="Arial"/>
        <family val="2"/>
      </rPr>
      <t xml:space="preserve">Corpo BTTC (grota) diâmetro 1,00 m CA-3 MF exclusive escavação e reaterro, inclusive
</t>
    </r>
    <r>
      <rPr>
        <sz val="7"/>
        <rFont val="Arial"/>
        <family val="2"/>
      </rPr>
      <t>transporte do tubo</t>
    </r>
  </si>
  <si>
    <r>
      <rPr>
        <sz val="7"/>
        <rFont val="Arial"/>
        <family val="2"/>
      </rPr>
      <t>2.744,48</t>
    </r>
  </si>
  <si>
    <r>
      <rPr>
        <sz val="7"/>
        <rFont val="Arial"/>
        <family val="2"/>
      </rPr>
      <t xml:space="preserve">Corpo BTTC (grota) diâmetro 1,20 m CA-1 MF exclusive escavação e reaterro, inclusive
</t>
    </r>
    <r>
      <rPr>
        <sz val="7"/>
        <rFont val="Arial"/>
        <family val="2"/>
      </rPr>
      <t>transporte do tubo</t>
    </r>
  </si>
  <si>
    <r>
      <rPr>
        <sz val="7"/>
        <rFont val="Arial"/>
        <family val="2"/>
      </rPr>
      <t>3.092,89</t>
    </r>
  </si>
  <si>
    <r>
      <rPr>
        <sz val="7"/>
        <rFont val="Arial"/>
        <family val="2"/>
      </rPr>
      <t>Corpo BTTC (grota) diâmetro 1,20 m CA-1 PB exclusive escavação e reaterro, inclusive transporte do tubo</t>
    </r>
  </si>
  <si>
    <r>
      <rPr>
        <sz val="7"/>
        <rFont val="Arial"/>
        <family val="2"/>
      </rPr>
      <t>Corpo BTTC (grota) diâmetro 1,20 m CA-2 MF exclusive escavação e reaterro, inclusive transporte do tubo</t>
    </r>
  </si>
  <si>
    <r>
      <rPr>
        <sz val="7"/>
        <rFont val="Arial"/>
        <family val="2"/>
      </rPr>
      <t>3.264,55</t>
    </r>
  </si>
  <si>
    <r>
      <rPr>
        <sz val="7"/>
        <rFont val="Arial"/>
        <family val="2"/>
      </rPr>
      <t xml:space="preserve">Corpo BTTC (grota) diâmetro 1,20 m CA-2 PB exclusive escavação e reaterro, inclusive
</t>
    </r>
    <r>
      <rPr>
        <sz val="7"/>
        <rFont val="Arial"/>
        <family val="2"/>
      </rPr>
      <t>transporte do tubo</t>
    </r>
  </si>
  <si>
    <r>
      <rPr>
        <sz val="7"/>
        <rFont val="Arial"/>
        <family val="2"/>
      </rPr>
      <t xml:space="preserve">Corpo BTTC (grota) diâmetro 1,20 m CA-3 MF exclusive escavação e reaterro, inclusive
</t>
    </r>
    <r>
      <rPr>
        <sz val="7"/>
        <rFont val="Arial"/>
        <family val="2"/>
      </rPr>
      <t>transporte do tubo</t>
    </r>
  </si>
  <si>
    <r>
      <rPr>
        <sz val="7"/>
        <rFont val="Arial"/>
        <family val="2"/>
      </rPr>
      <t>4.156,59</t>
    </r>
  </si>
  <si>
    <r>
      <rPr>
        <sz val="7"/>
        <rFont val="Arial"/>
        <family val="2"/>
      </rPr>
      <t xml:space="preserve">Corpo BTTC (grota) diâmetro 1,50 m CA-1 MF exclusive escavação e reaterro, inclusive
</t>
    </r>
    <r>
      <rPr>
        <sz val="7"/>
        <rFont val="Arial"/>
        <family val="2"/>
      </rPr>
      <t>transporte do tubo</t>
    </r>
  </si>
  <si>
    <r>
      <rPr>
        <sz val="7"/>
        <rFont val="Arial"/>
        <family val="2"/>
      </rPr>
      <t>4.295,14</t>
    </r>
  </si>
  <si>
    <r>
      <rPr>
        <sz val="7"/>
        <rFont val="Arial"/>
        <family val="2"/>
      </rPr>
      <t xml:space="preserve">Corpo BTTC (grota) diâmetro 1,50 m CA-1 PB exclusive escavação e reaterro, inclusive
</t>
    </r>
    <r>
      <rPr>
        <sz val="7"/>
        <rFont val="Arial"/>
        <family val="2"/>
      </rPr>
      <t>transporte do tubo</t>
    </r>
  </si>
  <si>
    <r>
      <rPr>
        <sz val="7"/>
        <rFont val="Arial"/>
        <family val="2"/>
      </rPr>
      <t xml:space="preserve">Corpo BTTC (grota) diâmetro 1,50 m CA-2 MF exclusive escavação e reaterro, inclusive
</t>
    </r>
    <r>
      <rPr>
        <sz val="7"/>
        <rFont val="Arial"/>
        <family val="2"/>
      </rPr>
      <t>transporte do tubo</t>
    </r>
  </si>
  <si>
    <r>
      <rPr>
        <sz val="7"/>
        <rFont val="Arial"/>
        <family val="2"/>
      </rPr>
      <t>4.513,61</t>
    </r>
  </si>
  <si>
    <r>
      <rPr>
        <sz val="7"/>
        <rFont val="Arial"/>
        <family val="2"/>
      </rPr>
      <t>Corpo BTTC (grota) diâmetro 1,50 m CA-2 PB exclusive escavação e reaterro, inclusive transporte do tubo</t>
    </r>
  </si>
  <si>
    <r>
      <rPr>
        <sz val="7"/>
        <rFont val="Arial"/>
        <family val="2"/>
      </rPr>
      <t xml:space="preserve">Corpo BTTC (grota) diâmetro 1,50 m CA-3 MF exclusive escavação e reaterro, inclusive
</t>
    </r>
    <r>
      <rPr>
        <sz val="7"/>
        <rFont val="Arial"/>
        <family val="2"/>
      </rPr>
      <t>transporte do tubo</t>
    </r>
  </si>
  <si>
    <r>
      <rPr>
        <sz val="7"/>
        <rFont val="Arial"/>
        <family val="2"/>
      </rPr>
      <t>6.061,70</t>
    </r>
  </si>
  <si>
    <r>
      <rPr>
        <sz val="7"/>
        <rFont val="Arial"/>
        <family val="2"/>
      </rPr>
      <t>Corpo de BDCC 1,50 x 1,50 m projeto DNIT para H &lt; = 2,50 m</t>
    </r>
  </si>
  <si>
    <r>
      <rPr>
        <sz val="7"/>
        <rFont val="Arial"/>
        <family val="2"/>
      </rPr>
      <t>5.718,80</t>
    </r>
  </si>
  <si>
    <r>
      <rPr>
        <sz val="7"/>
        <rFont val="Arial"/>
        <family val="2"/>
      </rPr>
      <t>Corpo de BDCC 1,50 x 1,50 m projeto DNIT para 2,50 &lt; H &lt; 5,00 m</t>
    </r>
  </si>
  <si>
    <r>
      <rPr>
        <sz val="7"/>
        <rFont val="Arial"/>
        <family val="2"/>
      </rPr>
      <t>5.984,92</t>
    </r>
  </si>
  <si>
    <r>
      <rPr>
        <sz val="7"/>
        <rFont val="Arial"/>
        <family val="2"/>
      </rPr>
      <t>Corpo de BDCC 2,00 x 1,20 m -  tudo incluido conforme projeto</t>
    </r>
  </si>
  <si>
    <r>
      <rPr>
        <sz val="7"/>
        <rFont val="Arial"/>
        <family val="2"/>
      </rPr>
      <t>8.410,99</t>
    </r>
  </si>
  <si>
    <r>
      <rPr>
        <sz val="7"/>
        <rFont val="Arial"/>
        <family val="2"/>
      </rPr>
      <t>Corpo de BDCC 2,00 x 2,00 m projeto DNIT para H &lt; = 2,50 m</t>
    </r>
  </si>
  <si>
    <r>
      <rPr>
        <sz val="7"/>
        <rFont val="Arial"/>
        <family val="2"/>
      </rPr>
      <t>8.225,27</t>
    </r>
  </si>
  <si>
    <r>
      <rPr>
        <sz val="7"/>
        <rFont val="Arial"/>
        <family val="2"/>
      </rPr>
      <t>Corpo de BDCC 2,00 x 2,00 m projeto DNIT para 2,50 &lt; H &lt;5,00 m</t>
    </r>
  </si>
  <si>
    <r>
      <rPr>
        <sz val="7"/>
        <rFont val="Arial"/>
        <family val="2"/>
      </rPr>
      <t>9.218,97</t>
    </r>
  </si>
  <si>
    <r>
      <rPr>
        <sz val="7"/>
        <rFont val="Arial"/>
        <family val="2"/>
      </rPr>
      <t>Corpo de BDCC 2,00 x 3,00 m projeto DNIT para H &lt; = 2,50 m</t>
    </r>
  </si>
  <si>
    <r>
      <rPr>
        <sz val="7"/>
        <rFont val="Arial"/>
        <family val="2"/>
      </rPr>
      <t>11.747,16</t>
    </r>
  </si>
  <si>
    <r>
      <rPr>
        <sz val="7"/>
        <rFont val="Arial"/>
        <family val="2"/>
      </rPr>
      <t>Corpo de BDCC 2,00 x 3,00 m projeto DNIT para 2,50 &lt; H &lt; 5,00 m</t>
    </r>
  </si>
  <si>
    <r>
      <rPr>
        <sz val="7"/>
        <rFont val="Arial"/>
        <family val="2"/>
      </rPr>
      <t>13.729,06</t>
    </r>
  </si>
  <si>
    <r>
      <rPr>
        <sz val="7"/>
        <rFont val="Arial"/>
        <family val="2"/>
      </rPr>
      <t>Corpo de BDCC 2,50 x 2,00 m - tudo incluído conforme projeto</t>
    </r>
  </si>
  <si>
    <r>
      <rPr>
        <sz val="7"/>
        <rFont val="Arial"/>
        <family val="2"/>
      </rPr>
      <t>12.121,38</t>
    </r>
  </si>
  <si>
    <r>
      <rPr>
        <sz val="7"/>
        <rFont val="Arial"/>
        <family val="2"/>
      </rPr>
      <t>Corpo de BDCC 2,50 x 2,50 m projeto DNIT para H &lt; = 2,50 m</t>
    </r>
  </si>
  <si>
    <r>
      <rPr>
        <sz val="7"/>
        <rFont val="Arial"/>
        <family val="2"/>
      </rPr>
      <t>11.156,58</t>
    </r>
  </si>
  <si>
    <r>
      <rPr>
        <sz val="7"/>
        <rFont val="Arial"/>
        <family val="2"/>
      </rPr>
      <t>Corpo de BDCC 2,50 x 2,50 m projeto DNIT para 2,50 &lt; H &lt; 5,00 m</t>
    </r>
  </si>
  <si>
    <r>
      <rPr>
        <sz val="7"/>
        <rFont val="Arial"/>
        <family val="2"/>
      </rPr>
      <t>12.452,86</t>
    </r>
  </si>
  <si>
    <r>
      <rPr>
        <sz val="7"/>
        <rFont val="Arial"/>
        <family val="2"/>
      </rPr>
      <t>Corpo de BDCC 2,50 x 3,00 m projeto DNIT para H &lt; = 2,50 m</t>
    </r>
  </si>
  <si>
    <r>
      <rPr>
        <sz val="7"/>
        <rFont val="Arial"/>
        <family val="2"/>
      </rPr>
      <t>13.460,23</t>
    </r>
  </si>
  <si>
    <r>
      <rPr>
        <sz val="7"/>
        <rFont val="Arial"/>
        <family val="2"/>
      </rPr>
      <t>Corpo de BDCC 2,50 x 3,00 m projeto DNIT para 2,50 &lt; H &lt; 5,00 m</t>
    </r>
  </si>
  <si>
    <r>
      <rPr>
        <sz val="7"/>
        <rFont val="Arial"/>
        <family val="2"/>
      </rPr>
      <t>14.895,18</t>
    </r>
  </si>
  <si>
    <r>
      <rPr>
        <sz val="7"/>
        <rFont val="Arial"/>
        <family val="2"/>
      </rPr>
      <t>Corpo de BDCC 3,00 x 3,00 m projeto DNIT para H &lt; = 2,50 m</t>
    </r>
  </si>
  <si>
    <r>
      <rPr>
        <sz val="7"/>
        <rFont val="Arial"/>
        <family val="2"/>
      </rPr>
      <t>14.786,49</t>
    </r>
  </si>
  <si>
    <r>
      <rPr>
        <sz val="7"/>
        <rFont val="Arial"/>
        <family val="2"/>
      </rPr>
      <t>Corpo de BDCC 3,00 x 3,00 m projeto DNIT para 2,50 &lt; H &lt; 5,00 m</t>
    </r>
  </si>
  <si>
    <r>
      <rPr>
        <sz val="7"/>
        <rFont val="Arial"/>
        <family val="2"/>
      </rPr>
      <t>15.927,29</t>
    </r>
  </si>
  <si>
    <r>
      <rPr>
        <sz val="7"/>
        <rFont val="Arial"/>
        <family val="2"/>
      </rPr>
      <t>Corpo de BSCC 1,50 x 1,50 m projeto DNIT para H &lt; = 2,50 m</t>
    </r>
  </si>
  <si>
    <r>
      <rPr>
        <sz val="7"/>
        <rFont val="Arial"/>
        <family val="2"/>
      </rPr>
      <t>3.466,00</t>
    </r>
  </si>
  <si>
    <r>
      <rPr>
        <sz val="7"/>
        <rFont val="Arial"/>
        <family val="2"/>
      </rPr>
      <t>Corpo de BSCC 1,50 x 1,50 m projeto DNIT para 2,50 &lt; H &lt; 5,00 m</t>
    </r>
  </si>
  <si>
    <r>
      <rPr>
        <sz val="7"/>
        <rFont val="Arial"/>
        <family val="2"/>
      </rPr>
      <t>3.665,60</t>
    </r>
  </si>
  <si>
    <r>
      <rPr>
        <sz val="7"/>
        <rFont val="Arial"/>
        <family val="2"/>
      </rPr>
      <t>Corpo de BSCC 2,00 x 2,00 m projeto DNIT para  5,00 &lt; H &lt; 7,50 m</t>
    </r>
  </si>
  <si>
    <r>
      <rPr>
        <sz val="7"/>
        <rFont val="Arial"/>
        <family val="2"/>
      </rPr>
      <t>6.018,13</t>
    </r>
  </si>
  <si>
    <r>
      <rPr>
        <sz val="7"/>
        <rFont val="Arial"/>
        <family val="2"/>
      </rPr>
      <t>Corpo de BSCC 2,00 x 2,00 m projeto DNIT para H &lt; = 2,50 m</t>
    </r>
  </si>
  <si>
    <r>
      <rPr>
        <sz val="7"/>
        <rFont val="Arial"/>
        <family val="2"/>
      </rPr>
      <t>4.939,45</t>
    </r>
  </si>
  <si>
    <r>
      <rPr>
        <sz val="7"/>
        <rFont val="Arial"/>
        <family val="2"/>
      </rPr>
      <t>Corpo de BSCC 2,00 x 2,00 m projeto DNIT para 2,50 &lt; H &lt; 5,00 m</t>
    </r>
  </si>
  <si>
    <r>
      <rPr>
        <sz val="7"/>
        <rFont val="Arial"/>
        <family val="2"/>
      </rPr>
      <t>5.552,42</t>
    </r>
  </si>
  <si>
    <r>
      <rPr>
        <sz val="7"/>
        <rFont val="Arial"/>
        <family val="2"/>
      </rPr>
      <t>Corpo de BSCC 2,00 x 3,00 m projeto DNIT para H &lt; = 2,50 m</t>
    </r>
  </si>
  <si>
    <r>
      <rPr>
        <sz val="7"/>
        <rFont val="Arial"/>
        <family val="2"/>
      </rPr>
      <t>7.129,17</t>
    </r>
  </si>
  <si>
    <r>
      <rPr>
        <sz val="7"/>
        <rFont val="Arial"/>
        <family val="2"/>
      </rPr>
      <t>Corpo de BSCC 2,00 x 3,00 m projeto DNIT para 2,50 &lt; H &lt; 5,00 m</t>
    </r>
  </si>
  <si>
    <r>
      <rPr>
        <sz val="7"/>
        <rFont val="Arial"/>
        <family val="2"/>
      </rPr>
      <t>8.994,03</t>
    </r>
  </si>
  <si>
    <r>
      <rPr>
        <sz val="7"/>
        <rFont val="Arial"/>
        <family val="2"/>
      </rPr>
      <t>Corpo de BSCC 2,50 x 2,50 m projeto DNIT para H &lt; = 2,50 m</t>
    </r>
  </si>
  <si>
    <r>
      <rPr>
        <sz val="7"/>
        <rFont val="Arial"/>
        <family val="2"/>
      </rPr>
      <t>7.001,01</t>
    </r>
  </si>
  <si>
    <r>
      <rPr>
        <sz val="7"/>
        <rFont val="Arial"/>
        <family val="2"/>
      </rPr>
      <t>Corpo de BSCC 2,50 x 2,50 m projeto DNIT para 2,50 &lt; H &lt; 5,00 m</t>
    </r>
  </si>
  <si>
    <r>
      <rPr>
        <sz val="7"/>
        <rFont val="Arial"/>
        <family val="2"/>
      </rPr>
      <t>7.706,24</t>
    </r>
  </si>
  <si>
    <r>
      <rPr>
        <sz val="7"/>
        <rFont val="Arial"/>
        <family val="2"/>
      </rPr>
      <t>Corpo de BSCC 2,50 x 3,00 m projeto DNIT para H &lt; = 2,50 m</t>
    </r>
  </si>
  <si>
    <r>
      <rPr>
        <sz val="7"/>
        <rFont val="Arial"/>
        <family val="2"/>
      </rPr>
      <t>8.880,32</t>
    </r>
  </si>
  <si>
    <r>
      <rPr>
        <sz val="7"/>
        <rFont val="Arial"/>
        <family val="2"/>
      </rPr>
      <t>Corpo de BSCC 2,50 x 3,00 m projeto DNIT para 2,50 &lt; H &lt; 5,00 m</t>
    </r>
  </si>
  <si>
    <r>
      <rPr>
        <sz val="7"/>
        <rFont val="Arial"/>
        <family val="2"/>
      </rPr>
      <t>10.599,63</t>
    </r>
  </si>
  <si>
    <r>
      <rPr>
        <sz val="7"/>
        <rFont val="Arial"/>
        <family val="2"/>
      </rPr>
      <t>Corpo de BSCC 3,00 x 3,00 m projeto DNIT para H &lt; = 2,50 m</t>
    </r>
  </si>
  <si>
    <r>
      <rPr>
        <sz val="7"/>
        <rFont val="Arial"/>
        <family val="2"/>
      </rPr>
      <t>9.653,53</t>
    </r>
  </si>
  <si>
    <r>
      <rPr>
        <sz val="7"/>
        <rFont val="Arial"/>
        <family val="2"/>
      </rPr>
      <t>Corpo de BSCC 3,00 x 3,00 m projeto DNIT para 2,50 &lt; H &lt; 5,00 m</t>
    </r>
  </si>
  <si>
    <r>
      <rPr>
        <sz val="7"/>
        <rFont val="Arial"/>
        <family val="2"/>
      </rPr>
      <t>11.038,79</t>
    </r>
  </si>
  <si>
    <r>
      <rPr>
        <sz val="7"/>
        <rFont val="Arial"/>
        <family val="2"/>
      </rPr>
      <t>Corpo de BTCC 1,50 x 1,50 m projeto DNIT para H &lt; = 2,50 m</t>
    </r>
  </si>
  <si>
    <r>
      <rPr>
        <sz val="7"/>
        <rFont val="Arial"/>
        <family val="2"/>
      </rPr>
      <t>8.000,29</t>
    </r>
  </si>
  <si>
    <r>
      <rPr>
        <sz val="7"/>
        <rFont val="Arial"/>
        <family val="2"/>
      </rPr>
      <t>Corpo de BTCC 1,50 x 1,50 m projeto DNIT para 2,50 &lt; H &lt; 5,00 m</t>
    </r>
  </si>
  <si>
    <r>
      <rPr>
        <sz val="7"/>
        <rFont val="Arial"/>
        <family val="2"/>
      </rPr>
      <t>8.492,62</t>
    </r>
  </si>
  <si>
    <r>
      <rPr>
        <sz val="7"/>
        <rFont val="Arial"/>
        <family val="2"/>
      </rPr>
      <t>Corpo de BTCC 2,00 x 2,00 m projeto DNIT para H &lt; = 2,50 m</t>
    </r>
  </si>
  <si>
    <r>
      <rPr>
        <sz val="7"/>
        <rFont val="Arial"/>
        <family val="2"/>
      </rPr>
      <t>11.757,89</t>
    </r>
  </si>
  <si>
    <r>
      <rPr>
        <sz val="7"/>
        <rFont val="Arial"/>
        <family val="2"/>
      </rPr>
      <t>Corpo de BTCC 2,00 x 2,00 m projeto DNIT para 2,50 &lt; H &lt; 5,00 m</t>
    </r>
  </si>
  <si>
    <r>
      <rPr>
        <sz val="7"/>
        <rFont val="Arial"/>
        <family val="2"/>
      </rPr>
      <t>12.520,61</t>
    </r>
  </si>
  <si>
    <r>
      <rPr>
        <sz val="7"/>
        <rFont val="Arial"/>
        <family val="2"/>
      </rPr>
      <t>Corpo de BTCC 2,00 x 3,00 m projeto DNIT para H &lt; = 2,50 m</t>
    </r>
  </si>
  <si>
    <r>
      <rPr>
        <sz val="7"/>
        <rFont val="Arial"/>
        <family val="2"/>
      </rPr>
      <t>17.016,64</t>
    </r>
  </si>
  <si>
    <r>
      <rPr>
        <sz val="7"/>
        <rFont val="Arial"/>
        <family val="2"/>
      </rPr>
      <t>Corpo de BTCC 2,00 x 3,00 m projeto DNIT para 2,50 &lt; H &lt; 5,00 m</t>
    </r>
  </si>
  <si>
    <r>
      <rPr>
        <sz val="7"/>
        <rFont val="Arial"/>
        <family val="2"/>
      </rPr>
      <t>19.284,11</t>
    </r>
  </si>
  <si>
    <r>
      <rPr>
        <sz val="7"/>
        <rFont val="Arial"/>
        <family val="2"/>
      </rPr>
      <t>Corpo de BTCC 2,50 x 2,50 m projeto DNIT para H &lt; = 2,50 m</t>
    </r>
  </si>
  <si>
    <r>
      <rPr>
        <sz val="7"/>
        <rFont val="Arial"/>
        <family val="2"/>
      </rPr>
      <t>15.389,60</t>
    </r>
  </si>
  <si>
    <r>
      <rPr>
        <sz val="7"/>
        <rFont val="Arial"/>
        <family val="2"/>
      </rPr>
      <t>Corpo de BTCC 2,50 x 2,50 m projeto DNIT para 2,50 &lt; H &lt; 5,00 m</t>
    </r>
  </si>
  <si>
    <r>
      <rPr>
        <sz val="7"/>
        <rFont val="Arial"/>
        <family val="2"/>
      </rPr>
      <t>17.238,69</t>
    </r>
  </si>
  <si>
    <r>
      <rPr>
        <sz val="7"/>
        <rFont val="Arial"/>
        <family val="2"/>
      </rPr>
      <t>Corpo de BTCC 2,50 x 3,00 m projeto DNIT para H &lt; = 2,50 m</t>
    </r>
  </si>
  <si>
    <r>
      <rPr>
        <sz val="7"/>
        <rFont val="Arial"/>
        <family val="2"/>
      </rPr>
      <t>19.060,65</t>
    </r>
  </si>
  <si>
    <r>
      <rPr>
        <sz val="7"/>
        <rFont val="Arial"/>
        <family val="2"/>
      </rPr>
      <t>Corpo de BTCC 2,50 x 3,00 m projeto DNIT para 2,50 &lt; H &lt; 5,00 m</t>
    </r>
  </si>
  <si>
    <r>
      <rPr>
        <sz val="7"/>
        <rFont val="Arial"/>
        <family val="2"/>
      </rPr>
      <t>21.595,83</t>
    </r>
  </si>
  <si>
    <r>
      <rPr>
        <sz val="7"/>
        <rFont val="Arial"/>
        <family val="2"/>
      </rPr>
      <t>Corpo de BTCC 3,00 x 3,00 m projeto DNIT para H &lt; = 2,50 m</t>
    </r>
  </si>
  <si>
    <r>
      <rPr>
        <sz val="7"/>
        <rFont val="Arial"/>
        <family val="2"/>
      </rPr>
      <t>20.504,99</t>
    </r>
  </si>
  <si>
    <r>
      <rPr>
        <sz val="7"/>
        <rFont val="Arial"/>
        <family val="2"/>
      </rPr>
      <t>Corpo de BTCC 3,00 x 3,00 m projeto DNIT para 2,50 &lt; H &lt; 5,00 m</t>
    </r>
  </si>
  <si>
    <r>
      <rPr>
        <sz val="7"/>
        <rFont val="Arial"/>
        <family val="2"/>
      </rPr>
      <t>22.962,65</t>
    </r>
  </si>
  <si>
    <r>
      <rPr>
        <sz val="7"/>
        <rFont val="Arial"/>
        <family val="2"/>
      </rPr>
      <t>Corta-rio (escavação mecânica em material de 1ª cat.) H = 1,50 a 3,00 m</t>
    </r>
  </si>
  <si>
    <r>
      <rPr>
        <sz val="7"/>
        <rFont val="Arial"/>
        <family val="2"/>
      </rPr>
      <t>25,08</t>
    </r>
  </si>
  <si>
    <r>
      <rPr>
        <sz val="7"/>
        <rFont val="Arial"/>
        <family val="2"/>
      </rPr>
      <t>Corta-rio (escavação mecânica em material de 2ª cat.) H = 1,50 a 3,00 m</t>
    </r>
  </si>
  <si>
    <r>
      <rPr>
        <sz val="7"/>
        <rFont val="Arial"/>
        <family val="2"/>
      </rPr>
      <t>50,17</t>
    </r>
  </si>
  <si>
    <r>
      <rPr>
        <sz val="7"/>
        <rFont val="Arial"/>
        <family val="2"/>
      </rPr>
      <t>Corte e esmerilhamento de pontas de tubo de ferro fundido DN 500 a 200mm</t>
    </r>
  </si>
  <si>
    <r>
      <rPr>
        <sz val="7"/>
        <rFont val="Arial"/>
        <family val="2"/>
      </rPr>
      <t>26,78</t>
    </r>
  </si>
  <si>
    <r>
      <rPr>
        <sz val="7"/>
        <rFont val="Arial"/>
        <family val="2"/>
      </rPr>
      <t>Demolição manual alvenaria tijolo furado assentado com argamassa</t>
    </r>
  </si>
  <si>
    <r>
      <rPr>
        <sz val="7"/>
        <rFont val="Arial"/>
        <family val="2"/>
      </rPr>
      <t>270,84</t>
    </r>
  </si>
  <si>
    <r>
      <rPr>
        <sz val="7"/>
        <rFont val="Arial"/>
        <family val="2"/>
      </rPr>
      <t>Demolição manual de concreto armado</t>
    </r>
  </si>
  <si>
    <r>
      <rPr>
        <sz val="7"/>
        <rFont val="Arial"/>
        <family val="2"/>
      </rPr>
      <t>399,74</t>
    </r>
  </si>
  <si>
    <r>
      <rPr>
        <sz val="7"/>
        <rFont val="Arial"/>
        <family val="2"/>
      </rPr>
      <t>Demolição manual de concreto simples ou ciclópico</t>
    </r>
  </si>
  <si>
    <r>
      <rPr>
        <sz val="7"/>
        <rFont val="Arial"/>
        <family val="2"/>
      </rPr>
      <t>352,71</t>
    </r>
  </si>
  <si>
    <r>
      <rPr>
        <sz val="7"/>
        <rFont val="Arial"/>
        <family val="2"/>
      </rPr>
      <t>Demolição mecânica de concreto</t>
    </r>
  </si>
  <si>
    <r>
      <rPr>
        <sz val="7"/>
        <rFont val="Arial"/>
        <family val="2"/>
      </rPr>
      <t>267,08</t>
    </r>
  </si>
  <si>
    <r>
      <rPr>
        <sz val="7"/>
        <rFont val="Arial"/>
        <family val="2"/>
      </rPr>
      <t>Descida d'água concreto armado (calha) c/ caiação (DSA-01A) canal</t>
    </r>
  </si>
  <si>
    <r>
      <rPr>
        <sz val="7"/>
        <rFont val="Arial"/>
        <family val="2"/>
      </rPr>
      <t>495,82</t>
    </r>
  </si>
  <si>
    <r>
      <rPr>
        <sz val="7"/>
        <rFont val="Arial"/>
        <family val="2"/>
      </rPr>
      <t>Descida d'água concreto armado (calha) c/ caiação (DSA-01A) dispersor</t>
    </r>
  </si>
  <si>
    <r>
      <rPr>
        <sz val="7"/>
        <rFont val="Arial"/>
        <family val="2"/>
      </rPr>
      <t>983,47</t>
    </r>
  </si>
  <si>
    <r>
      <rPr>
        <sz val="7"/>
        <rFont val="Arial"/>
        <family val="2"/>
      </rPr>
      <t>Descida d'água concreto armado (degraus) c/ caiação (DSA-03A) apoio</t>
    </r>
  </si>
  <si>
    <r>
      <rPr>
        <sz val="7"/>
        <rFont val="Arial"/>
        <family val="2"/>
      </rPr>
      <t>1.078,51</t>
    </r>
  </si>
  <si>
    <r>
      <rPr>
        <sz val="7"/>
        <rFont val="Arial"/>
        <family val="2"/>
      </rPr>
      <t>Descida d'água concreto armado (degraus) c/ caiação (DSA-03A) degrau</t>
    </r>
  </si>
  <si>
    <r>
      <rPr>
        <sz val="7"/>
        <rFont val="Arial"/>
        <family val="2"/>
      </rPr>
      <t>525,84</t>
    </r>
  </si>
  <si>
    <r>
      <rPr>
        <sz val="7"/>
        <rFont val="Arial"/>
        <family val="2"/>
      </rPr>
      <t>Descida d'água concreto armado (degraus) c/ caiação (DSA-03A) dispersor</t>
    </r>
  </si>
  <si>
    <r>
      <rPr>
        <sz val="7"/>
        <rFont val="Arial"/>
        <family val="2"/>
      </rPr>
      <t>943,26</t>
    </r>
  </si>
  <si>
    <r>
      <rPr>
        <sz val="7"/>
        <rFont val="Arial"/>
        <family val="2"/>
      </rPr>
      <t>Descida d'água concreto armado DP-1 (calha) c/ caiação</t>
    </r>
  </si>
  <si>
    <r>
      <rPr>
        <sz val="7"/>
        <rFont val="Arial"/>
        <family val="2"/>
      </rPr>
      <t>668,53</t>
    </r>
  </si>
  <si>
    <r>
      <rPr>
        <sz val="7"/>
        <rFont val="Arial"/>
        <family val="2"/>
      </rPr>
      <t>Descida d'água concreto armado DP-1 (degraus) c/ caiação</t>
    </r>
  </si>
  <si>
    <r>
      <rPr>
        <sz val="7"/>
        <rFont val="Arial"/>
        <family val="2"/>
      </rPr>
      <t>644,08</t>
    </r>
  </si>
  <si>
    <r>
      <rPr>
        <sz val="7"/>
        <rFont val="Arial"/>
        <family val="2"/>
      </rPr>
      <t>Descida d'água concreto simples (calha) c/ caiação (DSA-01) canal</t>
    </r>
  </si>
  <si>
    <r>
      <rPr>
        <sz val="7"/>
        <rFont val="Arial"/>
        <family val="2"/>
      </rPr>
      <t>402,67</t>
    </r>
  </si>
  <si>
    <r>
      <rPr>
        <sz val="7"/>
        <rFont val="Arial"/>
        <family val="2"/>
      </rPr>
      <t>Descida d'água concreto simples (calha) c/ caiação (DSA-01) dispersor</t>
    </r>
  </si>
  <si>
    <r>
      <rPr>
        <sz val="7"/>
        <rFont val="Arial"/>
        <family val="2"/>
      </rPr>
      <t>877,02</t>
    </r>
  </si>
  <si>
    <r>
      <rPr>
        <sz val="7"/>
        <rFont val="Arial"/>
        <family val="2"/>
      </rPr>
      <t>Descida d'água concreto simples (degraus) c/ caiação (DSA-03) apoio</t>
    </r>
  </si>
  <si>
    <r>
      <rPr>
        <sz val="7"/>
        <rFont val="Arial"/>
        <family val="2"/>
      </rPr>
      <t>1.000,68</t>
    </r>
  </si>
  <si>
    <r>
      <rPr>
        <sz val="7"/>
        <rFont val="Arial"/>
        <family val="2"/>
      </rPr>
      <t>Descida d'água concreto simples (degraus) c/ caiação (DSA-03) degrau</t>
    </r>
  </si>
  <si>
    <r>
      <rPr>
        <sz val="7"/>
        <rFont val="Arial"/>
        <family val="2"/>
      </rPr>
      <t>499,23</t>
    </r>
  </si>
  <si>
    <r>
      <rPr>
        <sz val="7"/>
        <rFont val="Arial"/>
        <family val="2"/>
      </rPr>
      <t>Descida d'água concreto simples (degraus) c/ caiação (DSA-03) dispersor</t>
    </r>
  </si>
  <si>
    <r>
      <rPr>
        <sz val="7"/>
        <rFont val="Arial"/>
        <family val="2"/>
      </rPr>
      <t>876,73</t>
    </r>
  </si>
  <si>
    <r>
      <rPr>
        <sz val="7"/>
        <rFont val="Arial"/>
        <family val="2"/>
      </rPr>
      <t>Deslocamento de cerca de tela galvanizada fio 12 malha 3" x 3"</t>
    </r>
  </si>
  <si>
    <r>
      <rPr>
        <sz val="7"/>
        <rFont val="Arial"/>
        <family val="2"/>
      </rPr>
      <t>53,77</t>
    </r>
  </si>
  <si>
    <r>
      <rPr>
        <sz val="7"/>
        <rFont val="Arial"/>
        <family val="2"/>
      </rPr>
      <t>Dissipador de energia aplicado a saída d'água tipo DP-1</t>
    </r>
  </si>
  <si>
    <r>
      <rPr>
        <sz val="7"/>
        <rFont val="Arial"/>
        <family val="2"/>
      </rPr>
      <t>508,79</t>
    </r>
  </si>
  <si>
    <r>
      <rPr>
        <sz val="7"/>
        <rFont val="Arial"/>
        <family val="2"/>
      </rPr>
      <t>Dissipador de energia aplicado a saída de bueiro/descida d'agua de aterro (DEB-01)</t>
    </r>
  </si>
  <si>
    <r>
      <rPr>
        <sz val="7"/>
        <rFont val="Arial"/>
        <family val="2"/>
      </rPr>
      <t>836,09</t>
    </r>
  </si>
  <si>
    <r>
      <rPr>
        <sz val="7"/>
        <rFont val="Arial"/>
        <family val="2"/>
      </rPr>
      <t>Dissipador de energia aplicado a saída de bueiro/descida d'água de aterro (DEB-02)</t>
    </r>
  </si>
  <si>
    <r>
      <rPr>
        <sz val="7"/>
        <rFont val="Arial"/>
        <family val="2"/>
      </rPr>
      <t>2.116,55</t>
    </r>
  </si>
  <si>
    <r>
      <rPr>
        <sz val="7"/>
        <rFont val="Arial"/>
        <family val="2"/>
      </rPr>
      <t>Dissipador de energia aplicado a saída de bueiro/descida d'água de aterro (DEB-03)</t>
    </r>
  </si>
  <si>
    <r>
      <rPr>
        <sz val="7"/>
        <rFont val="Arial"/>
        <family val="2"/>
      </rPr>
      <t>3.320,40</t>
    </r>
  </si>
  <si>
    <r>
      <rPr>
        <sz val="7"/>
        <rFont val="Arial"/>
        <family val="2"/>
      </rPr>
      <t>Dissipador de energia aplicado a saída de bueiro/descida d'água de aterro (DEB-04)</t>
    </r>
  </si>
  <si>
    <r>
      <rPr>
        <sz val="7"/>
        <rFont val="Arial"/>
        <family val="2"/>
      </rPr>
      <t>4.803,83</t>
    </r>
  </si>
  <si>
    <r>
      <rPr>
        <sz val="7"/>
        <rFont val="Arial"/>
        <family val="2"/>
      </rPr>
      <t>Dissipador de energia aplicado a saída de bueiro/descida d'água de aterro (DEB-05)</t>
    </r>
  </si>
  <si>
    <r>
      <rPr>
        <sz val="7"/>
        <rFont val="Arial"/>
        <family val="2"/>
      </rPr>
      <t>6.466,44</t>
    </r>
  </si>
  <si>
    <r>
      <rPr>
        <sz val="7"/>
        <rFont val="Arial"/>
        <family val="2"/>
      </rPr>
      <t>Dissipador de energia aplicado a saída de bueiro/descida d'água de aterro (DEB-06)</t>
    </r>
  </si>
  <si>
    <r>
      <rPr>
        <sz val="7"/>
        <rFont val="Arial"/>
        <family val="2"/>
      </rPr>
      <t>10.306,72</t>
    </r>
  </si>
  <si>
    <r>
      <rPr>
        <sz val="7"/>
        <rFont val="Arial"/>
        <family val="2"/>
      </rPr>
      <t>Dissipador de energia aplicado a saída de bueiro/descida d'água de aterro (DEB-07)</t>
    </r>
  </si>
  <si>
    <r>
      <rPr>
        <sz val="7"/>
        <rFont val="Arial"/>
        <family val="2"/>
      </rPr>
      <t>6.597,10</t>
    </r>
  </si>
  <si>
    <r>
      <rPr>
        <sz val="7"/>
        <rFont val="Arial"/>
        <family val="2"/>
      </rPr>
      <t>Dissipador de energia aplicado a saída de bueiro/descida d'água de aterro (DEB-08)</t>
    </r>
  </si>
  <si>
    <r>
      <rPr>
        <sz val="7"/>
        <rFont val="Arial"/>
        <family val="2"/>
      </rPr>
      <t>8.888,10</t>
    </r>
  </si>
  <si>
    <r>
      <rPr>
        <sz val="7"/>
        <rFont val="Arial"/>
        <family val="2"/>
      </rPr>
      <t>Dissipador de energia aplicado a saída de bueiro/descida d'água de aterro (DEB-09)</t>
    </r>
  </si>
  <si>
    <r>
      <rPr>
        <sz val="7"/>
        <rFont val="Arial"/>
        <family val="2"/>
      </rPr>
      <t>13.815,53</t>
    </r>
  </si>
  <si>
    <r>
      <rPr>
        <sz val="7"/>
        <rFont val="Arial"/>
        <family val="2"/>
      </rPr>
      <t>Dissipador de energia aplicado a saída de bueiro/descida d'água de aterro (DEB-10)</t>
    </r>
  </si>
  <si>
    <r>
      <rPr>
        <sz val="7"/>
        <rFont val="Arial"/>
        <family val="2"/>
      </rPr>
      <t>8.400,32</t>
    </r>
  </si>
  <si>
    <r>
      <rPr>
        <sz val="7"/>
        <rFont val="Arial"/>
        <family val="2"/>
      </rPr>
      <t>Dissipador de energia aplicado a saída de bueiro/descida d'água de aterro (DEB-12)</t>
    </r>
  </si>
  <si>
    <r>
      <rPr>
        <sz val="7"/>
        <rFont val="Arial"/>
        <family val="2"/>
      </rPr>
      <t>17.321,72</t>
    </r>
  </si>
  <si>
    <r>
      <rPr>
        <sz val="7"/>
        <rFont val="Arial"/>
        <family val="2"/>
      </rPr>
      <t>Dissipador de energia aplicado a saída de sarjeta/valeta (DES-01)</t>
    </r>
  </si>
  <si>
    <r>
      <rPr>
        <sz val="7"/>
        <rFont val="Arial"/>
        <family val="2"/>
      </rPr>
      <t>427,79</t>
    </r>
  </si>
  <si>
    <r>
      <rPr>
        <sz val="7"/>
        <rFont val="Arial"/>
        <family val="2"/>
      </rPr>
      <t>Dissipador de energia aplicado a saída de sarjeta/valeta (DES-02)</t>
    </r>
  </si>
  <si>
    <r>
      <rPr>
        <sz val="7"/>
        <rFont val="Arial"/>
        <family val="2"/>
      </rPr>
      <t>Dissipador de energia aplicado a saída de sarjeta/valeta (DES-03)</t>
    </r>
  </si>
  <si>
    <r>
      <rPr>
        <sz val="7"/>
        <rFont val="Arial"/>
        <family val="2"/>
      </rPr>
      <t>606,67</t>
    </r>
  </si>
  <si>
    <r>
      <rPr>
        <sz val="7"/>
        <rFont val="Arial"/>
        <family val="2"/>
      </rPr>
      <t xml:space="preserve">Dreno de alívio de pavimento (DP - DAP - 01),  com utilização de geotêxtil não tecido RT 07 kn
</t>
    </r>
    <r>
      <rPr>
        <sz val="7"/>
        <rFont val="Arial"/>
        <family val="2"/>
      </rPr>
      <t>/m, inclusive transporte da brita</t>
    </r>
  </si>
  <si>
    <r>
      <rPr>
        <sz val="7"/>
        <rFont val="Arial"/>
        <family val="2"/>
      </rPr>
      <t>82,00</t>
    </r>
  </si>
  <si>
    <r>
      <rPr>
        <sz val="7"/>
        <rFont val="Arial"/>
        <family val="2"/>
      </rPr>
      <t>Dreno de PVC  D = 100 mm</t>
    </r>
  </si>
  <si>
    <r>
      <rPr>
        <sz val="7"/>
        <rFont val="Arial"/>
        <family val="2"/>
      </rPr>
      <t>78,11</t>
    </r>
  </si>
  <si>
    <r>
      <rPr>
        <sz val="7"/>
        <rFont val="Arial"/>
        <family val="2"/>
      </rPr>
      <t>Dreno de PVC  D = 50 mm</t>
    </r>
  </si>
  <si>
    <r>
      <rPr>
        <sz val="7"/>
        <rFont val="Arial"/>
        <family val="2"/>
      </rPr>
      <t>38,89</t>
    </r>
  </si>
  <si>
    <r>
      <rPr>
        <sz val="7"/>
        <rFont val="Arial"/>
        <family val="2"/>
      </rPr>
      <t xml:space="preserve">Dreno Longitudinal tipo Trincheira Drenante, H = 0,90 m com tubo poroso tipo PEAD de diâm
</t>
    </r>
    <r>
      <rPr>
        <sz val="7"/>
        <rFont val="Arial"/>
        <family val="2"/>
      </rPr>
      <t>= 100 mm, incluindo esc. em mat. 1ª cat. e transporte do tubo</t>
    </r>
  </si>
  <si>
    <r>
      <rPr>
        <sz val="7"/>
        <rFont val="Arial"/>
        <family val="2"/>
      </rPr>
      <t>131,02</t>
    </r>
  </si>
  <si>
    <r>
      <rPr>
        <sz val="7"/>
        <rFont val="Arial"/>
        <family val="2"/>
      </rPr>
      <t xml:space="preserve">Dreno Longitudinal tipo Trincheira Drenante, H = 0,90 m com tubo poroso tipo PEAD de diâm
</t>
    </r>
    <r>
      <rPr>
        <sz val="7"/>
        <rFont val="Arial"/>
        <family val="2"/>
      </rPr>
      <t>= 100 mm, incluindo esc. mat. 3ª cat. e transporte do tubo</t>
    </r>
  </si>
  <si>
    <r>
      <rPr>
        <sz val="7"/>
        <rFont val="Arial"/>
        <family val="2"/>
      </rPr>
      <t>173,54</t>
    </r>
  </si>
  <si>
    <r>
      <rPr>
        <sz val="7"/>
        <rFont val="Arial"/>
        <family val="2"/>
      </rPr>
      <t xml:space="preserve">Dreno Longitudinal tipo Trincheira Drenante, H=0,40m c/ tubo poroso tipo PEAD d=65mm,
</t>
    </r>
    <r>
      <rPr>
        <sz val="7"/>
        <rFont val="Arial"/>
        <family val="2"/>
      </rPr>
      <t>inclus. esc. em mat. 1ª cat.e geotêxtil não tecido RT 07 kN/m</t>
    </r>
  </si>
  <si>
    <r>
      <rPr>
        <sz val="7"/>
        <rFont val="Arial"/>
        <family val="2"/>
      </rPr>
      <t>135,45</t>
    </r>
  </si>
  <si>
    <r>
      <rPr>
        <sz val="7"/>
        <rFont val="Arial"/>
        <family val="2"/>
      </rPr>
      <t>Dreno ou Barbacã em tubo PVC, diâmetro de 2"</t>
    </r>
  </si>
  <si>
    <r>
      <rPr>
        <sz val="7"/>
        <rFont val="Arial"/>
        <family val="2"/>
      </rPr>
      <t>36,31</t>
    </r>
  </si>
  <si>
    <r>
      <rPr>
        <sz val="7"/>
        <rFont val="Arial"/>
        <family val="2"/>
      </rPr>
      <t>Dreno profundo com enchimento de areia, escavação em material 1ª categoria, inclusive transporte da areia</t>
    </r>
  </si>
  <si>
    <r>
      <rPr>
        <sz val="7"/>
        <rFont val="Arial"/>
        <family val="2"/>
      </rPr>
      <t>132,71</t>
    </r>
  </si>
  <si>
    <r>
      <rPr>
        <sz val="7"/>
        <rFont val="Arial"/>
        <family val="2"/>
      </rPr>
      <t xml:space="preserve">Dreno profundo com enchimento de brita e areia (1:1) escavação em material 1ª categoria,
</t>
    </r>
    <r>
      <rPr>
        <sz val="7"/>
        <rFont val="Arial"/>
        <family val="2"/>
      </rPr>
      <t>inclusive transporte da areia e da brita</t>
    </r>
  </si>
  <si>
    <r>
      <rPr>
        <sz val="7"/>
        <rFont val="Arial"/>
        <family val="2"/>
      </rPr>
      <t>143,75</t>
    </r>
  </si>
  <si>
    <r>
      <rPr>
        <sz val="7"/>
        <rFont val="Arial"/>
        <family val="2"/>
      </rPr>
      <t xml:space="preserve">Dreno profundo com enchimento de brita e areia (1:1) escavação em material 2ª categoria,
</t>
    </r>
    <r>
      <rPr>
        <sz val="7"/>
        <rFont val="Arial"/>
        <family val="2"/>
      </rPr>
      <t>inclusive transporte da areia e da brita</t>
    </r>
  </si>
  <si>
    <r>
      <rPr>
        <sz val="7"/>
        <rFont val="Arial"/>
        <family val="2"/>
      </rPr>
      <t>158,02</t>
    </r>
  </si>
  <si>
    <r>
      <rPr>
        <sz val="7"/>
        <rFont val="Arial"/>
        <family val="2"/>
      </rPr>
      <t xml:space="preserve">Dreno profundo com enchimento de brita, escavação em material 1ª categoria,  inclusive
</t>
    </r>
    <r>
      <rPr>
        <sz val="7"/>
        <rFont val="Arial"/>
        <family val="2"/>
      </rPr>
      <t>transporte da brita</t>
    </r>
  </si>
  <si>
    <r>
      <rPr>
        <sz val="7"/>
        <rFont val="Arial"/>
        <family val="2"/>
      </rPr>
      <t>144,82</t>
    </r>
  </si>
  <si>
    <r>
      <rPr>
        <sz val="7"/>
        <rFont val="Arial"/>
        <family val="2"/>
      </rPr>
      <t xml:space="preserve">Dreno profundo com tubo poroso, D = 0,20 m com enchimento de brita e areia, escavação em
</t>
    </r>
    <r>
      <rPr>
        <sz val="7"/>
        <rFont val="Arial"/>
        <family val="2"/>
      </rPr>
      <t>material 2ª categoria, inclusive transp.da areia, brita, tubo</t>
    </r>
  </si>
  <si>
    <r>
      <rPr>
        <sz val="7"/>
        <rFont val="Arial"/>
        <family val="2"/>
      </rPr>
      <t>187,90</t>
    </r>
  </si>
  <si>
    <r>
      <rPr>
        <sz val="7"/>
        <rFont val="Arial"/>
        <family val="2"/>
      </rPr>
      <t xml:space="preserve">Dreno profundo com tubo poroso, D = 0,20 m com enchimento de brita, escavação em
</t>
    </r>
    <r>
      <rPr>
        <sz val="7"/>
        <rFont val="Arial"/>
        <family val="2"/>
      </rPr>
      <t>material 3ª categoria (DPR-01),  inclusive transporte da brita, tubo</t>
    </r>
  </si>
  <si>
    <r>
      <rPr>
        <sz val="7"/>
        <rFont val="Arial"/>
        <family val="2"/>
      </rPr>
      <t>156,69</t>
    </r>
  </si>
  <si>
    <r>
      <rPr>
        <sz val="7"/>
        <rFont val="Arial"/>
        <family val="2"/>
      </rPr>
      <t>Dreno profundo D = 0,10 m c/ enchim. brita, areia (1:1) escav. mat. 3º categ.incl. transp. areia, brita c/ geotêxtil não tecido res.long. mín 16kn/m</t>
    </r>
  </si>
  <si>
    <r>
      <rPr>
        <sz val="7"/>
        <rFont val="Arial"/>
        <family val="2"/>
      </rPr>
      <t>358,03</t>
    </r>
  </si>
  <si>
    <r>
      <rPr>
        <sz val="7"/>
        <rFont val="Arial"/>
        <family val="2"/>
      </rPr>
      <t>Dreno profundo D = 0,10 m c/enchim. brita e areia (1:1) escav.mat. 1º categ., inclus.transp. areia, brita,c/ geotêxtil não tecido res.long. mín 16 kn/m</t>
    </r>
  </si>
  <si>
    <r>
      <rPr>
        <sz val="7"/>
        <rFont val="Arial"/>
        <family val="2"/>
      </rPr>
      <t>228,38</t>
    </r>
  </si>
  <si>
    <r>
      <rPr>
        <sz val="7"/>
        <rFont val="Arial"/>
        <family val="2"/>
      </rPr>
      <t xml:space="preserve">Dreno profundo D = 0,20 m com enchimento de areia, escavação em material 1ª categoria (
</t>
    </r>
    <r>
      <rPr>
        <sz val="7"/>
        <rFont val="Arial"/>
        <family val="2"/>
      </rPr>
      <t>DPS-01), inclusive transporte da areia e do tubo</t>
    </r>
  </si>
  <si>
    <r>
      <rPr>
        <sz val="7"/>
        <rFont val="Arial"/>
        <family val="2"/>
      </rPr>
      <t>172,75</t>
    </r>
  </si>
  <si>
    <r>
      <rPr>
        <sz val="7"/>
        <rFont val="Arial"/>
        <family val="2"/>
      </rPr>
      <t xml:space="preserve">Dreno profundo D = 0,20 m com enchimento de brita e areia, escavação em material 1ª
</t>
    </r>
    <r>
      <rPr>
        <sz val="7"/>
        <rFont val="Arial"/>
        <family val="2"/>
      </rPr>
      <t>categoria, inclusive transporte da brita e da areia</t>
    </r>
  </si>
  <si>
    <r>
      <rPr>
        <sz val="7"/>
        <rFont val="Arial"/>
        <family val="2"/>
      </rPr>
      <t>173,63</t>
    </r>
  </si>
  <si>
    <r>
      <rPr>
        <sz val="7"/>
        <rFont val="Arial"/>
        <family val="2"/>
      </rPr>
      <t xml:space="preserve">Dreno profundo em solo com tubo PEAD perfur. D=100 mm, envolto por geotêxtil não tecido
</t>
    </r>
    <r>
      <rPr>
        <sz val="7"/>
        <rFont val="Arial"/>
        <family val="2"/>
      </rPr>
      <t>RT16 kn/m, preenchim. c/ brita, incl. transporte</t>
    </r>
  </si>
  <si>
    <r>
      <rPr>
        <sz val="7"/>
        <rFont val="Arial"/>
        <family val="2"/>
      </rPr>
      <t>130,76</t>
    </r>
  </si>
  <si>
    <r>
      <rPr>
        <sz val="7"/>
        <rFont val="Arial"/>
        <family val="2"/>
      </rPr>
      <t xml:space="preserve">Dreno profundo para corte em solo, com enchimento em brita revestido com geotextil não
</t>
    </r>
    <r>
      <rPr>
        <sz val="7"/>
        <rFont val="Arial"/>
        <family val="2"/>
      </rPr>
      <t>tecido RT 16 kn/m, inclusive transporte da brita</t>
    </r>
  </si>
  <si>
    <r>
      <rPr>
        <sz val="7"/>
        <rFont val="Arial"/>
        <family val="2"/>
      </rPr>
      <t>169,61</t>
    </r>
  </si>
  <si>
    <r>
      <rPr>
        <sz val="7"/>
        <rFont val="Arial"/>
        <family val="2"/>
      </rPr>
      <t xml:space="preserve">Dreno sub-horizontal D = 50 mm em PVC, com geotêxtil não tecido RT 16 kn/m, exclusive
</t>
    </r>
    <r>
      <rPr>
        <sz val="7"/>
        <rFont val="Arial"/>
        <family val="2"/>
      </rPr>
      <t>transportes</t>
    </r>
  </si>
  <si>
    <r>
      <rPr>
        <sz val="7"/>
        <rFont val="Arial"/>
        <family val="2"/>
      </rPr>
      <t>753,22</t>
    </r>
  </si>
  <si>
    <r>
      <rPr>
        <sz val="7"/>
        <rFont val="Arial"/>
        <family val="2"/>
      </rPr>
      <t>Dreno sub-horizontal D=50mm em PVC (escavação em alteração de rocha), inclusive geotêxtil não tecido RT 16 kn/m, exclusive transportes</t>
    </r>
  </si>
  <si>
    <r>
      <rPr>
        <sz val="7"/>
        <rFont val="Arial"/>
        <family val="2"/>
      </rPr>
      <t>1.107,88</t>
    </r>
  </si>
  <si>
    <r>
      <rPr>
        <sz val="7"/>
        <rFont val="Arial"/>
        <family val="2"/>
      </rPr>
      <t xml:space="preserve">Dreno sub-horizontal D=50mm em PVC (escavação em rocha sã), inlusive geotêxtil não tecido
</t>
    </r>
    <r>
      <rPr>
        <sz val="7"/>
        <rFont val="Arial"/>
        <family val="2"/>
      </rPr>
      <t>RT 16 kn/m, exclusive transportes</t>
    </r>
  </si>
  <si>
    <r>
      <rPr>
        <sz val="7"/>
        <rFont val="Arial"/>
        <family val="2"/>
      </rPr>
      <t>1.459,71</t>
    </r>
  </si>
  <si>
    <r>
      <rPr>
        <sz val="7"/>
        <rFont val="Arial"/>
        <family val="2"/>
      </rPr>
      <t xml:space="preserve">Dreno sub-superficial  rocha (h=0,55m) c/ tubo PEAD perfur. d=100mm, env. por geotêxtil16kn
</t>
    </r>
    <r>
      <rPr>
        <sz val="7"/>
        <rFont val="Arial"/>
        <family val="2"/>
      </rPr>
      <t>/m, preenc.c/ brita, inclus.transp. tubo, exclusive transp.brita</t>
    </r>
  </si>
  <si>
    <r>
      <rPr>
        <sz val="7"/>
        <rFont val="Arial"/>
        <family val="2"/>
      </rPr>
      <t>111,09</t>
    </r>
  </si>
  <si>
    <r>
      <rPr>
        <sz val="7"/>
        <rFont val="Arial"/>
        <family val="2"/>
      </rPr>
      <t>Dreno vertical D = 75 mm em PVC, com geotêxtil não tecido resistência longitudinal 16 kn/m</t>
    </r>
  </si>
  <si>
    <r>
      <rPr>
        <sz val="7"/>
        <rFont val="Arial"/>
        <family val="2"/>
      </rPr>
      <t>775,57</t>
    </r>
  </si>
  <si>
    <r>
      <rPr>
        <sz val="7"/>
        <rFont val="Arial"/>
        <family val="2"/>
      </rPr>
      <t xml:space="preserve">Eletroduto de ferro galvanizado DN 4", inclusive conexões, exclusive escavação e reaterro,
</t>
    </r>
    <r>
      <rPr>
        <sz val="7"/>
        <rFont val="Arial"/>
        <family val="2"/>
      </rPr>
      <t>fornecimento e assentamento</t>
    </r>
  </si>
  <si>
    <r>
      <rPr>
        <sz val="7"/>
        <rFont val="Arial"/>
        <family val="2"/>
      </rPr>
      <t>169,38</t>
    </r>
  </si>
  <si>
    <r>
      <rPr>
        <sz val="7"/>
        <rFont val="Arial"/>
        <family val="2"/>
      </rPr>
      <t>Eletroduto para rede de lógica, inclusive conexões</t>
    </r>
  </si>
  <si>
    <r>
      <rPr>
        <sz val="7"/>
        <rFont val="Arial"/>
        <family val="2"/>
      </rPr>
      <t>31,79</t>
    </r>
  </si>
  <si>
    <r>
      <rPr>
        <sz val="7"/>
        <rFont val="Arial"/>
        <family val="2"/>
      </rPr>
      <t>Eletroduto PVC diâmetro 75mm, fornecimento e assentamento</t>
    </r>
  </si>
  <si>
    <r>
      <rPr>
        <sz val="7"/>
        <rFont val="Arial"/>
        <family val="2"/>
      </rPr>
      <t>42,91</t>
    </r>
  </si>
  <si>
    <r>
      <rPr>
        <sz val="7"/>
        <rFont val="Arial"/>
        <family val="2"/>
      </rPr>
      <t>Eletroduto PVC rígido roscável diâm. 50mm, fornecimento e assentamento</t>
    </r>
  </si>
  <si>
    <r>
      <rPr>
        <sz val="7"/>
        <rFont val="Arial"/>
        <family val="2"/>
      </rPr>
      <t>20,60</t>
    </r>
  </si>
  <si>
    <r>
      <rPr>
        <sz val="7"/>
        <rFont val="Arial"/>
        <family val="2"/>
      </rPr>
      <t>Eletroduto tipo Kanaflex  diâmetro 1 1/4", fornecimento e assentamento</t>
    </r>
  </si>
  <si>
    <r>
      <rPr>
        <sz val="7"/>
        <rFont val="Arial"/>
        <family val="2"/>
      </rPr>
      <t>9,58</t>
    </r>
  </si>
  <si>
    <r>
      <rPr>
        <sz val="7"/>
        <rFont val="Arial"/>
        <family val="2"/>
      </rPr>
      <t>Eletroduto tipo Kanaflex diâmetro 1 1/2", fornecimento e assentamento</t>
    </r>
  </si>
  <si>
    <r>
      <rPr>
        <sz val="7"/>
        <rFont val="Arial"/>
        <family val="2"/>
      </rPr>
      <t>10,80</t>
    </r>
  </si>
  <si>
    <r>
      <rPr>
        <sz val="7"/>
        <rFont val="Arial"/>
        <family val="2"/>
      </rPr>
      <t>Eletroduto tipo Kanaflex diâmetro 2", fornecimento e assentamento</t>
    </r>
  </si>
  <si>
    <r>
      <rPr>
        <sz val="7"/>
        <rFont val="Arial"/>
        <family val="2"/>
      </rPr>
      <t>12,24</t>
    </r>
  </si>
  <si>
    <r>
      <rPr>
        <sz val="7"/>
        <rFont val="Arial"/>
        <family val="2"/>
      </rPr>
      <t>Eletroduto tipo Kanaflex diâmetro 4", fornecimento e assentamento</t>
    </r>
  </si>
  <si>
    <r>
      <rPr>
        <sz val="7"/>
        <rFont val="Arial"/>
        <family val="2"/>
      </rPr>
      <t>20,84</t>
    </r>
  </si>
  <si>
    <r>
      <rPr>
        <sz val="7"/>
        <rFont val="Arial"/>
        <family val="2"/>
      </rPr>
      <t xml:space="preserve">Enrocamento de pedra arrumada com pá carregadeira e escavadeira, inclusive fornecimento,
</t>
    </r>
    <r>
      <rPr>
        <sz val="7"/>
        <rFont val="Arial"/>
        <family val="2"/>
      </rPr>
      <t>exclusive transporte da pedra</t>
    </r>
  </si>
  <si>
    <r>
      <rPr>
        <sz val="7"/>
        <rFont val="Arial"/>
        <family val="2"/>
      </rPr>
      <t>181,18</t>
    </r>
  </si>
  <si>
    <r>
      <rPr>
        <sz val="7"/>
        <rFont val="Arial"/>
        <family val="2"/>
      </rPr>
      <t>Enrocamento de pedra de mão arrumada exclusive transporte</t>
    </r>
  </si>
  <si>
    <r>
      <rPr>
        <sz val="7"/>
        <rFont val="Arial"/>
        <family val="2"/>
      </rPr>
      <t>240,70</t>
    </r>
  </si>
  <si>
    <r>
      <rPr>
        <sz val="7"/>
        <rFont val="Arial"/>
        <family val="2"/>
      </rPr>
      <t xml:space="preserve">Enrocamento de pedra jogada exclusive fornecimento e transporte (utilização de material
</t>
    </r>
    <r>
      <rPr>
        <sz val="7"/>
        <rFont val="Arial"/>
        <family val="2"/>
      </rPr>
      <t>considerado em medição)</t>
    </r>
  </si>
  <si>
    <r>
      <rPr>
        <sz val="7"/>
        <rFont val="Arial"/>
        <family val="2"/>
      </rPr>
      <t>17,25</t>
    </r>
  </si>
  <si>
    <r>
      <rPr>
        <sz val="7"/>
        <rFont val="Arial"/>
        <family val="2"/>
      </rPr>
      <t>Enrocamento de pedra jogada exclusive o fornecimento e transporte da pedra</t>
    </r>
  </si>
  <si>
    <r>
      <rPr>
        <sz val="7"/>
        <rFont val="Arial"/>
        <family val="2"/>
      </rPr>
      <t>14,72</t>
    </r>
  </si>
  <si>
    <r>
      <rPr>
        <sz val="7"/>
        <rFont val="Arial"/>
        <family val="2"/>
      </rPr>
      <t>Enrocamento de pedra jogada inclusive fornecimento, exclusive transporte da pedra</t>
    </r>
  </si>
  <si>
    <r>
      <rPr>
        <sz val="7"/>
        <rFont val="Arial"/>
        <family val="2"/>
      </rPr>
      <t>135,31</t>
    </r>
  </si>
  <si>
    <r>
      <rPr>
        <sz val="7"/>
        <rFont val="Arial"/>
        <family val="2"/>
      </rPr>
      <t>Ensecadeira dupla de madeira esp.= 5 cm com 1 reaproveitamento</t>
    </r>
  </si>
  <si>
    <r>
      <rPr>
        <sz val="7"/>
        <rFont val="Arial"/>
        <family val="2"/>
      </rPr>
      <t>766,35</t>
    </r>
  </si>
  <si>
    <r>
      <rPr>
        <sz val="7"/>
        <rFont val="Arial"/>
        <family val="2"/>
      </rPr>
      <t>Ensecadeira dupla de madeira esp.= 5 cm sem reaproveitamento, tudo incluído</t>
    </r>
  </si>
  <si>
    <r>
      <rPr>
        <sz val="7"/>
        <rFont val="Arial"/>
        <family val="2"/>
      </rPr>
      <t>1.049,00</t>
    </r>
  </si>
  <si>
    <r>
      <rPr>
        <sz val="7"/>
        <rFont val="Arial"/>
        <family val="2"/>
      </rPr>
      <t>Ensecadeira simples de madeira esp.= 5 cm com 1 reaproveitamento, inclusive transporte das madeiras</t>
    </r>
  </si>
  <si>
    <r>
      <rPr>
        <sz val="7"/>
        <rFont val="Arial"/>
        <family val="2"/>
      </rPr>
      <t>383,17</t>
    </r>
  </si>
  <si>
    <r>
      <rPr>
        <sz val="7"/>
        <rFont val="Arial"/>
        <family val="2"/>
      </rPr>
      <t xml:space="preserve">Ensecadeira simples de madeira esp.= 5 cm sem reaproveitamento, inclusive transporte das
</t>
    </r>
    <r>
      <rPr>
        <sz val="7"/>
        <rFont val="Arial"/>
        <family val="2"/>
      </rPr>
      <t>madeiras</t>
    </r>
  </si>
  <si>
    <r>
      <rPr>
        <sz val="7"/>
        <rFont val="Arial"/>
        <family val="2"/>
      </rPr>
      <t>524,50</t>
    </r>
  </si>
  <si>
    <r>
      <rPr>
        <sz val="7"/>
        <rFont val="Arial"/>
        <family val="2"/>
      </rPr>
      <t>Entrada para descida d'agua DP-1 (calha/degraus) inclusive caiação</t>
    </r>
  </si>
  <si>
    <r>
      <rPr>
        <sz val="7"/>
        <rFont val="Arial"/>
        <family val="2"/>
      </rPr>
      <t>289,62</t>
    </r>
  </si>
  <si>
    <r>
      <rPr>
        <sz val="7"/>
        <rFont val="Arial"/>
        <family val="2"/>
      </rPr>
      <t>Entrada para descida d'água EDA-01</t>
    </r>
  </si>
  <si>
    <r>
      <rPr>
        <sz val="7"/>
        <rFont val="Arial"/>
        <family val="2"/>
      </rPr>
      <t>104,08</t>
    </r>
  </si>
  <si>
    <r>
      <rPr>
        <sz val="7"/>
        <rFont val="Arial"/>
        <family val="2"/>
      </rPr>
      <t>Entrada para descida d'água EDA-02</t>
    </r>
  </si>
  <si>
    <r>
      <rPr>
        <sz val="7"/>
        <rFont val="Arial"/>
        <family val="2"/>
      </rPr>
      <t>111,43</t>
    </r>
  </si>
  <si>
    <r>
      <rPr>
        <sz val="7"/>
        <rFont val="Arial"/>
        <family val="2"/>
      </rPr>
      <t>Escada de madeira executada sobre terreno inclinado, com 80 cm de largura mínima</t>
    </r>
  </si>
  <si>
    <r>
      <rPr>
        <sz val="7"/>
        <rFont val="Arial"/>
        <family val="2"/>
      </rPr>
      <t>104,87</t>
    </r>
  </si>
  <si>
    <r>
      <rPr>
        <sz val="7"/>
        <rFont val="Arial"/>
        <family val="2"/>
      </rPr>
      <t>Escavação manual em mat. 1ª cat. H= 0,00 a 1,50 m</t>
    </r>
  </si>
  <si>
    <r>
      <rPr>
        <sz val="7"/>
        <rFont val="Arial"/>
        <family val="2"/>
      </rPr>
      <t>86,13</t>
    </r>
  </si>
  <si>
    <r>
      <rPr>
        <sz val="7"/>
        <rFont val="Arial"/>
        <family val="2"/>
      </rPr>
      <t>Escavação manual em mat. 1ª cat. H= 0,00 a 1,50 m com esgotamento</t>
    </r>
  </si>
  <si>
    <r>
      <rPr>
        <sz val="7"/>
        <rFont val="Arial"/>
        <family val="2"/>
      </rPr>
      <t>99,00</t>
    </r>
  </si>
  <si>
    <r>
      <rPr>
        <sz val="7"/>
        <rFont val="Arial"/>
        <family val="2"/>
      </rPr>
      <t>Escavação manual em mat. 1ª cat. H= 1,50 a 3,00 m</t>
    </r>
  </si>
  <si>
    <r>
      <rPr>
        <sz val="7"/>
        <rFont val="Arial"/>
        <family val="2"/>
      </rPr>
      <t>126,95</t>
    </r>
  </si>
  <si>
    <r>
      <rPr>
        <sz val="7"/>
        <rFont val="Arial"/>
        <family val="2"/>
      </rPr>
      <t>Escavação manual em mat. 1ª cat. H= 1,50 a 3,00 m com esgotamento</t>
    </r>
  </si>
  <si>
    <r>
      <rPr>
        <sz val="7"/>
        <rFont val="Arial"/>
        <family val="2"/>
      </rPr>
      <t>139,82</t>
    </r>
  </si>
  <si>
    <r>
      <rPr>
        <sz val="7"/>
        <rFont val="Arial"/>
        <family val="2"/>
      </rPr>
      <t>Escavação manual em mat. 1ª cat. H= 3,00 a 4,50 m</t>
    </r>
  </si>
  <si>
    <r>
      <rPr>
        <sz val="7"/>
        <rFont val="Arial"/>
        <family val="2"/>
      </rPr>
      <t>188,17</t>
    </r>
  </si>
  <si>
    <r>
      <rPr>
        <sz val="7"/>
        <rFont val="Arial"/>
        <family val="2"/>
      </rPr>
      <t>Escavação manual em mat. 1ª cat. H= 3,00 a 4,50 m com esgotamento</t>
    </r>
  </si>
  <si>
    <r>
      <rPr>
        <sz val="7"/>
        <rFont val="Arial"/>
        <family val="2"/>
      </rPr>
      <t>201,03</t>
    </r>
  </si>
  <si>
    <r>
      <rPr>
        <sz val="7"/>
        <rFont val="Arial"/>
        <family val="2"/>
      </rPr>
      <t>Escavação manual em mat. 2ª cat. H= 0,00 a 1,50 m com esgotamento</t>
    </r>
  </si>
  <si>
    <r>
      <rPr>
        <sz val="7"/>
        <rFont val="Arial"/>
        <family val="2"/>
      </rPr>
      <t>207,04</t>
    </r>
  </si>
  <si>
    <r>
      <rPr>
        <sz val="7"/>
        <rFont val="Arial"/>
        <family val="2"/>
      </rPr>
      <t>Escavação manual em mat. 2ª cat. H= 0,00 a 1,50 m sem detonação</t>
    </r>
  </si>
  <si>
    <r>
      <rPr>
        <sz val="7"/>
        <rFont val="Arial"/>
        <family val="2"/>
      </rPr>
      <t>194,17</t>
    </r>
  </si>
  <si>
    <r>
      <rPr>
        <sz val="7"/>
        <rFont val="Arial"/>
        <family val="2"/>
      </rPr>
      <t>Escavação manual em mat. 2ª cat. H= 1,50 a 3,00 m com esgotamento</t>
    </r>
  </si>
  <si>
    <r>
      <rPr>
        <sz val="7"/>
        <rFont val="Arial"/>
        <family val="2"/>
      </rPr>
      <t>254,52</t>
    </r>
  </si>
  <si>
    <r>
      <rPr>
        <sz val="7"/>
        <rFont val="Arial"/>
        <family val="2"/>
      </rPr>
      <t>Escavação manual em mat. 2ª cat. H= 1,50 a 3,00 m sem detonação</t>
    </r>
  </si>
  <si>
    <r>
      <rPr>
        <sz val="7"/>
        <rFont val="Arial"/>
        <family val="2"/>
      </rPr>
      <t>241,65</t>
    </r>
  </si>
  <si>
    <r>
      <rPr>
        <sz val="7"/>
        <rFont val="Arial"/>
        <family val="2"/>
      </rPr>
      <t>Escavação manual em mat. 2ª cat. H= 3,00 a 4,50 m com esgotamento</t>
    </r>
  </si>
  <si>
    <r>
      <rPr>
        <sz val="7"/>
        <rFont val="Arial"/>
        <family val="2"/>
      </rPr>
      <t>442,05</t>
    </r>
  </si>
  <si>
    <r>
      <rPr>
        <sz val="7"/>
        <rFont val="Arial"/>
        <family val="2"/>
      </rPr>
      <t>Escavação manual em mat. 2ª cat. H= 3,00 a 4,50 m sem detonação</t>
    </r>
  </si>
  <si>
    <r>
      <rPr>
        <sz val="7"/>
        <rFont val="Arial"/>
        <family val="2"/>
      </rPr>
      <t>429,19</t>
    </r>
  </si>
  <si>
    <r>
      <rPr>
        <sz val="7"/>
        <rFont val="Arial"/>
        <family val="2"/>
      </rPr>
      <t>Escavação manual em mat. 3ª cat. H= 0,00 a 1,50 m, a fogo</t>
    </r>
  </si>
  <si>
    <r>
      <rPr>
        <sz val="7"/>
        <rFont val="Arial"/>
        <family val="2"/>
      </rPr>
      <t>347,63</t>
    </r>
  </si>
  <si>
    <r>
      <rPr>
        <sz val="7"/>
        <rFont val="Arial"/>
        <family val="2"/>
      </rPr>
      <t>Escavação manual furos, valetas mat. 1ª cat. H= 0,00 a 1,50 m (dim. reduz.)</t>
    </r>
  </si>
  <si>
    <r>
      <rPr>
        <sz val="7"/>
        <rFont val="Arial"/>
        <family val="2"/>
      </rPr>
      <t>Escavação manual furos, valetas mat. 2ª cat. H= 0,00 a 1,50 m sem detonação (dim. reduz.)</t>
    </r>
  </si>
  <si>
    <r>
      <rPr>
        <sz val="7"/>
        <rFont val="Arial"/>
        <family val="2"/>
      </rPr>
      <t>289,02</t>
    </r>
  </si>
  <si>
    <r>
      <rPr>
        <sz val="7"/>
        <rFont val="Arial"/>
        <family val="2"/>
      </rPr>
      <t>Escavação mecânica em material de 1ª cat. H= 0,00 a 1,50 m</t>
    </r>
  </si>
  <si>
    <r>
      <rPr>
        <sz val="7"/>
        <rFont val="Arial"/>
        <family val="2"/>
      </rPr>
      <t>22,80</t>
    </r>
  </si>
  <si>
    <r>
      <rPr>
        <sz val="7"/>
        <rFont val="Arial"/>
        <family val="2"/>
      </rPr>
      <t>Escavação mecânica em material de 1ª cat. H= 0,00 a 1,50 m com esgotamento</t>
    </r>
  </si>
  <si>
    <r>
      <rPr>
        <sz val="7"/>
        <rFont val="Arial"/>
        <family val="2"/>
      </rPr>
      <t>35,66</t>
    </r>
  </si>
  <si>
    <r>
      <rPr>
        <sz val="7"/>
        <rFont val="Arial"/>
        <family val="2"/>
      </rPr>
      <t>Escavação mecânica em material de 1ª cat. H= 1,50 a 3,00 m</t>
    </r>
  </si>
  <si>
    <r>
      <rPr>
        <sz val="7"/>
        <rFont val="Arial"/>
        <family val="2"/>
      </rPr>
      <t>Escavação mecânica em material de 1ª cat. H= 1,50 a 3,00 m com esgotamento</t>
    </r>
  </si>
  <si>
    <r>
      <rPr>
        <sz val="7"/>
        <rFont val="Arial"/>
        <family val="2"/>
      </rPr>
      <t>37,94</t>
    </r>
  </si>
  <si>
    <r>
      <rPr>
        <sz val="7"/>
        <rFont val="Arial"/>
        <family val="2"/>
      </rPr>
      <t>Escavação mecânica em material de 1ª cat. H= 3,00 a 4,50 m</t>
    </r>
  </si>
  <si>
    <r>
      <rPr>
        <sz val="7"/>
        <rFont val="Arial"/>
        <family val="2"/>
      </rPr>
      <t>29,52</t>
    </r>
  </si>
  <si>
    <r>
      <rPr>
        <sz val="7"/>
        <rFont val="Arial"/>
        <family val="2"/>
      </rPr>
      <t>Escavação mecânica em material de 1º cat. H= 3,00 a 4,50 m com esgotamento</t>
    </r>
  </si>
  <si>
    <r>
      <rPr>
        <sz val="7"/>
        <rFont val="Arial"/>
        <family val="2"/>
      </rPr>
      <t>42,38</t>
    </r>
  </si>
  <si>
    <r>
      <rPr>
        <sz val="7"/>
        <rFont val="Arial"/>
        <family val="2"/>
      </rPr>
      <t>Escavação mecânica em material de 2ª cat. H= 0,00 a 1,50 m</t>
    </r>
  </si>
  <si>
    <r>
      <rPr>
        <sz val="7"/>
        <rFont val="Arial"/>
        <family val="2"/>
      </rPr>
      <t>41,81</t>
    </r>
  </si>
  <si>
    <r>
      <rPr>
        <sz val="7"/>
        <rFont val="Arial"/>
        <family val="2"/>
      </rPr>
      <t>Escavação mecânica em material de 2ª cat. H= 0,00 a 1,50 m com esgotamento</t>
    </r>
  </si>
  <si>
    <r>
      <rPr>
        <sz val="7"/>
        <rFont val="Arial"/>
        <family val="2"/>
      </rPr>
      <t>54,68</t>
    </r>
  </si>
  <si>
    <r>
      <rPr>
        <sz val="7"/>
        <rFont val="Arial"/>
        <family val="2"/>
      </rPr>
      <t>Escavação mecânica em material de 2ª cat. H= 1,50 a 3,00 m</t>
    </r>
  </si>
  <si>
    <r>
      <rPr>
        <sz val="7"/>
        <rFont val="Arial"/>
        <family val="2"/>
      </rPr>
      <t>Escavação mecânica em material de 2ª cat. H= 1,50 a 3,00 m com esgotamento</t>
    </r>
  </si>
  <si>
    <r>
      <rPr>
        <sz val="7"/>
        <rFont val="Arial"/>
        <family val="2"/>
      </rPr>
      <t>63,04</t>
    </r>
  </si>
  <si>
    <r>
      <rPr>
        <sz val="7"/>
        <rFont val="Arial"/>
        <family val="2"/>
      </rPr>
      <t>Escavação mecânica em material de 2ª cat. H= 3,00 a 4,50 m</t>
    </r>
  </si>
  <si>
    <r>
      <rPr>
        <sz val="7"/>
        <rFont val="Arial"/>
        <family val="2"/>
      </rPr>
      <t>62,73</t>
    </r>
  </si>
  <si>
    <r>
      <rPr>
        <sz val="7"/>
        <rFont val="Arial"/>
        <family val="2"/>
      </rPr>
      <t>Escavação mecânica em material de 2º cat. H= 3,00 a 4,50 m com esgotamento</t>
    </r>
  </si>
  <si>
    <r>
      <rPr>
        <sz val="7"/>
        <rFont val="Arial"/>
        <family val="2"/>
      </rPr>
      <t>75,59</t>
    </r>
  </si>
  <si>
    <r>
      <rPr>
        <sz val="7"/>
        <rFont val="Arial"/>
        <family val="2"/>
      </rPr>
      <t>Escavação mecânica em material de 3ª cat. H= 0,00 a 1,50 m</t>
    </r>
  </si>
  <si>
    <r>
      <rPr>
        <sz val="7"/>
        <rFont val="Arial"/>
        <family val="2"/>
      </rPr>
      <t>195,65</t>
    </r>
  </si>
  <si>
    <r>
      <rPr>
        <sz val="7"/>
        <rFont val="Arial"/>
        <family val="2"/>
      </rPr>
      <t>Escavação mecânica em material de 3ª cat. H= 0,00 a 1,50 m com esgotamento</t>
    </r>
  </si>
  <si>
    <r>
      <rPr>
        <sz val="7"/>
        <rFont val="Arial"/>
        <family val="2"/>
      </rPr>
      <t>208,52</t>
    </r>
  </si>
  <si>
    <r>
      <rPr>
        <sz val="7"/>
        <rFont val="Arial"/>
        <family val="2"/>
      </rPr>
      <t>Escavação mecânica em material de 3ª cat. H= 1,50 a 3,00 m</t>
    </r>
  </si>
  <si>
    <r>
      <rPr>
        <sz val="7"/>
        <rFont val="Arial"/>
        <family val="2"/>
      </rPr>
      <t>219,32</t>
    </r>
  </si>
  <si>
    <r>
      <rPr>
        <sz val="7"/>
        <rFont val="Arial"/>
        <family val="2"/>
      </rPr>
      <t>Escavação mecânica em material de 3ª cat. H= 1,50 a 3,00 m com esgotamento</t>
    </r>
  </si>
  <si>
    <r>
      <rPr>
        <sz val="7"/>
        <rFont val="Arial"/>
        <family val="2"/>
      </rPr>
      <t>232,18</t>
    </r>
  </si>
  <si>
    <r>
      <rPr>
        <sz val="7"/>
        <rFont val="Arial"/>
        <family val="2"/>
      </rPr>
      <t>Escavação mecânica em material de 3ª cat. H= 3,00 a 4,50 m</t>
    </r>
  </si>
  <si>
    <r>
      <rPr>
        <sz val="7"/>
        <rFont val="Arial"/>
        <family val="2"/>
      </rPr>
      <t>262,44</t>
    </r>
  </si>
  <si>
    <r>
      <rPr>
        <sz val="7"/>
        <rFont val="Arial"/>
        <family val="2"/>
      </rPr>
      <t>Escavação mecânica em material de 3ª cat. H= 3,00 a 4,50 m com esgotamento</t>
    </r>
  </si>
  <si>
    <r>
      <rPr>
        <sz val="7"/>
        <rFont val="Arial"/>
        <family val="2"/>
      </rPr>
      <t>275,31</t>
    </r>
  </si>
  <si>
    <r>
      <rPr>
        <sz val="7"/>
        <rFont val="Arial"/>
        <family val="2"/>
      </rPr>
      <t>Escoramento de cavas e valas, inclusive fornecimento e transportes das madeiras</t>
    </r>
  </si>
  <si>
    <r>
      <rPr>
        <sz val="7"/>
        <rFont val="Arial"/>
        <family val="2"/>
      </rPr>
      <t>264,71</t>
    </r>
  </si>
  <si>
    <r>
      <rPr>
        <sz val="7"/>
        <rFont val="Arial"/>
        <family val="2"/>
      </rPr>
      <t xml:space="preserve">Escoramento e cimbramento (bueiro celular), inclusive fornecimento e transportes das
</t>
    </r>
    <r>
      <rPr>
        <sz val="7"/>
        <rFont val="Arial"/>
        <family val="2"/>
      </rPr>
      <t>madeiras</t>
    </r>
  </si>
  <si>
    <r>
      <rPr>
        <sz val="7"/>
        <rFont val="Arial"/>
        <family val="2"/>
      </rPr>
      <t>170,62</t>
    </r>
  </si>
  <si>
    <r>
      <rPr>
        <sz val="7"/>
        <rFont val="Arial"/>
        <family val="2"/>
      </rPr>
      <t>Esgotamento de escavações para rebaixamento do nível dágua nos serviços de bueiros, galerias e outros, com conj. moto bomba</t>
    </r>
  </si>
  <si>
    <r>
      <rPr>
        <sz val="7"/>
        <rFont val="Arial"/>
        <family val="2"/>
      </rPr>
      <t>Mes</t>
    </r>
  </si>
  <si>
    <r>
      <rPr>
        <sz val="7"/>
        <rFont val="Arial"/>
        <family val="2"/>
      </rPr>
      <t>9.262,70</t>
    </r>
  </si>
  <si>
    <r>
      <rPr>
        <sz val="7"/>
        <rFont val="Arial"/>
        <family val="2"/>
      </rPr>
      <t>Forma especial de madeira para meio fio, inclusive fornecimento e transporte das madeiras</t>
    </r>
  </si>
  <si>
    <r>
      <rPr>
        <sz val="7"/>
        <rFont val="Arial"/>
        <family val="2"/>
      </rPr>
      <t>107,12</t>
    </r>
  </si>
  <si>
    <r>
      <rPr>
        <sz val="7"/>
        <rFont val="Arial"/>
        <family val="2"/>
      </rPr>
      <t xml:space="preserve">Forma especial de madeira para sarjeta (gabarito), inclusive fornecimento e transporte da
</t>
    </r>
    <r>
      <rPr>
        <sz val="7"/>
        <rFont val="Arial"/>
        <family val="2"/>
      </rPr>
      <t>madeira</t>
    </r>
  </si>
  <si>
    <r>
      <rPr>
        <sz val="7"/>
        <rFont val="Arial"/>
        <family val="2"/>
      </rPr>
      <t>93,68</t>
    </r>
  </si>
  <si>
    <r>
      <rPr>
        <sz val="7"/>
        <rFont val="Arial"/>
        <family val="2"/>
      </rPr>
      <t>Forma metálica para meio fio</t>
    </r>
  </si>
  <si>
    <r>
      <rPr>
        <sz val="7"/>
        <rFont val="Arial"/>
        <family val="2"/>
      </rPr>
      <t>12,06</t>
    </r>
  </si>
  <si>
    <r>
      <rPr>
        <sz val="7"/>
        <rFont val="Arial"/>
        <family val="2"/>
      </rPr>
      <t xml:space="preserve">Formas planas de madeira com 01 (um) reaproveitamento, inclusive fornecimento e transporte
</t>
    </r>
    <r>
      <rPr>
        <sz val="7"/>
        <rFont val="Arial"/>
        <family val="2"/>
      </rPr>
      <t>das madeiras</t>
    </r>
  </si>
  <si>
    <r>
      <rPr>
        <sz val="7"/>
        <rFont val="Arial"/>
        <family val="2"/>
      </rPr>
      <t>134,09</t>
    </r>
  </si>
  <si>
    <r>
      <rPr>
        <sz val="7"/>
        <rFont val="Arial"/>
        <family val="2"/>
      </rPr>
      <t xml:space="preserve">Formas planas de madeira com 02 (dois) reaproveitamentos, inclusive fornecimento e
</t>
    </r>
    <r>
      <rPr>
        <sz val="7"/>
        <rFont val="Arial"/>
        <family val="2"/>
      </rPr>
      <t>transporte das madeiras</t>
    </r>
  </si>
  <si>
    <r>
      <rPr>
        <sz val="7"/>
        <rFont val="Arial"/>
        <family val="2"/>
      </rPr>
      <t>113,54</t>
    </r>
  </si>
  <si>
    <r>
      <rPr>
        <sz val="7"/>
        <rFont val="Arial"/>
        <family val="2"/>
      </rPr>
      <t xml:space="preserve">Formas planas de madeira com 04 (quatro) reaproveitamentos, inclusive fornecimento e
</t>
    </r>
    <r>
      <rPr>
        <sz val="7"/>
        <rFont val="Arial"/>
        <family val="2"/>
      </rPr>
      <t>transporte das madeiras</t>
    </r>
  </si>
  <si>
    <r>
      <rPr>
        <sz val="7"/>
        <rFont val="Arial"/>
        <family val="2"/>
      </rPr>
      <t>97,50</t>
    </r>
  </si>
  <si>
    <r>
      <rPr>
        <sz val="7"/>
        <rFont val="Arial"/>
        <family val="2"/>
      </rPr>
      <t>Formas planas de madeira sem reaproveitamento (forma perdida), inclusive fornecimento e transporte das madeiras</t>
    </r>
  </si>
  <si>
    <r>
      <rPr>
        <sz val="7"/>
        <rFont val="Arial"/>
        <family val="2"/>
      </rPr>
      <t>193,21</t>
    </r>
  </si>
  <si>
    <r>
      <rPr>
        <sz val="7"/>
        <rFont val="Arial"/>
        <family val="2"/>
      </rPr>
      <t>Gabião manta/colchão, malha hex 6x8mm Zn-Al/PVC, e=2,8mm,h=0,23m, inclus.aquis./ assentam. pedra mão, exclus. transp. p/ revestim. canal</t>
    </r>
  </si>
  <si>
    <r>
      <rPr>
        <sz val="7"/>
        <rFont val="Arial"/>
        <family val="2"/>
      </rPr>
      <t>301,65</t>
    </r>
  </si>
  <si>
    <r>
      <rPr>
        <sz val="7"/>
        <rFont val="Arial"/>
        <family val="2"/>
      </rPr>
      <t xml:space="preserve">Gabiões com caixas galvanizadas  com utilização de geotêxtil não tecido RT 07 kN/m, inclus.
</t>
    </r>
    <r>
      <rPr>
        <sz val="7"/>
        <rFont val="Arial"/>
        <family val="2"/>
      </rPr>
      <t>transp. madeira e pedra mão</t>
    </r>
  </si>
  <si>
    <r>
      <rPr>
        <sz val="7"/>
        <rFont val="Arial"/>
        <family val="2"/>
      </rPr>
      <t>692,91</t>
    </r>
  </si>
  <si>
    <r>
      <rPr>
        <sz val="7"/>
        <rFont val="Arial"/>
        <family val="2"/>
      </rPr>
      <t>Gabiões com caixas galvanizadas, sem manta</t>
    </r>
  </si>
  <si>
    <r>
      <rPr>
        <sz val="7"/>
        <rFont val="Arial"/>
        <family val="2"/>
      </rPr>
      <t>689,50</t>
    </r>
  </si>
  <si>
    <r>
      <rPr>
        <sz val="7"/>
        <rFont val="Arial"/>
        <family val="2"/>
      </rPr>
      <t xml:space="preserve">Geogrelha com resistência londitudinal a tração 35 a 40 kN, resist. transversal a tração 30 kN,
</t>
    </r>
    <r>
      <rPr>
        <sz val="7"/>
        <rFont val="Arial"/>
        <family val="2"/>
      </rPr>
      <t>fornecimento e aplicação - Deformação de 5%</t>
    </r>
  </si>
  <si>
    <r>
      <rPr>
        <sz val="7"/>
        <rFont val="Arial"/>
        <family val="2"/>
      </rPr>
      <t>40,57</t>
    </r>
  </si>
  <si>
    <r>
      <rPr>
        <sz val="7"/>
        <rFont val="Arial"/>
        <family val="2"/>
      </rPr>
      <t xml:space="preserve">Geogrelha com resistência londitudinal a tração 55 a 60 kN, resist. transversal a tração 30 kN,
</t>
    </r>
    <r>
      <rPr>
        <sz val="7"/>
        <rFont val="Arial"/>
        <family val="2"/>
      </rPr>
      <t>fornecimento e aplicação - Deformação de 5%</t>
    </r>
  </si>
  <si>
    <r>
      <rPr>
        <sz val="7"/>
        <rFont val="Arial"/>
        <family val="2"/>
      </rPr>
      <t>48,34</t>
    </r>
  </si>
  <si>
    <r>
      <rPr>
        <sz val="7"/>
        <rFont val="Arial"/>
        <family val="2"/>
      </rPr>
      <t xml:space="preserve">Geogrelha com resistência longitudinal a tração 300 kN, resist. transversal a tração 30 kN,
</t>
    </r>
    <r>
      <rPr>
        <sz val="7"/>
        <rFont val="Arial"/>
        <family val="2"/>
      </rPr>
      <t>fornecimento e aplicação</t>
    </r>
  </si>
  <si>
    <r>
      <rPr>
        <sz val="7"/>
        <rFont val="Arial"/>
        <family val="2"/>
      </rPr>
      <t>78,75</t>
    </r>
  </si>
  <si>
    <r>
      <rPr>
        <sz val="7"/>
        <rFont val="Arial"/>
        <family val="2"/>
      </rPr>
      <t>Geogrelha com resistência longitudinal a tração 35 a 40 KN, resistência transversal a tração 30KN, fornecimento e aplicação - Deformação de 10%</t>
    </r>
  </si>
  <si>
    <r>
      <rPr>
        <sz val="7"/>
        <rFont val="Arial"/>
        <family val="2"/>
      </rPr>
      <t>m²</t>
    </r>
  </si>
  <si>
    <r>
      <rPr>
        <sz val="7"/>
        <rFont val="Arial"/>
        <family val="2"/>
      </rPr>
      <t>21,35</t>
    </r>
  </si>
  <si>
    <r>
      <rPr>
        <sz val="7"/>
        <rFont val="Arial"/>
        <family val="2"/>
      </rPr>
      <t xml:space="preserve">Geogrelha com resistência longitudinal a tração 55 a 60 KN, resistência transversal a tração
</t>
    </r>
    <r>
      <rPr>
        <sz val="7"/>
        <rFont val="Arial"/>
        <family val="2"/>
      </rPr>
      <t>30KN, fornecimento e aplicação - Deformação de 10%</t>
    </r>
  </si>
  <si>
    <r>
      <rPr>
        <sz val="7"/>
        <rFont val="Arial"/>
        <family val="2"/>
      </rPr>
      <t>26,61</t>
    </r>
  </si>
  <si>
    <r>
      <rPr>
        <sz val="7"/>
        <rFont val="Arial"/>
        <family val="2"/>
      </rPr>
      <t xml:space="preserve">Geogrelha com resistência longitudinal a tração 80 a 90 kN, resist. transversal a tração 30 kN,
</t>
    </r>
    <r>
      <rPr>
        <sz val="7"/>
        <rFont val="Arial"/>
        <family val="2"/>
      </rPr>
      <t>fornecimento e aplicação - Deformação de 5%</t>
    </r>
  </si>
  <si>
    <r>
      <rPr>
        <sz val="7"/>
        <rFont val="Arial"/>
        <family val="2"/>
      </rPr>
      <t>55,24</t>
    </r>
  </si>
  <si>
    <r>
      <rPr>
        <sz val="7"/>
        <rFont val="Arial"/>
        <family val="2"/>
      </rPr>
      <t xml:space="preserve">Geogrelha com resistência longitudinal a tração 80 a 90 KN, resistência transversal a tração
</t>
    </r>
    <r>
      <rPr>
        <sz val="7"/>
        <rFont val="Arial"/>
        <family val="2"/>
      </rPr>
      <t>30KN, fornecimento e aplicação - Deformação de 10%</t>
    </r>
  </si>
  <si>
    <r>
      <rPr>
        <sz val="7"/>
        <rFont val="Arial"/>
        <family val="2"/>
      </rPr>
      <t>28,32</t>
    </r>
  </si>
  <si>
    <r>
      <rPr>
        <sz val="7"/>
        <rFont val="Arial"/>
        <family val="2"/>
      </rPr>
      <t>Geogrelha monodirecional 200KN, fornecimento e assentamento</t>
    </r>
  </si>
  <si>
    <r>
      <rPr>
        <sz val="7"/>
        <rFont val="Arial"/>
        <family val="2"/>
      </rPr>
      <t>57,39</t>
    </r>
  </si>
  <si>
    <r>
      <rPr>
        <sz val="7"/>
        <rFont val="Arial"/>
        <family val="2"/>
      </rPr>
      <t xml:space="preserve">Geogrelha tecida bidirecional de polipropileno de alto módulo inicial c/ módulo de rigidez
</t>
    </r>
    <r>
      <rPr>
        <sz val="7"/>
        <rFont val="Arial"/>
        <family val="2"/>
      </rPr>
      <t>nominal = 400KN/m nas duas direções, fornecimento/aplicação</t>
    </r>
  </si>
  <si>
    <r>
      <rPr>
        <sz val="7"/>
        <rFont val="Arial"/>
        <family val="2"/>
      </rPr>
      <t>88,71</t>
    </r>
  </si>
  <si>
    <r>
      <rPr>
        <sz val="7"/>
        <rFont val="Arial"/>
        <family val="2"/>
      </rPr>
      <t>Lastro de brita, inclusive transporte da brita</t>
    </r>
  </si>
  <si>
    <r>
      <rPr>
        <sz val="7"/>
        <rFont val="Arial"/>
        <family val="2"/>
      </rPr>
      <t>189,07</t>
    </r>
  </si>
  <si>
    <r>
      <rPr>
        <sz val="7"/>
        <rFont val="Arial"/>
        <family val="2"/>
      </rPr>
      <t>Limpeza e apicoamento manual de superfície de rocha</t>
    </r>
  </si>
  <si>
    <r>
      <rPr>
        <sz val="7"/>
        <rFont val="Arial"/>
        <family val="2"/>
      </rPr>
      <t>47,19</t>
    </r>
  </si>
  <si>
    <r>
      <rPr>
        <sz val="7"/>
        <rFont val="Arial"/>
        <family val="2"/>
      </rPr>
      <t>Limpeza e desobstrução de BDTC e BDCC</t>
    </r>
  </si>
  <si>
    <r>
      <rPr>
        <sz val="7"/>
        <rFont val="Arial"/>
        <family val="2"/>
      </rPr>
      <t>42,26</t>
    </r>
  </si>
  <si>
    <r>
      <rPr>
        <sz val="7"/>
        <rFont val="Arial"/>
        <family val="2"/>
      </rPr>
      <t>Limpeza e desobstrução de BQTC</t>
    </r>
  </si>
  <si>
    <r>
      <rPr>
        <sz val="7"/>
        <rFont val="Arial"/>
        <family val="2"/>
      </rPr>
      <t>82,26</t>
    </r>
  </si>
  <si>
    <r>
      <rPr>
        <sz val="7"/>
        <rFont val="Arial"/>
        <family val="2"/>
      </rPr>
      <t>Limpeza e desobstrução de BSTC e BSCC</t>
    </r>
  </si>
  <si>
    <r>
      <rPr>
        <sz val="7"/>
        <rFont val="Arial"/>
        <family val="2"/>
      </rPr>
      <t>22,24</t>
    </r>
  </si>
  <si>
    <r>
      <rPr>
        <sz val="7"/>
        <rFont val="Arial"/>
        <family val="2"/>
      </rPr>
      <t>Limpeza e desobstrução de BTTC e BTCC</t>
    </r>
  </si>
  <si>
    <r>
      <rPr>
        <sz val="7"/>
        <rFont val="Arial"/>
        <family val="2"/>
      </rPr>
      <t>62,26</t>
    </r>
  </si>
  <si>
    <r>
      <rPr>
        <sz val="7"/>
        <rFont val="Arial"/>
        <family val="2"/>
      </rPr>
      <t>Limpeza e preparo de superfície de aço</t>
    </r>
  </si>
  <si>
    <r>
      <rPr>
        <sz val="7"/>
        <rFont val="Arial"/>
        <family val="2"/>
      </rPr>
      <t>133,17</t>
    </r>
  </si>
  <si>
    <r>
      <rPr>
        <sz val="7"/>
        <rFont val="Arial"/>
        <family val="2"/>
      </rPr>
      <t>Lona plástica preta para isolamento de concretagem sobre solo, fornecimento e colocação</t>
    </r>
  </si>
  <si>
    <r>
      <rPr>
        <sz val="7"/>
        <rFont val="Arial"/>
        <family val="2"/>
      </rPr>
      <t>5,56</t>
    </r>
  </si>
  <si>
    <r>
      <rPr>
        <sz val="7"/>
        <rFont val="Arial"/>
        <family val="2"/>
      </rPr>
      <t xml:space="preserve">Manta Geotêxtil  não tecida com resistência longitudinal a tração 10kN/m, fornecimento e
</t>
    </r>
    <r>
      <rPr>
        <sz val="7"/>
        <rFont val="Arial"/>
        <family val="2"/>
      </rPr>
      <t>aplicação</t>
    </r>
  </si>
  <si>
    <r>
      <rPr>
        <sz val="7"/>
        <rFont val="Arial"/>
        <family val="2"/>
      </rPr>
      <t>7,06</t>
    </r>
  </si>
  <si>
    <r>
      <rPr>
        <sz val="7"/>
        <rFont val="Arial"/>
        <family val="2"/>
      </rPr>
      <t>Manta Geotêxtil não tecida RT - 16 kn/m, fornecimento e aplicação</t>
    </r>
  </si>
  <si>
    <r>
      <rPr>
        <sz val="7"/>
        <rFont val="Arial"/>
        <family val="2"/>
      </rPr>
      <t>9,76</t>
    </r>
  </si>
  <si>
    <r>
      <rPr>
        <sz val="7"/>
        <rFont val="Arial"/>
        <family val="2"/>
      </rPr>
      <t>Meio fio de concreto DP-1, inclusive caiação</t>
    </r>
  </si>
  <si>
    <r>
      <rPr>
        <sz val="7"/>
        <rFont val="Arial"/>
        <family val="2"/>
      </rPr>
      <t>79,66</t>
    </r>
  </si>
  <si>
    <r>
      <rPr>
        <sz val="7"/>
        <rFont val="Arial"/>
        <family val="2"/>
      </rPr>
      <t>Meio fio de concreto MFC 01, inclusive caiação</t>
    </r>
  </si>
  <si>
    <r>
      <rPr>
        <sz val="7"/>
        <rFont val="Arial"/>
        <family val="2"/>
      </rPr>
      <t>157,63</t>
    </r>
  </si>
  <si>
    <r>
      <rPr>
        <sz val="7"/>
        <rFont val="Arial"/>
        <family val="2"/>
      </rPr>
      <t>Meio fio de concreto MFC 05, inclusive caiação</t>
    </r>
  </si>
  <si>
    <r>
      <rPr>
        <sz val="7"/>
        <rFont val="Arial"/>
        <family val="2"/>
      </rPr>
      <t>84,72</t>
    </r>
  </si>
  <si>
    <r>
      <rPr>
        <sz val="7"/>
        <rFont val="Arial"/>
        <family val="2"/>
      </rPr>
      <t>Meio fio de concreto pré-moldado (12 x 30 x 15) cm, inclusive caiação e transporte do meio fio</t>
    </r>
  </si>
  <si>
    <r>
      <rPr>
        <sz val="7"/>
        <rFont val="Arial"/>
        <family val="2"/>
      </rPr>
      <t>82,78</t>
    </r>
  </si>
  <si>
    <r>
      <rPr>
        <sz val="7"/>
        <rFont val="Arial"/>
        <family val="2"/>
      </rPr>
      <t>Meio fio sarjeta de concreto tipo DP-1 (0,035 m³/m) inclusive caiação</t>
    </r>
  </si>
  <si>
    <r>
      <rPr>
        <sz val="7"/>
        <rFont val="Arial"/>
        <family val="2"/>
      </rPr>
      <t>72,58</t>
    </r>
  </si>
  <si>
    <r>
      <rPr>
        <sz val="7"/>
        <rFont val="Arial"/>
        <family val="2"/>
      </rPr>
      <t xml:space="preserve">Montagem e desmontagem de escoramento tubular normal, em obras de arte na densidade de
</t>
    </r>
    <r>
      <rPr>
        <sz val="7"/>
        <rFont val="Arial"/>
        <family val="2"/>
      </rPr>
      <t>5m de tubo por m³ de escoramento</t>
    </r>
  </si>
  <si>
    <r>
      <rPr>
        <sz val="7"/>
        <rFont val="Arial"/>
        <family val="2"/>
      </rPr>
      <t>29,53</t>
    </r>
  </si>
  <si>
    <r>
      <rPr>
        <sz val="7"/>
        <rFont val="Arial"/>
        <family val="2"/>
      </rPr>
      <t>Mureta de corte em rocha</t>
    </r>
  </si>
  <si>
    <r>
      <rPr>
        <sz val="7"/>
        <rFont val="Arial"/>
        <family val="2"/>
      </rPr>
      <t>260,40</t>
    </r>
  </si>
  <si>
    <r>
      <rPr>
        <sz val="7"/>
        <rFont val="Arial"/>
        <family val="2"/>
      </rPr>
      <t>Muro com Terramesh System ou similar, altura H&lt;= 4,00 metros (4 cx 1x1x4m), tudo incluído</t>
    </r>
  </si>
  <si>
    <r>
      <rPr>
        <sz val="7"/>
        <rFont val="Arial"/>
        <family val="2"/>
      </rPr>
      <t>1.001,77</t>
    </r>
  </si>
  <si>
    <r>
      <rPr>
        <sz val="7"/>
        <rFont val="Arial"/>
        <family val="2"/>
      </rPr>
      <t xml:space="preserve">Muro com Terramesh System ou similar, altura 4,00 &lt; H &lt;= 5,00 metros (3 cx 1x1x4m e 4 cx 0,
</t>
    </r>
    <r>
      <rPr>
        <sz val="7"/>
        <rFont val="Arial"/>
        <family val="2"/>
      </rPr>
      <t>5x1x4m) , execução, tudo incluído</t>
    </r>
  </si>
  <si>
    <r>
      <rPr>
        <sz val="7"/>
        <rFont val="Arial"/>
        <family val="2"/>
      </rPr>
      <t>1.190,80</t>
    </r>
  </si>
  <si>
    <r>
      <rPr>
        <sz val="7"/>
        <rFont val="Arial"/>
        <family val="2"/>
      </rPr>
      <t>Muro com Terramesh System ou similar, altura 5,00 &lt; H &lt;= 6,00 metros (4 cx 1x1x4m e 4 cx 0, 5x1x4m) , tudo incluído</t>
    </r>
  </si>
  <si>
    <r>
      <rPr>
        <sz val="7"/>
        <rFont val="Arial"/>
        <family val="2"/>
      </rPr>
      <t>1.159,17</t>
    </r>
  </si>
  <si>
    <r>
      <rPr>
        <sz val="7"/>
        <rFont val="Arial"/>
        <family val="2"/>
      </rPr>
      <t xml:space="preserve">Muro com Terramesh System ou similar, altura 6,00 &lt; H &lt;= 7,50 metros (3cx 1x1x4m, 2cx
</t>
    </r>
    <r>
      <rPr>
        <sz val="7"/>
        <rFont val="Arial"/>
        <family val="2"/>
      </rPr>
      <t>1x1x5 e 5cx 0,5x1x6m), tudo incluído</t>
    </r>
  </si>
  <si>
    <r>
      <rPr>
        <sz val="7"/>
        <rFont val="Arial"/>
        <family val="2"/>
      </rPr>
      <t>1.239,57</t>
    </r>
  </si>
  <si>
    <r>
      <rPr>
        <sz val="7"/>
        <rFont val="Arial"/>
        <family val="2"/>
      </rPr>
      <t xml:space="preserve">Muro com Terramesh System ou similar, altura 7,50 &lt; H &lt;= 9,00 metros (4 cx 1x1x4m, 2 cx
</t>
    </r>
    <r>
      <rPr>
        <sz val="7"/>
        <rFont val="Arial"/>
        <family val="2"/>
      </rPr>
      <t>1x1x5, 3 cx 0,5x1x6m e 3cx 0,5x1x7), tudo incluído</t>
    </r>
  </si>
  <si>
    <r>
      <rPr>
        <sz val="7"/>
        <rFont val="Arial"/>
        <family val="2"/>
      </rPr>
      <t>1.250,46</t>
    </r>
  </si>
  <si>
    <r>
      <rPr>
        <sz val="7"/>
        <rFont val="Arial"/>
        <family val="2"/>
      </rPr>
      <t xml:space="preserve">Muro de testa em concreto para saída de dreno profundo em rocha, inclusive transporte do
</t>
    </r>
    <r>
      <rPr>
        <sz val="7"/>
        <rFont val="Arial"/>
        <family val="2"/>
      </rPr>
      <t>tubo</t>
    </r>
  </si>
  <si>
    <r>
      <rPr>
        <sz val="7"/>
        <rFont val="Arial"/>
        <family val="2"/>
      </rPr>
      <t>866,21</t>
    </r>
  </si>
  <si>
    <r>
      <rPr>
        <sz val="7"/>
        <rFont val="Arial"/>
        <family val="2"/>
      </rPr>
      <t>Muro de testa em concreto para saída de dreno profundo em solo, inclusive transporte do tubo</t>
    </r>
  </si>
  <si>
    <r>
      <rPr>
        <sz val="7"/>
        <rFont val="Arial"/>
        <family val="2"/>
      </rPr>
      <t>949,15</t>
    </r>
  </si>
  <si>
    <r>
      <rPr>
        <sz val="7"/>
        <rFont val="Arial"/>
        <family val="2"/>
      </rPr>
      <t>Passagem d'água 1,10 x 1,00 - Canteiro</t>
    </r>
  </si>
  <si>
    <r>
      <rPr>
        <sz val="7"/>
        <rFont val="Arial"/>
        <family val="2"/>
      </rPr>
      <t>417,03</t>
    </r>
  </si>
  <si>
    <r>
      <rPr>
        <sz val="7"/>
        <rFont val="Arial"/>
        <family val="2"/>
      </rPr>
      <t>Pedra de mão para (concreto ciclópico ou alvenaria) rocha paga em medição</t>
    </r>
  </si>
  <si>
    <r>
      <rPr>
        <sz val="7"/>
        <rFont val="Arial"/>
        <family val="2"/>
      </rPr>
      <t>105,30</t>
    </r>
  </si>
  <si>
    <r>
      <rPr>
        <sz val="7"/>
        <rFont val="Arial"/>
        <family val="2"/>
      </rPr>
      <t xml:space="preserve">Perfuração rotativa inclinada, em rocha sã, com coroa de diamante, diâmetro N (75mm),
</t>
    </r>
    <r>
      <rPr>
        <sz val="7"/>
        <rFont val="Arial"/>
        <family val="2"/>
      </rPr>
      <t>inclusive deslocamento e posicionamento em cada furo.</t>
    </r>
  </si>
  <si>
    <r>
      <rPr>
        <sz val="7"/>
        <rFont val="Arial"/>
        <family val="2"/>
      </rPr>
      <t>1.062,38</t>
    </r>
  </si>
  <si>
    <r>
      <rPr>
        <sz val="7"/>
        <rFont val="Arial"/>
        <family val="2"/>
      </rPr>
      <t>Pescoço de poço de visita H=0,30 m, diâm. = 0,60 m, fornecimento, assentamento e transporte</t>
    </r>
  </si>
  <si>
    <r>
      <rPr>
        <sz val="7"/>
        <rFont val="Arial"/>
        <family val="2"/>
      </rPr>
      <t>163,62</t>
    </r>
  </si>
  <si>
    <r>
      <rPr>
        <sz val="7"/>
        <rFont val="Arial"/>
        <family val="2"/>
      </rPr>
      <t>Pintura com nata de cimento</t>
    </r>
  </si>
  <si>
    <r>
      <rPr>
        <sz val="7"/>
        <rFont val="Arial"/>
        <family val="2"/>
      </rPr>
      <t>6,43</t>
    </r>
  </si>
  <si>
    <r>
      <rPr>
        <sz val="7"/>
        <rFont val="Arial"/>
        <family val="2"/>
      </rPr>
      <t>Pintura interna ou externa sobre ferro, com tinta a base de resina de borracha clorada</t>
    </r>
  </si>
  <si>
    <r>
      <rPr>
        <sz val="7"/>
        <rFont val="Arial"/>
        <family val="2"/>
      </rPr>
      <t>57,73</t>
    </r>
  </si>
  <si>
    <r>
      <rPr>
        <sz val="7"/>
        <rFont val="Arial"/>
        <family val="2"/>
      </rPr>
      <t>Placas pré-moldadas para passeio</t>
    </r>
  </si>
  <si>
    <r>
      <rPr>
        <sz val="7"/>
        <rFont val="Arial"/>
        <family val="2"/>
      </rPr>
      <t>273,17</t>
    </r>
  </si>
  <si>
    <r>
      <rPr>
        <sz val="7"/>
        <rFont val="Arial"/>
        <family val="2"/>
      </rPr>
      <t>Plataforma ou passarela de pinho de 1ª ou similar, 1" x 12"</t>
    </r>
  </si>
  <si>
    <r>
      <rPr>
        <sz val="7"/>
        <rFont val="Arial"/>
        <family val="2"/>
      </rPr>
      <t>5,03</t>
    </r>
  </si>
  <si>
    <r>
      <rPr>
        <sz val="7"/>
        <rFont val="Arial"/>
        <family val="2"/>
      </rPr>
      <t>Poço de visita em bloco pré-moldado para d=0,30 e 0,40m (0,80x0,80m)</t>
    </r>
  </si>
  <si>
    <r>
      <rPr>
        <sz val="7"/>
        <rFont val="Arial"/>
        <family val="2"/>
      </rPr>
      <t>3.754,18</t>
    </r>
  </si>
  <si>
    <r>
      <rPr>
        <sz val="7"/>
        <rFont val="Arial"/>
        <family val="2"/>
      </rPr>
      <t>Poço de visita em bloco pré-moldado para d=0,60m (1,00x1,00m)</t>
    </r>
  </si>
  <si>
    <r>
      <rPr>
        <sz val="7"/>
        <rFont val="Arial"/>
        <family val="2"/>
      </rPr>
      <t>4.343,63</t>
    </r>
  </si>
  <si>
    <r>
      <rPr>
        <sz val="7"/>
        <rFont val="Arial"/>
        <family val="2"/>
      </rPr>
      <t>Poço de visita para BDTC diam. 1,00 m - tudo incluido</t>
    </r>
  </si>
  <si>
    <r>
      <rPr>
        <sz val="7"/>
        <rFont val="Arial"/>
        <family val="2"/>
      </rPr>
      <t>14.653,56</t>
    </r>
  </si>
  <si>
    <r>
      <rPr>
        <sz val="7"/>
        <rFont val="Arial"/>
        <family val="2"/>
      </rPr>
      <t>Poço de Visita para BSTC diâm. 0,40m em blocos de concreto</t>
    </r>
  </si>
  <si>
    <r>
      <rPr>
        <sz val="7"/>
        <rFont val="Arial"/>
        <family val="2"/>
      </rPr>
      <t>2.167,84</t>
    </r>
  </si>
  <si>
    <r>
      <rPr>
        <sz val="7"/>
        <rFont val="Arial"/>
        <family val="2"/>
      </rPr>
      <t>Poço de visita para BSTC diâm. 0,60m em blocos de concreto</t>
    </r>
  </si>
  <si>
    <r>
      <rPr>
        <sz val="7"/>
        <rFont val="Arial"/>
        <family val="2"/>
      </rPr>
      <t>2.761,64</t>
    </r>
  </si>
  <si>
    <r>
      <rPr>
        <sz val="7"/>
        <rFont val="Arial"/>
        <family val="2"/>
      </rPr>
      <t>Poço de visita para BSTC diâm. 0,80m em blocos de concreto</t>
    </r>
  </si>
  <si>
    <r>
      <rPr>
        <sz val="7"/>
        <rFont val="Arial"/>
        <family val="2"/>
      </rPr>
      <t>3.343,34</t>
    </r>
  </si>
  <si>
    <r>
      <rPr>
        <sz val="7"/>
        <rFont val="Arial"/>
        <family val="2"/>
      </rPr>
      <t>Poço de visita para BTTC diam. 1,20 m - tudo incluído</t>
    </r>
  </si>
  <si>
    <r>
      <rPr>
        <sz val="7"/>
        <rFont val="Arial"/>
        <family val="2"/>
      </rPr>
      <t>23.930,50</t>
    </r>
  </si>
  <si>
    <r>
      <rPr>
        <sz val="7"/>
        <rFont val="Arial"/>
        <family val="2"/>
      </rPr>
      <t>Poço de visita (tubo D=0,40 m) H=1,50 m com tampão F.F.A.P., inclusive escavação e transporte do tampão</t>
    </r>
  </si>
  <si>
    <r>
      <rPr>
        <sz val="7"/>
        <rFont val="Arial"/>
        <family val="2"/>
      </rPr>
      <t>5.377,84</t>
    </r>
  </si>
  <si>
    <r>
      <rPr>
        <sz val="7"/>
        <rFont val="Arial"/>
        <family val="2"/>
      </rPr>
      <t xml:space="preserve">Poço de visita (tubo D=0,60 m) H=1,70 m com tampão F.F.A.P., inclusive escavação e
</t>
    </r>
    <r>
      <rPr>
        <sz val="7"/>
        <rFont val="Arial"/>
        <family val="2"/>
      </rPr>
      <t>transporte do tampão</t>
    </r>
  </si>
  <si>
    <r>
      <rPr>
        <sz val="7"/>
        <rFont val="Arial"/>
        <family val="2"/>
      </rPr>
      <t>5.943,87</t>
    </r>
  </si>
  <si>
    <r>
      <rPr>
        <sz val="7"/>
        <rFont val="Arial"/>
        <family val="2"/>
      </rPr>
      <t xml:space="preserve">Poço de visita (tubo D=0,80 m) H=1,90 m com tampão F.F.A.P., inclusive escavação e
</t>
    </r>
    <r>
      <rPr>
        <sz val="7"/>
        <rFont val="Arial"/>
        <family val="2"/>
      </rPr>
      <t>transporte do tampão</t>
    </r>
  </si>
  <si>
    <r>
      <rPr>
        <sz val="7"/>
        <rFont val="Arial"/>
        <family val="2"/>
      </rPr>
      <t>6.509,86</t>
    </r>
  </si>
  <si>
    <r>
      <rPr>
        <sz val="7"/>
        <rFont val="Arial"/>
        <family val="2"/>
      </rPr>
      <t xml:space="preserve">Poço de visita (tubo D=1,00 m) H=2,10 m com tampão F.F.A.P., inclusive escavação e
</t>
    </r>
    <r>
      <rPr>
        <sz val="7"/>
        <rFont val="Arial"/>
        <family val="2"/>
      </rPr>
      <t>transporte do tampão</t>
    </r>
  </si>
  <si>
    <r>
      <rPr>
        <sz val="7"/>
        <rFont val="Arial"/>
        <family val="2"/>
      </rPr>
      <t>7.075,87</t>
    </r>
  </si>
  <si>
    <r>
      <rPr>
        <sz val="7"/>
        <rFont val="Arial"/>
        <family val="2"/>
      </rPr>
      <t xml:space="preserve">Preparo manual de talude, compreendendo acerto, raspagem eventual de até 0,30m de prof. e
</t>
    </r>
    <r>
      <rPr>
        <sz val="7"/>
        <rFont val="Arial"/>
        <family val="2"/>
      </rPr>
      <t>afastamento lateral</t>
    </r>
  </si>
  <si>
    <r>
      <rPr>
        <sz val="7"/>
        <rFont val="Arial"/>
        <family val="2"/>
      </rPr>
      <t>14,25</t>
    </r>
  </si>
  <si>
    <r>
      <rPr>
        <sz val="7"/>
        <rFont val="Arial"/>
        <family val="2"/>
      </rPr>
      <t xml:space="preserve">Preparo manual de terreno, compreendendo acerto raspagem até 25cm de profundidade e
</t>
    </r>
    <r>
      <rPr>
        <sz val="7"/>
        <rFont val="Arial"/>
        <family val="2"/>
      </rPr>
      <t>afastamento lateral do material excedente</t>
    </r>
  </si>
  <si>
    <r>
      <rPr>
        <sz val="7"/>
        <rFont val="Arial"/>
        <family val="2"/>
      </rPr>
      <t>11,43</t>
    </r>
  </si>
  <si>
    <r>
      <rPr>
        <sz val="7"/>
        <rFont val="Arial"/>
        <family val="2"/>
      </rPr>
      <t>Reaterro com areia, tudo incluído</t>
    </r>
  </si>
  <si>
    <r>
      <rPr>
        <sz val="7"/>
        <rFont val="Arial"/>
        <family val="2"/>
      </rPr>
      <t>57,19</t>
    </r>
  </si>
  <si>
    <r>
      <rPr>
        <sz val="7"/>
        <rFont val="Arial"/>
        <family val="2"/>
      </rPr>
      <t>Reaterro de cavas c/ compactação manual (apiloamento)</t>
    </r>
  </si>
  <si>
    <r>
      <rPr>
        <sz val="7"/>
        <rFont val="Arial"/>
        <family val="2"/>
      </rPr>
      <t>90,66</t>
    </r>
  </si>
  <si>
    <r>
      <rPr>
        <sz val="7"/>
        <rFont val="Arial"/>
        <family val="2"/>
      </rPr>
      <t>Reaterro de cavas c/ compactação manual (apiloamento) (dim. reduz.)</t>
    </r>
  </si>
  <si>
    <r>
      <rPr>
        <sz val="7"/>
        <rFont val="Arial"/>
        <family val="2"/>
      </rPr>
      <t>131,47</t>
    </r>
  </si>
  <si>
    <r>
      <rPr>
        <sz val="7"/>
        <rFont val="Arial"/>
        <family val="2"/>
      </rPr>
      <t>Reaterro de cavas c/ compactação mecânica (compactador manual)</t>
    </r>
  </si>
  <si>
    <r>
      <rPr>
        <sz val="7"/>
        <rFont val="Arial"/>
        <family val="2"/>
      </rPr>
      <t>56,85</t>
    </r>
  </si>
  <si>
    <r>
      <rPr>
        <sz val="7"/>
        <rFont val="Arial"/>
        <family val="2"/>
      </rPr>
      <t>Recuperação de poço de visita inclusive fornecimento tampão F.F.A.P.</t>
    </r>
  </si>
  <si>
    <r>
      <rPr>
        <sz val="7"/>
        <rFont val="Arial"/>
        <family val="2"/>
      </rPr>
      <t>1.133,26</t>
    </r>
  </si>
  <si>
    <r>
      <rPr>
        <sz val="7"/>
        <rFont val="Arial"/>
        <family val="2"/>
      </rPr>
      <t>Religação de rede de água em PVC DN 20mm, inclusive conexões</t>
    </r>
  </si>
  <si>
    <r>
      <rPr>
        <sz val="7"/>
        <rFont val="Arial"/>
        <family val="2"/>
      </rPr>
      <t>26,36</t>
    </r>
  </si>
  <si>
    <r>
      <rPr>
        <sz val="7"/>
        <rFont val="Arial"/>
        <family val="2"/>
      </rPr>
      <t>Religação de rede de água em PVC DN 25mm, incluisve conexões</t>
    </r>
  </si>
  <si>
    <r>
      <rPr>
        <sz val="7"/>
        <rFont val="Arial"/>
        <family val="2"/>
      </rPr>
      <t>27,64</t>
    </r>
  </si>
  <si>
    <r>
      <rPr>
        <sz val="7"/>
        <rFont val="Arial"/>
        <family val="2"/>
      </rPr>
      <t>Religação de rede de água em PVC DN 32mm, incluisve conexões</t>
    </r>
  </si>
  <si>
    <r>
      <rPr>
        <sz val="7"/>
        <rFont val="Arial"/>
        <family val="2"/>
      </rPr>
      <t>35,36</t>
    </r>
  </si>
  <si>
    <r>
      <rPr>
        <sz val="7"/>
        <rFont val="Arial"/>
        <family val="2"/>
      </rPr>
      <t>Religação de rede de água em PVC DN 75mm, inclusive conexões</t>
    </r>
  </si>
  <si>
    <r>
      <rPr>
        <sz val="7"/>
        <rFont val="Arial"/>
        <family val="2"/>
      </rPr>
      <t>99,21</t>
    </r>
  </si>
  <si>
    <r>
      <rPr>
        <sz val="7"/>
        <rFont val="Arial"/>
        <family val="2"/>
      </rPr>
      <t>Religação de rede de água em PVC PBA CL 15 DN 100mm, inclusive conexões</t>
    </r>
  </si>
  <si>
    <r>
      <rPr>
        <sz val="7"/>
        <rFont val="Arial"/>
        <family val="2"/>
      </rPr>
      <t>141,69</t>
    </r>
  </si>
  <si>
    <r>
      <rPr>
        <sz val="7"/>
        <rFont val="Arial"/>
        <family val="2"/>
      </rPr>
      <t>Remanejamento de ligação e religação de redes de esgoto</t>
    </r>
  </si>
  <si>
    <r>
      <rPr>
        <sz val="7"/>
        <rFont val="Arial"/>
        <family val="2"/>
      </rPr>
      <t>109,12</t>
    </r>
  </si>
  <si>
    <r>
      <rPr>
        <sz val="7"/>
        <rFont val="Arial"/>
        <family val="2"/>
      </rPr>
      <t>Remoção de bueiros existentes</t>
    </r>
  </si>
  <si>
    <r>
      <rPr>
        <sz val="7"/>
        <rFont val="Arial"/>
        <family val="2"/>
      </rPr>
      <t>196,70</t>
    </r>
  </si>
  <si>
    <r>
      <rPr>
        <sz val="7"/>
        <rFont val="Arial"/>
        <family val="2"/>
      </rPr>
      <t>Rip-rap c/ argamassa cimento areia 1:6, inclusive aquisição e transporte dos materiais</t>
    </r>
  </si>
  <si>
    <r>
      <rPr>
        <sz val="7"/>
        <rFont val="Arial"/>
        <family val="2"/>
      </rPr>
      <t>459,60</t>
    </r>
  </si>
  <si>
    <r>
      <rPr>
        <sz val="7"/>
        <rFont val="Arial"/>
        <family val="2"/>
      </rPr>
      <t>Rip-rap de areia inclusive escavação, transporte e fornecimento de materiais</t>
    </r>
  </si>
  <si>
    <r>
      <rPr>
        <sz val="7"/>
        <rFont val="Arial"/>
        <family val="2"/>
      </rPr>
      <t>588,27</t>
    </r>
  </si>
  <si>
    <r>
      <rPr>
        <sz val="7"/>
        <rFont val="Arial"/>
        <family val="2"/>
      </rPr>
      <t>Rip-rap de solo e cimento (Traço 1:15)</t>
    </r>
  </si>
  <si>
    <r>
      <rPr>
        <sz val="7"/>
        <rFont val="Arial"/>
        <family val="2"/>
      </rPr>
      <t>147,63</t>
    </r>
  </si>
  <si>
    <r>
      <rPr>
        <sz val="7"/>
        <rFont val="Arial"/>
        <family val="2"/>
      </rPr>
      <t>Saída d'água concreto armado DP-1 c/ caiação</t>
    </r>
  </si>
  <si>
    <r>
      <rPr>
        <sz val="7"/>
        <rFont val="Arial"/>
        <family val="2"/>
      </rPr>
      <t>398,75</t>
    </r>
  </si>
  <si>
    <r>
      <rPr>
        <sz val="7"/>
        <rFont val="Arial"/>
        <family val="2"/>
      </rPr>
      <t>Saída d'água concreto p/ aterro c/ caiação (SDA-01)</t>
    </r>
  </si>
  <si>
    <r>
      <rPr>
        <sz val="7"/>
        <rFont val="Arial"/>
        <family val="2"/>
      </rPr>
      <t>1.950,57</t>
    </r>
  </si>
  <si>
    <r>
      <rPr>
        <sz val="7"/>
        <rFont val="Arial"/>
        <family val="2"/>
      </rPr>
      <t>Saída d'água concreto p/ aterro c/ caiação (SDA-02)</t>
    </r>
  </si>
  <si>
    <r>
      <rPr>
        <sz val="7"/>
        <rFont val="Arial"/>
        <family val="2"/>
      </rPr>
      <t>2.330,68</t>
    </r>
  </si>
  <si>
    <r>
      <rPr>
        <sz val="7"/>
        <rFont val="Arial"/>
        <family val="2"/>
      </rPr>
      <t>Saída d'água concreto p/ corte c/ caiação (SDC-01)</t>
    </r>
  </si>
  <si>
    <r>
      <rPr>
        <sz val="7"/>
        <rFont val="Arial"/>
        <family val="2"/>
      </rPr>
      <t>992,23</t>
    </r>
  </si>
  <si>
    <r>
      <rPr>
        <sz val="7"/>
        <rFont val="Arial"/>
        <family val="2"/>
      </rPr>
      <t>Sarjeta de concreto DP-1 (0,081 m³/m) calha triangular, inclusive caiação</t>
    </r>
  </si>
  <si>
    <r>
      <rPr>
        <sz val="7"/>
        <rFont val="Arial"/>
        <family val="2"/>
      </rPr>
      <t>119,18</t>
    </r>
  </si>
  <si>
    <r>
      <rPr>
        <sz val="7"/>
        <rFont val="Arial"/>
        <family val="2"/>
      </rPr>
      <t>Sarjeta de concreto DP-2 (0,085 m³/m) calha triangular, inclusive caiação</t>
    </r>
  </si>
  <si>
    <r>
      <rPr>
        <sz val="7"/>
        <rFont val="Arial"/>
        <family val="2"/>
      </rPr>
      <t>124,66</t>
    </r>
  </si>
  <si>
    <r>
      <rPr>
        <sz val="7"/>
        <rFont val="Arial"/>
        <family val="2"/>
      </rPr>
      <t>Sarjeta de concreto SCA 40/10</t>
    </r>
  </si>
  <si>
    <r>
      <rPr>
        <sz val="7"/>
        <rFont val="Arial"/>
        <family val="2"/>
      </rPr>
      <t>107,30</t>
    </r>
  </si>
  <si>
    <r>
      <rPr>
        <sz val="7"/>
        <rFont val="Arial"/>
        <family val="2"/>
      </rPr>
      <t>Sarjeta de concreto (SCA 70/15) calha triangular, inclusive caiação</t>
    </r>
  </si>
  <si>
    <r>
      <rPr>
        <sz val="7"/>
        <rFont val="Arial"/>
        <family val="2"/>
      </rPr>
      <t>139,84</t>
    </r>
  </si>
  <si>
    <r>
      <rPr>
        <sz val="7"/>
        <rFont val="Arial"/>
        <family val="2"/>
      </rPr>
      <t>Sarjeta de concreto (SCA 90/10) calha triangular, inclusive caiação</t>
    </r>
  </si>
  <si>
    <r>
      <rPr>
        <sz val="7"/>
        <rFont val="Arial"/>
        <family val="2"/>
      </rPr>
      <t>254,37</t>
    </r>
  </si>
  <si>
    <r>
      <rPr>
        <sz val="7"/>
        <rFont val="Arial"/>
        <family val="2"/>
      </rPr>
      <t>Sarjeta de concreto SCC 40/15</t>
    </r>
  </si>
  <si>
    <r>
      <rPr>
        <sz val="7"/>
        <rFont val="Arial"/>
        <family val="2"/>
      </rPr>
      <t>133,74</t>
    </r>
  </si>
  <si>
    <r>
      <rPr>
        <sz val="7"/>
        <rFont val="Arial"/>
        <family val="2"/>
      </rPr>
      <t>Sarjeta de concreto (STC - 02) calha triangular em corte/aterro, inclusive caiação</t>
    </r>
  </si>
  <si>
    <r>
      <rPr>
        <sz val="7"/>
        <rFont val="Arial"/>
        <family val="2"/>
      </rPr>
      <t>116,74</t>
    </r>
  </si>
  <si>
    <r>
      <rPr>
        <sz val="7"/>
        <rFont val="Arial"/>
        <family val="2"/>
      </rPr>
      <t>Sarjeta de concreto (STC - 04) calha triangular de bancada em corte, inclusive caiação</t>
    </r>
  </si>
  <si>
    <r>
      <rPr>
        <sz val="7"/>
        <rFont val="Arial"/>
        <family val="2"/>
      </rPr>
      <t>87,00</t>
    </r>
  </si>
  <si>
    <r>
      <rPr>
        <sz val="7"/>
        <rFont val="Arial"/>
        <family val="2"/>
      </rPr>
      <t>Tampa de concreto em grelha, fornecimento, assentamento e transporte</t>
    </r>
  </si>
  <si>
    <r>
      <rPr>
        <sz val="7"/>
        <rFont val="Arial"/>
        <family val="2"/>
      </rPr>
      <t>351,12</t>
    </r>
  </si>
  <si>
    <r>
      <rPr>
        <sz val="7"/>
        <rFont val="Arial"/>
        <family val="2"/>
      </rPr>
      <t>Tampão F.F.A.P. com 100 kg, fornecimento, assentamento e transporte</t>
    </r>
  </si>
  <si>
    <r>
      <rPr>
        <sz val="7"/>
        <rFont val="Arial"/>
        <family val="2"/>
      </rPr>
      <t>765,98</t>
    </r>
  </si>
  <si>
    <r>
      <rPr>
        <sz val="7"/>
        <rFont val="Arial"/>
        <family val="2"/>
      </rPr>
      <t xml:space="preserve">Tapume de vedação e proteção, executado com chapas de compensado resinado com 6mm
</t>
    </r>
    <r>
      <rPr>
        <sz val="7"/>
        <rFont val="Arial"/>
        <family val="2"/>
      </rPr>
      <t>de espessura, exclusive pintura</t>
    </r>
  </si>
  <si>
    <r>
      <rPr>
        <sz val="7"/>
        <rFont val="Arial"/>
        <family val="2"/>
      </rPr>
      <t>63,79</t>
    </r>
  </si>
  <si>
    <r>
      <rPr>
        <sz val="7"/>
        <rFont val="Arial"/>
        <family val="2"/>
      </rPr>
      <t>Tela de aço soldada Telcon Q-138 ou similar, fornecimento e assentamento.</t>
    </r>
  </si>
  <si>
    <r>
      <rPr>
        <sz val="7"/>
        <rFont val="Arial"/>
        <family val="2"/>
      </rPr>
      <t>89,56</t>
    </r>
  </si>
  <si>
    <r>
      <rPr>
        <sz val="7"/>
        <rFont val="Arial"/>
        <family val="2"/>
      </rPr>
      <t>Tela de aço soldada Telcon Q-196 ou similar, fornecimento e assentamento.</t>
    </r>
  </si>
  <si>
    <r>
      <rPr>
        <sz val="7"/>
        <rFont val="Arial"/>
        <family val="2"/>
      </rPr>
      <t>85,47</t>
    </r>
  </si>
  <si>
    <r>
      <rPr>
        <sz val="7"/>
        <rFont val="Arial"/>
        <family val="2"/>
      </rPr>
      <t>Terminal de dreno de alívio de pavimento (DP - TDA - 01)</t>
    </r>
  </si>
  <si>
    <r>
      <rPr>
        <sz val="7"/>
        <rFont val="Arial"/>
        <family val="2"/>
      </rPr>
      <t>479,69</t>
    </r>
  </si>
  <si>
    <r>
      <rPr>
        <sz val="7"/>
        <rFont val="Arial"/>
        <family val="2"/>
      </rPr>
      <t>Transporte de materiais encosta abaixo, serviço manual, inclusive carga e descarga</t>
    </r>
  </si>
  <si>
    <r>
      <rPr>
        <sz val="7"/>
        <rFont val="Arial"/>
        <family val="2"/>
      </rPr>
      <t>t dam</t>
    </r>
  </si>
  <si>
    <r>
      <rPr>
        <sz val="7"/>
        <rFont val="Arial"/>
        <family val="2"/>
      </rPr>
      <t>32,38</t>
    </r>
  </si>
  <si>
    <r>
      <rPr>
        <sz val="7"/>
        <rFont val="Arial"/>
        <family val="2"/>
      </rPr>
      <t>Transporte de materiais encosta acima, serviço manual, inclusive carga e descarga</t>
    </r>
  </si>
  <si>
    <r>
      <rPr>
        <sz val="7"/>
        <rFont val="Arial"/>
        <family val="2"/>
      </rPr>
      <t>43,81</t>
    </r>
  </si>
  <si>
    <r>
      <rPr>
        <sz val="7"/>
        <rFont val="Arial"/>
        <family val="2"/>
      </rPr>
      <t>Transposição de segmento de sarjeta - TSS 01, inclusive transporte do tubo de concreto</t>
    </r>
  </si>
  <si>
    <r>
      <rPr>
        <sz val="7"/>
        <rFont val="Arial"/>
        <family val="2"/>
      </rPr>
      <t>464,26</t>
    </r>
  </si>
  <si>
    <r>
      <rPr>
        <sz val="7"/>
        <rFont val="Arial"/>
        <family val="2"/>
      </rPr>
      <t xml:space="preserve">Trincheira drenante cega (0,50 x 1,70) m, inclusive transporte da brita c/ geotêxtil não tecido
</t>
    </r>
    <r>
      <rPr>
        <sz val="7"/>
        <rFont val="Arial"/>
        <family val="2"/>
      </rPr>
      <t>res.long. mín 16 kn/m</t>
    </r>
  </si>
  <si>
    <r>
      <rPr>
        <sz val="7"/>
        <rFont val="Arial"/>
        <family val="2"/>
      </rPr>
      <t>610,86</t>
    </r>
  </si>
  <si>
    <r>
      <rPr>
        <sz val="7"/>
        <rFont val="Arial"/>
        <family val="2"/>
      </rPr>
      <t>Tubo de PVC NBR 5648 diâmetro 50 mm, fornecimento e assentamento</t>
    </r>
  </si>
  <si>
    <r>
      <rPr>
        <sz val="7"/>
        <rFont val="Arial"/>
        <family val="2"/>
      </rPr>
      <t>32,72</t>
    </r>
  </si>
  <si>
    <r>
      <rPr>
        <sz val="7"/>
        <rFont val="Arial"/>
        <family val="2"/>
      </rPr>
      <t>Tubo de PVC NBR 5648 diâmetro 75 mm, fornecimento e assentamento</t>
    </r>
  </si>
  <si>
    <r>
      <rPr>
        <sz val="7"/>
        <rFont val="Arial"/>
        <family val="2"/>
      </rPr>
      <t>80,20</t>
    </r>
  </si>
  <si>
    <r>
      <rPr>
        <sz val="7"/>
        <rFont val="Arial"/>
        <family val="2"/>
      </rPr>
      <t>Tubo de PVC rígido série R diâmetro 100 mm, fornecimento e assentamento</t>
    </r>
  </si>
  <si>
    <r>
      <rPr>
        <sz val="7"/>
        <rFont val="Arial"/>
        <family val="2"/>
      </rPr>
      <t>60,84</t>
    </r>
  </si>
  <si>
    <r>
      <rPr>
        <sz val="7"/>
        <rFont val="Arial"/>
        <family val="2"/>
      </rPr>
      <t>Tubo irrifort agropecuário diâmetro 32 mm, fornecimento e assentamento</t>
    </r>
  </si>
  <si>
    <r>
      <rPr>
        <sz val="7"/>
        <rFont val="Arial"/>
        <family val="2"/>
      </rPr>
      <t>Tubo para irrigação linha fixa PN40 50 mm, fornecimento e assentamento</t>
    </r>
  </si>
  <si>
    <r>
      <rPr>
        <sz val="7"/>
        <rFont val="Arial"/>
        <family val="2"/>
      </rPr>
      <t>16,16</t>
    </r>
  </si>
  <si>
    <r>
      <rPr>
        <sz val="7"/>
        <rFont val="Arial"/>
        <family val="2"/>
      </rPr>
      <t>Tubos de ferro fundido diâmetro 0,90 m, assentamento</t>
    </r>
  </si>
  <si>
    <r>
      <rPr>
        <sz val="7"/>
        <rFont val="Arial"/>
        <family val="2"/>
      </rPr>
      <t>252,46</t>
    </r>
  </si>
  <si>
    <r>
      <rPr>
        <sz val="7"/>
        <rFont val="Arial"/>
        <family val="2"/>
      </rPr>
      <t>Tubos para irrigação Linha fixa PN40, diâmetro 75 mm, fornecimento e assentamento</t>
    </r>
  </si>
  <si>
    <r>
      <rPr>
        <sz val="7"/>
        <rFont val="Arial"/>
        <family val="2"/>
      </rPr>
      <t>24,29</t>
    </r>
  </si>
  <si>
    <r>
      <rPr>
        <sz val="7"/>
        <rFont val="Arial"/>
        <family val="2"/>
      </rPr>
      <t>Valeta de pedra argamassada VPAR</t>
    </r>
  </si>
  <si>
    <r>
      <rPr>
        <sz val="7"/>
        <rFont val="Arial"/>
        <family val="2"/>
      </rPr>
      <t>Valeta de pedra jogada VPJ, inclusive transporte da pedra</t>
    </r>
  </si>
  <si>
    <r>
      <rPr>
        <sz val="7"/>
        <rFont val="Arial"/>
        <family val="2"/>
      </rPr>
      <t>240,69</t>
    </r>
  </si>
  <si>
    <r>
      <rPr>
        <sz val="7"/>
        <rFont val="Arial"/>
        <family val="2"/>
      </rPr>
      <t>Valeta de proteção de aterro enleivada (VPA-01 DNIT)</t>
    </r>
  </si>
  <si>
    <r>
      <rPr>
        <sz val="7"/>
        <rFont val="Arial"/>
        <family val="2"/>
      </rPr>
      <t>126,08</t>
    </r>
  </si>
  <si>
    <r>
      <rPr>
        <sz val="7"/>
        <rFont val="Arial"/>
        <family val="2"/>
      </rPr>
      <t>Valeta de proteção de aterro revestida em concreto (VPA-03 DNIT)</t>
    </r>
  </si>
  <si>
    <r>
      <rPr>
        <sz val="7"/>
        <rFont val="Arial"/>
        <family val="2"/>
      </rPr>
      <t>126,97</t>
    </r>
  </si>
  <si>
    <r>
      <rPr>
        <sz val="7"/>
        <rFont val="Arial"/>
        <family val="2"/>
      </rPr>
      <t>Valeta de proteção de aterro VPA 02 (revestida em concreto)</t>
    </r>
  </si>
  <si>
    <r>
      <rPr>
        <sz val="7"/>
        <rFont val="Arial"/>
        <family val="2"/>
      </rPr>
      <t>248,99</t>
    </r>
  </si>
  <si>
    <r>
      <rPr>
        <sz val="7"/>
        <rFont val="Arial"/>
        <family val="2"/>
      </rPr>
      <t>Valeta de proteção de aterro VPA-01 (escavação)</t>
    </r>
  </si>
  <si>
    <r>
      <rPr>
        <sz val="7"/>
        <rFont val="Arial"/>
        <family val="2"/>
      </rPr>
      <t>89,40</t>
    </r>
  </si>
  <si>
    <r>
      <rPr>
        <sz val="7"/>
        <rFont val="Arial"/>
        <family val="2"/>
      </rPr>
      <t>Valeta de proteção de corte - desobstrução e limpeza</t>
    </r>
  </si>
  <si>
    <r>
      <rPr>
        <sz val="7"/>
        <rFont val="Arial"/>
        <family val="2"/>
      </rPr>
      <t>4,98</t>
    </r>
  </si>
  <si>
    <r>
      <rPr>
        <sz val="7"/>
        <rFont val="Arial"/>
        <family val="2"/>
      </rPr>
      <t>Valeta de proteção de corte enleivada (VPC-01 DNIT)</t>
    </r>
  </si>
  <si>
    <r>
      <rPr>
        <sz val="7"/>
        <rFont val="Arial"/>
        <family val="2"/>
      </rPr>
      <t>123,44</t>
    </r>
  </si>
  <si>
    <r>
      <rPr>
        <sz val="7"/>
        <rFont val="Arial"/>
        <family val="2"/>
      </rPr>
      <t>Valeta de proteção de corte revestida em concreto VPC-03</t>
    </r>
  </si>
  <si>
    <r>
      <rPr>
        <sz val="7"/>
        <rFont val="Arial"/>
        <family val="2"/>
      </rPr>
      <t>284,89</t>
    </r>
  </si>
  <si>
    <r>
      <rPr>
        <sz val="7"/>
        <rFont val="Arial"/>
        <family val="2"/>
      </rPr>
      <t>Valeta de proteção de corte VPC-01 (escavação)</t>
    </r>
  </si>
  <si>
    <r>
      <rPr>
        <sz val="7"/>
        <rFont val="Arial"/>
        <family val="2"/>
      </rPr>
      <t>48,40</t>
    </r>
  </si>
  <si>
    <r>
      <rPr>
        <sz val="7"/>
        <rFont val="Arial"/>
        <family val="2"/>
      </rPr>
      <t>Valeta de proteção de corte VPC-02 (revestida em grama)</t>
    </r>
  </si>
  <si>
    <r>
      <rPr>
        <sz val="7"/>
        <rFont val="Arial"/>
        <family val="2"/>
      </rPr>
      <t>102,07</t>
    </r>
  </si>
  <si>
    <r>
      <rPr>
        <sz val="7"/>
        <rFont val="Arial"/>
        <family val="2"/>
      </rPr>
      <t>Grupo de serviço: MATERIAL BETUMINOSO</t>
    </r>
  </si>
  <si>
    <r>
      <rPr>
        <sz val="7"/>
        <rFont val="Arial"/>
        <family val="2"/>
      </rPr>
      <t>Bonificação de 15,28% sobre Materiais Betuminosos</t>
    </r>
  </si>
  <si>
    <r>
      <rPr>
        <sz val="7"/>
        <rFont val="Arial"/>
        <family val="2"/>
      </rPr>
      <t>%</t>
    </r>
  </si>
  <si>
    <r>
      <rPr>
        <sz val="7"/>
        <rFont val="Arial"/>
        <family val="2"/>
      </rPr>
      <t>0,00</t>
    </r>
  </si>
  <si>
    <r>
      <rPr>
        <sz val="7"/>
        <rFont val="Arial"/>
        <family val="2"/>
      </rPr>
      <t>CAP FLEX 60/85, fornecimento</t>
    </r>
  </si>
  <si>
    <r>
      <rPr>
        <sz val="7"/>
        <rFont val="Arial"/>
        <family val="2"/>
      </rPr>
      <t>5.863,75</t>
    </r>
  </si>
  <si>
    <r>
      <rPr>
        <sz val="7"/>
        <rFont val="Arial"/>
        <family val="2"/>
      </rPr>
      <t>CAP-50/70, fornecimento</t>
    </r>
  </si>
  <si>
    <r>
      <rPr>
        <sz val="7"/>
        <rFont val="Arial"/>
        <family val="2"/>
      </rPr>
      <t>4.183,57</t>
    </r>
  </si>
  <si>
    <r>
      <rPr>
        <sz val="7"/>
        <rFont val="Arial"/>
        <family val="2"/>
      </rPr>
      <t>CM-30, fornecimento</t>
    </r>
  </si>
  <si>
    <r>
      <rPr>
        <sz val="7"/>
        <rFont val="Arial"/>
        <family val="2"/>
      </rPr>
      <t>5.578,44</t>
    </r>
  </si>
  <si>
    <r>
      <rPr>
        <sz val="7"/>
        <rFont val="Arial"/>
        <family val="2"/>
      </rPr>
      <t>Dope, fornecimento</t>
    </r>
  </si>
  <si>
    <r>
      <rPr>
        <sz val="7"/>
        <rFont val="Arial"/>
        <family val="2"/>
      </rPr>
      <t>72.220,00</t>
    </r>
  </si>
  <si>
    <r>
      <rPr>
        <sz val="7"/>
        <rFont val="Arial"/>
        <family val="2"/>
      </rPr>
      <t>Emulsão Asfáltica para Imprimação (EAI), fornecimento</t>
    </r>
  </si>
  <si>
    <r>
      <rPr>
        <sz val="7"/>
        <rFont val="Arial"/>
        <family val="2"/>
      </rPr>
      <t>3.943,98</t>
    </r>
  </si>
  <si>
    <r>
      <rPr>
        <sz val="7"/>
        <rFont val="Arial"/>
        <family val="2"/>
      </rPr>
      <t>Emulsão RL-1C- FLEX (Emulflex RL-1C-E), fornecimento</t>
    </r>
  </si>
  <si>
    <r>
      <rPr>
        <sz val="7"/>
        <rFont val="Arial"/>
        <family val="2"/>
      </rPr>
      <t>4.324,91</t>
    </r>
  </si>
  <si>
    <r>
      <rPr>
        <sz val="7"/>
        <rFont val="Arial"/>
        <family val="2"/>
      </rPr>
      <t>Emulsão RM-1C, fornecimento</t>
    </r>
  </si>
  <si>
    <r>
      <rPr>
        <sz val="7"/>
        <rFont val="Arial"/>
        <family val="2"/>
      </rPr>
      <t>3.446,03</t>
    </r>
  </si>
  <si>
    <r>
      <rPr>
        <sz val="7"/>
        <rFont val="Arial"/>
        <family val="2"/>
      </rPr>
      <t>Emulsão RR-1C FLEX (Emulflex RR-1C-E,) fornecimento</t>
    </r>
  </si>
  <si>
    <r>
      <rPr>
        <sz val="7"/>
        <rFont val="Arial"/>
        <family val="2"/>
      </rPr>
      <t>4.005,02</t>
    </r>
  </si>
  <si>
    <r>
      <rPr>
        <sz val="7"/>
        <rFont val="Arial"/>
        <family val="2"/>
      </rPr>
      <t>Emulsão RR-1C, fornecimento</t>
    </r>
  </si>
  <si>
    <r>
      <rPr>
        <sz val="7"/>
        <rFont val="Arial"/>
        <family val="2"/>
      </rPr>
      <t>3.097,30</t>
    </r>
  </si>
  <si>
    <r>
      <rPr>
        <sz val="7"/>
        <rFont val="Arial"/>
        <family val="2"/>
      </rPr>
      <t>Emulsão RR-2C, fornecimento</t>
    </r>
  </si>
  <si>
    <r>
      <rPr>
        <sz val="7"/>
        <rFont val="Arial"/>
        <family val="2"/>
      </rPr>
      <t>3.835,87</t>
    </r>
  </si>
  <si>
    <r>
      <rPr>
        <sz val="7"/>
        <rFont val="Arial"/>
        <family val="2"/>
      </rPr>
      <t>Emulsão RR-2C-FLEX (Emulflex RR-2C-E), fornecimento</t>
    </r>
  </si>
  <si>
    <r>
      <rPr>
        <sz val="7"/>
        <rFont val="Arial"/>
        <family val="2"/>
      </rPr>
      <t>4.239,21</t>
    </r>
  </si>
  <si>
    <r>
      <rPr>
        <sz val="7"/>
        <rFont val="Arial"/>
        <family val="2"/>
      </rPr>
      <t>Grupo de serviço: OBRAS COMPLEMENTARES</t>
    </r>
  </si>
  <si>
    <r>
      <rPr>
        <sz val="7"/>
        <rFont val="Arial"/>
        <family val="2"/>
      </rPr>
      <t>Abrigo de Ônibus - Rodovia Rural - 3,40 m x 6,00 m</t>
    </r>
  </si>
  <si>
    <r>
      <rPr>
        <sz val="7"/>
        <rFont val="Arial"/>
        <family val="2"/>
      </rPr>
      <t>21.141,64</t>
    </r>
  </si>
  <si>
    <r>
      <rPr>
        <sz val="7"/>
        <rFont val="Arial"/>
        <family val="2"/>
      </rPr>
      <t>Abrigo de Ônibus Urbano - Padrão reduzido - 2,40 x 6,00 m</t>
    </r>
  </si>
  <si>
    <r>
      <rPr>
        <sz val="7"/>
        <rFont val="Arial"/>
        <family val="2"/>
      </rPr>
      <t>16.072,91</t>
    </r>
  </si>
  <si>
    <r>
      <rPr>
        <sz val="7"/>
        <rFont val="Arial"/>
        <family val="2"/>
      </rPr>
      <t xml:space="preserve">Alvenaria de tijolos cerâmicos maciços aparentes 5x10x20cm,assent.c/argam.de cimento,cal
</t>
    </r>
    <r>
      <rPr>
        <sz val="7"/>
        <rFont val="Arial"/>
        <family val="2"/>
      </rPr>
      <t>hidratada CH1 e areia no traço 1:0,5:8,juntas de 10mm e esp.</t>
    </r>
  </si>
  <si>
    <r>
      <rPr>
        <sz val="7"/>
        <rFont val="Arial"/>
        <family val="2"/>
      </rPr>
      <t>132,40</t>
    </r>
  </si>
  <si>
    <r>
      <rPr>
        <sz val="7"/>
        <rFont val="Arial"/>
        <family val="2"/>
      </rPr>
      <t>Braço galvanizado 101mm - projeção 4,70m, fornecimento e instalação</t>
    </r>
  </si>
  <si>
    <r>
      <rPr>
        <sz val="7"/>
        <rFont val="Arial"/>
        <family val="2"/>
      </rPr>
      <t>3.150,14</t>
    </r>
  </si>
  <si>
    <r>
      <rPr>
        <sz val="7"/>
        <rFont val="Arial"/>
        <family val="2"/>
      </rPr>
      <t>Cabo de cobre nú, seção 35 mm2, fornecimento e colocação</t>
    </r>
  </si>
  <si>
    <r>
      <rPr>
        <sz val="7"/>
        <rFont val="Arial"/>
        <family val="2"/>
      </rPr>
      <t>48,83</t>
    </r>
  </si>
  <si>
    <r>
      <rPr>
        <sz val="7"/>
        <rFont val="Arial"/>
        <family val="2"/>
      </rPr>
      <t>Cabo flexível 2 x 1,5 mm², fornecimento e instalação</t>
    </r>
  </si>
  <si>
    <r>
      <rPr>
        <sz val="7"/>
        <rFont val="Arial"/>
        <family val="2"/>
      </rPr>
      <t>10,05</t>
    </r>
  </si>
  <si>
    <r>
      <rPr>
        <sz val="7"/>
        <rFont val="Arial"/>
        <family val="2"/>
      </rPr>
      <t>Cabo flexível 2 x 2,5 mm², fornecimento e instalação</t>
    </r>
  </si>
  <si>
    <r>
      <rPr>
        <sz val="7"/>
        <rFont val="Arial"/>
        <family val="2"/>
      </rPr>
      <t>13,70</t>
    </r>
  </si>
  <si>
    <r>
      <rPr>
        <sz val="7"/>
        <rFont val="Arial"/>
        <family val="2"/>
      </rPr>
      <t>Cabo flexível 3 x 1,5 mm², fornecimento e instalação</t>
    </r>
  </si>
  <si>
    <r>
      <rPr>
        <sz val="7"/>
        <rFont val="Arial"/>
        <family val="2"/>
      </rPr>
      <t>11,78</t>
    </r>
  </si>
  <si>
    <r>
      <rPr>
        <sz val="7"/>
        <rFont val="Arial"/>
        <family val="2"/>
      </rPr>
      <t>Cabo flexível 4 x 1,5 mm², fornecimento e instalação</t>
    </r>
  </si>
  <si>
    <r>
      <rPr>
        <sz val="7"/>
        <rFont val="Arial"/>
        <family val="2"/>
      </rPr>
      <t>13,99</t>
    </r>
  </si>
  <si>
    <r>
      <rPr>
        <sz val="7"/>
        <rFont val="Arial"/>
        <family val="2"/>
      </rPr>
      <t>Caixa de passagem de concreto armado de 0,40 x 0,40 x 0,40m</t>
    </r>
  </si>
  <si>
    <r>
      <rPr>
        <sz val="7"/>
        <rFont val="Arial"/>
        <family val="2"/>
      </rPr>
      <t>611,28</t>
    </r>
  </si>
  <si>
    <r>
      <rPr>
        <sz val="7"/>
        <rFont val="Arial"/>
        <family val="2"/>
      </rPr>
      <t>Caixa de passagem de eletroduto de lógica</t>
    </r>
  </si>
  <si>
    <r>
      <rPr>
        <sz val="7"/>
        <rFont val="Arial"/>
        <family val="2"/>
      </rPr>
      <t>1.412,30</t>
    </r>
  </si>
  <si>
    <r>
      <rPr>
        <sz val="7"/>
        <rFont val="Arial"/>
        <family val="2"/>
      </rPr>
      <t>Calçada de concreto</t>
    </r>
  </si>
  <si>
    <r>
      <rPr>
        <sz val="7"/>
        <rFont val="Arial"/>
        <family val="2"/>
      </rPr>
      <t>65,56</t>
    </r>
  </si>
  <si>
    <r>
      <rPr>
        <sz val="7"/>
        <rFont val="Arial"/>
        <family val="2"/>
      </rPr>
      <t xml:space="preserve">Calçada de concreto fck=15 MP, camurçado c/ argam. cimento e areia 1:4, lastro de brita e 8
</t>
    </r>
    <r>
      <rPr>
        <sz val="7"/>
        <rFont val="Arial"/>
        <family val="2"/>
      </rPr>
      <t>cm de concreto, incl. preparo da caixa e transp. da brita</t>
    </r>
  </si>
  <si>
    <r>
      <rPr>
        <sz val="7"/>
        <rFont val="Arial"/>
        <family val="2"/>
      </rPr>
      <t>136,53</t>
    </r>
  </si>
  <si>
    <r>
      <rPr>
        <sz val="7"/>
        <rFont val="Arial"/>
        <family val="2"/>
      </rPr>
      <t xml:space="preserve">Cerca de arame farpado 4 fios com mourões  a cada 2,0 m, esticadores de madeira, a cada 20
</t>
    </r>
    <r>
      <rPr>
        <sz val="7"/>
        <rFont val="Arial"/>
        <family val="2"/>
      </rPr>
      <t>,0 m, inclusive transporte de mourão e arame farpado)</t>
    </r>
  </si>
  <si>
    <r>
      <rPr>
        <sz val="7"/>
        <rFont val="Arial"/>
        <family val="2"/>
      </rPr>
      <t>25,76</t>
    </r>
  </si>
  <si>
    <r>
      <rPr>
        <sz val="7"/>
        <rFont val="Arial"/>
        <family val="2"/>
      </rPr>
      <t xml:space="preserve">Cerca de arame farpado 4 fios com mourões a cada 1,0 m, esticadores de madeira, a cada 20,
</t>
    </r>
    <r>
      <rPr>
        <sz val="7"/>
        <rFont val="Arial"/>
        <family val="2"/>
      </rPr>
      <t>0 m, inclusive transporte de mourão e arame farpado</t>
    </r>
  </si>
  <si>
    <r>
      <rPr>
        <sz val="7"/>
        <rFont val="Arial"/>
        <family val="2"/>
      </rPr>
      <t>37,51</t>
    </r>
  </si>
  <si>
    <r>
      <rPr>
        <sz val="7"/>
        <rFont val="Arial"/>
        <family val="2"/>
      </rPr>
      <t xml:space="preserve">Cerca de arame farpado 4 fios com mourões, a cada 2,5 m, esticadores de madeira a cada 60,
</t>
    </r>
    <r>
      <rPr>
        <sz val="7"/>
        <rFont val="Arial"/>
        <family val="2"/>
      </rPr>
      <t>0m, inclusive transporte de arame farpado e mourão</t>
    </r>
  </si>
  <si>
    <r>
      <rPr>
        <sz val="7"/>
        <rFont val="Arial"/>
        <family val="2"/>
      </rPr>
      <t>27,75</t>
    </r>
  </si>
  <si>
    <r>
      <rPr>
        <sz val="7"/>
        <rFont val="Arial"/>
        <family val="2"/>
      </rPr>
      <t xml:space="preserve">Cerca de arame farpado 4 fios com mourões a cada 3,0 metros e sem esticadores, inclusive
</t>
    </r>
    <r>
      <rPr>
        <sz val="7"/>
        <rFont val="Arial"/>
        <family val="2"/>
      </rPr>
      <t>transporte de arame e mourão</t>
    </r>
  </si>
  <si>
    <r>
      <rPr>
        <sz val="7"/>
        <rFont val="Arial"/>
        <family val="2"/>
      </rPr>
      <t>27,06</t>
    </r>
  </si>
  <si>
    <r>
      <rPr>
        <sz val="7"/>
        <rFont val="Arial"/>
        <family val="2"/>
      </rPr>
      <t>Cerca de arame farpado 4 fios com postes cada 2,5 m, esticadores de concreto a cada 25,0 m</t>
    </r>
  </si>
  <si>
    <r>
      <rPr>
        <sz val="7"/>
        <rFont val="Arial"/>
        <family val="2"/>
      </rPr>
      <t>40,76</t>
    </r>
  </si>
  <si>
    <r>
      <rPr>
        <sz val="7"/>
        <rFont val="Arial"/>
        <family val="2"/>
      </rPr>
      <t>Cerca de arame farpado 8 fios com postes concreto 10 x 10 x 220 cm, a cada 1,5 m</t>
    </r>
  </si>
  <si>
    <r>
      <rPr>
        <sz val="7"/>
        <rFont val="Arial"/>
        <family val="2"/>
      </rPr>
      <t>69,76</t>
    </r>
  </si>
  <si>
    <r>
      <rPr>
        <sz val="7"/>
        <rFont val="Arial"/>
        <family val="2"/>
      </rPr>
      <t>Cerca de arame farpado 8 fios com postes triangulares 10 x 200 cm, a cada 2,5 m, mourão de concreto 10 x 10 x 220 cm, a cada 50,0 m</t>
    </r>
  </si>
  <si>
    <r>
      <rPr>
        <sz val="7"/>
        <rFont val="Arial"/>
        <family val="2"/>
      </rPr>
      <t>44,00</t>
    </r>
  </si>
  <si>
    <r>
      <rPr>
        <sz val="7"/>
        <rFont val="Arial"/>
        <family val="2"/>
      </rPr>
      <t xml:space="preserve">Cerca de arame farpado,4 fios ,mourões de madeira a cada 2,5 m e esticadores de concreto/
</t>
    </r>
    <r>
      <rPr>
        <sz val="7"/>
        <rFont val="Arial"/>
        <family val="2"/>
      </rPr>
      <t>madeira a cada 40m</t>
    </r>
  </si>
  <si>
    <r>
      <rPr>
        <sz val="7"/>
        <rFont val="Arial"/>
        <family val="2"/>
      </rPr>
      <t>43,32</t>
    </r>
  </si>
  <si>
    <r>
      <rPr>
        <sz val="7"/>
        <rFont val="Arial"/>
        <family val="2"/>
      </rPr>
      <t xml:space="preserve">Cerca de arame liso 4 fios com mourões cada 2,0 m, esticadores de madeira, a cada 20,0 m,
</t>
    </r>
    <r>
      <rPr>
        <sz val="7"/>
        <rFont val="Arial"/>
        <family val="2"/>
      </rPr>
      <t>inclusive transporte de mourão e arame liso</t>
    </r>
  </si>
  <si>
    <r>
      <rPr>
        <sz val="7"/>
        <rFont val="Arial"/>
        <family val="2"/>
      </rPr>
      <t>25,68</t>
    </r>
  </si>
  <si>
    <r>
      <rPr>
        <sz val="7"/>
        <rFont val="Arial"/>
        <family val="2"/>
      </rPr>
      <t>Concreto estrutural fck = 10,0 MPa, inclusive transportes areia, cimento e pedra britada</t>
    </r>
  </si>
  <si>
    <r>
      <rPr>
        <sz val="7"/>
        <rFont val="Arial"/>
        <family val="2"/>
      </rPr>
      <t>749,07</t>
    </r>
  </si>
  <si>
    <r>
      <rPr>
        <sz val="7"/>
        <rFont val="Arial"/>
        <family val="2"/>
      </rPr>
      <t>Corrimão em eucalipto tratado</t>
    </r>
  </si>
  <si>
    <r>
      <rPr>
        <sz val="7"/>
        <rFont val="Arial"/>
        <family val="2"/>
      </rPr>
      <t>83,88</t>
    </r>
  </si>
  <si>
    <r>
      <rPr>
        <sz val="7"/>
        <rFont val="Arial"/>
        <family val="2"/>
      </rPr>
      <t>Demolição de cerca de madeira com 4 fios</t>
    </r>
  </si>
  <si>
    <r>
      <rPr>
        <sz val="7"/>
        <rFont val="Arial"/>
        <family val="2"/>
      </rPr>
      <t>3,74</t>
    </r>
  </si>
  <si>
    <r>
      <rPr>
        <sz val="7"/>
        <rFont val="Arial"/>
        <family val="2"/>
      </rPr>
      <t>Demolição de edificações</t>
    </r>
  </si>
  <si>
    <r>
      <rPr>
        <sz val="7"/>
        <rFont val="Arial"/>
        <family val="2"/>
      </rPr>
      <t>68,82</t>
    </r>
  </si>
  <si>
    <r>
      <rPr>
        <sz val="7"/>
        <rFont val="Arial"/>
        <family val="2"/>
      </rPr>
      <t>Descida d'água em madeira e pedra de mão, tudo incluído</t>
    </r>
  </si>
  <si>
    <r>
      <rPr>
        <sz val="7"/>
        <rFont val="Arial"/>
        <family val="2"/>
      </rPr>
      <t>776,34</t>
    </r>
  </si>
  <si>
    <r>
      <rPr>
        <sz val="7"/>
        <rFont val="Arial"/>
        <family val="2"/>
      </rPr>
      <t>Deslocamento de cerca de madeira com 4 fios de arame</t>
    </r>
  </si>
  <si>
    <r>
      <rPr>
        <sz val="7"/>
        <rFont val="Arial"/>
        <family val="2"/>
      </rPr>
      <t>6,75</t>
    </r>
  </si>
  <si>
    <r>
      <rPr>
        <sz val="7"/>
        <rFont val="Arial"/>
        <family val="2"/>
      </rPr>
      <t>Eletroduto de aço galv. 1 1/4" inclusive abertura e fechamento de rasgos em alvenaria, e luvas</t>
    </r>
  </si>
  <si>
    <r>
      <rPr>
        <sz val="7"/>
        <rFont val="Arial"/>
        <family val="2"/>
      </rPr>
      <t>93,72</t>
    </r>
  </si>
  <si>
    <r>
      <rPr>
        <sz val="7"/>
        <rFont val="Arial"/>
        <family val="2"/>
      </rPr>
      <t>Eletroduto de PVC diâmetro de 4", fornecimento e instalação</t>
    </r>
  </si>
  <si>
    <r>
      <rPr>
        <sz val="7"/>
        <rFont val="Arial"/>
        <family val="2"/>
      </rPr>
      <t>149,13</t>
    </r>
  </si>
  <si>
    <r>
      <rPr>
        <sz val="7"/>
        <rFont val="Arial"/>
        <family val="2"/>
      </rPr>
      <t>Estrutura de madeira para telha cerâmica ancorada em laje ou alvenaria</t>
    </r>
  </si>
  <si>
    <r>
      <rPr>
        <sz val="7"/>
        <rFont val="Arial"/>
        <family val="2"/>
      </rPr>
      <t>78,48</t>
    </r>
  </si>
  <si>
    <r>
      <rPr>
        <sz val="7"/>
        <rFont val="Arial"/>
        <family val="2"/>
      </rPr>
      <t>Fita isolante em rolo de 19 mm x 20 m, número 33 Scoth ou equivalente</t>
    </r>
  </si>
  <si>
    <r>
      <rPr>
        <sz val="7"/>
        <rFont val="Arial"/>
        <family val="2"/>
      </rPr>
      <t>52,68</t>
    </r>
  </si>
  <si>
    <r>
      <rPr>
        <sz val="7"/>
        <rFont val="Arial"/>
        <family val="2"/>
      </rPr>
      <t>Haste cobreada para aterramento diâmetro 5/8" x 2,4m ( fornecimento e instalação)</t>
    </r>
  </si>
  <si>
    <r>
      <rPr>
        <sz val="7"/>
        <rFont val="Arial"/>
        <family val="2"/>
      </rPr>
      <t>176,59</t>
    </r>
  </si>
  <si>
    <r>
      <rPr>
        <sz val="7"/>
        <rFont val="Arial"/>
        <family val="2"/>
      </rPr>
      <t>Isolador de Porcelana tipo roldana com rack 3 x 16, instalação</t>
    </r>
  </si>
  <si>
    <r>
      <rPr>
        <sz val="7"/>
        <rFont val="Arial"/>
        <family val="2"/>
      </rPr>
      <t>131,54</t>
    </r>
  </si>
  <si>
    <r>
      <rPr>
        <sz val="7"/>
        <rFont val="Arial"/>
        <family val="2"/>
      </rPr>
      <t>Ladrilho hidráulico (argamassa cimento e areia 1:4), fornecimento e assentamento</t>
    </r>
  </si>
  <si>
    <r>
      <rPr>
        <sz val="7"/>
        <rFont val="Arial"/>
        <family val="2"/>
      </rPr>
      <t>130,65</t>
    </r>
  </si>
  <si>
    <r>
      <rPr>
        <sz val="7"/>
        <rFont val="Arial"/>
        <family val="2"/>
      </rPr>
      <t>Mata-burro</t>
    </r>
  </si>
  <si>
    <r>
      <rPr>
        <sz val="7"/>
        <rFont val="Arial"/>
        <family val="2"/>
      </rPr>
      <t>12.491,79</t>
    </r>
  </si>
  <si>
    <r>
      <rPr>
        <sz val="7"/>
        <rFont val="Arial"/>
        <family val="2"/>
      </rPr>
      <t>Passagem de gado (boca)</t>
    </r>
  </si>
  <si>
    <r>
      <rPr>
        <sz val="7"/>
        <rFont val="Arial"/>
        <family val="2"/>
      </rPr>
      <t>18.519,01</t>
    </r>
  </si>
  <si>
    <r>
      <rPr>
        <sz val="7"/>
        <rFont val="Arial"/>
        <family val="2"/>
      </rPr>
      <t>Passagem de gado (sem guarda corpo)</t>
    </r>
  </si>
  <si>
    <r>
      <rPr>
        <sz val="7"/>
        <rFont val="Arial"/>
        <family val="2"/>
      </rPr>
      <t>5.446,68</t>
    </r>
  </si>
  <si>
    <r>
      <rPr>
        <sz val="7"/>
        <rFont val="Arial"/>
        <family val="2"/>
      </rPr>
      <t>Passeio em concreto, largura 2,00m, acabamento em ladrilho hidráulico podotátil (L=0,40m)</t>
    </r>
  </si>
  <si>
    <r>
      <rPr>
        <sz val="7"/>
        <rFont val="Arial"/>
        <family val="2"/>
      </rPr>
      <t>122,93</t>
    </r>
  </si>
  <si>
    <r>
      <rPr>
        <sz val="7"/>
        <rFont val="Arial"/>
        <family val="2"/>
      </rPr>
      <t>Passeio pavimentado em blocos de concreto esp.=6cm, colorido, resistência 35 MPa, colchão de areia 5cm, inclusive transporte dos blocos e da areia</t>
    </r>
  </si>
  <si>
    <r>
      <rPr>
        <sz val="7"/>
        <rFont val="Arial"/>
        <family val="2"/>
      </rPr>
      <t>129,25</t>
    </r>
  </si>
  <si>
    <r>
      <rPr>
        <sz val="7"/>
        <rFont val="Arial"/>
        <family val="2"/>
      </rPr>
      <t>Pavimentação com pedra de mão (pé de moleque) argamassada</t>
    </r>
  </si>
  <si>
    <r>
      <rPr>
        <sz val="7"/>
        <rFont val="Arial"/>
        <family val="2"/>
      </rPr>
      <t>54,01</t>
    </r>
  </si>
  <si>
    <r>
      <rPr>
        <sz val="7"/>
        <rFont val="Arial"/>
        <family val="2"/>
      </rPr>
      <t>Pintura com tinta a óleo em esquadria de ferros duas demãos</t>
    </r>
  </si>
  <si>
    <r>
      <rPr>
        <sz val="7"/>
        <rFont val="Arial"/>
        <family val="2"/>
      </rPr>
      <t>54,74</t>
    </r>
  </si>
  <si>
    <r>
      <rPr>
        <sz val="7"/>
        <rFont val="Arial"/>
        <family val="2"/>
      </rPr>
      <t>Pintura em estrutura metálica com tinta epoxídica  inclusive primer</t>
    </r>
  </si>
  <si>
    <r>
      <rPr>
        <sz val="7"/>
        <rFont val="Arial"/>
        <family val="2"/>
      </rPr>
      <t>44,56</t>
    </r>
  </si>
  <si>
    <r>
      <rPr>
        <sz val="7"/>
        <rFont val="Arial"/>
        <family val="2"/>
      </rPr>
      <t>Pintura em látex acrílica em parede externa, sem massa corrida, três demãos</t>
    </r>
  </si>
  <si>
    <r>
      <rPr>
        <sz val="7"/>
        <rFont val="Arial"/>
        <family val="2"/>
      </rPr>
      <t>25,37</t>
    </r>
  </si>
  <si>
    <r>
      <rPr>
        <sz val="7"/>
        <rFont val="Arial"/>
        <family val="2"/>
      </rPr>
      <t>Pintura logomarca DER-ES em mourões de concreto ( baixo relevo )</t>
    </r>
  </si>
  <si>
    <r>
      <rPr>
        <sz val="7"/>
        <rFont val="Arial"/>
        <family val="2"/>
      </rPr>
      <t>15,51</t>
    </r>
  </si>
  <si>
    <r>
      <rPr>
        <sz val="7"/>
        <rFont val="Arial"/>
        <family val="2"/>
      </rPr>
      <t xml:space="preserve">Porteira, confecção e colocação, inclusive fornecimento e transporte da madeira e chapa de
</t>
    </r>
    <r>
      <rPr>
        <sz val="7"/>
        <rFont val="Arial"/>
        <family val="2"/>
      </rPr>
      <t>aço</t>
    </r>
  </si>
  <si>
    <r>
      <rPr>
        <sz val="7"/>
        <rFont val="Arial"/>
        <family val="2"/>
      </rPr>
      <t>4.294,50</t>
    </r>
  </si>
  <si>
    <r>
      <rPr>
        <sz val="7"/>
        <rFont val="Arial"/>
        <family val="2"/>
      </rPr>
      <t>Poste galvanizado 101mm simples, fornecimento e instalação</t>
    </r>
  </si>
  <si>
    <r>
      <rPr>
        <sz val="7"/>
        <rFont val="Arial"/>
        <family val="2"/>
      </rPr>
      <t>3.140,70</t>
    </r>
  </si>
  <si>
    <r>
      <rPr>
        <sz val="7"/>
        <rFont val="Arial"/>
        <family val="2"/>
      </rPr>
      <t>Poste galvanizado 114 mm - 1boca, fornecimento e instalação</t>
    </r>
  </si>
  <si>
    <r>
      <rPr>
        <sz val="7"/>
        <rFont val="Arial"/>
        <family val="2"/>
      </rPr>
      <t>3.414,39</t>
    </r>
  </si>
  <si>
    <r>
      <rPr>
        <sz val="7"/>
        <rFont val="Arial"/>
        <family val="2"/>
      </rPr>
      <t>Poste galvanizado 114mm - 2 bocas, fornecimento e instalação</t>
    </r>
  </si>
  <si>
    <r>
      <rPr>
        <sz val="7"/>
        <rFont val="Arial"/>
        <family val="2"/>
      </rPr>
      <t>3.269,80</t>
    </r>
  </si>
  <si>
    <r>
      <rPr>
        <sz val="7"/>
        <rFont val="Arial"/>
        <family val="2"/>
      </rPr>
      <t>Rampa de pedestres, com piso em ladrilho hidráulico podotátil</t>
    </r>
  </si>
  <si>
    <r>
      <rPr>
        <sz val="7"/>
        <rFont val="Arial"/>
        <family val="2"/>
      </rPr>
      <t>84,06</t>
    </r>
  </si>
  <si>
    <r>
      <rPr>
        <sz val="7"/>
        <rFont val="Arial"/>
        <family val="2"/>
      </rPr>
      <t>Rampa em pedra de mão (pé de moleque) argamassada e travada</t>
    </r>
  </si>
  <si>
    <r>
      <rPr>
        <sz val="7"/>
        <rFont val="Arial"/>
        <family val="2"/>
      </rPr>
      <t>65,24</t>
    </r>
  </si>
  <si>
    <r>
      <rPr>
        <sz val="7"/>
        <rFont val="Arial"/>
        <family val="2"/>
      </rPr>
      <t>Remoção de camada vegetal</t>
    </r>
  </si>
  <si>
    <r>
      <rPr>
        <sz val="7"/>
        <rFont val="Arial"/>
        <family val="2"/>
      </rPr>
      <t>Retirada de Defensa Metálica</t>
    </r>
  </si>
  <si>
    <r>
      <rPr>
        <sz val="7"/>
        <rFont val="Arial"/>
        <family val="2"/>
      </rPr>
      <t>28,81</t>
    </r>
  </si>
  <si>
    <r>
      <rPr>
        <sz val="7"/>
        <rFont val="Arial"/>
        <family val="2"/>
      </rPr>
      <t>Retirada e recolocação de alambrado</t>
    </r>
  </si>
  <si>
    <r>
      <rPr>
        <sz val="7"/>
        <rFont val="Arial"/>
        <family val="2"/>
      </rPr>
      <t>157,12</t>
    </r>
  </si>
  <si>
    <r>
      <rPr>
        <sz val="7"/>
        <rFont val="Arial"/>
        <family val="2"/>
      </rPr>
      <t xml:space="preserve">Sistema cercamento tipo Gradil Nylofor 3DPintura Simples (preto, verde ou branco), #
</t>
    </r>
    <r>
      <rPr>
        <sz val="7"/>
        <rFont val="Arial"/>
        <family val="2"/>
      </rPr>
      <t>50x200m, fio 5,0mm, L=2,50m, H=2,03m, incl. forn./chumb. postes</t>
    </r>
  </si>
  <si>
    <r>
      <rPr>
        <sz val="7"/>
        <rFont val="Arial"/>
        <family val="2"/>
      </rPr>
      <t>528,89</t>
    </r>
  </si>
  <si>
    <r>
      <rPr>
        <sz val="7"/>
        <rFont val="Arial"/>
        <family val="2"/>
      </rPr>
      <t>Sumidouro cilíndrico pré-moldado diam. 2,00m com 5 anéis inclusive escavação</t>
    </r>
  </si>
  <si>
    <r>
      <rPr>
        <sz val="7"/>
        <rFont val="Arial"/>
        <family val="2"/>
      </rPr>
      <t>5.093,51</t>
    </r>
  </si>
  <si>
    <r>
      <rPr>
        <sz val="7"/>
        <rFont val="Arial"/>
        <family val="2"/>
      </rPr>
      <t>Suporte de concreto armado ( 15x15x280 ) com logomarca pintada em baixo relevo</t>
    </r>
  </si>
  <si>
    <r>
      <rPr>
        <sz val="7"/>
        <rFont val="Arial"/>
        <family val="2"/>
      </rPr>
      <t>294,66</t>
    </r>
  </si>
  <si>
    <r>
      <rPr>
        <sz val="7"/>
        <rFont val="Arial"/>
        <family val="2"/>
      </rPr>
      <t xml:space="preserve">Tela de aço galvanizado ,em malha hexagonal de dupla torção, tipo 8,0cm x 10,0cm, com fios
</t>
    </r>
    <r>
      <rPr>
        <sz val="7"/>
        <rFont val="Arial"/>
        <family val="2"/>
      </rPr>
      <t>de diâmetro 2,7mm, tudo incluído, fornecimento e execução</t>
    </r>
  </si>
  <si>
    <r>
      <rPr>
        <sz val="7"/>
        <rFont val="Arial"/>
        <family val="2"/>
      </rPr>
      <t>176,52</t>
    </r>
  </si>
  <si>
    <r>
      <rPr>
        <sz val="7"/>
        <rFont val="Arial"/>
        <family val="2"/>
      </rPr>
      <t>Arborização para paisagismo ( mudas viveiro de espera) com altura maior que 150 cm</t>
    </r>
  </si>
  <si>
    <r>
      <rPr>
        <sz val="7"/>
        <rFont val="Arial"/>
        <family val="2"/>
      </rPr>
      <t>213,83</t>
    </r>
  </si>
  <si>
    <r>
      <rPr>
        <sz val="7"/>
        <rFont val="Arial"/>
        <family val="2"/>
      </rPr>
      <t>Arborização para paisagismo (mudas viveiro de espera) com altura até 150 cm</t>
    </r>
  </si>
  <si>
    <r>
      <rPr>
        <sz val="7"/>
        <rFont val="Arial"/>
        <family val="2"/>
      </rPr>
      <t>136,26</t>
    </r>
  </si>
  <si>
    <r>
      <rPr>
        <sz val="7"/>
        <rFont val="Arial"/>
        <family val="2"/>
      </rPr>
      <t xml:space="preserve">Barreira de Siltagem com escoras de eucalipto,  diâm. 0,10m e a altura 1,60m, espaçadas a
</t>
    </r>
    <r>
      <rPr>
        <sz val="7"/>
        <rFont val="Arial"/>
        <family val="2"/>
      </rPr>
      <t>cada 2,0 m, 1 reaproveitamento</t>
    </r>
  </si>
  <si>
    <r>
      <rPr>
        <sz val="7"/>
        <rFont val="Arial"/>
        <family val="2"/>
      </rPr>
      <t>32,37</t>
    </r>
  </si>
  <si>
    <r>
      <rPr>
        <sz val="7"/>
        <rFont val="Arial"/>
        <family val="2"/>
      </rPr>
      <t>Conformação manual de taludes</t>
    </r>
  </si>
  <si>
    <r>
      <rPr>
        <sz val="7"/>
        <rFont val="Arial"/>
        <family val="2"/>
      </rPr>
      <t>Grama  em placas em taludes com estacas de madeira, fornecimento e plantio</t>
    </r>
  </si>
  <si>
    <r>
      <rPr>
        <sz val="7"/>
        <rFont val="Arial"/>
        <family val="2"/>
      </rPr>
      <t>30,87</t>
    </r>
  </si>
  <si>
    <r>
      <rPr>
        <sz val="7"/>
        <rFont val="Arial"/>
        <family val="2"/>
      </rPr>
      <t>Grama em placas, fornecimento e plantio (sem fixação com estacas)</t>
    </r>
  </si>
  <si>
    <r>
      <rPr>
        <sz val="7"/>
        <rFont val="Arial"/>
        <family val="2"/>
      </rPr>
      <t>26,42</t>
    </r>
  </si>
  <si>
    <r>
      <rPr>
        <sz val="7"/>
        <rFont val="Arial"/>
        <family val="2"/>
      </rPr>
      <t>Gramínea em leiva, extração</t>
    </r>
  </si>
  <si>
    <r>
      <rPr>
        <sz val="7"/>
        <rFont val="Arial"/>
        <family val="2"/>
      </rPr>
      <t>2,44</t>
    </r>
  </si>
  <si>
    <r>
      <rPr>
        <sz val="7"/>
        <rFont val="Arial"/>
        <family val="2"/>
      </rPr>
      <t>Gramínea em leiva, extração, plantio e transporte</t>
    </r>
  </si>
  <si>
    <r>
      <rPr>
        <sz val="7"/>
        <rFont val="Arial"/>
        <family val="2"/>
      </rPr>
      <t>11,72</t>
    </r>
  </si>
  <si>
    <r>
      <rPr>
        <sz val="7"/>
        <rFont val="Arial"/>
        <family val="2"/>
      </rPr>
      <t>Gramíneas em sementes, fornecimento e plantio a lanço</t>
    </r>
  </si>
  <si>
    <r>
      <rPr>
        <sz val="7"/>
        <rFont val="Arial"/>
        <family val="2"/>
      </rPr>
      <t>4,78</t>
    </r>
  </si>
  <si>
    <r>
      <rPr>
        <sz val="7"/>
        <rFont val="Arial"/>
        <family val="2"/>
      </rPr>
      <t>Hidrossemeadura simples</t>
    </r>
  </si>
  <si>
    <r>
      <rPr>
        <sz val="7"/>
        <rFont val="Arial"/>
        <family val="2"/>
      </rPr>
      <t>Hidrossemeadura simples em taludes</t>
    </r>
  </si>
  <si>
    <r>
      <rPr>
        <sz val="7"/>
        <rFont val="Arial"/>
        <family val="2"/>
      </rPr>
      <t>11,13</t>
    </r>
  </si>
  <si>
    <r>
      <rPr>
        <sz val="7"/>
        <rFont val="Arial"/>
        <family val="2"/>
      </rPr>
      <t>Hidrossemeadura simples em terrenos planos</t>
    </r>
  </si>
  <si>
    <r>
      <rPr>
        <sz val="7"/>
        <rFont val="Arial"/>
        <family val="2"/>
      </rPr>
      <t>8,91</t>
    </r>
  </si>
  <si>
    <r>
      <rPr>
        <sz val="7"/>
        <rFont val="Arial"/>
        <family val="2"/>
      </rPr>
      <t xml:space="preserve">Recomposição de talude de corte com aterro de solo argiloso compactado, exclusive material
</t>
    </r>
    <r>
      <rPr>
        <sz val="7"/>
        <rFont val="Arial"/>
        <family val="2"/>
      </rPr>
      <t>de aterro</t>
    </r>
  </si>
  <si>
    <r>
      <rPr>
        <sz val="7"/>
        <rFont val="Arial"/>
        <family val="2"/>
      </rPr>
      <t>85,91</t>
    </r>
  </si>
  <si>
    <r>
      <rPr>
        <sz val="7"/>
        <rFont val="Arial"/>
        <family val="2"/>
      </rPr>
      <t>Reflorestamento com espécies nativas da mata atlântica, mudas em sacolas ou tubetes</t>
    </r>
  </si>
  <si>
    <r>
      <rPr>
        <sz val="7"/>
        <rFont val="Arial"/>
        <family val="2"/>
      </rPr>
      <t>63,41</t>
    </r>
  </si>
  <si>
    <r>
      <rPr>
        <sz val="7"/>
        <rFont val="Arial"/>
        <family val="2"/>
      </rPr>
      <t>Reunião de Comunicação Social inclusive material de consumo</t>
    </r>
  </si>
  <si>
    <r>
      <rPr>
        <sz val="7"/>
        <rFont val="Arial"/>
        <family val="2"/>
      </rPr>
      <t>5.497,17</t>
    </r>
  </si>
  <si>
    <r>
      <rPr>
        <sz val="7"/>
        <rFont val="Arial"/>
        <family val="2"/>
      </rPr>
      <t>Revestimento vegetal com grama em placas, inclusive transporte de grama</t>
    </r>
  </si>
  <si>
    <r>
      <rPr>
        <sz val="7"/>
        <rFont val="Arial"/>
        <family val="2"/>
      </rPr>
      <t>25,87</t>
    </r>
  </si>
  <si>
    <r>
      <rPr>
        <sz val="7"/>
        <rFont val="Arial"/>
        <family val="2"/>
      </rPr>
      <t>Revestimento vegetal por hidrossemeadura com manta de fibras vegetais</t>
    </r>
  </si>
  <si>
    <r>
      <rPr>
        <sz val="7"/>
        <rFont val="Arial"/>
        <family val="2"/>
      </rPr>
      <t>31,55</t>
    </r>
  </si>
  <si>
    <r>
      <rPr>
        <sz val="7"/>
        <rFont val="Arial"/>
        <family val="2"/>
      </rPr>
      <t>Grupo de serviço: SINALIZAÇÃO</t>
    </r>
  </si>
  <si>
    <r>
      <rPr>
        <sz val="7"/>
        <rFont val="Arial"/>
        <family val="2"/>
      </rPr>
      <t>Abraçadeira para fixação de semáforo em braço/coluna de diâmetro 101 ou 114 mm</t>
    </r>
  </si>
  <si>
    <r>
      <rPr>
        <sz val="7"/>
        <rFont val="Arial"/>
        <family val="2"/>
      </rPr>
      <t>189,32</t>
    </r>
  </si>
  <si>
    <r>
      <rPr>
        <sz val="7"/>
        <rFont val="Arial"/>
        <family val="2"/>
      </rPr>
      <t>Anteparo 3 x 300 mm, fornecimento e instalação</t>
    </r>
  </si>
  <si>
    <r>
      <rPr>
        <sz val="7"/>
        <rFont val="Arial"/>
        <family val="2"/>
      </rPr>
      <t>675,94</t>
    </r>
  </si>
  <si>
    <r>
      <rPr>
        <sz val="7"/>
        <rFont val="Arial"/>
        <family val="2"/>
      </rPr>
      <t>Balizador de concreto ( fornecimento e assentamento )</t>
    </r>
  </si>
  <si>
    <r>
      <rPr>
        <sz val="7"/>
        <rFont val="Arial"/>
        <family val="2"/>
      </rPr>
      <t>103,67</t>
    </r>
  </si>
  <si>
    <r>
      <rPr>
        <sz val="7"/>
        <rFont val="Arial"/>
        <family val="2"/>
      </rPr>
      <t>Botoeira com sinal sonoro, fornecimento e instalação</t>
    </r>
  </si>
  <si>
    <r>
      <rPr>
        <sz val="7"/>
        <rFont val="Arial"/>
        <family val="2"/>
      </rPr>
      <t>2.971,67</t>
    </r>
  </si>
  <si>
    <r>
      <rPr>
        <sz val="7"/>
        <rFont val="Arial"/>
        <family val="2"/>
      </rPr>
      <t>Cabos para rede de dados (sincronismo) blindado 2 x 20 awg, fornecimento e instalação</t>
    </r>
  </si>
  <si>
    <r>
      <rPr>
        <sz val="7"/>
        <rFont val="Arial"/>
        <family val="2"/>
      </rPr>
      <t>11,29</t>
    </r>
  </si>
  <si>
    <r>
      <rPr>
        <sz val="7"/>
        <rFont val="Arial"/>
        <family val="2"/>
      </rPr>
      <t>Cones para sinalização, fornecimento e colocação</t>
    </r>
  </si>
  <si>
    <r>
      <rPr>
        <sz val="7"/>
        <rFont val="Arial"/>
        <family val="2"/>
      </rPr>
      <t>111,91</t>
    </r>
  </si>
  <si>
    <r>
      <rPr>
        <sz val="7"/>
        <rFont val="Arial"/>
        <family val="2"/>
      </rPr>
      <t>Controlador Eletrônico Microprocessado 4 fases, fornecimento e instalação</t>
    </r>
  </si>
  <si>
    <r>
      <rPr>
        <sz val="7"/>
        <rFont val="Arial"/>
        <family val="2"/>
      </rPr>
      <t>13.957,57</t>
    </r>
  </si>
  <si>
    <r>
      <rPr>
        <sz val="7"/>
        <rFont val="Arial"/>
        <family val="2"/>
      </rPr>
      <t>Controlador Eletrônico Microprocessado 6/6 fases, fornecimento e instalação</t>
    </r>
  </si>
  <si>
    <r>
      <rPr>
        <sz val="7"/>
        <rFont val="Arial"/>
        <family val="2"/>
      </rPr>
      <t>15.492,70</t>
    </r>
  </si>
  <si>
    <r>
      <rPr>
        <sz val="7"/>
        <rFont val="Arial"/>
        <family val="2"/>
      </rPr>
      <t>Defensa de concreto tipo New Jersey, fornecimento e colocação</t>
    </r>
  </si>
  <si>
    <r>
      <rPr>
        <sz val="7"/>
        <rFont val="Arial"/>
        <family val="2"/>
      </rPr>
      <t>642,59</t>
    </r>
  </si>
  <si>
    <r>
      <rPr>
        <sz val="7"/>
        <rFont val="Arial"/>
        <family val="2"/>
      </rPr>
      <t>Defensa metálica (1 lâmina com espessura = 3 mm), fornecimento e colocação</t>
    </r>
  </si>
  <si>
    <r>
      <rPr>
        <sz val="7"/>
        <rFont val="Arial"/>
        <family val="2"/>
      </rPr>
      <t>615,20</t>
    </r>
  </si>
  <si>
    <r>
      <rPr>
        <sz val="7"/>
        <rFont val="Arial"/>
        <family val="2"/>
      </rPr>
      <t xml:space="preserve">Defensa metálica (2 lâminas com espessuras = 3mm) inclusive acessórios, fornecimento e
</t>
    </r>
    <r>
      <rPr>
        <sz val="7"/>
        <rFont val="Arial"/>
        <family val="2"/>
      </rPr>
      <t>colocação</t>
    </r>
  </si>
  <si>
    <r>
      <rPr>
        <sz val="7"/>
        <rFont val="Arial"/>
        <family val="2"/>
      </rPr>
      <t>1.220,57</t>
    </r>
  </si>
  <si>
    <r>
      <rPr>
        <sz val="7"/>
        <rFont val="Arial"/>
        <family val="2"/>
      </rPr>
      <t>Elementos de madeira para sinalização - cavaletes</t>
    </r>
  </si>
  <si>
    <r>
      <rPr>
        <sz val="7"/>
        <rFont val="Arial"/>
        <family val="2"/>
      </rPr>
      <t>56,60</t>
    </r>
  </si>
  <si>
    <r>
      <rPr>
        <sz val="7"/>
        <rFont val="Arial"/>
        <family val="2"/>
      </rPr>
      <t xml:space="preserve">Grupo focal gradativo (semáforo com informação de tempo) com lâmpada LED, fornecimento
</t>
    </r>
    <r>
      <rPr>
        <sz val="7"/>
        <rFont val="Arial"/>
        <family val="2"/>
      </rPr>
      <t>e instalação</t>
    </r>
  </si>
  <si>
    <r>
      <rPr>
        <sz val="7"/>
        <rFont val="Arial"/>
        <family val="2"/>
      </rPr>
      <t>3.227,23</t>
    </r>
  </si>
  <si>
    <r>
      <rPr>
        <sz val="7"/>
        <rFont val="Arial"/>
        <family val="2"/>
      </rPr>
      <t>Grupo focal repetidor 2x200 mm com lâmpada LED, fornecimento e instalação</t>
    </r>
  </si>
  <si>
    <r>
      <rPr>
        <sz val="7"/>
        <rFont val="Arial"/>
        <family val="2"/>
      </rPr>
      <t>2.219,89</t>
    </r>
  </si>
  <si>
    <r>
      <rPr>
        <sz val="7"/>
        <rFont val="Arial"/>
        <family val="2"/>
      </rPr>
      <t>Grupo focal repetidor 3x200 mm com lâmpada LED, fornecimento e instalação</t>
    </r>
  </si>
  <si>
    <r>
      <rPr>
        <sz val="7"/>
        <rFont val="Arial"/>
        <family val="2"/>
      </rPr>
      <t>3.119,73</t>
    </r>
  </si>
  <si>
    <r>
      <rPr>
        <sz val="7"/>
        <rFont val="Arial"/>
        <family val="2"/>
      </rPr>
      <t>Grupo focal repetidor 3x300 mm com lâmpada LED, fornecimento e instalação</t>
    </r>
  </si>
  <si>
    <r>
      <rPr>
        <sz val="7"/>
        <rFont val="Arial"/>
        <family val="2"/>
      </rPr>
      <t>4.708,92</t>
    </r>
  </si>
  <si>
    <r>
      <rPr>
        <sz val="7"/>
        <rFont val="Arial"/>
        <family val="2"/>
      </rPr>
      <t>Ondulação transversal em CBUQ</t>
    </r>
  </si>
  <si>
    <r>
      <rPr>
        <sz val="7"/>
        <rFont val="Arial"/>
        <family val="2"/>
      </rPr>
      <t>521,97</t>
    </r>
  </si>
  <si>
    <r>
      <rPr>
        <sz val="7"/>
        <rFont val="Arial"/>
        <family val="2"/>
      </rPr>
      <t>Ondulação transversal em concreto</t>
    </r>
  </si>
  <si>
    <r>
      <rPr>
        <sz val="7"/>
        <rFont val="Arial"/>
        <family val="2"/>
      </rPr>
      <t>305,74</t>
    </r>
  </si>
  <si>
    <r>
      <rPr>
        <sz val="7"/>
        <rFont val="Arial"/>
        <family val="2"/>
      </rPr>
      <t>Pintura acrílica sobre capa asfáltica</t>
    </r>
  </si>
  <si>
    <r>
      <rPr>
        <sz val="7"/>
        <rFont val="Arial"/>
        <family val="2"/>
      </rPr>
      <t>13,26</t>
    </r>
  </si>
  <si>
    <r>
      <rPr>
        <sz val="7"/>
        <rFont val="Arial"/>
        <family val="2"/>
      </rPr>
      <t>Pintura de setas e zebrados em material termoplástico - 5 anos ( por extrusão)</t>
    </r>
  </si>
  <si>
    <r>
      <rPr>
        <sz val="7"/>
        <rFont val="Arial"/>
        <family val="2"/>
      </rPr>
      <t>105,21</t>
    </r>
  </si>
  <si>
    <r>
      <rPr>
        <sz val="7"/>
        <rFont val="Arial"/>
        <family val="2"/>
      </rPr>
      <t>Sinalização com chapa em alumínio revestida em película</t>
    </r>
  </si>
  <si>
    <r>
      <rPr>
        <sz val="7"/>
        <rFont val="Arial"/>
        <family val="2"/>
      </rPr>
      <t>774,58</t>
    </r>
  </si>
  <si>
    <r>
      <rPr>
        <sz val="7"/>
        <rFont val="Arial"/>
        <family val="2"/>
      </rPr>
      <t>Sinalização horizontal TMD=200, vida útil 2 a 3 anos, taxa=0,40 L/m²</t>
    </r>
  </si>
  <si>
    <r>
      <rPr>
        <sz val="7"/>
        <rFont val="Arial"/>
        <family val="2"/>
      </rPr>
      <t>19,17</t>
    </r>
  </si>
  <si>
    <r>
      <rPr>
        <sz val="7"/>
        <rFont val="Arial"/>
        <family val="2"/>
      </rPr>
      <t>Sinalização horizontal TMD=400, vida útil 2 a 3 anos, taxa=0,60 L/m²</t>
    </r>
  </si>
  <si>
    <r>
      <rPr>
        <sz val="7"/>
        <rFont val="Arial"/>
        <family val="2"/>
      </rPr>
      <t>24,42</t>
    </r>
  </si>
  <si>
    <r>
      <rPr>
        <sz val="7"/>
        <rFont val="Arial"/>
        <family val="2"/>
      </rPr>
      <t>Sinalização horizontal TMD=600, vida útil 2 a 3 anos, taxa=0,80 L/m²</t>
    </r>
  </si>
  <si>
    <r>
      <rPr>
        <sz val="7"/>
        <rFont val="Arial"/>
        <family val="2"/>
      </rPr>
      <t>29,68</t>
    </r>
  </si>
  <si>
    <r>
      <rPr>
        <sz val="7"/>
        <rFont val="Arial"/>
        <family val="2"/>
      </rPr>
      <t>Sinalização horizontal TMD=600, vida útil 3 anos, taxa=3,0 kg/m² material termoplástico )</t>
    </r>
  </si>
  <si>
    <r>
      <rPr>
        <sz val="7"/>
        <rFont val="Arial"/>
        <family val="2"/>
      </rPr>
      <t>55,45</t>
    </r>
  </si>
  <si>
    <r>
      <rPr>
        <sz val="7"/>
        <rFont val="Arial"/>
        <family val="2"/>
      </rPr>
      <t>Sinalização noturna ( fio com lâmpada e balde ), fornecimento e instalação</t>
    </r>
  </si>
  <si>
    <r>
      <rPr>
        <sz val="7"/>
        <rFont val="Arial"/>
        <family val="2"/>
      </rPr>
      <t>36,04</t>
    </r>
  </si>
  <si>
    <r>
      <rPr>
        <sz val="7"/>
        <rFont val="Arial"/>
        <family val="2"/>
      </rPr>
      <t>Sinalização vertical com chapa em esmalte sintético</t>
    </r>
  </si>
  <si>
    <r>
      <rPr>
        <sz val="7"/>
        <rFont val="Arial"/>
        <family val="2"/>
      </rPr>
      <t>785,51</t>
    </r>
  </si>
  <si>
    <r>
      <rPr>
        <sz val="7"/>
        <rFont val="Arial"/>
        <family val="2"/>
      </rPr>
      <t xml:space="preserve">Sinalização vertical com chapa em poliéster (e=2,3mm) reforçada com fibra de vidro, inclusive
</t>
    </r>
    <r>
      <rPr>
        <sz val="7"/>
        <rFont val="Arial"/>
        <family val="2"/>
      </rPr>
      <t>suporte de madeira</t>
    </r>
  </si>
  <si>
    <r>
      <rPr>
        <sz val="7"/>
        <rFont val="Arial"/>
        <family val="2"/>
      </rPr>
      <t>901,98</t>
    </r>
  </si>
  <si>
    <r>
      <rPr>
        <sz val="7"/>
        <rFont val="Arial"/>
        <family val="2"/>
      </rPr>
      <t>Sinalização vertical com chapa revestida em película, inclusive suporte em madeira</t>
    </r>
  </si>
  <si>
    <r>
      <rPr>
        <sz val="7"/>
        <rFont val="Arial"/>
        <family val="2"/>
      </rPr>
      <t>983,78</t>
    </r>
  </si>
  <si>
    <r>
      <rPr>
        <sz val="7"/>
        <rFont val="Arial"/>
        <family val="2"/>
      </rPr>
      <t>Sonorizador</t>
    </r>
  </si>
  <si>
    <r>
      <rPr>
        <sz val="7"/>
        <rFont val="Arial"/>
        <family val="2"/>
      </rPr>
      <t>299,76</t>
    </r>
  </si>
  <si>
    <r>
      <rPr>
        <sz val="7"/>
        <rFont val="Arial"/>
        <family val="2"/>
      </rPr>
      <t>Suporte de placa de sinalização vertical em madeira de 1ª qualidade, pintada, fornecimento e instalação</t>
    </r>
  </si>
  <si>
    <r>
      <rPr>
        <sz val="7"/>
        <rFont val="Arial"/>
        <family val="2"/>
      </rPr>
      <t>117,61</t>
    </r>
  </si>
  <si>
    <r>
      <rPr>
        <sz val="7"/>
        <rFont val="Arial"/>
        <family val="2"/>
      </rPr>
      <t>Tacha refletiva  monodirecional, fornecimento e aplicação</t>
    </r>
  </si>
  <si>
    <r>
      <rPr>
        <sz val="7"/>
        <rFont val="Arial"/>
        <family val="2"/>
      </rPr>
      <t>31,90</t>
    </r>
  </si>
  <si>
    <r>
      <rPr>
        <sz val="7"/>
        <rFont val="Arial"/>
        <family val="2"/>
      </rPr>
      <t>Tacha refletiva birrefletorizada, fornecimento e aplicação</t>
    </r>
  </si>
  <si>
    <r>
      <rPr>
        <sz val="7"/>
        <rFont val="Arial"/>
        <family val="2"/>
      </rPr>
      <t>36,09</t>
    </r>
  </si>
  <si>
    <r>
      <rPr>
        <sz val="7"/>
        <rFont val="Arial"/>
        <family val="2"/>
      </rPr>
      <t>Tachão refletivo  monodirecional, fornecimento e aplicação</t>
    </r>
  </si>
  <si>
    <r>
      <rPr>
        <sz val="7"/>
        <rFont val="Arial"/>
        <family val="2"/>
      </rPr>
      <t>89,44</t>
    </r>
  </si>
  <si>
    <r>
      <rPr>
        <sz val="7"/>
        <rFont val="Arial"/>
        <family val="2"/>
      </rPr>
      <t>Tachão refletivo birrefletorizado, fornecimento e aplicação</t>
    </r>
  </si>
  <si>
    <r>
      <rPr>
        <sz val="7"/>
        <rFont val="Arial"/>
        <family val="2"/>
      </rPr>
      <t>91,86</t>
    </r>
  </si>
  <si>
    <r>
      <rPr>
        <sz val="7"/>
        <rFont val="Arial"/>
        <family val="2"/>
      </rPr>
      <t>Tela de proteção de segurança de PVC cor laranja com suporte  para sinalização de obras</t>
    </r>
  </si>
  <si>
    <r>
      <rPr>
        <sz val="7"/>
        <rFont val="Arial"/>
        <family val="2"/>
      </rPr>
      <t>30,43</t>
    </r>
  </si>
  <si>
    <r>
      <rPr>
        <sz val="7"/>
        <rFont val="Arial"/>
        <family val="2"/>
      </rPr>
      <t>Grupo de serviço: SERVIÇOS DIVERSOS</t>
    </r>
  </si>
  <si>
    <r>
      <rPr>
        <sz val="7"/>
        <rFont val="Arial"/>
        <family val="2"/>
      </rPr>
      <t xml:space="preserve">Aluguel de automóvel VW/ Gol (flex) 1,6 ou equivalente, exclusive motorista, inclusive
</t>
    </r>
    <r>
      <rPr>
        <sz val="7"/>
        <rFont val="Arial"/>
        <family val="2"/>
      </rPr>
      <t>combustível</t>
    </r>
  </si>
  <si>
    <r>
      <rPr>
        <sz val="7"/>
        <rFont val="Arial"/>
        <family val="2"/>
      </rPr>
      <t>3.409,67</t>
    </r>
  </si>
  <si>
    <r>
      <rPr>
        <sz val="7"/>
        <rFont val="Arial"/>
        <family val="2"/>
      </rPr>
      <t>Aluguel mensal de automóvel utilitário inclusive combustível, exclusive motorista</t>
    </r>
  </si>
  <si>
    <r>
      <rPr>
        <sz val="7"/>
        <rFont val="Arial"/>
        <family val="2"/>
      </rPr>
      <t>11.210,14</t>
    </r>
  </si>
  <si>
    <r>
      <rPr>
        <sz val="7"/>
        <rFont val="Arial"/>
        <family val="2"/>
      </rPr>
      <t>Grupo de serviço: CONSERVAÇÃO CORRETIVA ROTINEIRA</t>
    </r>
  </si>
  <si>
    <r>
      <rPr>
        <sz val="7"/>
        <rFont val="Arial"/>
        <family val="2"/>
      </rPr>
      <t>Aplicação de jato de ar comprimido para limpeza de trincas</t>
    </r>
  </si>
  <si>
    <r>
      <rPr>
        <sz val="7"/>
        <rFont val="Arial"/>
        <family val="2"/>
      </rPr>
      <t>2,88</t>
    </r>
  </si>
  <si>
    <r>
      <rPr>
        <sz val="7"/>
        <rFont val="Arial"/>
        <family val="2"/>
      </rPr>
      <t>Arborização (mudas de árvores com altura até 1,50 m)</t>
    </r>
  </si>
  <si>
    <r>
      <rPr>
        <sz val="7"/>
        <rFont val="Arial"/>
        <family val="2"/>
      </rPr>
      <t>255,60</t>
    </r>
  </si>
  <si>
    <r>
      <rPr>
        <sz val="7"/>
        <rFont val="Arial"/>
        <family val="2"/>
      </rPr>
      <t>Base de solo estabilizada granulométricamente sem  mistura inclusive escavação e carga</t>
    </r>
  </si>
  <si>
    <r>
      <rPr>
        <sz val="7"/>
        <rFont val="Arial"/>
        <family val="2"/>
      </rPr>
      <t>61,32</t>
    </r>
  </si>
  <si>
    <r>
      <rPr>
        <sz val="7"/>
        <rFont val="Arial"/>
        <family val="2"/>
      </rPr>
      <t>Boca de bueiro tubular em concreto ciclópico inclusive escavação, tudo incluído</t>
    </r>
  </si>
  <si>
    <r>
      <rPr>
        <sz val="7"/>
        <rFont val="Arial"/>
        <family val="2"/>
      </rPr>
      <t>2.200,39</t>
    </r>
  </si>
  <si>
    <r>
      <rPr>
        <sz val="7"/>
        <rFont val="Arial"/>
        <family val="2"/>
      </rPr>
      <t>Caixa coletora em concreto fck=10,0 MPa inclusive escavação, tudo incluído</t>
    </r>
  </si>
  <si>
    <r>
      <rPr>
        <sz val="7"/>
        <rFont val="Arial"/>
        <family val="2"/>
      </rPr>
      <t>3.680,26</t>
    </r>
  </si>
  <si>
    <r>
      <rPr>
        <sz val="7"/>
        <rFont val="Arial"/>
        <family val="2"/>
      </rPr>
      <t>Carga manual de material de limpeza de galerias urbanas</t>
    </r>
  </si>
  <si>
    <r>
      <rPr>
        <sz val="7"/>
        <rFont val="Arial"/>
        <family val="2"/>
      </rPr>
      <t>20,00</t>
    </r>
  </si>
  <si>
    <r>
      <rPr>
        <sz val="7"/>
        <rFont val="Arial"/>
        <family val="2"/>
      </rPr>
      <t>CBUQ - Usinagem, aquisição e transporte dos materiais</t>
    </r>
  </si>
  <si>
    <r>
      <rPr>
        <sz val="7"/>
        <rFont val="Arial"/>
        <family val="2"/>
      </rPr>
      <t>Cerca com mourões de madeira, inclusive escavação e transporte de mourão e arame farpado</t>
    </r>
  </si>
  <si>
    <r>
      <rPr>
        <sz val="7"/>
        <rFont val="Arial"/>
        <family val="2"/>
      </rPr>
      <t>25,23</t>
    </r>
  </si>
  <si>
    <r>
      <rPr>
        <sz val="7"/>
        <rFont val="Arial"/>
        <family val="2"/>
      </rPr>
      <t xml:space="preserve">Colchão drenante de brita 1, inclusive fornecimento, espalhamento, compactação e transporte
</t>
    </r>
    <r>
      <rPr>
        <sz val="7"/>
        <rFont val="Arial"/>
        <family val="2"/>
      </rPr>
      <t>da brita</t>
    </r>
  </si>
  <si>
    <r>
      <rPr>
        <sz val="7"/>
        <rFont val="Arial"/>
        <family val="2"/>
      </rPr>
      <t>156,32</t>
    </r>
  </si>
  <si>
    <r>
      <rPr>
        <sz val="7"/>
        <rFont val="Arial"/>
        <family val="2"/>
      </rPr>
      <t>9,95</t>
    </r>
  </si>
  <si>
    <r>
      <rPr>
        <sz val="7"/>
        <rFont val="Arial"/>
        <family val="2"/>
      </rPr>
      <t>Compactação de subleito</t>
    </r>
  </si>
  <si>
    <r>
      <rPr>
        <sz val="7"/>
        <rFont val="Arial"/>
        <family val="2"/>
      </rPr>
      <t>4,74</t>
    </r>
  </si>
  <si>
    <r>
      <rPr>
        <sz val="7"/>
        <rFont val="Arial"/>
        <family val="2"/>
      </rPr>
      <t>Conformação de taludes de corte</t>
    </r>
  </si>
  <si>
    <r>
      <rPr>
        <sz val="7"/>
        <rFont val="Arial"/>
        <family val="2"/>
      </rPr>
      <t>12,18</t>
    </r>
  </si>
  <si>
    <r>
      <rPr>
        <sz val="7"/>
        <rFont val="Arial"/>
        <family val="2"/>
      </rPr>
      <t>Corpo e berço de bueiro tubular, inclusive transporte do tubo</t>
    </r>
  </si>
  <si>
    <r>
      <rPr>
        <sz val="7"/>
        <rFont val="Arial"/>
        <family val="2"/>
      </rPr>
      <t>780,01</t>
    </r>
  </si>
  <si>
    <r>
      <rPr>
        <sz val="7"/>
        <rFont val="Arial"/>
        <family val="2"/>
      </rPr>
      <t xml:space="preserve">Defensas metálicas (espessura lâminas = 3 mm), inclusive fornecimento de materiais,
</t>
    </r>
    <r>
      <rPr>
        <sz val="7"/>
        <rFont val="Arial"/>
        <family val="2"/>
      </rPr>
      <t>substituição</t>
    </r>
  </si>
  <si>
    <r>
      <rPr>
        <sz val="7"/>
        <rFont val="Arial"/>
        <family val="2"/>
      </rPr>
      <t>758,15</t>
    </r>
  </si>
  <si>
    <r>
      <rPr>
        <sz val="7"/>
        <rFont val="Arial"/>
        <family val="2"/>
      </rPr>
      <t>Demolição e remoção de estrutura de pavimento inclusive capa asfáltica</t>
    </r>
  </si>
  <si>
    <r>
      <rPr>
        <sz val="7"/>
        <rFont val="Arial"/>
        <family val="2"/>
      </rPr>
      <t>8,84</t>
    </r>
  </si>
  <si>
    <r>
      <rPr>
        <sz val="7"/>
        <rFont val="Arial"/>
        <family val="2"/>
      </rPr>
      <t>Desmatamento, destocamento e limpeza</t>
    </r>
  </si>
  <si>
    <r>
      <rPr>
        <sz val="7"/>
        <rFont val="Arial"/>
        <family val="2"/>
      </rPr>
      <t>1,09</t>
    </r>
  </si>
  <si>
    <r>
      <rPr>
        <sz val="7"/>
        <rFont val="Arial"/>
        <family val="2"/>
      </rPr>
      <t>Desobstrução manual de valetas</t>
    </r>
  </si>
  <si>
    <r>
      <rPr>
        <sz val="7"/>
        <rFont val="Arial"/>
        <family val="2"/>
      </rPr>
      <t>2,47</t>
    </r>
  </si>
  <si>
    <r>
      <rPr>
        <sz val="7"/>
        <rFont val="Arial"/>
        <family val="2"/>
      </rPr>
      <t>Dreno profundo D=0,20 m com enchimento brita e areia, tudo incluído</t>
    </r>
  </si>
  <si>
    <r>
      <rPr>
        <sz val="7"/>
        <rFont val="Arial"/>
        <family val="2"/>
      </rPr>
      <t>203,28</t>
    </r>
  </si>
  <si>
    <r>
      <rPr>
        <sz val="7"/>
        <rFont val="Arial"/>
        <family val="2"/>
      </rPr>
      <t>Escavação, carga e transporte de material de 1º categoria</t>
    </r>
  </si>
  <si>
    <r>
      <rPr>
        <sz val="7"/>
        <rFont val="Arial"/>
        <family val="2"/>
      </rPr>
      <t>17,94</t>
    </r>
  </si>
  <si>
    <r>
      <rPr>
        <sz val="7"/>
        <rFont val="Arial"/>
        <family val="2"/>
      </rPr>
      <t>Fresagem de pavimento asfáltico à frio, inclusive transporte do material</t>
    </r>
  </si>
  <si>
    <r>
      <rPr>
        <sz val="7"/>
        <rFont val="Arial"/>
        <family val="2"/>
      </rPr>
      <t>Imprimação inclusive fornecimento e transporte do CM-30</t>
    </r>
  </si>
  <si>
    <r>
      <rPr>
        <sz val="7"/>
        <rFont val="Arial"/>
        <family val="2"/>
      </rPr>
      <t>9,84</t>
    </r>
  </si>
  <si>
    <r>
      <rPr>
        <sz val="7"/>
        <rFont val="Arial"/>
        <family val="2"/>
      </rPr>
      <t>Lama asfáltica (faixa I - ISSA) (tudo incluído)</t>
    </r>
  </si>
  <si>
    <r>
      <rPr>
        <sz val="7"/>
        <rFont val="Arial"/>
        <family val="2"/>
      </rPr>
      <t>Lama asfáltica (faixa II - ISSA) (tudo incluído)</t>
    </r>
  </si>
  <si>
    <r>
      <rPr>
        <sz val="7"/>
        <rFont val="Arial"/>
        <family val="2"/>
      </rPr>
      <t>Lama asfáltica (faixa III - ISSA) (tudo incluído)</t>
    </r>
  </si>
  <si>
    <r>
      <rPr>
        <sz val="7"/>
        <rFont val="Arial"/>
        <family val="2"/>
      </rPr>
      <t>Lama asfáltica (faixa IV - ISSA) (tudo incluído)</t>
    </r>
  </si>
  <si>
    <r>
      <rPr>
        <sz val="7"/>
        <rFont val="Arial"/>
        <family val="2"/>
      </rPr>
      <t>Limpeza de sarjeta e meio-fio</t>
    </r>
  </si>
  <si>
    <r>
      <rPr>
        <sz val="7"/>
        <rFont val="Arial"/>
        <family val="2"/>
      </rPr>
      <t>1,86</t>
    </r>
  </si>
  <si>
    <r>
      <rPr>
        <sz val="7"/>
        <rFont val="Arial"/>
        <family val="2"/>
      </rPr>
      <t>Limpeza e desobstrução de bueiros</t>
    </r>
  </si>
  <si>
    <r>
      <rPr>
        <sz val="7"/>
        <rFont val="Arial"/>
        <family val="2"/>
      </rPr>
      <t>44,59</t>
    </r>
  </si>
  <si>
    <r>
      <rPr>
        <sz val="7"/>
        <rFont val="Arial"/>
        <family val="2"/>
      </rPr>
      <t>Limpeza e desobstrução de caixa coletora</t>
    </r>
  </si>
  <si>
    <r>
      <rPr>
        <sz val="7"/>
        <rFont val="Arial"/>
        <family val="2"/>
      </rPr>
      <t>173,09</t>
    </r>
  </si>
  <si>
    <r>
      <rPr>
        <sz val="7"/>
        <rFont val="Arial"/>
        <family val="2"/>
      </rPr>
      <t xml:space="preserve">Limpeza e desobstrução de rede de drenagem, utilizando caminhão equipado com conjunto de
</t>
    </r>
    <r>
      <rPr>
        <sz val="7"/>
        <rFont val="Arial"/>
        <family val="2"/>
      </rPr>
      <t>alta pressão e sucção</t>
    </r>
  </si>
  <si>
    <r>
      <rPr>
        <sz val="7"/>
        <rFont val="Arial"/>
        <family val="2"/>
      </rPr>
      <t>15,30</t>
    </r>
  </si>
  <si>
    <r>
      <rPr>
        <sz val="7"/>
        <rFont val="Arial"/>
        <family val="2"/>
      </rPr>
      <t>Limpeza e pintura de guarda-corpo</t>
    </r>
  </si>
  <si>
    <r>
      <rPr>
        <sz val="7"/>
        <rFont val="Arial"/>
        <family val="2"/>
      </rPr>
      <t>145,83</t>
    </r>
  </si>
  <si>
    <r>
      <rPr>
        <sz val="7"/>
        <rFont val="Arial"/>
        <family val="2"/>
      </rPr>
      <t>Meio-fio pré-moldado em concreto, inclusive caiação e transporte do meio-fio</t>
    </r>
  </si>
  <si>
    <r>
      <rPr>
        <sz val="7"/>
        <rFont val="Arial"/>
        <family val="2"/>
      </rPr>
      <t>Obturação de buracos com CBUQ (tudo incluído)</t>
    </r>
  </si>
  <si>
    <r>
      <rPr>
        <sz val="7"/>
        <rFont val="Arial"/>
        <family val="2"/>
      </rPr>
      <t>111,62</t>
    </r>
  </si>
  <si>
    <r>
      <rPr>
        <sz val="7"/>
        <rFont val="Arial"/>
        <family val="2"/>
      </rPr>
      <t>Obturação de buracos com PMF (tudo incluído)</t>
    </r>
  </si>
  <si>
    <r>
      <rPr>
        <sz val="7"/>
        <rFont val="Arial"/>
        <family val="2"/>
      </rPr>
      <t>101,39</t>
    </r>
  </si>
  <si>
    <r>
      <rPr>
        <sz val="7"/>
        <rFont val="Arial"/>
        <family val="2"/>
      </rPr>
      <t>Obturação de buracos com PMF usinado pelo DER-ES (tudo incluído)</t>
    </r>
  </si>
  <si>
    <r>
      <rPr>
        <sz val="7"/>
        <rFont val="Arial"/>
        <family val="2"/>
      </rPr>
      <t>65,85</t>
    </r>
  </si>
  <si>
    <r>
      <rPr>
        <sz val="7"/>
        <rFont val="Arial"/>
        <family val="2"/>
      </rPr>
      <t>Pintura de dispositivos de drenagem</t>
    </r>
  </si>
  <si>
    <r>
      <rPr>
        <sz val="7"/>
        <rFont val="Arial"/>
        <family val="2"/>
      </rPr>
      <t>4,15</t>
    </r>
  </si>
  <si>
    <r>
      <rPr>
        <sz val="7"/>
        <rFont val="Arial"/>
        <family val="2"/>
      </rPr>
      <t>Pintura de ligação, inclusive fornecimento e transporte da emulsão</t>
    </r>
  </si>
  <si>
    <r>
      <rPr>
        <sz val="7"/>
        <rFont val="Arial"/>
        <family val="2"/>
      </rPr>
      <t>3,55</t>
    </r>
  </si>
  <si>
    <r>
      <rPr>
        <sz val="7"/>
        <rFont val="Arial"/>
        <family val="2"/>
      </rPr>
      <t>Pintura de pontes a base de cal</t>
    </r>
  </si>
  <si>
    <r>
      <rPr>
        <sz val="7"/>
        <rFont val="Arial"/>
        <family val="2"/>
      </rPr>
      <t>8,50</t>
    </r>
  </si>
  <si>
    <r>
      <rPr>
        <sz val="7"/>
        <rFont val="Arial"/>
        <family val="2"/>
      </rPr>
      <t>Placas de sinalização, assentamento</t>
    </r>
  </si>
  <si>
    <r>
      <rPr>
        <sz val="7"/>
        <rFont val="Arial"/>
        <family val="2"/>
      </rPr>
      <t>143,68</t>
    </r>
  </si>
  <si>
    <r>
      <rPr>
        <sz val="7"/>
        <rFont val="Arial"/>
        <family val="2"/>
      </rPr>
      <t>Placas de sinalização, inclusive materiais, substituição</t>
    </r>
  </si>
  <si>
    <r>
      <rPr>
        <sz val="7"/>
        <rFont val="Arial"/>
        <family val="2"/>
      </rPr>
      <t>1.101,72</t>
    </r>
  </si>
  <si>
    <r>
      <rPr>
        <sz val="7"/>
        <rFont val="Arial"/>
        <family val="2"/>
      </rPr>
      <t>PMF - Usinagem, aquisição e transportes dos materiais</t>
    </r>
  </si>
  <si>
    <r>
      <rPr>
        <sz val="7"/>
        <rFont val="Arial"/>
        <family val="2"/>
      </rPr>
      <t>403,90</t>
    </r>
  </si>
  <si>
    <r>
      <rPr>
        <sz val="7"/>
        <rFont val="Arial"/>
        <family val="2"/>
      </rPr>
      <t xml:space="preserve">Reciclagem de pavimento (base) c/ adição de 20% de brita1, 10% de brita0 e 2% de cimento,
</t>
    </r>
    <r>
      <rPr>
        <sz val="7"/>
        <rFont val="Arial"/>
        <family val="2"/>
      </rPr>
      <t>inclusive fornecimento e transportes  dos materiais</t>
    </r>
  </si>
  <si>
    <r>
      <rPr>
        <sz val="7"/>
        <rFont val="Arial"/>
        <family val="2"/>
      </rPr>
      <t>170,24</t>
    </r>
  </si>
  <si>
    <r>
      <rPr>
        <sz val="7"/>
        <rFont val="Arial"/>
        <family val="2"/>
      </rPr>
      <t>Recomposição de revestimento c/ CBUQ - Inclusive fornecimento e transporte dos materiais</t>
    </r>
  </si>
  <si>
    <r>
      <rPr>
        <sz val="7"/>
        <rFont val="Arial"/>
        <family val="2"/>
      </rPr>
      <t>518,14</t>
    </r>
  </si>
  <si>
    <r>
      <rPr>
        <sz val="7"/>
        <rFont val="Arial"/>
        <family val="2"/>
      </rPr>
      <t>Recomposição de revestimento c/ PMF - Inclusive fornecimento e transporte dos materiais</t>
    </r>
  </si>
  <si>
    <r>
      <rPr>
        <sz val="7"/>
        <rFont val="Arial"/>
        <family val="2"/>
      </rPr>
      <t>439,37</t>
    </r>
  </si>
  <si>
    <r>
      <rPr>
        <sz val="7"/>
        <rFont val="Arial"/>
        <family val="2"/>
      </rPr>
      <t>Recomposição de revestimento primário (tudo incluído)</t>
    </r>
  </si>
  <si>
    <r>
      <rPr>
        <sz val="7"/>
        <rFont val="Arial"/>
        <family val="2"/>
      </rPr>
      <t>4,83</t>
    </r>
  </si>
  <si>
    <r>
      <rPr>
        <sz val="7"/>
        <rFont val="Arial"/>
        <family val="2"/>
      </rPr>
      <t>Recomposição mecânica de aterros</t>
    </r>
  </si>
  <si>
    <r>
      <rPr>
        <sz val="7"/>
        <rFont val="Arial"/>
        <family val="2"/>
      </rPr>
      <t>39,04</t>
    </r>
  </si>
  <si>
    <r>
      <rPr>
        <sz val="7"/>
        <rFont val="Arial"/>
        <family val="2"/>
      </rPr>
      <t>Reconformação mecânica de plataforma (patrolamento)</t>
    </r>
  </si>
  <si>
    <r>
      <rPr>
        <sz val="7"/>
        <rFont val="Arial"/>
        <family val="2"/>
      </rPr>
      <t>0,18</t>
    </r>
  </si>
  <si>
    <r>
      <rPr>
        <sz val="7"/>
        <rFont val="Arial"/>
        <family val="2"/>
      </rPr>
      <t>Remendo com massa asfáltica fria (tudo incluído)</t>
    </r>
  </si>
  <si>
    <r>
      <rPr>
        <sz val="7"/>
        <rFont val="Arial"/>
        <family val="2"/>
      </rPr>
      <t>53,79</t>
    </r>
  </si>
  <si>
    <r>
      <rPr>
        <sz val="7"/>
        <rFont val="Arial"/>
        <family val="2"/>
      </rPr>
      <t>611,66</t>
    </r>
  </si>
  <si>
    <r>
      <rPr>
        <sz val="7"/>
        <rFont val="Arial"/>
        <family val="2"/>
      </rPr>
      <t>Remendo com massa asfáltica fria usinada pelo DER-ES (tudo incluído)</t>
    </r>
  </si>
  <si>
    <r>
      <rPr>
        <sz val="7"/>
        <rFont val="Arial"/>
        <family val="2"/>
      </rPr>
      <t>18,25</t>
    </r>
  </si>
  <si>
    <r>
      <rPr>
        <sz val="7"/>
        <rFont val="Arial"/>
        <family val="2"/>
      </rPr>
      <t>Remendo com massa asfáltica quente (tudo incluído)</t>
    </r>
  </si>
  <si>
    <r>
      <rPr>
        <sz val="7"/>
        <rFont val="Arial"/>
        <family val="2"/>
      </rPr>
      <t>64,02</t>
    </r>
  </si>
  <si>
    <r>
      <rPr>
        <sz val="7"/>
        <rFont val="Arial"/>
        <family val="2"/>
      </rPr>
      <t>680,01</t>
    </r>
  </si>
  <si>
    <r>
      <rPr>
        <sz val="7"/>
        <rFont val="Arial"/>
        <family val="2"/>
      </rPr>
      <t>Remoção mecânica de barreiras</t>
    </r>
  </si>
  <si>
    <r>
      <rPr>
        <sz val="7"/>
        <rFont val="Arial"/>
        <family val="2"/>
      </rPr>
      <t>2,73</t>
    </r>
  </si>
  <si>
    <r>
      <rPr>
        <sz val="7"/>
        <rFont val="Arial"/>
        <family val="2"/>
      </rPr>
      <t>Reparo de bueiros celulares (inclusive boca)</t>
    </r>
  </si>
  <si>
    <r>
      <rPr>
        <sz val="7"/>
        <rFont val="Arial"/>
        <family val="2"/>
      </rPr>
      <t>2.469,33</t>
    </r>
  </si>
  <si>
    <r>
      <rPr>
        <sz val="7"/>
        <rFont val="Arial"/>
        <family val="2"/>
      </rPr>
      <t>Reparo de bueiros tubulares</t>
    </r>
  </si>
  <si>
    <r>
      <rPr>
        <sz val="7"/>
        <rFont val="Arial"/>
        <family val="2"/>
      </rPr>
      <t>1.094,37</t>
    </r>
  </si>
  <si>
    <r>
      <rPr>
        <sz val="7"/>
        <rFont val="Arial"/>
        <family val="2"/>
      </rPr>
      <t>Reparo de caixa  coletora</t>
    </r>
  </si>
  <si>
    <r>
      <rPr>
        <sz val="7"/>
        <rFont val="Arial"/>
        <family val="2"/>
      </rPr>
      <t>428,82</t>
    </r>
  </si>
  <si>
    <r>
      <rPr>
        <sz val="7"/>
        <rFont val="Arial"/>
        <family val="2"/>
      </rPr>
      <t xml:space="preserve">Reparo de cerca ( substituição de mourões, grampo e arame farpado), inclusive transportes de
</t>
    </r>
    <r>
      <rPr>
        <sz val="7"/>
        <rFont val="Arial"/>
        <family val="2"/>
      </rPr>
      <t>todos os materiais</t>
    </r>
  </si>
  <si>
    <r>
      <rPr>
        <sz val="7"/>
        <rFont val="Arial"/>
        <family val="2"/>
      </rPr>
      <t>11,82</t>
    </r>
  </si>
  <si>
    <r>
      <rPr>
        <sz val="7"/>
        <rFont val="Arial"/>
        <family val="2"/>
      </rPr>
      <t>Reparo de guarda-corpo</t>
    </r>
  </si>
  <si>
    <r>
      <rPr>
        <sz val="7"/>
        <rFont val="Arial"/>
        <family val="2"/>
      </rPr>
      <t>182,39</t>
    </r>
  </si>
  <si>
    <r>
      <rPr>
        <sz val="7"/>
        <rFont val="Arial"/>
        <family val="2"/>
      </rPr>
      <t>Reparo de meio-fio, inclusive caiação</t>
    </r>
  </si>
  <si>
    <r>
      <rPr>
        <sz val="7"/>
        <rFont val="Arial"/>
        <family val="2"/>
      </rPr>
      <t>48,45</t>
    </r>
  </si>
  <si>
    <r>
      <rPr>
        <sz val="7"/>
        <rFont val="Arial"/>
        <family val="2"/>
      </rPr>
      <t>Reparo de muros de arrimo</t>
    </r>
  </si>
  <si>
    <r>
      <rPr>
        <sz val="7"/>
        <rFont val="Arial"/>
        <family val="2"/>
      </rPr>
      <t>1.018,98</t>
    </r>
  </si>
  <si>
    <r>
      <rPr>
        <sz val="7"/>
        <rFont val="Arial"/>
        <family val="2"/>
      </rPr>
      <t>Reparo de sarjeta, inclusive caiação</t>
    </r>
  </si>
  <si>
    <r>
      <rPr>
        <sz val="7"/>
        <rFont val="Arial"/>
        <family val="2"/>
      </rPr>
      <t>63,47</t>
    </r>
  </si>
  <si>
    <r>
      <rPr>
        <sz val="7"/>
        <rFont val="Arial"/>
        <family val="2"/>
      </rPr>
      <t>Retirada de placas de sinalização</t>
    </r>
  </si>
  <si>
    <r>
      <rPr>
        <sz val="7"/>
        <rFont val="Arial"/>
        <family val="2"/>
      </rPr>
      <t>133,23</t>
    </r>
  </si>
  <si>
    <r>
      <rPr>
        <sz val="7"/>
        <rFont val="Arial"/>
        <family val="2"/>
      </rPr>
      <t xml:space="preserve">Roçada manual com roçadeira costal, ferramentas manuais, inclusive limpeza e remoção com
</t>
    </r>
    <r>
      <rPr>
        <sz val="7"/>
        <rFont val="Arial"/>
        <family val="2"/>
      </rPr>
      <t>retroescavadeira (conservação)</t>
    </r>
  </si>
  <si>
    <r>
      <rPr>
        <sz val="7"/>
        <rFont val="Arial"/>
        <family val="2"/>
      </rPr>
      <t>1,04</t>
    </r>
  </si>
  <si>
    <r>
      <rPr>
        <sz val="7"/>
        <rFont val="Arial"/>
        <family val="2"/>
      </rPr>
      <t xml:space="preserve">Roçada manual com roçadeira costal, ferramentas manuais, inclusive limpeza manual (
</t>
    </r>
    <r>
      <rPr>
        <sz val="7"/>
        <rFont val="Arial"/>
        <family val="2"/>
      </rPr>
      <t>conservação)</t>
    </r>
  </si>
  <si>
    <r>
      <rPr>
        <sz val="7"/>
        <rFont val="Arial"/>
        <family val="2"/>
      </rPr>
      <t>Roçada mecanizada</t>
    </r>
  </si>
  <si>
    <r>
      <rPr>
        <sz val="7"/>
        <rFont val="Arial"/>
        <family val="2"/>
      </rPr>
      <t>0,30</t>
    </r>
  </si>
  <si>
    <r>
      <rPr>
        <sz val="7"/>
        <rFont val="Arial"/>
        <family val="2"/>
      </rPr>
      <t>Sarjeta em concreto fck=10,0 MPa inclusive caiação, tudo incluído</t>
    </r>
  </si>
  <si>
    <r>
      <rPr>
        <sz val="7"/>
        <rFont val="Arial"/>
        <family val="2"/>
      </rPr>
      <t>133,21</t>
    </r>
  </si>
  <si>
    <r>
      <rPr>
        <sz val="7"/>
        <rFont val="Arial"/>
        <family val="2"/>
      </rPr>
      <t>Selagem de trincas, inclusive transporte de areia e emulsão</t>
    </r>
  </si>
  <si>
    <r>
      <rPr>
        <sz val="7"/>
        <rFont val="Arial"/>
        <family val="2"/>
      </rPr>
      <t>Sinalização horizontal - taxa 0,6 l/m², tudo incluído</t>
    </r>
  </si>
  <si>
    <r>
      <rPr>
        <sz val="7"/>
        <rFont val="Arial"/>
        <family val="2"/>
      </rPr>
      <t>23,38</t>
    </r>
  </si>
  <si>
    <r>
      <rPr>
        <sz val="7"/>
        <rFont val="Arial"/>
        <family val="2"/>
      </rPr>
      <t>Sinalização vertical, inclusive transporte de placa sinalização e madeira</t>
    </r>
  </si>
  <si>
    <r>
      <rPr>
        <sz val="7"/>
        <rFont val="Arial"/>
        <family val="2"/>
      </rPr>
      <t>952,25</t>
    </r>
  </si>
  <si>
    <r>
      <rPr>
        <sz val="7"/>
        <rFont val="Arial"/>
        <family val="2"/>
      </rPr>
      <t>Sub-base de solo estabilizada granulométricamente sem mistura inclusive escavação e carga</t>
    </r>
  </si>
  <si>
    <r>
      <rPr>
        <sz val="7"/>
        <rFont val="Arial"/>
        <family val="2"/>
      </rPr>
      <t>54,08</t>
    </r>
  </si>
  <si>
    <r>
      <rPr>
        <sz val="7"/>
        <rFont val="Arial"/>
        <family val="2"/>
      </rPr>
      <t>Tapa-panela, inclusive transporte de material de 1ª categoria</t>
    </r>
  </si>
  <si>
    <r>
      <rPr>
        <sz val="7"/>
        <rFont val="Arial"/>
        <family val="2"/>
      </rPr>
      <t>19,87</t>
    </r>
  </si>
  <si>
    <r>
      <rPr>
        <sz val="7"/>
        <rFont val="Arial"/>
        <family val="2"/>
      </rPr>
      <t>TSD - Tratamento superficial duplo incl. transporte dos materiais</t>
    </r>
  </si>
  <si>
    <r>
      <rPr>
        <sz val="7"/>
        <rFont val="Arial"/>
        <family val="2"/>
      </rPr>
      <t>25,95</t>
    </r>
  </si>
  <si>
    <r>
      <rPr>
        <sz val="7"/>
        <rFont val="Arial"/>
        <family val="2"/>
      </rPr>
      <t>Valeta em concreto fck=10,0 MPa, tudo incluído</t>
    </r>
  </si>
  <si>
    <r>
      <rPr>
        <sz val="7"/>
        <rFont val="Arial"/>
        <family val="2"/>
      </rPr>
      <t>129,85</t>
    </r>
  </si>
  <si>
    <r>
      <rPr>
        <sz val="7"/>
        <rFont val="Arial"/>
        <family val="2"/>
      </rPr>
      <t>Valeta não revestida</t>
    </r>
  </si>
  <si>
    <r>
      <rPr>
        <sz val="7"/>
        <rFont val="Arial"/>
        <family val="2"/>
      </rPr>
      <t>14,36</t>
    </r>
  </si>
  <si>
    <r>
      <rPr>
        <sz val="7"/>
        <rFont val="Arial"/>
        <family val="2"/>
      </rPr>
      <t>Grupo de serviço: ALUGUEL DE EQUIPAMENTOS</t>
    </r>
  </si>
  <si>
    <r>
      <rPr>
        <sz val="7"/>
        <rFont val="Arial"/>
        <family val="2"/>
      </rPr>
      <t>Aluguel mensal de barco de alumínio 4,20 m com motor 15 HP (equipamentos)</t>
    </r>
  </si>
  <si>
    <r>
      <rPr>
        <sz val="7"/>
        <rFont val="Arial"/>
        <family val="2"/>
      </rPr>
      <t>9.905,06</t>
    </r>
  </si>
  <si>
    <r>
      <rPr>
        <sz val="7"/>
        <rFont val="Arial"/>
        <family val="2"/>
      </rPr>
      <t>Grupo de serviço: INFRA E MESO-ESTRUTURA</t>
    </r>
  </si>
  <si>
    <r>
      <rPr>
        <sz val="7"/>
        <rFont val="Arial"/>
        <family val="2"/>
      </rPr>
      <t>Arrasamento estaca concreto D = 0,80 m com martelete pneumático</t>
    </r>
  </si>
  <si>
    <r>
      <rPr>
        <sz val="7"/>
        <rFont val="Arial"/>
        <family val="2"/>
      </rPr>
      <t>236,00</t>
    </r>
  </si>
  <si>
    <r>
      <rPr>
        <sz val="7"/>
        <rFont val="Arial"/>
        <family val="2"/>
      </rPr>
      <t>Encamisamento metálico de estacas, diâmetro 380mm em chapa de 6.3mm, preenchido c/ concreto auto adensável (20MPa)</t>
    </r>
  </si>
  <si>
    <r>
      <rPr>
        <sz val="7"/>
        <rFont val="Arial"/>
        <family val="2"/>
      </rPr>
      <t>1.054,54</t>
    </r>
  </si>
  <si>
    <r>
      <rPr>
        <sz val="7"/>
        <rFont val="Arial"/>
        <family val="2"/>
      </rPr>
      <t>Escoramento para blocos submersos, inclusive transporte da madeira</t>
    </r>
  </si>
  <si>
    <r>
      <rPr>
        <sz val="7"/>
        <rFont val="Arial"/>
        <family val="2"/>
      </rPr>
      <t>123,29</t>
    </r>
  </si>
  <si>
    <r>
      <rPr>
        <sz val="7"/>
        <rFont val="Arial"/>
        <family val="2"/>
      </rPr>
      <t>Estaca de eucalipto D= 0,20 m, fornecimento, transporte, cravação e perda</t>
    </r>
  </si>
  <si>
    <r>
      <rPr>
        <sz val="7"/>
        <rFont val="Arial"/>
        <family val="2"/>
      </rPr>
      <t>277,65</t>
    </r>
  </si>
  <si>
    <r>
      <rPr>
        <sz val="7"/>
        <rFont val="Arial"/>
        <family val="2"/>
      </rPr>
      <t>Estaca metálica dupla exclusive fornecimento de trilhos</t>
    </r>
  </si>
  <si>
    <r>
      <rPr>
        <sz val="7"/>
        <rFont val="Arial"/>
        <family val="2"/>
      </rPr>
      <t>433,77</t>
    </r>
  </si>
  <si>
    <r>
      <rPr>
        <sz val="7"/>
        <rFont val="Arial"/>
        <family val="2"/>
      </rPr>
      <t>Estaca metálica, fornecimento, transporte, perdas, solda, emenda, corte e cravação de TR- 68</t>
    </r>
  </si>
  <si>
    <r>
      <rPr>
        <sz val="7"/>
        <rFont val="Arial"/>
        <family val="2"/>
      </rPr>
      <t>793,63</t>
    </r>
  </si>
  <si>
    <r>
      <rPr>
        <sz val="7"/>
        <rFont val="Arial"/>
        <family val="2"/>
      </rPr>
      <t xml:space="preserve">Estaca metálica, fornecimento, transporte, perdas, solda, emenda, corte e cravação de trilho
</t>
    </r>
    <r>
      <rPr>
        <sz val="7"/>
        <rFont val="Arial"/>
        <family val="2"/>
      </rPr>
      <t>TR- 57</t>
    </r>
  </si>
  <si>
    <r>
      <rPr>
        <sz val="7"/>
        <rFont val="Arial"/>
        <family val="2"/>
      </rPr>
      <t>726,55</t>
    </r>
  </si>
  <si>
    <r>
      <rPr>
        <sz val="7"/>
        <rFont val="Arial"/>
        <family val="2"/>
      </rPr>
      <t xml:space="preserve">Estaca metálica, fornecimento, transporte, perdas, solda, emenda, corte e cravação de 2 TR-
</t>
    </r>
    <r>
      <rPr>
        <sz val="7"/>
        <rFont val="Arial"/>
        <family val="2"/>
      </rPr>
      <t>57</t>
    </r>
  </si>
  <si>
    <r>
      <rPr>
        <sz val="7"/>
        <rFont val="Arial"/>
        <family val="2"/>
      </rPr>
      <t>1.228,04</t>
    </r>
  </si>
  <si>
    <r>
      <rPr>
        <sz val="7"/>
        <rFont val="Arial"/>
        <family val="2"/>
      </rPr>
      <t xml:space="preserve">Estaca metálica, fornecimento, transporte, perdas, solda, emenda, corte e cravação de 2 TR-
</t>
    </r>
    <r>
      <rPr>
        <sz val="7"/>
        <rFont val="Arial"/>
        <family val="2"/>
      </rPr>
      <t>68</t>
    </r>
  </si>
  <si>
    <r>
      <rPr>
        <sz val="7"/>
        <rFont val="Arial"/>
        <family val="2"/>
      </rPr>
      <t>1.362,21</t>
    </r>
  </si>
  <si>
    <r>
      <rPr>
        <sz val="7"/>
        <rFont val="Arial"/>
        <family val="2"/>
      </rPr>
      <t>Estaca metálica simples exclusive fornecimento de trilhos</t>
    </r>
  </si>
  <si>
    <r>
      <rPr>
        <sz val="7"/>
        <rFont val="Arial"/>
        <family val="2"/>
      </rPr>
      <t>298,57</t>
    </r>
  </si>
  <si>
    <r>
      <rPr>
        <sz val="7"/>
        <rFont val="Arial"/>
        <family val="2"/>
      </rPr>
      <t>Estaca tipo Franki D = 520 mm</t>
    </r>
  </si>
  <si>
    <r>
      <rPr>
        <sz val="7"/>
        <rFont val="Arial"/>
        <family val="2"/>
      </rPr>
      <t>603,75</t>
    </r>
  </si>
  <si>
    <r>
      <rPr>
        <sz val="7"/>
        <rFont val="Arial"/>
        <family val="2"/>
      </rPr>
      <t xml:space="preserve">Formas planas de madeira sem reaproveitamento (fundações), inclusive fornecimento e
</t>
    </r>
    <r>
      <rPr>
        <sz val="7"/>
        <rFont val="Arial"/>
        <family val="2"/>
      </rPr>
      <t>transporte das madeiras</t>
    </r>
  </si>
  <si>
    <r>
      <rPr>
        <sz val="7"/>
        <rFont val="Arial"/>
        <family val="2"/>
      </rPr>
      <t>220,69</t>
    </r>
  </si>
  <si>
    <r>
      <rPr>
        <sz val="7"/>
        <rFont val="Arial"/>
        <family val="2"/>
      </rPr>
      <t>Perfuração rotativa inclinada, em solo, com coroa de Widia, diâmetro 150mm</t>
    </r>
  </si>
  <si>
    <r>
      <rPr>
        <sz val="7"/>
        <rFont val="Arial"/>
        <family val="2"/>
      </rPr>
      <t>364,50</t>
    </r>
  </si>
  <si>
    <r>
      <rPr>
        <sz val="7"/>
        <rFont val="Arial"/>
        <family val="2"/>
      </rPr>
      <t>Perfuração rotativa inclinada, em solo, com coroa de Widia, diâmetro 75mm</t>
    </r>
  </si>
  <si>
    <r>
      <rPr>
        <sz val="7"/>
        <rFont val="Arial"/>
        <family val="2"/>
      </rPr>
      <t>280,38</t>
    </r>
  </si>
  <si>
    <r>
      <rPr>
        <sz val="7"/>
        <rFont val="Arial"/>
        <family val="2"/>
      </rPr>
      <t xml:space="preserve">Perfuração rotativa vertical, em solo, com coroa de Widia ou similar, diâmetro H(99mm),
</t>
    </r>
    <r>
      <rPr>
        <sz val="7"/>
        <rFont val="Arial"/>
        <family val="2"/>
      </rPr>
      <t>inclusive deslocamento e posicionamento em cada furo</t>
    </r>
  </si>
  <si>
    <r>
      <rPr>
        <sz val="7"/>
        <rFont val="Arial"/>
        <family val="2"/>
      </rPr>
      <t>227,80</t>
    </r>
  </si>
  <si>
    <r>
      <rPr>
        <sz val="7"/>
        <rFont val="Arial"/>
        <family val="2"/>
      </rPr>
      <t xml:space="preserve">Perfuração rotativa vertical, em solo, com coroa de Widia ou similar, diâmetro N(75mm),
</t>
    </r>
    <r>
      <rPr>
        <sz val="7"/>
        <rFont val="Arial"/>
        <family val="2"/>
      </rPr>
      <t>inclusive deslocamento e posicionamento em cada furo</t>
    </r>
  </si>
  <si>
    <r>
      <rPr>
        <sz val="7"/>
        <rFont val="Arial"/>
        <family val="2"/>
      </rPr>
      <t>212,62</t>
    </r>
  </si>
  <si>
    <r>
      <rPr>
        <sz val="7"/>
        <rFont val="Arial"/>
        <family val="2"/>
      </rPr>
      <t>Grupo de serviço: SUPER-ESTRUTURA</t>
    </r>
  </si>
  <si>
    <r>
      <rPr>
        <sz val="7"/>
        <rFont val="Arial"/>
        <family val="2"/>
      </rPr>
      <t xml:space="preserve">Passarela metálica p/ pontes rodoviárias com 1,0m de largura, piso em chapa xadrez esp 1/4",
</t>
    </r>
    <r>
      <rPr>
        <sz val="7"/>
        <rFont val="Arial"/>
        <family val="2"/>
      </rPr>
      <t>em perfis laminados, inclusive pintura</t>
    </r>
  </si>
  <si>
    <r>
      <rPr>
        <sz val="7"/>
        <rFont val="Arial"/>
        <family val="2"/>
      </rPr>
      <t>1.748,18</t>
    </r>
  </si>
  <si>
    <r>
      <rPr>
        <sz val="7"/>
        <rFont val="Arial"/>
        <family val="2"/>
      </rPr>
      <t>Placas pré-moldadas para forma de tabuleiro de ponte</t>
    </r>
  </si>
  <si>
    <r>
      <rPr>
        <sz val="7"/>
        <rFont val="Arial"/>
        <family val="2"/>
      </rPr>
      <t>Remoção de superestrutura de pontes com auxilio de guindaste para 40 toneladas</t>
    </r>
  </si>
  <si>
    <r>
      <rPr>
        <sz val="7"/>
        <rFont val="Arial"/>
        <family val="2"/>
      </rPr>
      <t>T</t>
    </r>
  </si>
  <si>
    <r>
      <rPr>
        <sz val="7"/>
        <rFont val="Arial"/>
        <family val="2"/>
      </rPr>
      <t>198,70</t>
    </r>
  </si>
  <si>
    <r>
      <rPr>
        <sz val="7"/>
        <rFont val="Arial"/>
        <family val="2"/>
      </rPr>
      <t>Grupo de serviço: OBRAS DE ARTE ESPECIAIS</t>
    </r>
  </si>
  <si>
    <r>
      <rPr>
        <sz val="7"/>
        <rFont val="Arial"/>
        <family val="2"/>
      </rPr>
      <t xml:space="preserve">Acabamento em concreto fresco (15,0 MPA), para pavimento, inclusive endurecedor químico
</t>
    </r>
    <r>
      <rPr>
        <sz val="7"/>
        <rFont val="Arial"/>
        <family val="2"/>
      </rPr>
      <t>de superfície</t>
    </r>
  </si>
  <si>
    <r>
      <rPr>
        <sz val="7"/>
        <rFont val="Arial"/>
        <family val="2"/>
      </rPr>
      <t>35,98</t>
    </r>
  </si>
  <si>
    <r>
      <rPr>
        <sz val="7"/>
        <rFont val="Arial"/>
        <family val="2"/>
      </rPr>
      <t>Acessório para tirante protendido de aço Rocsolo ou similar diâmetro 29,3 mm</t>
    </r>
  </si>
  <si>
    <r>
      <rPr>
        <sz val="7"/>
        <rFont val="Arial"/>
        <family val="2"/>
      </rPr>
      <t>1.397,88</t>
    </r>
  </si>
  <si>
    <r>
      <rPr>
        <sz val="7"/>
        <rFont val="Arial"/>
        <family val="2"/>
      </rPr>
      <t>Acessório para tirante protendido de aço ST 85/105</t>
    </r>
  </si>
  <si>
    <r>
      <rPr>
        <sz val="7"/>
        <rFont val="Arial"/>
        <family val="2"/>
      </rPr>
      <t>1.291,16</t>
    </r>
  </si>
  <si>
    <r>
      <rPr>
        <sz val="7"/>
        <rFont val="Arial"/>
        <family val="2"/>
      </rPr>
      <t xml:space="preserve">Aparelho de apoio de neoprene fretado, fornecimento e assentamento, inclusive grauteamento
</t>
    </r>
    <r>
      <rPr>
        <sz val="7"/>
        <rFont val="Arial"/>
        <family val="2"/>
      </rPr>
      <t>e transporte do neoprene</t>
    </r>
  </si>
  <si>
    <r>
      <rPr>
        <sz val="7"/>
        <rFont val="Arial"/>
        <family val="2"/>
      </rPr>
      <t>dm3</t>
    </r>
  </si>
  <si>
    <r>
      <rPr>
        <sz val="7"/>
        <rFont val="Arial"/>
        <family val="2"/>
      </rPr>
      <t>107,65</t>
    </r>
  </si>
  <si>
    <r>
      <rPr>
        <sz val="7"/>
        <rFont val="Arial"/>
        <family val="2"/>
      </rPr>
      <t xml:space="preserve">Cantoneiras (2 1/2" x 2 1/2" x 5/16") para extremidade de laje, fornecimento, montagem e
</t>
    </r>
    <r>
      <rPr>
        <sz val="7"/>
        <rFont val="Arial"/>
        <family val="2"/>
      </rPr>
      <t>pintura</t>
    </r>
  </si>
  <si>
    <r>
      <rPr>
        <sz val="7"/>
        <rFont val="Arial"/>
        <family val="2"/>
      </rPr>
      <t>130,49</t>
    </r>
  </si>
  <si>
    <r>
      <rPr>
        <sz val="7"/>
        <rFont val="Arial"/>
        <family val="2"/>
      </rPr>
      <t>Chapas de aço SAC 41 de 1/4" para passarelas, fornecimento, soldagem e montagem</t>
    </r>
  </si>
  <si>
    <r>
      <rPr>
        <sz val="7"/>
        <rFont val="Arial"/>
        <family val="2"/>
      </rPr>
      <t>22,88</t>
    </r>
  </si>
  <si>
    <r>
      <rPr>
        <sz val="7"/>
        <rFont val="Arial"/>
        <family val="2"/>
      </rPr>
      <t xml:space="preserve">Chumbador de aço de 25 mm, inclusive proteção anticorrosiva, exclusive a injeção e a
</t>
    </r>
    <r>
      <rPr>
        <sz val="7"/>
        <rFont val="Arial"/>
        <family val="2"/>
      </rPr>
      <t>perfuração</t>
    </r>
  </si>
  <si>
    <r>
      <rPr>
        <sz val="7"/>
        <rFont val="Arial"/>
        <family val="2"/>
      </rPr>
      <t>59,74</t>
    </r>
  </si>
  <si>
    <r>
      <rPr>
        <sz val="7"/>
        <rFont val="Arial"/>
        <family val="2"/>
      </rPr>
      <t xml:space="preserve">Colagem das mantas de borracha nos berços de apoio das placas, com Sikadur 32 ou
</t>
    </r>
    <r>
      <rPr>
        <sz val="7"/>
        <rFont val="Arial"/>
        <family val="2"/>
      </rPr>
      <t>equivalente, fornecimento e aplicação</t>
    </r>
  </si>
  <si>
    <r>
      <rPr>
        <sz val="7"/>
        <rFont val="Arial"/>
        <family val="2"/>
      </rPr>
      <t>64,61</t>
    </r>
  </si>
  <si>
    <r>
      <rPr>
        <sz val="7"/>
        <rFont val="Arial"/>
        <family val="2"/>
      </rPr>
      <t>Concreto estrutural usinado Fck=20 MPa, tudo incluído, inclusive bombeamento.</t>
    </r>
  </si>
  <si>
    <r>
      <rPr>
        <sz val="7"/>
        <rFont val="Arial"/>
        <family val="2"/>
      </rPr>
      <t>701,64</t>
    </r>
  </si>
  <si>
    <r>
      <rPr>
        <sz val="7"/>
        <rFont val="Arial"/>
        <family val="2"/>
      </rPr>
      <t>Concreto estrutural usinado Fck=25MPa, tudo incluído, inclusive bombeamento.</t>
    </r>
  </si>
  <si>
    <r>
      <rPr>
        <sz val="7"/>
        <rFont val="Arial"/>
        <family val="2"/>
      </rPr>
      <t>725,14</t>
    </r>
  </si>
  <si>
    <r>
      <rPr>
        <sz val="7"/>
        <rFont val="Arial"/>
        <family val="2"/>
      </rPr>
      <t>Concreto estrutural usinado Fck=30 MPa, tudo incluído, inclusive bombeamento.</t>
    </r>
  </si>
  <si>
    <r>
      <rPr>
        <sz val="7"/>
        <rFont val="Arial"/>
        <family val="2"/>
      </rPr>
      <t>749,51</t>
    </r>
  </si>
  <si>
    <r>
      <rPr>
        <sz val="7"/>
        <rFont val="Arial"/>
        <family val="2"/>
      </rPr>
      <t>Concreto estrutural usinado Fck=35 MPa, tudo incluído, inclusive bombeamento.</t>
    </r>
  </si>
  <si>
    <r>
      <rPr>
        <sz val="7"/>
        <rFont val="Arial"/>
        <family val="2"/>
      </rPr>
      <t>750,64</t>
    </r>
  </si>
  <si>
    <r>
      <rPr>
        <sz val="7"/>
        <rFont val="Arial"/>
        <family val="2"/>
      </rPr>
      <t>Concreto estrutural usinado Fck=40 MPa, tudo incluído, inclusive bombeamento.</t>
    </r>
  </si>
  <si>
    <r>
      <rPr>
        <sz val="7"/>
        <rFont val="Arial"/>
        <family val="2"/>
      </rPr>
      <t>780,06</t>
    </r>
  </si>
  <si>
    <r>
      <rPr>
        <sz val="7"/>
        <rFont val="Arial"/>
        <family val="2"/>
      </rPr>
      <t>Concreto projetado com cimento especial</t>
    </r>
  </si>
  <si>
    <r>
      <rPr>
        <sz val="7"/>
        <rFont val="Arial"/>
        <family val="2"/>
      </rPr>
      <t>1.082,45</t>
    </r>
  </si>
  <si>
    <r>
      <rPr>
        <sz val="7"/>
        <rFont val="Arial"/>
        <family val="2"/>
      </rPr>
      <t>Concreto projetado com cimento especial, inclusive aditivo de pega Sigunit STM-35 AF</t>
    </r>
  </si>
  <si>
    <r>
      <rPr>
        <sz val="7"/>
        <rFont val="Arial"/>
        <family val="2"/>
      </rPr>
      <t>1.424,08</t>
    </r>
  </si>
  <si>
    <r>
      <rPr>
        <sz val="7"/>
        <rFont val="Arial"/>
        <family val="2"/>
      </rPr>
      <t xml:space="preserve">Cone de ancoragem de cabo de aço com 12 cordoalhas de 1/2", inclusive protensão dos
</t>
    </r>
    <r>
      <rPr>
        <sz val="7"/>
        <rFont val="Arial"/>
        <family val="2"/>
      </rPr>
      <t>cabos</t>
    </r>
  </si>
  <si>
    <r>
      <rPr>
        <sz val="7"/>
        <rFont val="Arial"/>
        <family val="2"/>
      </rPr>
      <t>1.764,58</t>
    </r>
  </si>
  <si>
    <r>
      <rPr>
        <sz val="7"/>
        <rFont val="Arial"/>
        <family val="2"/>
      </rPr>
      <t>Conectores diâmetro 16mm (h=10cm), fornecimento e soldagem</t>
    </r>
  </si>
  <si>
    <r>
      <rPr>
        <sz val="7"/>
        <rFont val="Arial"/>
        <family val="2"/>
      </rPr>
      <t>33,33</t>
    </r>
  </si>
  <si>
    <r>
      <rPr>
        <sz val="7"/>
        <rFont val="Arial"/>
        <family val="2"/>
      </rPr>
      <t>Escoramento contínuo de cavas em estaca prancha de largura até 400 mm</t>
    </r>
  </si>
  <si>
    <r>
      <rPr>
        <sz val="7"/>
        <rFont val="Arial"/>
        <family val="2"/>
      </rPr>
      <t>175,71</t>
    </r>
  </si>
  <si>
    <r>
      <rPr>
        <sz val="7"/>
        <rFont val="Arial"/>
        <family val="2"/>
      </rPr>
      <t xml:space="preserve">Escoramento de O.A.E. diretamente sobre o solo, inclusive fornecimento e transporte das
</t>
    </r>
    <r>
      <rPr>
        <sz val="7"/>
        <rFont val="Arial"/>
        <family val="2"/>
      </rPr>
      <t>madeiras</t>
    </r>
  </si>
  <si>
    <r>
      <rPr>
        <sz val="7"/>
        <rFont val="Arial"/>
        <family val="2"/>
      </rPr>
      <t>217,79</t>
    </r>
  </si>
  <si>
    <r>
      <rPr>
        <sz val="7"/>
        <rFont val="Arial"/>
        <family val="2"/>
      </rPr>
      <t xml:space="preserve">Escoramento e cimbramento (pontes e pontilhões), inclusive fornecimento e transporte das
</t>
    </r>
    <r>
      <rPr>
        <sz val="7"/>
        <rFont val="Arial"/>
        <family val="2"/>
      </rPr>
      <t>madeiras</t>
    </r>
  </si>
  <si>
    <r>
      <rPr>
        <sz val="7"/>
        <rFont val="Arial"/>
        <family val="2"/>
      </rPr>
      <t>237,57</t>
    </r>
  </si>
  <si>
    <r>
      <rPr>
        <sz val="7"/>
        <rFont val="Arial"/>
        <family val="2"/>
      </rPr>
      <t>Estrutura metálica provisória para macaqueamento de laje de ponte</t>
    </r>
  </si>
  <si>
    <r>
      <rPr>
        <sz val="7"/>
        <rFont val="Arial"/>
        <family val="2"/>
      </rPr>
      <t>18,41</t>
    </r>
  </si>
  <si>
    <r>
      <rPr>
        <sz val="7"/>
        <rFont val="Arial"/>
        <family val="2"/>
      </rPr>
      <t>Formas curvas de madeira sem reutilização, inclusive fornecimento e transporte das madeiras</t>
    </r>
  </si>
  <si>
    <r>
      <rPr>
        <sz val="7"/>
        <rFont val="Arial"/>
        <family val="2"/>
      </rPr>
      <t>388,38</t>
    </r>
  </si>
  <si>
    <r>
      <rPr>
        <sz val="7"/>
        <rFont val="Arial"/>
        <family val="2"/>
      </rPr>
      <t>Formas planas de madeira com 05 (cinco) utilizações (guarda-corpo de pontes), inclusive fornecimento e transportes das madeiras</t>
    </r>
  </si>
  <si>
    <r>
      <rPr>
        <sz val="7"/>
        <rFont val="Arial"/>
        <family val="2"/>
      </rPr>
      <t>155,09</t>
    </r>
  </si>
  <si>
    <r>
      <rPr>
        <sz val="7"/>
        <rFont val="Arial"/>
        <family val="2"/>
      </rPr>
      <t xml:space="preserve">Formas planas de madeirit meso e superestrutura com 1 reaproveitamento esp. = 14 mm,
</t>
    </r>
    <r>
      <rPr>
        <sz val="7"/>
        <rFont val="Arial"/>
        <family val="2"/>
      </rPr>
      <t>inclusive fornecimento e transporte das madeiras</t>
    </r>
  </si>
  <si>
    <r>
      <rPr>
        <sz val="7"/>
        <rFont val="Arial"/>
        <family val="2"/>
      </rPr>
      <t>117,69</t>
    </r>
  </si>
  <si>
    <r>
      <rPr>
        <sz val="7"/>
        <rFont val="Arial"/>
        <family val="2"/>
      </rPr>
      <t xml:space="preserve">Formas planas de madeirit meso e superestrutura com 1 reaproveitamento esp. = 17 mm,
</t>
    </r>
    <r>
      <rPr>
        <sz val="7"/>
        <rFont val="Arial"/>
        <family val="2"/>
      </rPr>
      <t>inclusive fornecimento e transporte das madeiras</t>
    </r>
  </si>
  <si>
    <r>
      <rPr>
        <sz val="7"/>
        <rFont val="Arial"/>
        <family val="2"/>
      </rPr>
      <t>141,27</t>
    </r>
  </si>
  <si>
    <r>
      <rPr>
        <sz val="7"/>
        <rFont val="Arial"/>
        <family val="2"/>
      </rPr>
      <t xml:space="preserve">Formas planas de madeirit meso e superestrutura com 2 reaproveitamentos esp. = 17 mm,
</t>
    </r>
    <r>
      <rPr>
        <sz val="7"/>
        <rFont val="Arial"/>
        <family val="2"/>
      </rPr>
      <t>inclusive fornecimento e transporte das madeiras</t>
    </r>
  </si>
  <si>
    <r>
      <rPr>
        <sz val="7"/>
        <rFont val="Arial"/>
        <family val="2"/>
      </rPr>
      <t>120,76</t>
    </r>
  </si>
  <si>
    <r>
      <rPr>
        <sz val="7"/>
        <rFont val="Arial"/>
        <family val="2"/>
      </rPr>
      <t xml:space="preserve">Formas planas de madeirit meso e superestrutura com 4 reaproveitamentos esp. = 17 mm,
</t>
    </r>
    <r>
      <rPr>
        <sz val="7"/>
        <rFont val="Arial"/>
        <family val="2"/>
      </rPr>
      <t>inclusive fornecimento e transporte das madeiras</t>
    </r>
  </si>
  <si>
    <r>
      <rPr>
        <sz val="7"/>
        <rFont val="Arial"/>
        <family val="2"/>
      </rPr>
      <t>103,28</t>
    </r>
  </si>
  <si>
    <r>
      <rPr>
        <sz val="7"/>
        <rFont val="Arial"/>
        <family val="2"/>
      </rPr>
      <t xml:space="preserve">Formas planas de madeirit meso e superestrutura sem reaproveitamento esp. = 10 mm,
</t>
    </r>
    <r>
      <rPr>
        <sz val="7"/>
        <rFont val="Arial"/>
        <family val="2"/>
      </rPr>
      <t>inclusive fornecimento e transporte das madeiras</t>
    </r>
  </si>
  <si>
    <r>
      <rPr>
        <sz val="7"/>
        <rFont val="Arial"/>
        <family val="2"/>
      </rPr>
      <t>162,84</t>
    </r>
  </si>
  <si>
    <r>
      <rPr>
        <sz val="7"/>
        <rFont val="Arial"/>
        <family val="2"/>
      </rPr>
      <t>Formas planas de madeirit meso e superestrutura sem reaproveitamento esp. = 14 mm, inclusive fornecimento e transporte das madeiras</t>
    </r>
  </si>
  <si>
    <r>
      <rPr>
        <sz val="7"/>
        <rFont val="Arial"/>
        <family val="2"/>
      </rPr>
      <t>165,68</t>
    </r>
  </si>
  <si>
    <r>
      <rPr>
        <sz val="7"/>
        <rFont val="Arial"/>
        <family val="2"/>
      </rPr>
      <t xml:space="preserve">Formas planas de madeirit meso e superestrutura sem reaproveitamento esp. = 17 mm,
</t>
    </r>
    <r>
      <rPr>
        <sz val="7"/>
        <rFont val="Arial"/>
        <family val="2"/>
      </rPr>
      <t>inclusive fornecimento e transporte das madeiras</t>
    </r>
  </si>
  <si>
    <r>
      <rPr>
        <sz val="7"/>
        <rFont val="Arial"/>
        <family val="2"/>
      </rPr>
      <t>205,52</t>
    </r>
  </si>
  <si>
    <r>
      <rPr>
        <sz val="7"/>
        <rFont val="Arial"/>
        <family val="2"/>
      </rPr>
      <t>Furação, fornecimento e fixação de grampos diam.16 mm com resina epoxi (prof. 50 cm)</t>
    </r>
  </si>
  <si>
    <r>
      <rPr>
        <sz val="7"/>
        <rFont val="Arial"/>
        <family val="2"/>
      </rPr>
      <t>54,00</t>
    </r>
  </si>
  <si>
    <r>
      <rPr>
        <sz val="7"/>
        <rFont val="Arial"/>
        <family val="2"/>
      </rPr>
      <t>Furação, fornecimento e fixação de grampos 10 mm com resina epoxi</t>
    </r>
  </si>
  <si>
    <r>
      <rPr>
        <sz val="7"/>
        <rFont val="Arial"/>
        <family val="2"/>
      </rPr>
      <t>39,94</t>
    </r>
  </si>
  <si>
    <r>
      <rPr>
        <sz val="7"/>
        <rFont val="Arial"/>
        <family val="2"/>
      </rPr>
      <t xml:space="preserve">Furação, fornecimento e fixação de grampos 12,5 mm com resina epoxi em vigas pré-
</t>
    </r>
    <r>
      <rPr>
        <sz val="7"/>
        <rFont val="Arial"/>
        <family val="2"/>
      </rPr>
      <t>moldadas</t>
    </r>
  </si>
  <si>
    <r>
      <rPr>
        <sz val="7"/>
        <rFont val="Arial"/>
        <family val="2"/>
      </rPr>
      <t>11,00</t>
    </r>
  </si>
  <si>
    <r>
      <rPr>
        <sz val="7"/>
        <rFont val="Arial"/>
        <family val="2"/>
      </rPr>
      <t>Guarda corpo em toras de eucalipto conf. projeto</t>
    </r>
  </si>
  <si>
    <r>
      <rPr>
        <sz val="7"/>
        <rFont val="Arial"/>
        <family val="2"/>
      </rPr>
      <t>441,22</t>
    </r>
  </si>
  <si>
    <r>
      <rPr>
        <sz val="7"/>
        <rFont val="Arial"/>
        <family val="2"/>
      </rPr>
      <t>Guarda corpo padrão (tipo DNIT)</t>
    </r>
  </si>
  <si>
    <r>
      <rPr>
        <sz val="7"/>
        <rFont val="Arial"/>
        <family val="2"/>
      </rPr>
      <t>377,33</t>
    </r>
  </si>
  <si>
    <r>
      <rPr>
        <sz val="7"/>
        <rFont val="Arial"/>
        <family val="2"/>
      </rPr>
      <t>Hidrojateamento de superfícies metálicas</t>
    </r>
  </si>
  <si>
    <r>
      <rPr>
        <sz val="7"/>
        <rFont val="Arial"/>
        <family val="2"/>
      </rPr>
      <t>16,01</t>
    </r>
  </si>
  <si>
    <r>
      <rPr>
        <sz val="7"/>
        <rFont val="Arial"/>
        <family val="2"/>
      </rPr>
      <t>Injeção de calda de cimento para chumbamento de tirantes</t>
    </r>
  </si>
  <si>
    <r>
      <rPr>
        <sz val="7"/>
        <rFont val="Arial"/>
        <family val="2"/>
      </rPr>
      <t>SC</t>
    </r>
  </si>
  <si>
    <r>
      <rPr>
        <sz val="7"/>
        <rFont val="Arial"/>
        <family val="2"/>
      </rPr>
      <t>61,33</t>
    </r>
  </si>
  <si>
    <r>
      <rPr>
        <sz val="7"/>
        <rFont val="Arial"/>
        <family val="2"/>
      </rPr>
      <t>Injeção de epoxi em fissuras, inclusive preparo e montagem de bicos de injeção</t>
    </r>
  </si>
  <si>
    <r>
      <rPr>
        <sz val="7"/>
        <rFont val="Arial"/>
        <family val="2"/>
      </rPr>
      <t>764,39</t>
    </r>
  </si>
  <si>
    <r>
      <rPr>
        <sz val="7"/>
        <rFont val="Arial"/>
        <family val="2"/>
      </rPr>
      <t>Junta de cantoneira L de 4" x 4" x 3/8"</t>
    </r>
  </si>
  <si>
    <r>
      <rPr>
        <sz val="7"/>
        <rFont val="Arial"/>
        <family val="2"/>
      </rPr>
      <t>275,81</t>
    </r>
  </si>
  <si>
    <r>
      <rPr>
        <sz val="7"/>
        <rFont val="Arial"/>
        <family val="2"/>
      </rPr>
      <t>Junta de dilatação elástica pré-moldada p/ concreto, tipo fungenband em perfil O-12 de PVC alta densidade, Uniontech ou equival. fornecim./colocação</t>
    </r>
  </si>
  <si>
    <r>
      <rPr>
        <sz val="7"/>
        <rFont val="Arial"/>
        <family val="2"/>
      </rPr>
      <t>116,30</t>
    </r>
  </si>
  <si>
    <r>
      <rPr>
        <sz val="7"/>
        <rFont val="Arial"/>
        <family val="2"/>
      </rPr>
      <t xml:space="preserve">Junta perfil elastomérico de vedação p/pontes c/abertura média de 25mm ± 10 mm, inclus.
</t>
    </r>
    <r>
      <rPr>
        <sz val="7"/>
        <rFont val="Arial"/>
        <family val="2"/>
      </rPr>
      <t>lábios poliméricos-Marca Ref JEENE-JJ2540 VV (constr.)</t>
    </r>
  </si>
  <si>
    <r>
      <rPr>
        <sz val="7"/>
        <rFont val="Arial"/>
        <family val="2"/>
      </rPr>
      <t>616,60</t>
    </r>
  </si>
  <si>
    <r>
      <rPr>
        <sz val="7"/>
        <rFont val="Arial"/>
        <family val="2"/>
      </rPr>
      <t xml:space="preserve">Junta perfil elastomérico de vedação p/pontes c/abertura média de 50 mm ±  25 mm, inclus.
</t>
    </r>
    <r>
      <rPr>
        <sz val="7"/>
        <rFont val="Arial"/>
        <family val="2"/>
      </rPr>
      <t>lábios poliméricos-Marca Ref.JEENE mod.JJ-5070 (constr.)</t>
    </r>
  </si>
  <si>
    <r>
      <rPr>
        <sz val="7"/>
        <rFont val="Arial"/>
        <family val="2"/>
      </rPr>
      <t>727,58</t>
    </r>
  </si>
  <si>
    <r>
      <rPr>
        <sz val="7"/>
        <rFont val="Arial"/>
        <family val="2"/>
      </rPr>
      <t xml:space="preserve">Junta perfil elastomérico de vedação p/pontes c/abertura média de 50mm ± 25mm,inclus.
</t>
    </r>
    <r>
      <rPr>
        <sz val="7"/>
        <rFont val="Arial"/>
        <family val="2"/>
      </rPr>
      <t>lábios poliméricos-Marca Ref JEENE mod.JJ-5070 VV(substituição)</t>
    </r>
  </si>
  <si>
    <r>
      <rPr>
        <sz val="7"/>
        <rFont val="Arial"/>
        <family val="2"/>
      </rPr>
      <t>792,23</t>
    </r>
  </si>
  <si>
    <r>
      <rPr>
        <sz val="7"/>
        <rFont val="Arial"/>
        <family val="2"/>
      </rPr>
      <t>Perfuração de concreto</t>
    </r>
  </si>
  <si>
    <r>
      <rPr>
        <sz val="7"/>
        <rFont val="Arial"/>
        <family val="2"/>
      </rPr>
      <t>31,06</t>
    </r>
  </si>
  <si>
    <r>
      <rPr>
        <sz val="7"/>
        <rFont val="Arial"/>
        <family val="2"/>
      </rPr>
      <t>Perfuração de rocha para fixação de chumbadores</t>
    </r>
  </si>
  <si>
    <r>
      <rPr>
        <sz val="7"/>
        <rFont val="Arial"/>
        <family val="2"/>
      </rPr>
      <t>35,76</t>
    </r>
  </si>
  <si>
    <r>
      <rPr>
        <sz val="7"/>
        <rFont val="Arial"/>
        <family val="2"/>
      </rPr>
      <t>Pintura a cal em pontes (2 demãos)</t>
    </r>
  </si>
  <si>
    <r>
      <rPr>
        <sz val="7"/>
        <rFont val="Arial"/>
        <family val="2"/>
      </rPr>
      <t>5,61</t>
    </r>
  </si>
  <si>
    <r>
      <rPr>
        <sz val="7"/>
        <rFont val="Arial"/>
        <family val="2"/>
      </rPr>
      <t>Ponte provisoria para movimentação de equipamentos de execução de fundação composta de passadiço de madeira sobre estacas de madeira</t>
    </r>
  </si>
  <si>
    <r>
      <rPr>
        <sz val="7"/>
        <rFont val="Arial"/>
        <family val="2"/>
      </rPr>
      <t>5.660,00</t>
    </r>
  </si>
  <si>
    <r>
      <rPr>
        <sz val="7"/>
        <rFont val="Arial"/>
        <family val="2"/>
      </rPr>
      <t xml:space="preserve">Preparo e colocação de 12 cordoalhas de 1/2" (Aço CP-190 RB) nas formas, inclusive injeção
</t>
    </r>
    <r>
      <rPr>
        <sz val="7"/>
        <rFont val="Arial"/>
        <family val="2"/>
      </rPr>
      <t>de nata de cimento</t>
    </r>
  </si>
  <si>
    <r>
      <rPr>
        <sz val="7"/>
        <rFont val="Arial"/>
        <family val="2"/>
      </rPr>
      <t>31,28</t>
    </r>
  </si>
  <si>
    <r>
      <rPr>
        <sz val="7"/>
        <rFont val="Arial"/>
        <family val="2"/>
      </rPr>
      <t>Recuperação estrutural com uso de argamassa polimérica (espessura média=3,5cm)</t>
    </r>
  </si>
  <si>
    <r>
      <rPr>
        <sz val="7"/>
        <rFont val="Arial"/>
        <family val="2"/>
      </rPr>
      <t>453,16</t>
    </r>
  </si>
  <si>
    <r>
      <rPr>
        <sz val="7"/>
        <rFont val="Arial"/>
        <family val="2"/>
      </rPr>
      <t>Tirante de Aço CA-50, diâmetro de 25mm (1"), para comprimentos até 6m</t>
    </r>
  </si>
  <si>
    <r>
      <rPr>
        <sz val="7"/>
        <rFont val="Arial"/>
        <family val="2"/>
      </rPr>
      <t>141,79</t>
    </r>
  </si>
  <si>
    <r>
      <rPr>
        <sz val="7"/>
        <rFont val="Arial"/>
        <family val="2"/>
      </rPr>
      <t xml:space="preserve">Tirante de aço Rocsolo ou similar, diâmetro 29,3mm, incluindo fornecimento da barra e da
</t>
    </r>
    <r>
      <rPr>
        <sz val="7"/>
        <rFont val="Arial"/>
        <family val="2"/>
      </rPr>
      <t>bainha proteção anticorrosiva, preparo e colocação no furo</t>
    </r>
  </si>
  <si>
    <r>
      <rPr>
        <sz val="7"/>
        <rFont val="Arial"/>
        <family val="2"/>
      </rPr>
      <t>296,14</t>
    </r>
  </si>
  <si>
    <r>
      <rPr>
        <sz val="7"/>
        <rFont val="Arial"/>
        <family val="2"/>
      </rPr>
      <t xml:space="preserve">Tirante de aço ST 50/55, para carga trab. até 22 t, diam.32mm, incluindo fornecimento da
</t>
    </r>
    <r>
      <rPr>
        <sz val="7"/>
        <rFont val="Arial"/>
        <family val="2"/>
      </rPr>
      <t>bainha proteção anticorrosiva, preparo e colocação no furo.</t>
    </r>
  </si>
  <si>
    <r>
      <rPr>
        <sz val="7"/>
        <rFont val="Arial"/>
        <family val="2"/>
      </rPr>
      <t>306,28</t>
    </r>
  </si>
  <si>
    <r>
      <rPr>
        <sz val="7"/>
        <rFont val="Arial"/>
        <family val="2"/>
      </rPr>
      <t xml:space="preserve">Tirante de aço ST 85/105, diâmetro de 32 mm, incluindo fornecimento da barra e da bainha
</t>
    </r>
    <r>
      <rPr>
        <sz val="7"/>
        <rFont val="Arial"/>
        <family val="2"/>
      </rPr>
      <t>proteção anticorrosiva, preparo e colocação no furo</t>
    </r>
  </si>
  <si>
    <r>
      <rPr>
        <sz val="7"/>
        <rFont val="Arial"/>
        <family val="2"/>
      </rPr>
      <t>480,09</t>
    </r>
  </si>
  <si>
    <r>
      <rPr>
        <sz val="7"/>
        <rFont val="Arial"/>
        <family val="2"/>
      </rPr>
      <t>Tirante protendido em Aço GEWI 50/55 ou similar, diâmetro de 32mm</t>
    </r>
  </si>
  <si>
    <r>
      <rPr>
        <sz val="7"/>
        <rFont val="Arial"/>
        <family val="2"/>
      </rPr>
      <t>264,95</t>
    </r>
  </si>
  <si>
    <r>
      <rPr>
        <sz val="7"/>
        <rFont val="Arial"/>
        <family val="2"/>
      </rPr>
      <t>Grupo de serviço: MATERIAIS</t>
    </r>
  </si>
  <si>
    <r>
      <rPr>
        <sz val="7"/>
        <rFont val="Arial"/>
        <family val="2"/>
      </rPr>
      <t>Aquisição de solo de jazida comercial (saibreira)</t>
    </r>
  </si>
  <si>
    <r>
      <rPr>
        <sz val="7"/>
        <rFont val="Arial"/>
        <family val="2"/>
      </rPr>
      <t>36,51</t>
    </r>
  </si>
  <si>
    <r>
      <rPr>
        <sz val="7"/>
        <rFont val="Arial"/>
        <family val="2"/>
      </rPr>
      <t>Bonificação de 15,28% sobre aquisição de materiais</t>
    </r>
  </si>
  <si>
    <r>
      <rPr>
        <sz val="7"/>
        <rFont val="Arial"/>
        <family val="2"/>
      </rPr>
      <t>Grupo de serviço: TERRAPLENAGEM - VIAS URBANAS</t>
    </r>
  </si>
  <si>
    <r>
      <rPr>
        <sz val="7"/>
        <rFont val="Arial"/>
        <family val="2"/>
      </rPr>
      <t>Carga de material de 1ª categoria em Vias Urbanas</t>
    </r>
  </si>
  <si>
    <r>
      <rPr>
        <sz val="7"/>
        <rFont val="Arial"/>
        <family val="2"/>
      </rPr>
      <t>5,72</t>
    </r>
  </si>
  <si>
    <r>
      <rPr>
        <sz val="7"/>
        <rFont val="Arial"/>
        <family val="2"/>
      </rPr>
      <t>Carga de material de 2ª categoria (solo, areia, brita, excl. rocha escavada) em Vias Urbanas</t>
    </r>
  </si>
  <si>
    <r>
      <rPr>
        <sz val="7"/>
        <rFont val="Arial"/>
        <family val="2"/>
      </rPr>
      <t>7,42</t>
    </r>
  </si>
  <si>
    <r>
      <rPr>
        <sz val="7"/>
        <rFont val="Arial"/>
        <family val="2"/>
      </rPr>
      <t>Carga de material de 3ª categoria (rocha) em Vias Urbanas</t>
    </r>
  </si>
  <si>
    <r>
      <rPr>
        <sz val="7"/>
        <rFont val="Arial"/>
        <family val="2"/>
      </rPr>
      <t>12,31</t>
    </r>
  </si>
  <si>
    <r>
      <rPr>
        <sz val="7"/>
        <rFont val="Arial"/>
        <family val="2"/>
      </rPr>
      <t>Compactação de aterros 100% PI em Vias Urbanas</t>
    </r>
  </si>
  <si>
    <r>
      <rPr>
        <sz val="7"/>
        <rFont val="Arial"/>
        <family val="2"/>
      </rPr>
      <t>12,44</t>
    </r>
  </si>
  <si>
    <r>
      <rPr>
        <sz val="7"/>
        <rFont val="Arial"/>
        <family val="2"/>
      </rPr>
      <t>Compactação de aterros 100% PN em Vias Urbanas</t>
    </r>
  </si>
  <si>
    <r>
      <rPr>
        <sz val="7"/>
        <rFont val="Arial"/>
        <family val="2"/>
      </rPr>
      <t>9,60</t>
    </r>
  </si>
  <si>
    <r>
      <rPr>
        <sz val="7"/>
        <rFont val="Arial"/>
        <family val="2"/>
      </rPr>
      <t>Escalonamento de taludes com escavadeira em Vias Urbanas</t>
    </r>
  </si>
  <si>
    <r>
      <rPr>
        <sz val="7"/>
        <rFont val="Arial"/>
        <family val="2"/>
      </rPr>
      <t>15,89</t>
    </r>
  </si>
  <si>
    <r>
      <rPr>
        <sz val="7"/>
        <rFont val="Arial"/>
        <family val="2"/>
      </rPr>
      <t>Escavação, carga de material de 3ª categoria (fogo controlado) em Vias Urbanas</t>
    </r>
  </si>
  <si>
    <r>
      <rPr>
        <sz val="7"/>
        <rFont val="Arial"/>
        <family val="2"/>
      </rPr>
      <t>180,56</t>
    </r>
  </si>
  <si>
    <r>
      <rPr>
        <sz val="7"/>
        <rFont val="Arial"/>
        <family val="2"/>
      </rPr>
      <t>Escavação e carga de material de barreira (remoção) em Vias Urbanas</t>
    </r>
  </si>
  <si>
    <r>
      <rPr>
        <sz val="7"/>
        <rFont val="Arial"/>
        <family val="2"/>
      </rPr>
      <t>14,68</t>
    </r>
  </si>
  <si>
    <r>
      <rPr>
        <sz val="7"/>
        <rFont val="Arial"/>
        <family val="2"/>
      </rPr>
      <t>Escavação e carga de material de 1ª categoria com escavadeira em Vias Urbanas</t>
    </r>
  </si>
  <si>
    <r>
      <rPr>
        <sz val="7"/>
        <rFont val="Arial"/>
        <family val="2"/>
      </rPr>
      <t>6,35</t>
    </r>
  </si>
  <si>
    <r>
      <rPr>
        <sz val="7"/>
        <rFont val="Arial"/>
        <family val="2"/>
      </rPr>
      <t>Escavação e carga de material de 2ª categoria com escavadeira em Vias Urbanas</t>
    </r>
  </si>
  <si>
    <r>
      <rPr>
        <sz val="7"/>
        <rFont val="Arial"/>
        <family val="2"/>
      </rPr>
      <t>9,37</t>
    </r>
  </si>
  <si>
    <r>
      <rPr>
        <sz val="7"/>
        <rFont val="Arial"/>
        <family val="2"/>
      </rPr>
      <t>Escavação e carga de material de 3ª categoria (H bancada &gt;1,0 m) em Vias Urbanas</t>
    </r>
  </si>
  <si>
    <r>
      <rPr>
        <sz val="7"/>
        <rFont val="Arial"/>
        <family val="2"/>
      </rPr>
      <t>Fragmentação de rocha (fogacheamento) em Vias Urbanas</t>
    </r>
  </si>
  <si>
    <r>
      <rPr>
        <sz val="7"/>
        <rFont val="Arial"/>
        <family val="2"/>
      </rPr>
      <t>84,04</t>
    </r>
  </si>
  <si>
    <r>
      <rPr>
        <sz val="7"/>
        <rFont val="Arial"/>
        <family val="2"/>
      </rPr>
      <t>Limpeza de acostamento em Vias Urbanas</t>
    </r>
  </si>
  <si>
    <r>
      <rPr>
        <sz val="7"/>
        <rFont val="Arial"/>
        <family val="2"/>
      </rPr>
      <t>1,43</t>
    </r>
  </si>
  <si>
    <r>
      <rPr>
        <sz val="7"/>
        <rFont val="Arial"/>
        <family val="2"/>
      </rPr>
      <t xml:space="preserve">Limpeza e desmatamento em área alagada (pântano) com ferr. man., incl. moto serra em Vias
</t>
    </r>
    <r>
      <rPr>
        <sz val="7"/>
        <rFont val="Arial"/>
        <family val="2"/>
      </rPr>
      <t>Urbanas</t>
    </r>
  </si>
  <si>
    <r>
      <rPr>
        <sz val="7"/>
        <rFont val="Arial"/>
        <family val="2"/>
      </rPr>
      <t>14,04</t>
    </r>
  </si>
  <si>
    <r>
      <rPr>
        <sz val="7"/>
        <rFont val="Arial"/>
        <family val="2"/>
      </rPr>
      <t>Pré-fissuramento de taludes de rocha em Vias Urbanas</t>
    </r>
  </si>
  <si>
    <r>
      <rPr>
        <sz val="7"/>
        <rFont val="Arial"/>
        <family val="2"/>
      </rPr>
      <t>62,42</t>
    </r>
  </si>
  <si>
    <r>
      <rPr>
        <sz val="7"/>
        <rFont val="Arial"/>
        <family val="2"/>
      </rPr>
      <t>Recomposição vegetal de jazidas, empréstimos e bota-fora em Vias Urbanas</t>
    </r>
  </si>
  <si>
    <r>
      <rPr>
        <sz val="7"/>
        <rFont val="Arial"/>
        <family val="2"/>
      </rPr>
      <t>26,62</t>
    </r>
  </si>
  <si>
    <r>
      <rPr>
        <sz val="7"/>
        <rFont val="Arial"/>
        <family val="2"/>
      </rPr>
      <t>Remoção de solos moles, incluindo carregamento mecânico com escavadeira hidráulica em Vias Urbanas</t>
    </r>
  </si>
  <si>
    <r>
      <rPr>
        <sz val="7"/>
        <rFont val="Arial"/>
        <family val="2"/>
      </rPr>
      <t>49,99</t>
    </r>
  </si>
  <si>
    <r>
      <rPr>
        <sz val="7"/>
        <rFont val="Arial"/>
        <family val="2"/>
      </rPr>
      <t xml:space="preserve">Transporte horizontal com trator de lâmina de material de 1ª cat. DMTaté 50m em Vias
</t>
    </r>
    <r>
      <rPr>
        <sz val="7"/>
        <rFont val="Arial"/>
        <family val="2"/>
      </rPr>
      <t>Urbanas</t>
    </r>
  </si>
  <si>
    <r>
      <rPr>
        <sz val="7"/>
        <rFont val="Arial"/>
        <family val="2"/>
      </rPr>
      <t>10,17</t>
    </r>
  </si>
  <si>
    <r>
      <rPr>
        <sz val="7"/>
        <rFont val="Arial"/>
        <family val="2"/>
      </rPr>
      <t>Grupo de serviço: PAVIMENTAÇÃO - VIAS URBANAS</t>
    </r>
  </si>
  <si>
    <r>
      <rPr>
        <sz val="7"/>
        <rFont val="Arial"/>
        <family val="2"/>
      </rPr>
      <t>Base de brita graduada, inclusive fornecimento, exclusive transporte da brita em Vias Urbanas</t>
    </r>
  </si>
  <si>
    <r>
      <rPr>
        <sz val="7"/>
        <rFont val="Arial"/>
        <family val="2"/>
      </rPr>
      <t>168,68</t>
    </r>
  </si>
  <si>
    <r>
      <rPr>
        <sz val="7"/>
        <rFont val="Arial"/>
        <family val="2"/>
      </rPr>
      <t>Base de brita 1, inclusive fornecimento, exclusive transporte da brita em Vias Urbanas</t>
    </r>
  </si>
  <si>
    <r>
      <rPr>
        <sz val="7"/>
        <rFont val="Arial"/>
        <family val="2"/>
      </rPr>
      <t>208,70</t>
    </r>
  </si>
  <si>
    <r>
      <rPr>
        <sz val="7"/>
        <rFont val="Arial"/>
        <family val="2"/>
      </rPr>
      <t xml:space="preserve">Base de solo brita, 50% em peso, inclusive fornecimento, exclusive transporte da brita em Vias
</t>
    </r>
    <r>
      <rPr>
        <sz val="7"/>
        <rFont val="Arial"/>
        <family val="2"/>
      </rPr>
      <t>Urbanas</t>
    </r>
  </si>
  <si>
    <r>
      <rPr>
        <sz val="7"/>
        <rFont val="Arial"/>
        <family val="2"/>
      </rPr>
      <t>122,32</t>
    </r>
  </si>
  <si>
    <r>
      <rPr>
        <sz val="7"/>
        <rFont val="Arial"/>
        <family val="2"/>
      </rPr>
      <t>Demolição e remoção de pavimento asfáltico em Vias Urbanas</t>
    </r>
  </si>
  <si>
    <r>
      <rPr>
        <sz val="7"/>
        <rFont val="Arial"/>
        <family val="2"/>
      </rPr>
      <t>6,51</t>
    </r>
  </si>
  <si>
    <r>
      <rPr>
        <sz val="7"/>
        <rFont val="Arial"/>
        <family val="2"/>
      </rPr>
      <t xml:space="preserve">Fresagem de pavimento asfáltico a frio, esp. até 15cm, exclusive transporte de materiais, em
</t>
    </r>
    <r>
      <rPr>
        <sz val="7"/>
        <rFont val="Arial"/>
        <family val="2"/>
      </rPr>
      <t>Vias Urbanas</t>
    </r>
  </si>
  <si>
    <r>
      <rPr>
        <sz val="7"/>
        <rFont val="Arial"/>
        <family val="2"/>
      </rPr>
      <t>21,70</t>
    </r>
  </si>
  <si>
    <r>
      <rPr>
        <sz val="7"/>
        <rFont val="Arial"/>
        <family val="2"/>
      </rPr>
      <t xml:space="preserve">Fresagem de pavimento asfáltico a frio, esp=5cm, exclusive transporte de materiais em Vias
</t>
    </r>
    <r>
      <rPr>
        <sz val="7"/>
        <rFont val="Arial"/>
        <family val="2"/>
      </rPr>
      <t>Urbanas</t>
    </r>
  </si>
  <si>
    <r>
      <rPr>
        <sz val="7"/>
        <rFont val="Arial"/>
        <family val="2"/>
      </rPr>
      <t>14,98</t>
    </r>
  </si>
  <si>
    <r>
      <rPr>
        <sz val="7"/>
        <rFont val="Arial"/>
        <family val="2"/>
      </rPr>
      <t xml:space="preserve">Imprimação exclusive fornecimento e transporte comercial do material betuminoso em Vias
</t>
    </r>
    <r>
      <rPr>
        <sz val="7"/>
        <rFont val="Arial"/>
        <family val="2"/>
      </rPr>
      <t>Urbanas</t>
    </r>
  </si>
  <si>
    <r>
      <rPr>
        <sz val="7"/>
        <rFont val="Arial"/>
        <family val="2"/>
      </rPr>
      <t>1,81</t>
    </r>
  </si>
  <si>
    <r>
      <rPr>
        <sz val="7"/>
        <rFont val="Arial"/>
        <family val="2"/>
      </rPr>
      <t>Imprimação inclusive fornecimento e transporte comercial do material betuminoso em Vias Urbanas</t>
    </r>
  </si>
  <si>
    <r>
      <rPr>
        <sz val="7"/>
        <rFont val="Arial"/>
        <family val="2"/>
      </rPr>
      <t>10,06</t>
    </r>
  </si>
  <si>
    <r>
      <rPr>
        <sz val="7"/>
        <rFont val="Arial"/>
        <family val="2"/>
      </rPr>
      <t>Micro revestimento asfáltico à frio inclusive fornecimento e transporte comercial do material betuminoso, em Vias Urbanas</t>
    </r>
  </si>
  <si>
    <r>
      <rPr>
        <sz val="7"/>
        <rFont val="Arial"/>
        <family val="2"/>
      </rPr>
      <t xml:space="preserve">Obturação de buracos c/ CBUQ inclusive fornecimento e transporte comercial dos materiais
</t>
    </r>
    <r>
      <rPr>
        <sz val="7"/>
        <rFont val="Arial"/>
        <family val="2"/>
      </rPr>
      <t>betuminosos em  Vias Urbanas</t>
    </r>
  </si>
  <si>
    <r>
      <rPr>
        <sz val="7"/>
        <rFont val="Arial"/>
        <family val="2"/>
      </rPr>
      <t>130,07</t>
    </r>
  </si>
  <si>
    <r>
      <rPr>
        <sz val="7"/>
        <rFont val="Arial"/>
        <family val="2"/>
      </rPr>
      <t xml:space="preserve">Obturação de buracos c/ CBUQ inclusive fornecimento e transporte dos materiais betuminosos
</t>
    </r>
    <r>
      <rPr>
        <sz val="7"/>
        <rFont val="Arial"/>
        <family val="2"/>
      </rPr>
      <t>em Vias Urbanas</t>
    </r>
  </si>
  <si>
    <r>
      <rPr>
        <sz val="7"/>
        <rFont val="Arial"/>
        <family val="2"/>
      </rPr>
      <t>734,54</t>
    </r>
  </si>
  <si>
    <r>
      <rPr>
        <sz val="7"/>
        <rFont val="Arial"/>
        <family val="2"/>
      </rPr>
      <t xml:space="preserve">Pavimentação com blocos de concreto (35 MPa), esp.=06cm, sobre colchão areia esp.=5cm,
</t>
    </r>
    <r>
      <rPr>
        <sz val="7"/>
        <rFont val="Arial"/>
        <family val="2"/>
      </rPr>
      <t>inclusive fornecim. e transporte  blocos e areia,  Vias Urbanas</t>
    </r>
  </si>
  <si>
    <r>
      <rPr>
        <sz val="7"/>
        <rFont val="Arial"/>
        <family val="2"/>
      </rPr>
      <t>134,85</t>
    </r>
  </si>
  <si>
    <r>
      <rPr>
        <sz val="7"/>
        <rFont val="Arial"/>
        <family val="2"/>
      </rPr>
      <t xml:space="preserve">Pavimentação com blocos de concreto (35 MPa), esp.=08cm, sobre colchão de areia 5cm,
</t>
    </r>
    <r>
      <rPr>
        <sz val="7"/>
        <rFont val="Arial"/>
        <family val="2"/>
      </rPr>
      <t>inclusive fornecim. e transporte blocos e areia, em Vias Urbanas</t>
    </r>
  </si>
  <si>
    <r>
      <rPr>
        <sz val="7"/>
        <rFont val="Arial"/>
        <family val="2"/>
      </rPr>
      <t>159,21</t>
    </r>
  </si>
  <si>
    <r>
      <rPr>
        <sz val="7"/>
        <rFont val="Arial"/>
        <family val="2"/>
      </rPr>
      <t xml:space="preserve">Pavimentação com blocos de concreto (35 MPa), esp.=10cm, sobre colchão de areia esp.=
</t>
    </r>
    <r>
      <rPr>
        <sz val="7"/>
        <rFont val="Arial"/>
        <family val="2"/>
      </rPr>
      <t>5cm, inclusive fornecim.e transporte  blocos e areia,Vias Urbanas</t>
    </r>
  </si>
  <si>
    <r>
      <rPr>
        <sz val="7"/>
        <rFont val="Arial"/>
        <family val="2"/>
      </rPr>
      <t>167,96</t>
    </r>
  </si>
  <si>
    <r>
      <rPr>
        <sz val="7"/>
        <rFont val="Arial"/>
        <family val="2"/>
      </rPr>
      <t>Pavimentação com paralelepípedo, colchão areia 5cm, inclusive fornecimento e transporte do paralelepípedo e areia, em Vias Urbanas</t>
    </r>
  </si>
  <si>
    <r>
      <rPr>
        <sz val="7"/>
        <rFont val="Arial"/>
        <family val="2"/>
      </rPr>
      <t>351,70</t>
    </r>
  </si>
  <si>
    <r>
      <rPr>
        <sz val="7"/>
        <rFont val="Arial"/>
        <family val="2"/>
      </rPr>
      <t xml:space="preserve">Pavimentação com paralelepípedo sobre colchão pó de pedra esp.=5cm, inclusive
</t>
    </r>
    <r>
      <rPr>
        <sz val="7"/>
        <rFont val="Arial"/>
        <family val="2"/>
      </rPr>
      <t>fornecimento e transporte do paralelepípedo e pó de pedra,  Vias Urbanas</t>
    </r>
  </si>
  <si>
    <r>
      <rPr>
        <sz val="7"/>
        <rFont val="Arial"/>
        <family val="2"/>
      </rPr>
      <t>350,88</t>
    </r>
  </si>
  <si>
    <r>
      <rPr>
        <sz val="7"/>
        <rFont val="Arial"/>
        <family val="2"/>
      </rPr>
      <t xml:space="preserve">Pavimentação com pedra portuguesa, inclusive fornecimento e transporte do cimento, areia e
</t>
    </r>
    <r>
      <rPr>
        <sz val="7"/>
        <rFont val="Arial"/>
        <family val="2"/>
      </rPr>
      <t>pedra portuguesa em Vias Urbanas</t>
    </r>
  </si>
  <si>
    <r>
      <rPr>
        <sz val="7"/>
        <rFont val="Arial"/>
        <family val="2"/>
      </rPr>
      <t>174,96</t>
    </r>
  </si>
  <si>
    <r>
      <rPr>
        <sz val="7"/>
        <rFont val="Arial"/>
        <family val="2"/>
      </rPr>
      <t xml:space="preserve">Pintura de ligação exclusive fornecimento e transporte comercial do material betuminoso em
</t>
    </r>
    <r>
      <rPr>
        <sz val="7"/>
        <rFont val="Arial"/>
        <family val="2"/>
      </rPr>
      <t>Vias Urbanas</t>
    </r>
  </si>
  <si>
    <r>
      <rPr>
        <sz val="7"/>
        <rFont val="Arial"/>
        <family val="2"/>
      </rPr>
      <t>1,51</t>
    </r>
  </si>
  <si>
    <r>
      <rPr>
        <sz val="7"/>
        <rFont val="Arial"/>
        <family val="2"/>
      </rPr>
      <t xml:space="preserve">Pintura de ligação inclusive fornecimento e transporte comercial do material betuminoso em
</t>
    </r>
    <r>
      <rPr>
        <sz val="7"/>
        <rFont val="Arial"/>
        <family val="2"/>
      </rPr>
      <t>Vias Urbanas</t>
    </r>
  </si>
  <si>
    <r>
      <rPr>
        <sz val="7"/>
        <rFont val="Arial"/>
        <family val="2"/>
      </rPr>
      <t>3,79</t>
    </r>
  </si>
  <si>
    <r>
      <rPr>
        <sz val="7"/>
        <rFont val="Arial"/>
        <family val="2"/>
      </rPr>
      <t>Remoção de capa asfáltica em TSS, TSD, ou TST exclusive transporte em Vias Urbanas</t>
    </r>
  </si>
  <si>
    <r>
      <rPr>
        <sz val="7"/>
        <rFont val="Arial"/>
        <family val="2"/>
      </rPr>
      <t>1,89</t>
    </r>
  </si>
  <si>
    <r>
      <rPr>
        <sz val="7"/>
        <rFont val="Arial"/>
        <family val="2"/>
      </rPr>
      <t>Remoção de meio fio em Vias Urbanas</t>
    </r>
  </si>
  <si>
    <r>
      <rPr>
        <sz val="7"/>
        <rFont val="Arial"/>
        <family val="2"/>
      </rPr>
      <t>35,22</t>
    </r>
  </si>
  <si>
    <r>
      <rPr>
        <sz val="7"/>
        <rFont val="Arial"/>
        <family val="2"/>
      </rPr>
      <t>Remoção de pavimentação poliédrica em Vias Urbanas</t>
    </r>
  </si>
  <si>
    <r>
      <rPr>
        <sz val="7"/>
        <rFont val="Arial"/>
        <family val="2"/>
      </rPr>
      <t>28,47</t>
    </r>
  </si>
  <si>
    <r>
      <rPr>
        <sz val="7"/>
        <rFont val="Arial"/>
        <family val="2"/>
      </rPr>
      <t>Remoção e reassentamento de blocos de concreto, inclusive perdas em Vias Urbanas</t>
    </r>
  </si>
  <si>
    <r>
      <rPr>
        <sz val="7"/>
        <rFont val="Arial"/>
        <family val="2"/>
      </rPr>
      <t>82,29</t>
    </r>
  </si>
  <si>
    <r>
      <rPr>
        <sz val="7"/>
        <rFont val="Arial"/>
        <family val="2"/>
      </rPr>
      <t>Remoção e reassentamento de paralelepípedos, inclusive perdas em Vias Urbanas</t>
    </r>
  </si>
  <si>
    <r>
      <rPr>
        <sz val="7"/>
        <rFont val="Arial"/>
        <family val="2"/>
      </rPr>
      <t>100,66</t>
    </r>
  </si>
  <si>
    <r>
      <rPr>
        <sz val="7"/>
        <rFont val="Arial"/>
        <family val="2"/>
      </rPr>
      <t>Sub-base de brita graduada, inclusive fornecimento e transporte da brita em Vias Urbanas</t>
    </r>
  </si>
  <si>
    <r>
      <rPr>
        <sz val="7"/>
        <rFont val="Arial"/>
        <family val="2"/>
      </rPr>
      <t>Sub-base de brita 1, inclusive fornecimento, exclusive transporte da brita em Vias Urbanas</t>
    </r>
  </si>
  <si>
    <r>
      <rPr>
        <sz val="7"/>
        <rFont val="Arial"/>
        <family val="2"/>
      </rPr>
      <t>Sub-base solo brita, 50% em peso, inclusive fornecimento e transporte da brita em Vias Urbanas</t>
    </r>
  </si>
  <si>
    <r>
      <rPr>
        <sz val="7"/>
        <rFont val="Arial"/>
        <family val="2"/>
      </rPr>
      <t xml:space="preserve">T.S.B.D. com capa selante, executado com Multidistribuidor inclusive fornecimento e
</t>
    </r>
    <r>
      <rPr>
        <sz val="7"/>
        <rFont val="Arial"/>
        <family val="2"/>
      </rPr>
      <t>transporte da emulsão, areia, brita e lavagem da brita -V. Urbanas</t>
    </r>
  </si>
  <si>
    <r>
      <rPr>
        <sz val="7"/>
        <rFont val="Arial"/>
        <family val="2"/>
      </rPr>
      <t>21,51</t>
    </r>
  </si>
  <si>
    <r>
      <rPr>
        <sz val="7"/>
        <rFont val="Arial"/>
        <family val="2"/>
      </rPr>
      <t xml:space="preserve">T.S.B.D. com capa selante inclusive fornec. areia/brita/emulsão, transporte comerc. emulsão e
</t>
    </r>
    <r>
      <rPr>
        <sz val="7"/>
        <rFont val="Arial"/>
        <family val="2"/>
      </rPr>
      <t>lavagem brita, exclus. transp. areia e brita - V.Urbana</t>
    </r>
  </si>
  <si>
    <r>
      <rPr>
        <sz val="7"/>
        <rFont val="Arial"/>
        <family val="2"/>
      </rPr>
      <t>34,78</t>
    </r>
  </si>
  <si>
    <r>
      <rPr>
        <sz val="7"/>
        <rFont val="Arial"/>
        <family val="2"/>
      </rPr>
      <t xml:space="preserve">T.S.B.D. sem capa selante,  inclusive fornecimento e transporte comercial do material
</t>
    </r>
    <r>
      <rPr>
        <sz val="7"/>
        <rFont val="Arial"/>
        <family val="2"/>
      </rPr>
      <t>betuminoso e lavagem da brita em Vias Urbanas</t>
    </r>
  </si>
  <si>
    <r>
      <rPr>
        <sz val="7"/>
        <rFont val="Arial"/>
        <family val="2"/>
      </rPr>
      <t>20,98</t>
    </r>
  </si>
  <si>
    <r>
      <rPr>
        <sz val="7"/>
        <rFont val="Arial"/>
        <family val="2"/>
      </rPr>
      <t xml:space="preserve">T.S.B.D. sem capa selante executado com Multidistribuidor excl. forn.e transp. com. da
</t>
    </r>
    <r>
      <rPr>
        <sz val="7"/>
        <rFont val="Arial"/>
        <family val="2"/>
      </rPr>
      <t>emulsão, inclus. fornecim., transp.e lavagem brita, V.Urbanas</t>
    </r>
  </si>
  <si>
    <r>
      <rPr>
        <sz val="7"/>
        <rFont val="Arial"/>
        <family val="2"/>
      </rPr>
      <t>15,08</t>
    </r>
  </si>
  <si>
    <r>
      <rPr>
        <sz val="7"/>
        <rFont val="Arial"/>
        <family val="2"/>
      </rPr>
      <t>Grupo de serviço: OBRAS DE ARTE CORRENTES E DRENAGEM - VIAS URBANAS</t>
    </r>
  </si>
  <si>
    <r>
      <rPr>
        <sz val="7"/>
        <rFont val="Arial"/>
        <family val="2"/>
      </rPr>
      <t xml:space="preserve">Alvenaria de bloco (39 x 19 x 09) cm espessura 09 cm em Vias Urbanas, inclusive transporte,
</t>
    </r>
    <r>
      <rPr>
        <sz val="7"/>
        <rFont val="Arial"/>
        <family val="2"/>
      </rPr>
      <t>areia, cimento e bloco</t>
    </r>
  </si>
  <si>
    <r>
      <rPr>
        <sz val="7"/>
        <rFont val="Arial"/>
        <family val="2"/>
      </rPr>
      <t>86,02</t>
    </r>
  </si>
  <si>
    <r>
      <rPr>
        <sz val="7"/>
        <rFont val="Arial"/>
        <family val="2"/>
      </rPr>
      <t>Alvenaria de bloco (39 x 19 x 19) cm espessura 19 cm em Vias Urbanas</t>
    </r>
  </si>
  <si>
    <r>
      <rPr>
        <sz val="7"/>
        <rFont val="Arial"/>
        <family val="2"/>
      </rPr>
      <t xml:space="preserve">Alvenaria de bloco (39 x 19 x 19) cm espessura 19 cm, inclusive transporte de areia, cimento e
</t>
    </r>
    <r>
      <rPr>
        <sz val="7"/>
        <rFont val="Arial"/>
        <family val="2"/>
      </rPr>
      <t>bloco em Vias Urbanas</t>
    </r>
  </si>
  <si>
    <r>
      <rPr>
        <sz val="7"/>
        <rFont val="Arial"/>
        <family val="2"/>
      </rPr>
      <t>135,98</t>
    </r>
  </si>
  <si>
    <r>
      <rPr>
        <sz val="7"/>
        <rFont val="Arial"/>
        <family val="2"/>
      </rPr>
      <t xml:space="preserve">Alvenaria de lajota (20 x 20 x 10) cm espessura 10 cm , inclusive transporte de areia, lajota e
</t>
    </r>
    <r>
      <rPr>
        <sz val="7"/>
        <rFont val="Arial"/>
        <family val="2"/>
      </rPr>
      <t>cimento, em Vias Urbanas</t>
    </r>
  </si>
  <si>
    <r>
      <rPr>
        <sz val="7"/>
        <rFont val="Arial"/>
        <family val="2"/>
      </rPr>
      <t>87,19</t>
    </r>
  </si>
  <si>
    <r>
      <rPr>
        <sz val="7"/>
        <rFont val="Arial"/>
        <family val="2"/>
      </rPr>
      <t>Alvenaria de pedra  de mão (junta seca), inclusive transporte da pedra em Vias Urbanas</t>
    </r>
  </si>
  <si>
    <r>
      <rPr>
        <sz val="7"/>
        <rFont val="Arial"/>
        <family val="2"/>
      </rPr>
      <t>400,49</t>
    </r>
  </si>
  <si>
    <r>
      <rPr>
        <sz val="7"/>
        <rFont val="Arial"/>
        <family val="2"/>
      </rPr>
      <t>Alvenaria de pedra de mão argamassada (argamassa cimento areia 1:4) inclusive transporte da pedra de mão, em Vias Urbanas</t>
    </r>
  </si>
  <si>
    <r>
      <rPr>
        <sz val="7"/>
        <rFont val="Arial"/>
        <family val="2"/>
      </rPr>
      <t>544,11</t>
    </r>
  </si>
  <si>
    <r>
      <rPr>
        <sz val="7"/>
        <rFont val="Arial"/>
        <family val="2"/>
      </rPr>
      <t xml:space="preserve">Andaime de madeira para altura até 7 m, compreendendo montagem e desmontagem em Vias
</t>
    </r>
    <r>
      <rPr>
        <sz val="7"/>
        <rFont val="Arial"/>
        <family val="2"/>
      </rPr>
      <t>Urbanas</t>
    </r>
  </si>
  <si>
    <r>
      <rPr>
        <sz val="7"/>
        <rFont val="Arial"/>
        <family val="2"/>
      </rPr>
      <t>42,85</t>
    </r>
  </si>
  <si>
    <r>
      <rPr>
        <sz val="7"/>
        <rFont val="Arial"/>
        <family val="2"/>
      </rPr>
      <t>Andaime suspenso em madeira, inclusive montagem e desmontagem em Vias Urbanas</t>
    </r>
  </si>
  <si>
    <r>
      <rPr>
        <sz val="7"/>
        <rFont val="Arial"/>
        <family val="2"/>
      </rPr>
      <t>142,13</t>
    </r>
  </si>
  <si>
    <r>
      <rPr>
        <sz val="7"/>
        <rFont val="Arial"/>
        <family val="2"/>
      </rPr>
      <t>Apicoamento manual de superfície de concreto em Vias Urbanas</t>
    </r>
  </si>
  <si>
    <r>
      <rPr>
        <sz val="7"/>
        <rFont val="Arial"/>
        <family val="2"/>
      </rPr>
      <t>35,77</t>
    </r>
  </si>
  <si>
    <r>
      <rPr>
        <sz val="7"/>
        <rFont val="Arial"/>
        <family val="2"/>
      </rPr>
      <t>Apiloamento manual em Vias Urbanas</t>
    </r>
  </si>
  <si>
    <r>
      <rPr>
        <sz val="7"/>
        <rFont val="Arial"/>
        <family val="2"/>
      </rPr>
      <t>76,35</t>
    </r>
  </si>
  <si>
    <r>
      <rPr>
        <sz val="7"/>
        <rFont val="Arial"/>
        <family val="2"/>
      </rPr>
      <t>Argamassa cimento e areia traço 1:4 em Vias Urbanas</t>
    </r>
  </si>
  <si>
    <r>
      <rPr>
        <sz val="7"/>
        <rFont val="Arial"/>
        <family val="2"/>
      </rPr>
      <t>686,42</t>
    </r>
  </si>
  <si>
    <r>
      <rPr>
        <sz val="7"/>
        <rFont val="Arial"/>
        <family val="2"/>
      </rPr>
      <t>Argamassa cimento (nata) em Vias Urbanas</t>
    </r>
  </si>
  <si>
    <r>
      <rPr>
        <sz val="7"/>
        <rFont val="Arial"/>
        <family val="2"/>
      </rPr>
      <t>1.263,31</t>
    </r>
  </si>
  <si>
    <r>
      <rPr>
        <sz val="7"/>
        <rFont val="Arial"/>
        <family val="2"/>
      </rPr>
      <t>Argamassa de cimento e areia, traço 1:4, consumo de cimento 400 kg/m³ em Vias Urbanas</t>
    </r>
  </si>
  <si>
    <r>
      <rPr>
        <sz val="7"/>
        <rFont val="Arial"/>
        <family val="2"/>
      </rPr>
      <t>705,63</t>
    </r>
  </si>
  <si>
    <r>
      <rPr>
        <sz val="7"/>
        <rFont val="Arial"/>
        <family val="2"/>
      </rPr>
      <t>Berço de concreto ciclópico para BDTC diâmetro 0,60 m em Via Urbanas</t>
    </r>
  </si>
  <si>
    <r>
      <rPr>
        <sz val="7"/>
        <rFont val="Arial"/>
        <family val="2"/>
      </rPr>
      <t>Berço em brita para BSTC diâm. = 0,30 m em Vias Urbanas</t>
    </r>
  </si>
  <si>
    <r>
      <rPr>
        <sz val="7"/>
        <rFont val="Arial"/>
        <family val="2"/>
      </rPr>
      <t>27,99</t>
    </r>
  </si>
  <si>
    <r>
      <rPr>
        <sz val="7"/>
        <rFont val="Arial"/>
        <family val="2"/>
      </rPr>
      <t>Berço em brita para BSTC diâm. = 0,40 m em Vias Urbanas</t>
    </r>
  </si>
  <si>
    <r>
      <rPr>
        <sz val="7"/>
        <rFont val="Arial"/>
        <family val="2"/>
      </rPr>
      <t>29,88</t>
    </r>
  </si>
  <si>
    <r>
      <rPr>
        <sz val="7"/>
        <rFont val="Arial"/>
        <family val="2"/>
      </rPr>
      <t>Berço em brita para BSTC diâm. = 0,60 m em Vias Urbanas</t>
    </r>
  </si>
  <si>
    <r>
      <rPr>
        <sz val="7"/>
        <rFont val="Arial"/>
        <family val="2"/>
      </rPr>
      <t>37,45</t>
    </r>
  </si>
  <si>
    <r>
      <rPr>
        <sz val="7"/>
        <rFont val="Arial"/>
        <family val="2"/>
      </rPr>
      <t>Berço em brita para BSTC diam. = 0,80 m em Vias Urbanas</t>
    </r>
  </si>
  <si>
    <r>
      <rPr>
        <sz val="7"/>
        <rFont val="Arial"/>
        <family val="2"/>
      </rPr>
      <t>56,35</t>
    </r>
  </si>
  <si>
    <r>
      <rPr>
        <sz val="7"/>
        <rFont val="Arial"/>
        <family val="2"/>
      </rPr>
      <t>Boca de BDCC 2,00 x 1,20m conforme projeto em Vias Urbanas</t>
    </r>
  </si>
  <si>
    <r>
      <rPr>
        <sz val="7"/>
        <rFont val="Arial"/>
        <family val="2"/>
      </rPr>
      <t>19.101,98</t>
    </r>
  </si>
  <si>
    <r>
      <rPr>
        <sz val="7"/>
        <rFont val="Arial"/>
        <family val="2"/>
      </rPr>
      <t>Boca de BDCC 2,00 x 2,50 m em Vias Urbanas</t>
    </r>
  </si>
  <si>
    <r>
      <rPr>
        <sz val="7"/>
        <rFont val="Arial"/>
        <family val="2"/>
      </rPr>
      <t>38.358,45</t>
    </r>
  </si>
  <si>
    <r>
      <rPr>
        <sz val="7"/>
        <rFont val="Arial"/>
        <family val="2"/>
      </rPr>
      <t>Boca de BSCC 2,50 x 2,50 m, projeto DNIT em Vias Urbanas</t>
    </r>
  </si>
  <si>
    <r>
      <rPr>
        <sz val="7"/>
        <rFont val="Arial"/>
        <family val="2"/>
      </rPr>
      <t>35.167,06</t>
    </r>
  </si>
  <si>
    <r>
      <rPr>
        <sz val="7"/>
        <rFont val="Arial"/>
        <family val="2"/>
      </rPr>
      <t>Boca de lobo simples em blocos pré-moldados CR(0,40 x 0,80 m) em Vias Urbanas</t>
    </r>
  </si>
  <si>
    <r>
      <rPr>
        <sz val="7"/>
        <rFont val="Arial"/>
        <family val="2"/>
      </rPr>
      <t>1.961,92</t>
    </r>
  </si>
  <si>
    <r>
      <rPr>
        <sz val="7"/>
        <rFont val="Arial"/>
        <family val="2"/>
      </rPr>
      <t xml:space="preserve">Bueiro Metálico BSTM - D= 3,00 m - T.L. com tratamento epóxi e=2,7 mm - método não
</t>
    </r>
    <r>
      <rPr>
        <sz val="7"/>
        <rFont val="Arial"/>
        <family val="2"/>
      </rPr>
      <t>destrutivo em Vias Urbanas</t>
    </r>
  </si>
  <si>
    <r>
      <rPr>
        <sz val="7"/>
        <rFont val="Arial"/>
        <family val="2"/>
      </rPr>
      <t>24.971,42</t>
    </r>
  </si>
  <si>
    <r>
      <rPr>
        <sz val="7"/>
        <rFont val="Arial"/>
        <family val="2"/>
      </rPr>
      <t xml:space="preserve">Bueiro Metálico BSTM - D=3,05m - MP-152 com tratamento epóxi e=2,7mm - método
</t>
    </r>
    <r>
      <rPr>
        <sz val="7"/>
        <rFont val="Arial"/>
        <family val="2"/>
      </rPr>
      <t>destrutivo, inclusive lastro de brita em Vias Urbanas</t>
    </r>
  </si>
  <si>
    <r>
      <rPr>
        <sz val="7"/>
        <rFont val="Arial"/>
        <family val="2"/>
      </rPr>
      <t>19.925,62</t>
    </r>
  </si>
  <si>
    <r>
      <rPr>
        <sz val="7"/>
        <rFont val="Arial"/>
        <family val="2"/>
      </rPr>
      <t>Caiação de meio fios, sarjetas, etc. em Vias Urbanas</t>
    </r>
  </si>
  <si>
    <r>
      <rPr>
        <sz val="7"/>
        <rFont val="Arial"/>
        <family val="2"/>
      </rPr>
      <t>9,24</t>
    </r>
  </si>
  <si>
    <r>
      <rPr>
        <sz val="7"/>
        <rFont val="Arial"/>
        <family val="2"/>
      </rPr>
      <t>Caixa Boca de Lobo em bloco pré-moldado de concreto para diâm.=1,00m (1,30 x 1,30m) em Vias Urbanas</t>
    </r>
  </si>
  <si>
    <r>
      <rPr>
        <sz val="7"/>
        <rFont val="Arial"/>
        <family val="2"/>
      </rPr>
      <t>4.581,55</t>
    </r>
  </si>
  <si>
    <r>
      <rPr>
        <sz val="7"/>
        <rFont val="Arial"/>
        <family val="2"/>
      </rPr>
      <t>Caixa Boca de Lobo em bloco pré-moldado para diâm. = 0,60m (1,00 x 1,00m) CBL2 (Vias Urbanas)</t>
    </r>
  </si>
  <si>
    <r>
      <rPr>
        <sz val="7"/>
        <rFont val="Arial"/>
        <family val="2"/>
      </rPr>
      <t>3.360,14</t>
    </r>
  </si>
  <si>
    <r>
      <rPr>
        <sz val="7"/>
        <rFont val="Arial"/>
        <family val="2"/>
      </rPr>
      <t>Caixa Boca de Lobo em bloco pré-moldado para diâm. = 0,80m (1,20 x 1,20m) (Vias Urbanas)</t>
    </r>
  </si>
  <si>
    <r>
      <rPr>
        <sz val="7"/>
        <rFont val="Arial"/>
        <family val="2"/>
      </rPr>
      <t>3.923,95</t>
    </r>
  </si>
  <si>
    <r>
      <rPr>
        <sz val="7"/>
        <rFont val="Arial"/>
        <family val="2"/>
      </rPr>
      <t>Caixa Boca de Lobo em bloco pré-moldado para diâm. = 1,20m(1,50 x 1,50m) (Vias Urbanas)</t>
    </r>
  </si>
  <si>
    <r>
      <rPr>
        <sz val="7"/>
        <rFont val="Arial"/>
        <family val="2"/>
      </rPr>
      <t>5.842,63</t>
    </r>
  </si>
  <si>
    <r>
      <rPr>
        <sz val="7"/>
        <rFont val="Arial"/>
        <family val="2"/>
      </rPr>
      <t xml:space="preserve">Caixa Boca de Lobo em bloco pré-moldado para diâm.= 0,30m e 0,40m (0,80 x 0,80m) (Vias
</t>
    </r>
    <r>
      <rPr>
        <sz val="7"/>
        <rFont val="Arial"/>
        <family val="2"/>
      </rPr>
      <t>Urbanas)</t>
    </r>
  </si>
  <si>
    <r>
      <rPr>
        <sz val="7"/>
        <rFont val="Arial"/>
        <family val="2"/>
      </rPr>
      <t>2.815,87</t>
    </r>
  </si>
  <si>
    <r>
      <rPr>
        <sz val="7"/>
        <rFont val="Arial"/>
        <family val="2"/>
      </rPr>
      <t>Caixa Boca de Lobo em bloco pré-moldado 1,20 x 1,20m em Vias Urbanas</t>
    </r>
  </si>
  <si>
    <r>
      <rPr>
        <sz val="7"/>
        <rFont val="Arial"/>
        <family val="2"/>
      </rPr>
      <t>6.321,25</t>
    </r>
  </si>
  <si>
    <r>
      <rPr>
        <sz val="7"/>
        <rFont val="Arial"/>
        <family val="2"/>
      </rPr>
      <t>Caixa coletora concreto armado H= 2,00m, inclusive escavação em Vias Urbanas</t>
    </r>
  </si>
  <si>
    <r>
      <rPr>
        <sz val="7"/>
        <rFont val="Arial"/>
        <family val="2"/>
      </rPr>
      <t>6.256,46</t>
    </r>
  </si>
  <si>
    <r>
      <rPr>
        <sz val="7"/>
        <rFont val="Arial"/>
        <family val="2"/>
      </rPr>
      <t>Caixa coletora concreto armado H= 2,50m, inclusive escavação em Vias Urbanas</t>
    </r>
  </si>
  <si>
    <r>
      <rPr>
        <sz val="7"/>
        <rFont val="Arial"/>
        <family val="2"/>
      </rPr>
      <t>7.674,21</t>
    </r>
  </si>
  <si>
    <r>
      <rPr>
        <sz val="7"/>
        <rFont val="Arial"/>
        <family val="2"/>
      </rPr>
      <t>Caixa coletora em bloco pré-moldado para d=0,60m (1,00 x 1,00m) em Vias Urbanas</t>
    </r>
  </si>
  <si>
    <r>
      <rPr>
        <sz val="7"/>
        <rFont val="Arial"/>
        <family val="2"/>
      </rPr>
      <t>3.230,24</t>
    </r>
  </si>
  <si>
    <r>
      <rPr>
        <sz val="7"/>
        <rFont val="Arial"/>
        <family val="2"/>
      </rPr>
      <t>Caixa coletora em bloco pré-moldado para d=0,80m (1,20 x 1,20m) em Vias Urbanas</t>
    </r>
  </si>
  <si>
    <r>
      <rPr>
        <sz val="7"/>
        <rFont val="Arial"/>
        <family val="2"/>
      </rPr>
      <t>4.072,27</t>
    </r>
  </si>
  <si>
    <r>
      <rPr>
        <sz val="7"/>
        <rFont val="Arial"/>
        <family val="2"/>
      </rPr>
      <t>Caixa de concreto para BSTC diâmetro 0,40 m H=1,60 m em Vias Urbanas</t>
    </r>
  </si>
  <si>
    <r>
      <rPr>
        <sz val="7"/>
        <rFont val="Arial"/>
        <family val="2"/>
      </rPr>
      <t>2.929,78</t>
    </r>
  </si>
  <si>
    <r>
      <rPr>
        <sz val="7"/>
        <rFont val="Arial"/>
        <family val="2"/>
      </rPr>
      <t>Caixa de concreto para BSTC diâmetro 0,60m H=2,00m em Vias Urbanas</t>
    </r>
  </si>
  <si>
    <r>
      <rPr>
        <sz val="7"/>
        <rFont val="Arial"/>
        <family val="2"/>
      </rPr>
      <t>4.500,57</t>
    </r>
  </si>
  <si>
    <r>
      <rPr>
        <sz val="7"/>
        <rFont val="Arial"/>
        <family val="2"/>
      </rPr>
      <t>Caixa de concreto para BSTC diâmetro 0,80m H=2,50m em Vias Urbanas</t>
    </r>
  </si>
  <si>
    <r>
      <rPr>
        <sz val="7"/>
        <rFont val="Arial"/>
        <family val="2"/>
      </rPr>
      <t>5.591,32</t>
    </r>
  </si>
  <si>
    <r>
      <rPr>
        <sz val="7"/>
        <rFont val="Arial"/>
        <family val="2"/>
      </rPr>
      <t>Caixa de concreto para BSTC diâmetro 1,00m H=3,00m em Vias Urbanas</t>
    </r>
  </si>
  <si>
    <r>
      <rPr>
        <sz val="7"/>
        <rFont val="Arial"/>
        <family val="2"/>
      </rPr>
      <t>6.628,41</t>
    </r>
  </si>
  <si>
    <r>
      <rPr>
        <sz val="7"/>
        <rFont val="Arial"/>
        <family val="2"/>
      </rPr>
      <t xml:space="preserve">Caixa de passagem em bloco pré-moldado para d=0,30 e 0,40m (0,80x0,80m) em Vias
</t>
    </r>
    <r>
      <rPr>
        <sz val="7"/>
        <rFont val="Arial"/>
        <family val="2"/>
      </rPr>
      <t>Urbanas</t>
    </r>
  </si>
  <si>
    <r>
      <rPr>
        <sz val="7"/>
        <rFont val="Arial"/>
        <family val="2"/>
      </rPr>
      <t>2.994,28</t>
    </r>
  </si>
  <si>
    <r>
      <rPr>
        <sz val="7"/>
        <rFont val="Arial"/>
        <family val="2"/>
      </rPr>
      <t>Caixa de passagem em bloco pré-moldado para d=0,60m (1,00x1,00m) em Vias Urbanas</t>
    </r>
  </si>
  <si>
    <r>
      <rPr>
        <sz val="7"/>
        <rFont val="Arial"/>
        <family val="2"/>
      </rPr>
      <t>3.583,74</t>
    </r>
  </si>
  <si>
    <r>
      <rPr>
        <sz val="7"/>
        <rFont val="Arial"/>
        <family val="2"/>
      </rPr>
      <t>Caixa de passagem em bloco pré-moldado para d=0,80m (1,20 x 1,20m) em Vias Urbanas</t>
    </r>
  </si>
  <si>
    <r>
      <rPr>
        <sz val="7"/>
        <rFont val="Arial"/>
        <family val="2"/>
      </rPr>
      <t>4.365,81</t>
    </r>
  </si>
  <si>
    <r>
      <rPr>
        <sz val="7"/>
        <rFont val="Arial"/>
        <family val="2"/>
      </rPr>
      <t>Caixa de passagem em bloco pré-moldado para d=1,00m (1,30 x 1,30m) em Vias Urbanas</t>
    </r>
  </si>
  <si>
    <r>
      <rPr>
        <sz val="7"/>
        <rFont val="Arial"/>
        <family val="2"/>
      </rPr>
      <t>4.873,61</t>
    </r>
  </si>
  <si>
    <r>
      <rPr>
        <sz val="7"/>
        <rFont val="Arial"/>
        <family val="2"/>
      </rPr>
      <t>Caixa de passagem em bloco pré-moldado para d=1,20m (1,50 x 1,50m) em Vias Urbanas</t>
    </r>
  </si>
  <si>
    <r>
      <rPr>
        <sz val="7"/>
        <rFont val="Arial"/>
        <family val="2"/>
      </rPr>
      <t>5.973,55</t>
    </r>
  </si>
  <si>
    <r>
      <rPr>
        <sz val="7"/>
        <rFont val="Arial"/>
        <family val="2"/>
      </rPr>
      <t>Caixa de passagem para tubos de D=0,40m H=1,10m em Vias Urbanas</t>
    </r>
  </si>
  <si>
    <r>
      <rPr>
        <sz val="7"/>
        <rFont val="Arial"/>
        <family val="2"/>
      </rPr>
      <t>1.904,49</t>
    </r>
  </si>
  <si>
    <r>
      <rPr>
        <sz val="7"/>
        <rFont val="Arial"/>
        <family val="2"/>
      </rPr>
      <t>Caixa de passagem para tubos de D=0,60m H=1,30m em Vias Urbanas</t>
    </r>
  </si>
  <si>
    <r>
      <rPr>
        <sz val="7"/>
        <rFont val="Arial"/>
        <family val="2"/>
      </rPr>
      <t>2.406,60</t>
    </r>
  </si>
  <si>
    <r>
      <rPr>
        <sz val="7"/>
        <rFont val="Arial"/>
        <family val="2"/>
      </rPr>
      <t>Caixa de passagem para tubos de D=0,80m H=1,50m em Vias Urbanas</t>
    </r>
  </si>
  <si>
    <r>
      <rPr>
        <sz val="7"/>
        <rFont val="Arial"/>
        <family val="2"/>
      </rPr>
      <t>3.030,99</t>
    </r>
  </si>
  <si>
    <r>
      <rPr>
        <sz val="7"/>
        <rFont val="Arial"/>
        <family val="2"/>
      </rPr>
      <t>Caixa de passagem para tubos de D=1,00m H=1,80m em Vias Urbanas</t>
    </r>
  </si>
  <si>
    <r>
      <rPr>
        <sz val="7"/>
        <rFont val="Arial"/>
        <family val="2"/>
      </rPr>
      <t>4.832,41</t>
    </r>
  </si>
  <si>
    <r>
      <rPr>
        <sz val="7"/>
        <rFont val="Arial"/>
        <family val="2"/>
      </rPr>
      <t>Caixa de passagem (2,50 x 2,50m) em Vias Urbanas</t>
    </r>
  </si>
  <si>
    <r>
      <rPr>
        <sz val="7"/>
        <rFont val="Arial"/>
        <family val="2"/>
      </rPr>
      <t>11.742,37</t>
    </r>
  </si>
  <si>
    <r>
      <rPr>
        <sz val="7"/>
        <rFont val="Arial"/>
        <family val="2"/>
      </rPr>
      <t>Caixa para rede de dutos dimensões 100 x100 x100 cm, em Vias Urbanas</t>
    </r>
  </si>
  <si>
    <r>
      <rPr>
        <sz val="7"/>
        <rFont val="Arial"/>
        <family val="2"/>
      </rPr>
      <t>5.384,85</t>
    </r>
  </si>
  <si>
    <r>
      <rPr>
        <sz val="7"/>
        <rFont val="Arial"/>
        <family val="2"/>
      </rPr>
      <t>Caixa para rede de dutos dimensões 60 x 60 x 60 cm, em Vias Urbanas</t>
    </r>
  </si>
  <si>
    <r>
      <rPr>
        <sz val="7"/>
        <rFont val="Arial"/>
        <family val="2"/>
      </rPr>
      <t>924,57</t>
    </r>
  </si>
  <si>
    <r>
      <rPr>
        <sz val="7"/>
        <rFont val="Arial"/>
        <family val="2"/>
      </rPr>
      <t>Caixa ralo com grelha de concreto em blocos pré-moldados - CRG - Vias Urbanas</t>
    </r>
  </si>
  <si>
    <r>
      <rPr>
        <sz val="7"/>
        <rFont val="Arial"/>
        <family val="2"/>
      </rPr>
      <t>2.119,10</t>
    </r>
  </si>
  <si>
    <r>
      <rPr>
        <sz val="7"/>
        <rFont val="Arial"/>
        <family val="2"/>
      </rPr>
      <t>Caixa ralo de elementos pré-moldados em concreto (tudo incluído) em Vias Urbanas</t>
    </r>
  </si>
  <si>
    <r>
      <rPr>
        <sz val="7"/>
        <rFont val="Arial"/>
        <family val="2"/>
      </rPr>
      <t>794,73</t>
    </r>
  </si>
  <si>
    <r>
      <rPr>
        <sz val="7"/>
        <rFont val="Arial"/>
        <family val="2"/>
      </rPr>
      <t>Caixa ralo em blocos pré-moldados e grelha articulada em FFA em Vias Urbanas</t>
    </r>
  </si>
  <si>
    <r>
      <rPr>
        <sz val="7"/>
        <rFont val="Arial"/>
        <family val="2"/>
      </rPr>
      <t>2.033,64</t>
    </r>
  </si>
  <si>
    <r>
      <rPr>
        <sz val="7"/>
        <rFont val="Arial"/>
        <family val="2"/>
      </rPr>
      <t>Canaleta com grelha DP-1, inclusive transporte da grelha em Vias Urbanas</t>
    </r>
  </si>
  <si>
    <r>
      <rPr>
        <sz val="7"/>
        <rFont val="Arial"/>
        <family val="2"/>
      </rPr>
      <t>937,74</t>
    </r>
  </si>
  <si>
    <r>
      <rPr>
        <sz val="7"/>
        <rFont val="Arial"/>
        <family val="2"/>
      </rPr>
      <t xml:space="preserve">Canaleta de concreto, com forma retangular inclusive caiação - parede 12 cm em Vias
</t>
    </r>
    <r>
      <rPr>
        <sz val="7"/>
        <rFont val="Arial"/>
        <family val="2"/>
      </rPr>
      <t>Urbanas</t>
    </r>
  </si>
  <si>
    <r>
      <rPr>
        <sz val="7"/>
        <rFont val="Arial"/>
        <family val="2"/>
      </rPr>
      <t>276,85</t>
    </r>
  </si>
  <si>
    <r>
      <rPr>
        <sz val="7"/>
        <rFont val="Arial"/>
        <family val="2"/>
      </rPr>
      <t>Canaleta de concreto retangular (0,130m³/m) inclusive caiação em Vias Urbanas</t>
    </r>
  </si>
  <si>
    <r>
      <rPr>
        <sz val="7"/>
        <rFont val="Arial"/>
        <family val="2"/>
      </rPr>
      <t>Canaleta de concreto (0,130m³/m) forma trapezoidal inclusive caiação em Vias Urbanas</t>
    </r>
  </si>
  <si>
    <r>
      <rPr>
        <sz val="7"/>
        <rFont val="Arial"/>
        <family val="2"/>
      </rPr>
      <t>243,29</t>
    </r>
  </si>
  <si>
    <r>
      <rPr>
        <sz val="7"/>
        <rFont val="Arial"/>
        <family val="2"/>
      </rPr>
      <t>Cerca de tela de arame galvanizado h=1,20m em Vias Urbanas</t>
    </r>
  </si>
  <si>
    <r>
      <rPr>
        <sz val="7"/>
        <rFont val="Arial"/>
        <family val="2"/>
      </rPr>
      <t>59,05</t>
    </r>
  </si>
  <si>
    <r>
      <rPr>
        <sz val="7"/>
        <rFont val="Arial"/>
        <family val="2"/>
      </rPr>
      <t xml:space="preserve">Cerca em tela revestida em PVC com mourões de concreto, fornecimento e execução em Vias
</t>
    </r>
    <r>
      <rPr>
        <sz val="7"/>
        <rFont val="Arial"/>
        <family val="2"/>
      </rPr>
      <t>Urbanas</t>
    </r>
  </si>
  <si>
    <r>
      <rPr>
        <sz val="7"/>
        <rFont val="Arial"/>
        <family val="2"/>
      </rPr>
      <t>137,52</t>
    </r>
  </si>
  <si>
    <r>
      <rPr>
        <sz val="7"/>
        <rFont val="Arial"/>
        <family val="2"/>
      </rPr>
      <t>Chapisco com argamassa de cimento e areia 1:3 em Vias Urbanas</t>
    </r>
  </si>
  <si>
    <r>
      <rPr>
        <sz val="7"/>
        <rFont val="Arial"/>
        <family val="2"/>
      </rPr>
      <t>8,92</t>
    </r>
  </si>
  <si>
    <r>
      <rPr>
        <sz val="7"/>
        <rFont val="Arial"/>
        <family val="2"/>
      </rPr>
      <t>Chapisco com argamassa de cimento e pedrisco 1:4 em Vias Urbanas</t>
    </r>
  </si>
  <si>
    <r>
      <rPr>
        <sz val="7"/>
        <rFont val="Arial"/>
        <family val="2"/>
      </rPr>
      <t>15,03</t>
    </r>
  </si>
  <si>
    <r>
      <rPr>
        <sz val="7"/>
        <rFont val="Arial"/>
        <family val="2"/>
      </rPr>
      <t xml:space="preserve">Colchão drenante de areia para fundação de aterros, exclusive o fornecimento de areia em
</t>
    </r>
    <r>
      <rPr>
        <sz val="7"/>
        <rFont val="Arial"/>
        <family val="2"/>
      </rPr>
      <t>Vias Urbanas</t>
    </r>
  </si>
  <si>
    <r>
      <rPr>
        <sz val="7"/>
        <rFont val="Arial"/>
        <family val="2"/>
      </rPr>
      <t>9,47</t>
    </r>
  </si>
  <si>
    <r>
      <rPr>
        <sz val="7"/>
        <rFont val="Arial"/>
        <family val="2"/>
      </rPr>
      <t xml:space="preserve">Colchão drenante de areia para fundação de aterros, inclusive fornecimento e transporte da
</t>
    </r>
    <r>
      <rPr>
        <sz val="7"/>
        <rFont val="Arial"/>
        <family val="2"/>
      </rPr>
      <t>areia em Vias Urbanas</t>
    </r>
  </si>
  <si>
    <r>
      <rPr>
        <sz val="7"/>
        <rFont val="Arial"/>
        <family val="2"/>
      </rPr>
      <t>103,16</t>
    </r>
  </si>
  <si>
    <r>
      <rPr>
        <sz val="7"/>
        <rFont val="Arial"/>
        <family val="2"/>
      </rPr>
      <t xml:space="preserve">Colchão drenante de brita 1 inclusive fornecimento, espalhamento, compactação e transporte
</t>
    </r>
    <r>
      <rPr>
        <sz val="7"/>
        <rFont val="Arial"/>
        <family val="2"/>
      </rPr>
      <t>da brita em Vias Urbanas</t>
    </r>
  </si>
  <si>
    <r>
      <rPr>
        <sz val="7"/>
        <rFont val="Arial"/>
        <family val="2"/>
      </rPr>
      <t>155,53</t>
    </r>
  </si>
  <si>
    <r>
      <rPr>
        <sz val="7"/>
        <rFont val="Arial"/>
        <family val="2"/>
      </rPr>
      <t>Colchão drenante de brita 2 inclusive fornecimento, espalhamento, compactação e transporte da brita em Vias Urbanas</t>
    </r>
  </si>
  <si>
    <r>
      <rPr>
        <sz val="7"/>
        <rFont val="Arial"/>
        <family val="2"/>
      </rPr>
      <t>159,61</t>
    </r>
  </si>
  <si>
    <r>
      <rPr>
        <sz val="7"/>
        <rFont val="Arial"/>
        <family val="2"/>
      </rPr>
      <t xml:space="preserve">Colchão drenante de brita 3 inclusive fornecimento, espalhamento, compactação e transporte
</t>
    </r>
    <r>
      <rPr>
        <sz val="7"/>
        <rFont val="Arial"/>
        <family val="2"/>
      </rPr>
      <t>da brita em Vias Urbanas</t>
    </r>
  </si>
  <si>
    <r>
      <rPr>
        <sz val="7"/>
        <rFont val="Arial"/>
        <family val="2"/>
      </rPr>
      <t>160,64</t>
    </r>
  </si>
  <si>
    <r>
      <rPr>
        <sz val="7"/>
        <rFont val="Arial"/>
        <family val="2"/>
      </rPr>
      <t xml:space="preserve">Coleta drenante (1,00x1,00) m c/ geotêxtil não tecido RT 16kn/m, inclusive transporte da brita
</t>
    </r>
    <r>
      <rPr>
        <sz val="7"/>
        <rFont val="Arial"/>
        <family val="2"/>
      </rPr>
      <t>em Vias Urbanas</t>
    </r>
  </si>
  <si>
    <r>
      <rPr>
        <sz val="7"/>
        <rFont val="Arial"/>
        <family val="2"/>
      </rPr>
      <t>662,99</t>
    </r>
  </si>
  <si>
    <r>
      <rPr>
        <sz val="7"/>
        <rFont val="Arial"/>
        <family val="2"/>
      </rPr>
      <t xml:space="preserve">Concreto armado, dosado para resist. 20 Mpa,  incluindo 60 kg aço CA-50 A, mão de obra p/
</t>
    </r>
    <r>
      <rPr>
        <sz val="7"/>
        <rFont val="Arial"/>
        <family val="2"/>
      </rPr>
      <t>corte, dobragem e montagem, exclusive forma em Vias Urbanas</t>
    </r>
  </si>
  <si>
    <r>
      <rPr>
        <sz val="7"/>
        <rFont val="Arial"/>
        <family val="2"/>
      </rPr>
      <t>1.437,47</t>
    </r>
  </si>
  <si>
    <r>
      <rPr>
        <sz val="7"/>
        <rFont val="Arial"/>
        <family val="2"/>
      </rPr>
      <t>Concreto de regularização em Vias Urbanas</t>
    </r>
  </si>
  <si>
    <r>
      <rPr>
        <sz val="7"/>
        <rFont val="Arial"/>
        <family val="2"/>
      </rPr>
      <t>694,84</t>
    </r>
  </si>
  <si>
    <r>
      <rPr>
        <sz val="7"/>
        <rFont val="Arial"/>
        <family val="2"/>
      </rPr>
      <t>Concreto estrutural fck = 20,0 MPa com plastificante em Vias Urbanas</t>
    </r>
  </si>
  <si>
    <r>
      <rPr>
        <sz val="7"/>
        <rFont val="Arial"/>
        <family val="2"/>
      </rPr>
      <t>933,01</t>
    </r>
  </si>
  <si>
    <r>
      <rPr>
        <sz val="7"/>
        <rFont val="Arial"/>
        <family val="2"/>
      </rPr>
      <t>Concreto estrutural fck = 20,0 MPa em Vias Urbanas</t>
    </r>
  </si>
  <si>
    <r>
      <rPr>
        <sz val="7"/>
        <rFont val="Arial"/>
        <family val="2"/>
      </rPr>
      <t>926,09</t>
    </r>
  </si>
  <si>
    <r>
      <rPr>
        <sz val="7"/>
        <rFont val="Arial"/>
        <family val="2"/>
      </rPr>
      <t>Concreto estrutural fck = 25,0 MPa com plastificante em Vias Urbanas</t>
    </r>
  </si>
  <si>
    <r>
      <rPr>
        <sz val="7"/>
        <rFont val="Arial"/>
        <family val="2"/>
      </rPr>
      <t>968,46</t>
    </r>
  </si>
  <si>
    <r>
      <rPr>
        <sz val="7"/>
        <rFont val="Arial"/>
        <family val="2"/>
      </rPr>
      <t>Concreto estrutural fck = 25,0 MPa em Vias Urbanas</t>
    </r>
  </si>
  <si>
    <r>
      <rPr>
        <sz val="7"/>
        <rFont val="Arial"/>
        <family val="2"/>
      </rPr>
      <t>960,72</t>
    </r>
  </si>
  <si>
    <r>
      <rPr>
        <sz val="7"/>
        <rFont val="Arial"/>
        <family val="2"/>
      </rPr>
      <t>Concreto estrutural fck = 30,0 MPa com micro-silica e Sikacrete BR ou equivalente em Vias Urbanas</t>
    </r>
  </si>
  <si>
    <r>
      <rPr>
        <sz val="7"/>
        <rFont val="Arial"/>
        <family val="2"/>
      </rPr>
      <t>1.168,74</t>
    </r>
  </si>
  <si>
    <r>
      <rPr>
        <sz val="7"/>
        <rFont val="Arial"/>
        <family val="2"/>
      </rPr>
      <t>Concreto estrutural fck = 30,0 MPa com plastificante em Vias Urbanas</t>
    </r>
  </si>
  <si>
    <r>
      <rPr>
        <sz val="7"/>
        <rFont val="Arial"/>
        <family val="2"/>
      </rPr>
      <t>1.001,16</t>
    </r>
  </si>
  <si>
    <r>
      <rPr>
        <sz val="7"/>
        <rFont val="Arial"/>
        <family val="2"/>
      </rPr>
      <t>Concreto estrutural fck = 30,0 MPa em Vias Urbanas</t>
    </r>
  </si>
  <si>
    <r>
      <rPr>
        <sz val="7"/>
        <rFont val="Arial"/>
        <family val="2"/>
      </rPr>
      <t>992,62</t>
    </r>
  </si>
  <si>
    <r>
      <rPr>
        <sz val="7"/>
        <rFont val="Arial"/>
        <family val="2"/>
      </rPr>
      <t xml:space="preserve">Concreto estrutural fck = 35,0 MPa com micro-silica e Sikacrete ou equivalente em Vias
</t>
    </r>
    <r>
      <rPr>
        <sz val="7"/>
        <rFont val="Arial"/>
        <family val="2"/>
      </rPr>
      <t>Urbanas</t>
    </r>
  </si>
  <si>
    <r>
      <rPr>
        <sz val="7"/>
        <rFont val="Arial"/>
        <family val="2"/>
      </rPr>
      <t>1.098,28</t>
    </r>
  </si>
  <si>
    <r>
      <rPr>
        <sz val="7"/>
        <rFont val="Arial"/>
        <family val="2"/>
      </rPr>
      <t>Concreto submerso fck = 20,0 MPa em Vias Urbanas</t>
    </r>
  </si>
  <si>
    <r>
      <rPr>
        <sz val="7"/>
        <rFont val="Arial"/>
        <family val="2"/>
      </rPr>
      <t>2.238,92</t>
    </r>
  </si>
  <si>
    <r>
      <rPr>
        <sz val="7"/>
        <rFont val="Arial"/>
        <family val="2"/>
      </rPr>
      <t xml:space="preserve">Corpo BDTC (grota) diâmetro 0,60 m CA-1 MF exclusive escavação e reaterro, inclusive
</t>
    </r>
    <r>
      <rPr>
        <sz val="7"/>
        <rFont val="Arial"/>
        <family val="2"/>
      </rPr>
      <t>transporte do tubo em Vias Urbanas</t>
    </r>
  </si>
  <si>
    <r>
      <rPr>
        <sz val="7"/>
        <rFont val="Arial"/>
        <family val="2"/>
      </rPr>
      <t>632,01</t>
    </r>
  </si>
  <si>
    <r>
      <rPr>
        <sz val="7"/>
        <rFont val="Arial"/>
        <family val="2"/>
      </rPr>
      <t xml:space="preserve">Corpo BDTC (grota) diâmetro 0,60 m CA-1 PB exclusive escavação e reaterro, inclusive
</t>
    </r>
    <r>
      <rPr>
        <sz val="7"/>
        <rFont val="Arial"/>
        <family val="2"/>
      </rPr>
      <t>transporte do tubo em Vias Urbanas</t>
    </r>
  </si>
  <si>
    <r>
      <rPr>
        <sz val="7"/>
        <rFont val="Arial"/>
        <family val="2"/>
      </rPr>
      <t>Corpo BDTC (grota) diâmetro 0,60 m CA-2 MF exclusive escavação e reaterro, inclusive transporte do tubo em Vias Urbanas</t>
    </r>
  </si>
  <si>
    <r>
      <rPr>
        <sz val="7"/>
        <rFont val="Arial"/>
        <family val="2"/>
      </rPr>
      <t>640,10</t>
    </r>
  </si>
  <si>
    <r>
      <rPr>
        <sz val="7"/>
        <rFont val="Arial"/>
        <family val="2"/>
      </rPr>
      <t xml:space="preserve">Corpo BDTC (grota) diâmetro 0,60 m CA-2 PB exclusive escavação e reaterro, inclusive
</t>
    </r>
    <r>
      <rPr>
        <sz val="7"/>
        <rFont val="Arial"/>
        <family val="2"/>
      </rPr>
      <t>transporte do tubo em Vias Urbanas</t>
    </r>
  </si>
  <si>
    <r>
      <rPr>
        <sz val="7"/>
        <rFont val="Arial"/>
        <family val="2"/>
      </rPr>
      <t xml:space="preserve">Corpo BDTC (grota) diâmetro 0,80 m CA-1 MF exclusive escavação e reaterro, inclusive
</t>
    </r>
    <r>
      <rPr>
        <sz val="7"/>
        <rFont val="Arial"/>
        <family val="2"/>
      </rPr>
      <t>transporte do tubo em Vias Urbanas</t>
    </r>
  </si>
  <si>
    <r>
      <rPr>
        <sz val="7"/>
        <rFont val="Arial"/>
        <family val="2"/>
      </rPr>
      <t>1.159,47</t>
    </r>
  </si>
  <si>
    <r>
      <rPr>
        <sz val="7"/>
        <rFont val="Arial"/>
        <family val="2"/>
      </rPr>
      <t xml:space="preserve">Corpo BDTC (grota) diâmetro 0,80 m CA-1 PB exclusive escavação e reaterro, inclusive
</t>
    </r>
    <r>
      <rPr>
        <sz val="7"/>
        <rFont val="Arial"/>
        <family val="2"/>
      </rPr>
      <t>transporte do tubo em Vias Urbanas</t>
    </r>
  </si>
  <si>
    <r>
      <rPr>
        <sz val="7"/>
        <rFont val="Arial"/>
        <family val="2"/>
      </rPr>
      <t xml:space="preserve">Corpo BDTC (grota) diâmetro 0,80 m CA-2 MF exclusive escavação e reaterro, inclusive
</t>
    </r>
    <r>
      <rPr>
        <sz val="7"/>
        <rFont val="Arial"/>
        <family val="2"/>
      </rPr>
      <t>transporte do tubo em Vias Urbanas</t>
    </r>
  </si>
  <si>
    <r>
      <rPr>
        <sz val="7"/>
        <rFont val="Arial"/>
        <family val="2"/>
      </rPr>
      <t>1.245,87</t>
    </r>
  </si>
  <si>
    <r>
      <rPr>
        <sz val="7"/>
        <rFont val="Arial"/>
        <family val="2"/>
      </rPr>
      <t xml:space="preserve">Corpo BDTC (grota) diâmetro 0,80 m CA-2 PB exclusive escavação e reaterro, inclusive
</t>
    </r>
    <r>
      <rPr>
        <sz val="7"/>
        <rFont val="Arial"/>
        <family val="2"/>
      </rPr>
      <t>transporte do tubo em Vias Urbanas</t>
    </r>
  </si>
  <si>
    <r>
      <rPr>
        <sz val="7"/>
        <rFont val="Arial"/>
        <family val="2"/>
      </rPr>
      <t xml:space="preserve">Corpo BDTC (grota) diâmetro 1,00 m CA-1 MF exclusive escavação e reaterro, inclusive
</t>
    </r>
    <r>
      <rPr>
        <sz val="7"/>
        <rFont val="Arial"/>
        <family val="2"/>
      </rPr>
      <t>transporte do tubo em Vias Urbanas</t>
    </r>
  </si>
  <si>
    <r>
      <rPr>
        <sz val="7"/>
        <rFont val="Arial"/>
        <family val="2"/>
      </rPr>
      <t>1.572,25</t>
    </r>
  </si>
  <si>
    <r>
      <rPr>
        <sz val="7"/>
        <rFont val="Arial"/>
        <family val="2"/>
      </rPr>
      <t xml:space="preserve">Corpo BDTC (grota) diâmetro 1,00 m CA-1 PB exclusive escavação e reaterro, inclusive
</t>
    </r>
    <r>
      <rPr>
        <sz val="7"/>
        <rFont val="Arial"/>
        <family val="2"/>
      </rPr>
      <t>transporte do tubo em Vias Urbanas</t>
    </r>
  </si>
  <si>
    <r>
      <rPr>
        <sz val="7"/>
        <rFont val="Arial"/>
        <family val="2"/>
      </rPr>
      <t xml:space="preserve">Corpo BDTC (grota) diâmetro 1,00 m CA-2 MF exclusive escavação e reaterro, inclusive
</t>
    </r>
    <r>
      <rPr>
        <sz val="7"/>
        <rFont val="Arial"/>
        <family val="2"/>
      </rPr>
      <t>transporte do tubo em Vias Urbanas</t>
    </r>
  </si>
  <si>
    <r>
      <rPr>
        <sz val="7"/>
        <rFont val="Arial"/>
        <family val="2"/>
      </rPr>
      <t>1.657,86</t>
    </r>
  </si>
  <si>
    <r>
      <rPr>
        <sz val="7"/>
        <rFont val="Arial"/>
        <family val="2"/>
      </rPr>
      <t xml:space="preserve">Corpo BDTC (grota) diâmetro 1,00 m CA-2 PB exclusive escavação e reaterro, inclusive
</t>
    </r>
    <r>
      <rPr>
        <sz val="7"/>
        <rFont val="Arial"/>
        <family val="2"/>
      </rPr>
      <t>transporte do tubo em Vias Urbanas</t>
    </r>
  </si>
  <si>
    <r>
      <rPr>
        <sz val="7"/>
        <rFont val="Arial"/>
        <family val="2"/>
      </rPr>
      <t xml:space="preserve">Corpo BDTC (grota) diâmetro 1,00 m CA-3 MF exclusive escavação e reaterro, inclusive
</t>
    </r>
    <r>
      <rPr>
        <sz val="7"/>
        <rFont val="Arial"/>
        <family val="2"/>
      </rPr>
      <t>transporte do tubo em Vias Urbanas</t>
    </r>
  </si>
  <si>
    <r>
      <rPr>
        <sz val="7"/>
        <rFont val="Arial"/>
        <family val="2"/>
      </rPr>
      <t>1.965,35</t>
    </r>
  </si>
  <si>
    <r>
      <rPr>
        <sz val="7"/>
        <rFont val="Arial"/>
        <family val="2"/>
      </rPr>
      <t>Corpo BDTC (grota) diâmetro 1,20 m CA-1 MF exclusive escavação e reaterro, inclusive transporte do tubo em Vias Urbanas</t>
    </r>
  </si>
  <si>
    <r>
      <rPr>
        <sz val="7"/>
        <rFont val="Arial"/>
        <family val="2"/>
      </rPr>
      <t>2.212,55</t>
    </r>
  </si>
  <si>
    <r>
      <rPr>
        <sz val="7"/>
        <rFont val="Arial"/>
        <family val="2"/>
      </rPr>
      <t xml:space="preserve">Corpo BDTC (grota) diâmetro 1,20 m CA-2 MF exclusive escavação e reaterro, inclusive
</t>
    </r>
    <r>
      <rPr>
        <sz val="7"/>
        <rFont val="Arial"/>
        <family val="2"/>
      </rPr>
      <t>transporte do tubo em Vias Urbanas</t>
    </r>
  </si>
  <si>
    <r>
      <rPr>
        <sz val="7"/>
        <rFont val="Arial"/>
        <family val="2"/>
      </rPr>
      <t>2.326,99</t>
    </r>
  </si>
  <si>
    <r>
      <rPr>
        <sz val="7"/>
        <rFont val="Arial"/>
        <family val="2"/>
      </rPr>
      <t xml:space="preserve">Corpo BDTC (grota) diâmetro 1,20 m CA-2 PB exclusive escavação e reaterro, inclusive
</t>
    </r>
    <r>
      <rPr>
        <sz val="7"/>
        <rFont val="Arial"/>
        <family val="2"/>
      </rPr>
      <t>transporte do tubo em Vias Urbanas</t>
    </r>
  </si>
  <si>
    <r>
      <rPr>
        <sz val="7"/>
        <rFont val="Arial"/>
        <family val="2"/>
      </rPr>
      <t xml:space="preserve">Corpo BDTC (grota) diâmetro 1,20 m CA-3 MF exclusive escavação e reaterro, inclusive
</t>
    </r>
    <r>
      <rPr>
        <sz val="7"/>
        <rFont val="Arial"/>
        <family val="2"/>
      </rPr>
      <t>transporte do tubo em Vias Urbanas</t>
    </r>
  </si>
  <si>
    <r>
      <rPr>
        <sz val="7"/>
        <rFont val="Arial"/>
        <family val="2"/>
      </rPr>
      <t>2.921,69</t>
    </r>
  </si>
  <si>
    <r>
      <rPr>
        <sz val="7"/>
        <rFont val="Arial"/>
        <family val="2"/>
      </rPr>
      <t xml:space="preserve">Corpo BDTC (grota) diâmetro 1,50 m CA-1 MF exclusive escavação e reaterro, inclusive
</t>
    </r>
    <r>
      <rPr>
        <sz val="7"/>
        <rFont val="Arial"/>
        <family val="2"/>
      </rPr>
      <t>transporte do tubo em Vias Urbanas</t>
    </r>
  </si>
  <si>
    <r>
      <rPr>
        <sz val="7"/>
        <rFont val="Arial"/>
        <family val="2"/>
      </rPr>
      <t>3.052,67</t>
    </r>
  </si>
  <si>
    <r>
      <rPr>
        <sz val="7"/>
        <rFont val="Arial"/>
        <family val="2"/>
      </rPr>
      <t xml:space="preserve">Corpo BDTC (grota) diâmetro 1,50 m CA-1 PB exclusive escavação e reaterro, inclusive
</t>
    </r>
    <r>
      <rPr>
        <sz val="7"/>
        <rFont val="Arial"/>
        <family val="2"/>
      </rPr>
      <t>transporte do tubo em Vias Urbanas</t>
    </r>
  </si>
  <si>
    <r>
      <rPr>
        <sz val="7"/>
        <rFont val="Arial"/>
        <family val="2"/>
      </rPr>
      <t>Corpo BDTC (grota) diâmetro 1,50 m CA-2 MF exclusive escavação e reaterro, inclusive transporte do tubo em Vias Urbanas</t>
    </r>
  </si>
  <si>
    <r>
      <rPr>
        <sz val="7"/>
        <rFont val="Arial"/>
        <family val="2"/>
      </rPr>
      <t>3.198,31</t>
    </r>
  </si>
  <si>
    <r>
      <rPr>
        <sz val="7"/>
        <rFont val="Arial"/>
        <family val="2"/>
      </rPr>
      <t xml:space="preserve">Corpo BDTC (grota) diâmetro 1,50 m CA-2 PB exclusive escavação e reaterro, inclusive
</t>
    </r>
    <r>
      <rPr>
        <sz val="7"/>
        <rFont val="Arial"/>
        <family val="2"/>
      </rPr>
      <t>transporte do tubo em Vias Urbanas</t>
    </r>
  </si>
  <si>
    <r>
      <rPr>
        <sz val="7"/>
        <rFont val="Arial"/>
        <family val="2"/>
      </rPr>
      <t xml:space="preserve">Corpo BDTC (grota) diâmetro 1,50 m CA-3 MF exclusive escavação e reaterro, inclusive
</t>
    </r>
    <r>
      <rPr>
        <sz val="7"/>
        <rFont val="Arial"/>
        <family val="2"/>
      </rPr>
      <t>transporte do tubo em Vias Urbanas</t>
    </r>
  </si>
  <si>
    <r>
      <rPr>
        <sz val="7"/>
        <rFont val="Arial"/>
        <family val="2"/>
      </rPr>
      <t>4.230,38</t>
    </r>
  </si>
  <si>
    <r>
      <rPr>
        <sz val="7"/>
        <rFont val="Arial"/>
        <family val="2"/>
      </rPr>
      <t xml:space="preserve">Corpo BSTC diâmetro 0,20 m C.S. MF inclusive escavação, reaterro e transporte do tubo em
</t>
    </r>
    <r>
      <rPr>
        <sz val="7"/>
        <rFont val="Arial"/>
        <family val="2"/>
      </rPr>
      <t>Vias Urbanas</t>
    </r>
  </si>
  <si>
    <r>
      <rPr>
        <sz val="7"/>
        <rFont val="Arial"/>
        <family val="2"/>
      </rPr>
      <t>143,11</t>
    </r>
  </si>
  <si>
    <r>
      <rPr>
        <sz val="7"/>
        <rFont val="Arial"/>
        <family val="2"/>
      </rPr>
      <t xml:space="preserve">Corpo BSTC diâmetro 0,20 m C.S. PB inclusive escavação, reaterro e transporte do tubo em
</t>
    </r>
    <r>
      <rPr>
        <sz val="7"/>
        <rFont val="Arial"/>
        <family val="2"/>
      </rPr>
      <t>Vias Urbanas</t>
    </r>
  </si>
  <si>
    <r>
      <rPr>
        <sz val="7"/>
        <rFont val="Arial"/>
        <family val="2"/>
      </rPr>
      <t>153,11</t>
    </r>
  </si>
  <si>
    <r>
      <rPr>
        <sz val="7"/>
        <rFont val="Arial"/>
        <family val="2"/>
      </rPr>
      <t xml:space="preserve">Corpo BSTC diâmetro 0,30 m C.S. MF inclusive escavação, reaterro e transporte do tubo em
</t>
    </r>
    <r>
      <rPr>
        <sz val="7"/>
        <rFont val="Arial"/>
        <family val="2"/>
      </rPr>
      <t>Vias Urbanas</t>
    </r>
  </si>
  <si>
    <r>
      <rPr>
        <sz val="7"/>
        <rFont val="Arial"/>
        <family val="2"/>
      </rPr>
      <t>185,12</t>
    </r>
  </si>
  <si>
    <r>
      <rPr>
        <sz val="7"/>
        <rFont val="Arial"/>
        <family val="2"/>
      </rPr>
      <t>Corpo BSTC diâmetro 0,30 m C.S. PB inclusive escavação, reaterro e transporte do tubo em Vias Urbanas</t>
    </r>
  </si>
  <si>
    <r>
      <rPr>
        <sz val="7"/>
        <rFont val="Arial"/>
        <family val="2"/>
      </rPr>
      <t>197,53</t>
    </r>
  </si>
  <si>
    <r>
      <rPr>
        <sz val="7"/>
        <rFont val="Arial"/>
        <family val="2"/>
      </rPr>
      <t xml:space="preserve">Corpo BSTC diâmetro 0,40 m C.S. MF inclusive escavação, reaterro e transporte do tubo em
</t>
    </r>
    <r>
      <rPr>
        <sz val="7"/>
        <rFont val="Arial"/>
        <family val="2"/>
      </rPr>
      <t>Vias Urbanas</t>
    </r>
  </si>
  <si>
    <r>
      <rPr>
        <sz val="7"/>
        <rFont val="Arial"/>
        <family val="2"/>
      </rPr>
      <t>259,98</t>
    </r>
  </si>
  <si>
    <r>
      <rPr>
        <sz val="7"/>
        <rFont val="Arial"/>
        <family val="2"/>
      </rPr>
      <t xml:space="preserve">Corpo BSTC diâmetro 0,40 m C.S. PB inclusive escavação, reaterro e transporte do tubo em
</t>
    </r>
    <r>
      <rPr>
        <sz val="7"/>
        <rFont val="Arial"/>
        <family val="2"/>
      </rPr>
      <t>Vias Urbanas</t>
    </r>
  </si>
  <si>
    <r>
      <rPr>
        <sz val="7"/>
        <rFont val="Arial"/>
        <family val="2"/>
      </rPr>
      <t>261,43</t>
    </r>
  </si>
  <si>
    <r>
      <rPr>
        <sz val="7"/>
        <rFont val="Arial"/>
        <family val="2"/>
      </rPr>
      <t xml:space="preserve">Corpo BSTC diâmetro 0,60 m C.S. MF inclusive escavação, reaterro e transporte do tubo em
</t>
    </r>
    <r>
      <rPr>
        <sz val="7"/>
        <rFont val="Arial"/>
        <family val="2"/>
      </rPr>
      <t>Vias Urbanas</t>
    </r>
  </si>
  <si>
    <r>
      <rPr>
        <sz val="7"/>
        <rFont val="Arial"/>
        <family val="2"/>
      </rPr>
      <t>412,09</t>
    </r>
  </si>
  <si>
    <r>
      <rPr>
        <sz val="7"/>
        <rFont val="Arial"/>
        <family val="2"/>
      </rPr>
      <t xml:space="preserve">Corpo BSTC diâmetro 0,60 m C.S. PB inclusive escavação, reaterro e transporte do tubo em
</t>
    </r>
    <r>
      <rPr>
        <sz val="7"/>
        <rFont val="Arial"/>
        <family val="2"/>
      </rPr>
      <t>Vias Urbanas</t>
    </r>
  </si>
  <si>
    <r>
      <rPr>
        <sz val="7"/>
        <rFont val="Arial"/>
        <family val="2"/>
      </rPr>
      <t>423,94</t>
    </r>
  </si>
  <si>
    <r>
      <rPr>
        <sz val="7"/>
        <rFont val="Arial"/>
        <family val="2"/>
      </rPr>
      <t xml:space="preserve">Corpo BSTC (greide) diâmetro 0,30 m CA-1 MF inclusive escavação, reaterro e transporte do
</t>
    </r>
    <r>
      <rPr>
        <sz val="7"/>
        <rFont val="Arial"/>
        <family val="2"/>
      </rPr>
      <t>tubo em Vias Urbanas</t>
    </r>
  </si>
  <si>
    <r>
      <rPr>
        <sz val="7"/>
        <rFont val="Arial"/>
        <family val="2"/>
      </rPr>
      <t>236,93</t>
    </r>
  </si>
  <si>
    <r>
      <rPr>
        <sz val="7"/>
        <rFont val="Arial"/>
        <family val="2"/>
      </rPr>
      <t>Corpo BSTC (greide) diâmetro 0,40 m CA-1 MF inclusive escavação, reaterro e transporte do tubo em Vias Urbanas</t>
    </r>
  </si>
  <si>
    <r>
      <rPr>
        <sz val="7"/>
        <rFont val="Arial"/>
        <family val="2"/>
      </rPr>
      <t>301,96</t>
    </r>
  </si>
  <si>
    <r>
      <rPr>
        <sz val="7"/>
        <rFont val="Arial"/>
        <family val="2"/>
      </rPr>
      <t>Corpo BSTC (greide) diâmetro 0,40 m CA-2 MF inclusive escavação, reaterro e transporte do tubo em Vias Urbanas</t>
    </r>
  </si>
  <si>
    <r>
      <rPr>
        <sz val="7"/>
        <rFont val="Arial"/>
        <family val="2"/>
      </rPr>
      <t>309,24</t>
    </r>
  </si>
  <si>
    <r>
      <rPr>
        <sz val="7"/>
        <rFont val="Arial"/>
        <family val="2"/>
      </rPr>
      <t xml:space="preserve">Corpo BSTC (greide) diâmetro 0,60 m CA-1 MF inclusive escavação, reaterro e transporte do
</t>
    </r>
    <r>
      <rPr>
        <sz val="7"/>
        <rFont val="Arial"/>
        <family val="2"/>
      </rPr>
      <t>tubo em Vias Urbanas</t>
    </r>
  </si>
  <si>
    <r>
      <rPr>
        <sz val="7"/>
        <rFont val="Arial"/>
        <family val="2"/>
      </rPr>
      <t>476,96</t>
    </r>
  </si>
  <si>
    <r>
      <rPr>
        <sz val="7"/>
        <rFont val="Arial"/>
        <family val="2"/>
      </rPr>
      <t xml:space="preserve">Corpo BSTC (greide) diâmetro 0,60 m CA-1 PB inclusive escavação, reaterro e transporte do
</t>
    </r>
    <r>
      <rPr>
        <sz val="7"/>
        <rFont val="Arial"/>
        <family val="2"/>
      </rPr>
      <t>tubo em Vias Urbanas</t>
    </r>
  </si>
  <si>
    <r>
      <rPr>
        <sz val="7"/>
        <rFont val="Arial"/>
        <family val="2"/>
      </rPr>
      <t xml:space="preserve">Corpo BSTC (greide) diâmetro 0,60 m CA-2 MF inclusive escavação, reaterro e transporte do
</t>
    </r>
    <r>
      <rPr>
        <sz val="7"/>
        <rFont val="Arial"/>
        <family val="2"/>
      </rPr>
      <t>tubo em Vias Urbanas</t>
    </r>
  </si>
  <si>
    <r>
      <rPr>
        <sz val="7"/>
        <rFont val="Arial"/>
        <family val="2"/>
      </rPr>
      <t>481,00</t>
    </r>
  </si>
  <si>
    <r>
      <rPr>
        <sz val="7"/>
        <rFont val="Arial"/>
        <family val="2"/>
      </rPr>
      <t xml:space="preserve">Corpo BSTC (greide) diâmetro 0,60 m CA-2 PB inclusive escavação, reaterro e transporte do
</t>
    </r>
    <r>
      <rPr>
        <sz val="7"/>
        <rFont val="Arial"/>
        <family val="2"/>
      </rPr>
      <t>tubo em Vias Urbanas</t>
    </r>
  </si>
  <si>
    <r>
      <rPr>
        <sz val="7"/>
        <rFont val="Arial"/>
        <family val="2"/>
      </rPr>
      <t xml:space="preserve">Corpo BSTC (greide) diâmetro 0,80 m CA-1 MF inclusive escavação, reaterro e transporte do
</t>
    </r>
    <r>
      <rPr>
        <sz val="7"/>
        <rFont val="Arial"/>
        <family val="2"/>
      </rPr>
      <t>tubo em Vias Urbanas</t>
    </r>
  </si>
  <si>
    <r>
      <rPr>
        <sz val="7"/>
        <rFont val="Arial"/>
        <family val="2"/>
      </rPr>
      <t>874,94</t>
    </r>
  </si>
  <si>
    <r>
      <rPr>
        <sz val="7"/>
        <rFont val="Arial"/>
        <family val="2"/>
      </rPr>
      <t>Corpo BSTC (greide) diâmetro 0,80 m CA-1 PB inclusive escavação, reaterro e transporte do tubo em Vias Urbanas</t>
    </r>
  </si>
  <si>
    <r>
      <rPr>
        <sz val="7"/>
        <rFont val="Arial"/>
        <family val="2"/>
      </rPr>
      <t xml:space="preserve">Corpo BSTC (greide) diâmetro 0,80 m CA-2 MF inclusive escavação, reaterro e transporte do
</t>
    </r>
    <r>
      <rPr>
        <sz val="7"/>
        <rFont val="Arial"/>
        <family val="2"/>
      </rPr>
      <t>tubo em Vias Urbanas</t>
    </r>
  </si>
  <si>
    <r>
      <rPr>
        <sz val="7"/>
        <rFont val="Arial"/>
        <family val="2"/>
      </rPr>
      <t>918,14</t>
    </r>
  </si>
  <si>
    <r>
      <rPr>
        <sz val="7"/>
        <rFont val="Arial"/>
        <family val="2"/>
      </rPr>
      <t xml:space="preserve">Corpo BSTC (greide) diâmetro 0,80 m CA-2 PB inclusive escavação, reaterro e transporte do
</t>
    </r>
    <r>
      <rPr>
        <sz val="7"/>
        <rFont val="Arial"/>
        <family val="2"/>
      </rPr>
      <t>tubo em Vias Urbanas</t>
    </r>
  </si>
  <si>
    <r>
      <rPr>
        <sz val="7"/>
        <rFont val="Arial"/>
        <family val="2"/>
      </rPr>
      <t xml:space="preserve">Corpo BSTC (greide) diâmetro 1,00 m CA-1 MF inclusive escavação, reaterro e transporte do
</t>
    </r>
    <r>
      <rPr>
        <sz val="7"/>
        <rFont val="Arial"/>
        <family val="2"/>
      </rPr>
      <t>tubo em Vias Urbanas</t>
    </r>
  </si>
  <si>
    <r>
      <rPr>
        <sz val="7"/>
        <rFont val="Arial"/>
        <family val="2"/>
      </rPr>
      <t>1.219,17</t>
    </r>
  </si>
  <si>
    <r>
      <rPr>
        <sz val="7"/>
        <rFont val="Arial"/>
        <family val="2"/>
      </rPr>
      <t xml:space="preserve">Corpo BSTC (greide) diâmetro 1,00 m CA-1 PB inclusive escavação, reaterro e transporte do
</t>
    </r>
    <r>
      <rPr>
        <sz val="7"/>
        <rFont val="Arial"/>
        <family val="2"/>
      </rPr>
      <t>tubo em Vias Urbanas</t>
    </r>
  </si>
  <si>
    <r>
      <rPr>
        <sz val="7"/>
        <rFont val="Arial"/>
        <family val="2"/>
      </rPr>
      <t xml:space="preserve">Corpo BSTC (greide) diâmetro 1,00 m CA-2 MF inclusive escavação, reaterro e transporte do
</t>
    </r>
    <r>
      <rPr>
        <sz val="7"/>
        <rFont val="Arial"/>
        <family val="2"/>
      </rPr>
      <t>tubo em Vias Urbanas</t>
    </r>
  </si>
  <si>
    <r>
      <rPr>
        <sz val="7"/>
        <rFont val="Arial"/>
        <family val="2"/>
      </rPr>
      <t>1.261,98</t>
    </r>
  </si>
  <si>
    <r>
      <rPr>
        <sz val="7"/>
        <rFont val="Arial"/>
        <family val="2"/>
      </rPr>
      <t xml:space="preserve">Corpo BSTC (greide) diâmetro 1,00 m CA-2 PB inclusive escavação, reaterro e transporte do
</t>
    </r>
    <r>
      <rPr>
        <sz val="7"/>
        <rFont val="Arial"/>
        <family val="2"/>
      </rPr>
      <t>tubo em Vias Urbanas</t>
    </r>
  </si>
  <si>
    <r>
      <rPr>
        <sz val="7"/>
        <rFont val="Arial"/>
        <family val="2"/>
      </rPr>
      <t xml:space="preserve">Corpo BSTC (greide) diâmetro 1,20 m CA-1 MF inclusive escavação, reaterro e transporte do
</t>
    </r>
    <r>
      <rPr>
        <sz val="7"/>
        <rFont val="Arial"/>
        <family val="2"/>
      </rPr>
      <t>tubo em Vias Urbanas</t>
    </r>
  </si>
  <si>
    <r>
      <rPr>
        <sz val="7"/>
        <rFont val="Arial"/>
        <family val="2"/>
      </rPr>
      <t>1.674,32</t>
    </r>
  </si>
  <si>
    <r>
      <rPr>
        <sz val="7"/>
        <rFont val="Arial"/>
        <family val="2"/>
      </rPr>
      <t xml:space="preserve">Corpo BSTC (greide) diâmetro 1,20 m CA-1 PB inclusive escavação, reaterro e transporte do
</t>
    </r>
    <r>
      <rPr>
        <sz val="7"/>
        <rFont val="Arial"/>
        <family val="2"/>
      </rPr>
      <t>tubo em Vias Urbanas</t>
    </r>
  </si>
  <si>
    <r>
      <rPr>
        <sz val="7"/>
        <rFont val="Arial"/>
        <family val="2"/>
      </rPr>
      <t xml:space="preserve">Corpo BSTC (greide) diâmetro 1,20 m CA-2 MF inclusive escavação, reaterro e transporte do
</t>
    </r>
    <r>
      <rPr>
        <sz val="7"/>
        <rFont val="Arial"/>
        <family val="2"/>
      </rPr>
      <t>tubo, em Vias Urbanas</t>
    </r>
  </si>
  <si>
    <r>
      <rPr>
        <sz val="7"/>
        <rFont val="Arial"/>
        <family val="2"/>
      </rPr>
      <t>1.731,54</t>
    </r>
  </si>
  <si>
    <r>
      <rPr>
        <sz val="7"/>
        <rFont val="Arial"/>
        <family val="2"/>
      </rPr>
      <t>Corpo BSTC (greide) diâmetro 1,20 m CA-2 PB inclusive escavação, reaterro e transporte do tubo em Vias Urbanas</t>
    </r>
  </si>
  <si>
    <r>
      <rPr>
        <sz val="7"/>
        <rFont val="Arial"/>
        <family val="2"/>
      </rPr>
      <t xml:space="preserve">Corpo BSTC (grota) diâmetro 0,60 m CA-1 MF exclusive escavação e reaterro, inclusive
</t>
    </r>
    <r>
      <rPr>
        <sz val="7"/>
        <rFont val="Arial"/>
        <family val="2"/>
      </rPr>
      <t>transporte do tubo em Vias Urbanas</t>
    </r>
  </si>
  <si>
    <r>
      <rPr>
        <sz val="7"/>
        <rFont val="Arial"/>
        <family val="2"/>
      </rPr>
      <t>318,69</t>
    </r>
  </si>
  <si>
    <r>
      <rPr>
        <sz val="7"/>
        <rFont val="Arial"/>
        <family val="2"/>
      </rPr>
      <t xml:space="preserve">Corpo BSTC (grota) diâmetro 0,60 m CA-1 PB exclusive escavação e reaterro, inclusive
</t>
    </r>
    <r>
      <rPr>
        <sz val="7"/>
        <rFont val="Arial"/>
        <family val="2"/>
      </rPr>
      <t>transporte do tubo em Vias Urbanas</t>
    </r>
  </si>
  <si>
    <r>
      <rPr>
        <sz val="7"/>
        <rFont val="Arial"/>
        <family val="2"/>
      </rPr>
      <t xml:space="preserve">Corpo BSTC (grota) diâmetro 0,60 m CA-2 MF exclusive escavação e reaterro, inclusive
</t>
    </r>
    <r>
      <rPr>
        <sz val="7"/>
        <rFont val="Arial"/>
        <family val="2"/>
      </rPr>
      <t>transporte do tubo em Vias Urbanas</t>
    </r>
  </si>
  <si>
    <r>
      <rPr>
        <sz val="7"/>
        <rFont val="Arial"/>
        <family val="2"/>
      </rPr>
      <t>322,74</t>
    </r>
  </si>
  <si>
    <r>
      <rPr>
        <sz val="7"/>
        <rFont val="Arial"/>
        <family val="2"/>
      </rPr>
      <t xml:space="preserve">Corpo BSTC (grota) diâmetro 0,60 m CA-2 PB exclusive escavação e reaterro, inclusive
</t>
    </r>
    <r>
      <rPr>
        <sz val="7"/>
        <rFont val="Arial"/>
        <family val="2"/>
      </rPr>
      <t>transporte do tubo em Vias Urbanas</t>
    </r>
  </si>
  <si>
    <r>
      <rPr>
        <sz val="7"/>
        <rFont val="Arial"/>
        <family val="2"/>
      </rPr>
      <t xml:space="preserve">Corpo BSTC (grota) diâmetro 0,80 m CA-1 MF exclusive escavação e reaterro, inclusive
</t>
    </r>
    <r>
      <rPr>
        <sz val="7"/>
        <rFont val="Arial"/>
        <family val="2"/>
      </rPr>
      <t>transporte do tubo em Vias Urbanas</t>
    </r>
  </si>
  <si>
    <r>
      <rPr>
        <sz val="7"/>
        <rFont val="Arial"/>
        <family val="2"/>
      </rPr>
      <t>650,63</t>
    </r>
  </si>
  <si>
    <r>
      <rPr>
        <sz val="7"/>
        <rFont val="Arial"/>
        <family val="2"/>
      </rPr>
      <t>Corpo BSTC (grota) diâmetro 0,80 m CA-1 PB exclusive escavação e reaterro, inclusive transporte do tubo em Vias Urbanas</t>
    </r>
  </si>
  <si>
    <r>
      <rPr>
        <sz val="7"/>
        <rFont val="Arial"/>
        <family val="2"/>
      </rPr>
      <t xml:space="preserve">Corpo BSTC (grota) diâmetro 0,80 m CA-2 MF exclusive escavação e reaterro, inclusive
</t>
    </r>
    <r>
      <rPr>
        <sz val="7"/>
        <rFont val="Arial"/>
        <family val="2"/>
      </rPr>
      <t>transporte do tubo em Vias Urbanas</t>
    </r>
  </si>
  <si>
    <r>
      <rPr>
        <sz val="7"/>
        <rFont val="Arial"/>
        <family val="2"/>
      </rPr>
      <t>693,83</t>
    </r>
  </si>
  <si>
    <r>
      <rPr>
        <sz val="7"/>
        <rFont val="Arial"/>
        <family val="2"/>
      </rPr>
      <t xml:space="preserve">Corpo BSTC (grota) diâmetro 0,80 m CA-2 PB exclusive escavação e reaterro, inclusive
</t>
    </r>
    <r>
      <rPr>
        <sz val="7"/>
        <rFont val="Arial"/>
        <family val="2"/>
      </rPr>
      <t>transporte do tubo em Vias Urbanas</t>
    </r>
  </si>
  <si>
    <r>
      <rPr>
        <sz val="7"/>
        <rFont val="Arial"/>
        <family val="2"/>
      </rPr>
      <t xml:space="preserve">Corpo BSTC (grota) diâmetro 1,00 m CA-1 MF exclusive escavação e reaterro, inclusive
</t>
    </r>
    <r>
      <rPr>
        <sz val="7"/>
        <rFont val="Arial"/>
        <family val="2"/>
      </rPr>
      <t>transporte do tubo em Vias Urbanas</t>
    </r>
  </si>
  <si>
    <r>
      <rPr>
        <sz val="7"/>
        <rFont val="Arial"/>
        <family val="2"/>
      </rPr>
      <t>855,53</t>
    </r>
  </si>
  <si>
    <r>
      <rPr>
        <sz val="7"/>
        <rFont val="Arial"/>
        <family val="2"/>
      </rPr>
      <t xml:space="preserve">Corpo BSTC (grota) diâmetro 1,00 m CA-1 PB exclusive escavação e reaterro, inclusive
</t>
    </r>
    <r>
      <rPr>
        <sz val="7"/>
        <rFont val="Arial"/>
        <family val="2"/>
      </rPr>
      <t>transporte do tubo em Vias Urbanas</t>
    </r>
  </si>
  <si>
    <r>
      <rPr>
        <sz val="7"/>
        <rFont val="Arial"/>
        <family val="2"/>
      </rPr>
      <t xml:space="preserve">Corpo BSTC (grota) diâmetro 1,00 m CA-2 MF exclusive escavação e reaterro, inclusive
</t>
    </r>
    <r>
      <rPr>
        <sz val="7"/>
        <rFont val="Arial"/>
        <family val="2"/>
      </rPr>
      <t>transporte do tubo em Vias Urbanas</t>
    </r>
  </si>
  <si>
    <r>
      <rPr>
        <sz val="7"/>
        <rFont val="Arial"/>
        <family val="2"/>
      </rPr>
      <t>898,33</t>
    </r>
  </si>
  <si>
    <r>
      <rPr>
        <sz val="7"/>
        <rFont val="Arial"/>
        <family val="2"/>
      </rPr>
      <t>Corpo BSTC (grota) diâmetro 1,00 m CA-2 PB exclusive escavação e reaterro, inclusive transporte do tubo em Vias Urbanas</t>
    </r>
  </si>
  <si>
    <r>
      <rPr>
        <sz val="7"/>
        <rFont val="Arial"/>
        <family val="2"/>
      </rPr>
      <t xml:space="preserve">Corpo BSTC (grota) diâmetro 1,00 m CA-3 MF exclusive escavação e reaterro, inclusive
</t>
    </r>
    <r>
      <rPr>
        <sz val="7"/>
        <rFont val="Arial"/>
        <family val="2"/>
      </rPr>
      <t>transporte do tubo em Vias Urbanas</t>
    </r>
  </si>
  <si>
    <r>
      <rPr>
        <sz val="7"/>
        <rFont val="Arial"/>
        <family val="2"/>
      </rPr>
      <t>1.052,07</t>
    </r>
  </si>
  <si>
    <r>
      <rPr>
        <sz val="7"/>
        <rFont val="Arial"/>
        <family val="2"/>
      </rPr>
      <t xml:space="preserve">Corpo BSTC (grota) diâmetro 1,20 m CA-1 MF exclusive escavação e reaterro, inclusive
</t>
    </r>
    <r>
      <rPr>
        <sz val="7"/>
        <rFont val="Arial"/>
        <family val="2"/>
      </rPr>
      <t>transporte do tubo em Vias Urbanas</t>
    </r>
  </si>
  <si>
    <r>
      <rPr>
        <sz val="7"/>
        <rFont val="Arial"/>
        <family val="2"/>
      </rPr>
      <t>1.181,13</t>
    </r>
  </si>
  <si>
    <r>
      <rPr>
        <sz val="7"/>
        <rFont val="Arial"/>
        <family val="2"/>
      </rPr>
      <t xml:space="preserve">Corpo BSTC (grota) diâmetro 1,20 m CA-1 PB exclusive escavação e reaterro, inclusive
</t>
    </r>
    <r>
      <rPr>
        <sz val="7"/>
        <rFont val="Arial"/>
        <family val="2"/>
      </rPr>
      <t>transporte do tubo em Vias Urbanas</t>
    </r>
  </si>
  <si>
    <r>
      <rPr>
        <sz val="7"/>
        <rFont val="Arial"/>
        <family val="2"/>
      </rPr>
      <t xml:space="preserve">Corpo BSTC (grota) diâmetro 1,20 m CA-2 MF exclusive escavação e reaterro, inclusive
</t>
    </r>
    <r>
      <rPr>
        <sz val="7"/>
        <rFont val="Arial"/>
        <family val="2"/>
      </rPr>
      <t>transporte do tubo em Vias Urbanas</t>
    </r>
  </si>
  <si>
    <r>
      <rPr>
        <sz val="7"/>
        <rFont val="Arial"/>
        <family val="2"/>
      </rPr>
      <t>1.238,35</t>
    </r>
  </si>
  <si>
    <r>
      <rPr>
        <sz val="7"/>
        <rFont val="Arial"/>
        <family val="2"/>
      </rPr>
      <t xml:space="preserve">Corpo BSTC (grota) diâmetro 1,20 m CA-2 PB exclusive escavação e reaterro, inclusive
</t>
    </r>
    <r>
      <rPr>
        <sz val="7"/>
        <rFont val="Arial"/>
        <family val="2"/>
      </rPr>
      <t>transporte do tubo em Vias Urbanas</t>
    </r>
  </si>
  <si>
    <r>
      <rPr>
        <sz val="7"/>
        <rFont val="Arial"/>
        <family val="2"/>
      </rPr>
      <t>Corpo BSTC (grota) diâmetro 1,20 m CA-3 MF exclusive escavação e reaterro, inclusive transporte do tubo em Vias Urbanas</t>
    </r>
  </si>
  <si>
    <r>
      <rPr>
        <sz val="7"/>
        <rFont val="Arial"/>
        <family val="2"/>
      </rPr>
      <t>1.535,70</t>
    </r>
  </si>
  <si>
    <r>
      <rPr>
        <sz val="7"/>
        <rFont val="Arial"/>
        <family val="2"/>
      </rPr>
      <t>Corpo BSTC (grota) diâmetro 1,50 m CA-1 MF exclusive escavação e reaterro, inclusive transporte do tubo em Vias Urbanas</t>
    </r>
  </si>
  <si>
    <r>
      <rPr>
        <sz val="7"/>
        <rFont val="Arial"/>
        <family val="2"/>
      </rPr>
      <t>1.595,76</t>
    </r>
  </si>
  <si>
    <r>
      <rPr>
        <sz val="7"/>
        <rFont val="Arial"/>
        <family val="2"/>
      </rPr>
      <t xml:space="preserve">Corpo BSTC (grota) diâmetro 1,50 m CA-1 PB exclusive escavação e reaterro, inclusive
</t>
    </r>
    <r>
      <rPr>
        <sz val="7"/>
        <rFont val="Arial"/>
        <family val="2"/>
      </rPr>
      <t>transporte do tubo em Vias Urbanas</t>
    </r>
  </si>
  <si>
    <r>
      <rPr>
        <sz val="7"/>
        <rFont val="Arial"/>
        <family val="2"/>
      </rPr>
      <t xml:space="preserve">Corpo BSTC (grota) diâmetro 1,50 m CA-2 MF exclusive escavação e reaterro, inclusive
</t>
    </r>
    <r>
      <rPr>
        <sz val="7"/>
        <rFont val="Arial"/>
        <family val="2"/>
      </rPr>
      <t>transporte do tubo em Vias Urbanas</t>
    </r>
  </si>
  <si>
    <r>
      <rPr>
        <sz val="7"/>
        <rFont val="Arial"/>
        <family val="2"/>
      </rPr>
      <t>1.668,58</t>
    </r>
  </si>
  <si>
    <r>
      <rPr>
        <sz val="7"/>
        <rFont val="Arial"/>
        <family val="2"/>
      </rPr>
      <t xml:space="preserve">Corpo BSTC (grota) diâmetro 1,50 m CA-2 PB exclusive escavação e reaterro, inclusive
</t>
    </r>
    <r>
      <rPr>
        <sz val="7"/>
        <rFont val="Arial"/>
        <family val="2"/>
      </rPr>
      <t>transporte do tubo em Vias Urbanas</t>
    </r>
  </si>
  <si>
    <r>
      <rPr>
        <sz val="7"/>
        <rFont val="Arial"/>
        <family val="2"/>
      </rPr>
      <t xml:space="preserve">Corpo BSTC (grota) diâmetro 1,50 m CA-3 MF exclusive escavação e reaterro, inclusive
</t>
    </r>
    <r>
      <rPr>
        <sz val="7"/>
        <rFont val="Arial"/>
        <family val="2"/>
      </rPr>
      <t>transporte do tubo em Vias Urbanas</t>
    </r>
  </si>
  <si>
    <r>
      <rPr>
        <sz val="7"/>
        <rFont val="Arial"/>
        <family val="2"/>
      </rPr>
      <t>2.184,61</t>
    </r>
  </si>
  <si>
    <r>
      <rPr>
        <sz val="7"/>
        <rFont val="Arial"/>
        <family val="2"/>
      </rPr>
      <t xml:space="preserve">Corpo BTTC (grota) diâmetro 0,60 m CA-1 MF exclusive escavação e reaterro, inclusive
</t>
    </r>
    <r>
      <rPr>
        <sz val="7"/>
        <rFont val="Arial"/>
        <family val="2"/>
      </rPr>
      <t>transporte do tubo em Vias Urbanas</t>
    </r>
  </si>
  <si>
    <r>
      <rPr>
        <sz val="7"/>
        <rFont val="Arial"/>
        <family val="2"/>
      </rPr>
      <t>950,74</t>
    </r>
  </si>
  <si>
    <r>
      <rPr>
        <sz val="7"/>
        <rFont val="Arial"/>
        <family val="2"/>
      </rPr>
      <t>Corpo BTTC (grota) diâmetro 0,60 m CA-1 PB exclusive escavação e reaterro, inclusive transporte do tubo em Vias Urbanas</t>
    </r>
  </si>
  <si>
    <r>
      <rPr>
        <sz val="7"/>
        <rFont val="Arial"/>
        <family val="2"/>
      </rPr>
      <t xml:space="preserve">Corpo BTTC (grota) diâmetro 0,60 m CA-2 MF exclusive escavação e reaterro, inclusive
</t>
    </r>
    <r>
      <rPr>
        <sz val="7"/>
        <rFont val="Arial"/>
        <family val="2"/>
      </rPr>
      <t>transporte do tubo em Vias Urbanas</t>
    </r>
  </si>
  <si>
    <r>
      <rPr>
        <sz val="7"/>
        <rFont val="Arial"/>
        <family val="2"/>
      </rPr>
      <t>962,88</t>
    </r>
  </si>
  <si>
    <r>
      <rPr>
        <sz val="7"/>
        <rFont val="Arial"/>
        <family val="2"/>
      </rPr>
      <t xml:space="preserve">Corpo BTTC (grota) diâmetro 0,60 m CA-2 PB exclusive escavação e reaterro, inclusive
</t>
    </r>
    <r>
      <rPr>
        <sz val="7"/>
        <rFont val="Arial"/>
        <family val="2"/>
      </rPr>
      <t>transporte do tubo em Vias Urbanas</t>
    </r>
  </si>
  <si>
    <r>
      <rPr>
        <sz val="7"/>
        <rFont val="Arial"/>
        <family val="2"/>
      </rPr>
      <t xml:space="preserve">Corpo BTTC (grota) diâmetro 0,80 m CA-1 MF exclusive escavação e reaterro, inclusive
</t>
    </r>
    <r>
      <rPr>
        <sz val="7"/>
        <rFont val="Arial"/>
        <family val="2"/>
      </rPr>
      <t>transporte do tubo em Vias Urbanas</t>
    </r>
  </si>
  <si>
    <r>
      <rPr>
        <sz val="7"/>
        <rFont val="Arial"/>
        <family val="2"/>
      </rPr>
      <t>1.674,26</t>
    </r>
  </si>
  <si>
    <r>
      <rPr>
        <sz val="7"/>
        <rFont val="Arial"/>
        <family val="2"/>
      </rPr>
      <t xml:space="preserve">Corpo BTTC (grota) diâmetro 0,80 m CA-1 PB exclusive escavação e reaterro, inclusive
</t>
    </r>
    <r>
      <rPr>
        <sz val="7"/>
        <rFont val="Arial"/>
        <family val="2"/>
      </rPr>
      <t>transporte do tubo em Vias Urbanas</t>
    </r>
  </si>
  <si>
    <r>
      <rPr>
        <sz val="7"/>
        <rFont val="Arial"/>
        <family val="2"/>
      </rPr>
      <t xml:space="preserve">Corpo BTTC (grota) diâmetro 0,80 m CA-2 MF exclusive escavação e reaterro, inclusive
</t>
    </r>
    <r>
      <rPr>
        <sz val="7"/>
        <rFont val="Arial"/>
        <family val="2"/>
      </rPr>
      <t>transporte do tubo em Vias Urbanas</t>
    </r>
  </si>
  <si>
    <r>
      <rPr>
        <sz val="7"/>
        <rFont val="Arial"/>
        <family val="2"/>
      </rPr>
      <t>1.803,86</t>
    </r>
  </si>
  <si>
    <r>
      <rPr>
        <sz val="7"/>
        <rFont val="Arial"/>
        <family val="2"/>
      </rPr>
      <t xml:space="preserve">Corpo BTTC (grota) diâmetro 0,80 m CA-2 PB exclusive escavação e reaterro, inclusive
</t>
    </r>
    <r>
      <rPr>
        <sz val="7"/>
        <rFont val="Arial"/>
        <family val="2"/>
      </rPr>
      <t>transporte do tubo em Vias Urbanas</t>
    </r>
  </si>
  <si>
    <r>
      <rPr>
        <sz val="7"/>
        <rFont val="Arial"/>
        <family val="2"/>
      </rPr>
      <t xml:space="preserve">Corpo BTTC (grota) diâmetro 1,00 m CA-1 MF exclusive escavação e reaterro, inclusive
</t>
    </r>
    <r>
      <rPr>
        <sz val="7"/>
        <rFont val="Arial"/>
        <family val="2"/>
      </rPr>
      <t>transporte do tubo em Vias Urbanas</t>
    </r>
  </si>
  <si>
    <r>
      <rPr>
        <sz val="7"/>
        <rFont val="Arial"/>
        <family val="2"/>
      </rPr>
      <t>2.288,94</t>
    </r>
  </si>
  <si>
    <r>
      <rPr>
        <sz val="7"/>
        <rFont val="Arial"/>
        <family val="2"/>
      </rPr>
      <t xml:space="preserve">Corpo BTTC (grota) diâmetro 1,00 m CA-1 PB exclusive escavação e reaterro, inclusive
</t>
    </r>
    <r>
      <rPr>
        <sz val="7"/>
        <rFont val="Arial"/>
        <family val="2"/>
      </rPr>
      <t>transporte do tubo em Vias Urbanas</t>
    </r>
  </si>
  <si>
    <r>
      <rPr>
        <sz val="7"/>
        <rFont val="Arial"/>
        <family val="2"/>
      </rPr>
      <t xml:space="preserve">Corpo BTTC (grota) diâmetro 1,00 m CA-2 MF exclusive escavação e reaterro, inclusive
</t>
    </r>
    <r>
      <rPr>
        <sz val="7"/>
        <rFont val="Arial"/>
        <family val="2"/>
      </rPr>
      <t>transporte do tubo em Vias Urbanas</t>
    </r>
  </si>
  <si>
    <r>
      <rPr>
        <sz val="7"/>
        <rFont val="Arial"/>
        <family val="2"/>
      </rPr>
      <t>2.417,35</t>
    </r>
  </si>
  <si>
    <r>
      <rPr>
        <sz val="7"/>
        <rFont val="Arial"/>
        <family val="2"/>
      </rPr>
      <t>Corpo BTTC (grota) diâmetro 1,00 m CA-2 PB exclusive escavação e reaterro, inclusive transporte do tubo em Vias Urbanas</t>
    </r>
  </si>
  <si>
    <r>
      <rPr>
        <sz val="7"/>
        <rFont val="Arial"/>
        <family val="2"/>
      </rPr>
      <t xml:space="preserve">Corpo BTTC (grota) diâmetro 1,00 m CA-3 MF exclusive escavação e reaterro, inclusive
</t>
    </r>
    <r>
      <rPr>
        <sz val="7"/>
        <rFont val="Arial"/>
        <family val="2"/>
      </rPr>
      <t>transporte do tubo em Vias Urbanas</t>
    </r>
  </si>
  <si>
    <r>
      <rPr>
        <sz val="7"/>
        <rFont val="Arial"/>
        <family val="2"/>
      </rPr>
      <t>2.878,58</t>
    </r>
  </si>
  <si>
    <r>
      <rPr>
        <sz val="7"/>
        <rFont val="Arial"/>
        <family val="2"/>
      </rPr>
      <t xml:space="preserve">Corpo BTTC (grota) diâmetro 1,20 m CA-1 MF exclusive escavação e reaterro, inclusive
</t>
    </r>
    <r>
      <rPr>
        <sz val="7"/>
        <rFont val="Arial"/>
        <family val="2"/>
      </rPr>
      <t>transporte do tubo em Vias Urbanas</t>
    </r>
  </si>
  <si>
    <r>
      <rPr>
        <sz val="7"/>
        <rFont val="Arial"/>
        <family val="2"/>
      </rPr>
      <t>3.265,78</t>
    </r>
  </si>
  <si>
    <r>
      <rPr>
        <sz val="7"/>
        <rFont val="Arial"/>
        <family val="2"/>
      </rPr>
      <t xml:space="preserve">Corpo BTTC (grota) diâmetro 1,20 m CA-1 PB exclusive escavação e reaterro, inclusive
</t>
    </r>
    <r>
      <rPr>
        <sz val="7"/>
        <rFont val="Arial"/>
        <family val="2"/>
      </rPr>
      <t>transporte do tubo em Vias Urbanas</t>
    </r>
  </si>
  <si>
    <r>
      <rPr>
        <sz val="7"/>
        <rFont val="Arial"/>
        <family val="2"/>
      </rPr>
      <t xml:space="preserve">Corpo BTTC (grota) diâmetro 1,20 m CA-2 MF exclusive escavação e reaterro, inclusive
</t>
    </r>
    <r>
      <rPr>
        <sz val="7"/>
        <rFont val="Arial"/>
        <family val="2"/>
      </rPr>
      <t>transporte do tubo em Vias Urbanas</t>
    </r>
  </si>
  <si>
    <r>
      <rPr>
        <sz val="7"/>
        <rFont val="Arial"/>
        <family val="2"/>
      </rPr>
      <t>3.437,44</t>
    </r>
  </si>
  <si>
    <r>
      <rPr>
        <sz val="7"/>
        <rFont val="Arial"/>
        <family val="2"/>
      </rPr>
      <t xml:space="preserve">Corpo BTTC (grota) diâmetro 1,20 m CA-2 PB exclusive escavação e reaterro, inclusive
</t>
    </r>
    <r>
      <rPr>
        <sz val="7"/>
        <rFont val="Arial"/>
        <family val="2"/>
      </rPr>
      <t>transporte do tubo em Vias Urbanas</t>
    </r>
  </si>
  <si>
    <r>
      <rPr>
        <sz val="7"/>
        <rFont val="Arial"/>
        <family val="2"/>
      </rPr>
      <t>Corpo BTTC (grota) diâmetro 1,20 m CA-3 MF exclusive escavação e reaterro, inclusive transporte do tubo em Vias Urbanas</t>
    </r>
  </si>
  <si>
    <r>
      <rPr>
        <sz val="7"/>
        <rFont val="Arial"/>
        <family val="2"/>
      </rPr>
      <t>4.329,49</t>
    </r>
  </si>
  <si>
    <r>
      <rPr>
        <sz val="7"/>
        <rFont val="Arial"/>
        <family val="2"/>
      </rPr>
      <t xml:space="preserve">Corpo BTTC (grota) diâmetro 1,50 m CA-1 MF exclusive escavação e reaterro, inclusive
</t>
    </r>
    <r>
      <rPr>
        <sz val="7"/>
        <rFont val="Arial"/>
        <family val="2"/>
      </rPr>
      <t>transporte do tubo em Vias Urbanas</t>
    </r>
  </si>
  <si>
    <r>
      <rPr>
        <sz val="7"/>
        <rFont val="Arial"/>
        <family val="2"/>
      </rPr>
      <t>4.509,61</t>
    </r>
  </si>
  <si>
    <r>
      <rPr>
        <sz val="7"/>
        <rFont val="Arial"/>
        <family val="2"/>
      </rPr>
      <t xml:space="preserve">Corpo BTTC (grota) diâmetro 1,50 m CA-1 PB exclusive escavação e reaterro, inclusive
</t>
    </r>
    <r>
      <rPr>
        <sz val="7"/>
        <rFont val="Arial"/>
        <family val="2"/>
      </rPr>
      <t>transporte do tubo em Vias Urbanas</t>
    </r>
  </si>
  <si>
    <r>
      <rPr>
        <sz val="7"/>
        <rFont val="Arial"/>
        <family val="2"/>
      </rPr>
      <t xml:space="preserve">Corpo BTTC (grota) diâmetro 1,50 m CA-2 MF exclusive escavação e reaterro, inclusive
</t>
    </r>
    <r>
      <rPr>
        <sz val="7"/>
        <rFont val="Arial"/>
        <family val="2"/>
      </rPr>
      <t>transporte do tubo em Vias Urbanas</t>
    </r>
  </si>
  <si>
    <r>
      <rPr>
        <sz val="7"/>
        <rFont val="Arial"/>
        <family val="2"/>
      </rPr>
      <t>4.728,07</t>
    </r>
  </si>
  <si>
    <r>
      <rPr>
        <sz val="7"/>
        <rFont val="Arial"/>
        <family val="2"/>
      </rPr>
      <t xml:space="preserve">Corpo BTTC (grota) diâmetro 1,50 m CA-2 PB exclusive escavação e reaterro, inclusive
</t>
    </r>
    <r>
      <rPr>
        <sz val="7"/>
        <rFont val="Arial"/>
        <family val="2"/>
      </rPr>
      <t>transporte do tubo em Vias Urbanas</t>
    </r>
  </si>
  <si>
    <r>
      <rPr>
        <sz val="7"/>
        <rFont val="Arial"/>
        <family val="2"/>
      </rPr>
      <t xml:space="preserve">Corpo BTTC (grota) diâmetro 1,50 m CA-3 MF exclusive escavação e reaterro, inclusive
</t>
    </r>
    <r>
      <rPr>
        <sz val="7"/>
        <rFont val="Arial"/>
        <family val="2"/>
      </rPr>
      <t>transporte do tubo em Vias Urbanas</t>
    </r>
  </si>
  <si>
    <r>
      <rPr>
        <sz val="7"/>
        <rFont val="Arial"/>
        <family val="2"/>
      </rPr>
      <t>6.276,17</t>
    </r>
  </si>
  <si>
    <r>
      <rPr>
        <sz val="7"/>
        <rFont val="Arial"/>
        <family val="2"/>
      </rPr>
      <t>Corpo de BDCC 1,00 x 1,00 m em Vias Urbanas</t>
    </r>
  </si>
  <si>
    <r>
      <rPr>
        <sz val="7"/>
        <rFont val="Arial"/>
        <family val="2"/>
      </rPr>
      <t>7.965,49</t>
    </r>
  </si>
  <si>
    <r>
      <rPr>
        <sz val="7"/>
        <rFont val="Arial"/>
        <family val="2"/>
      </rPr>
      <t>Corpo de BDCC 1,50 x 1,50 m projeto DNIT para H &lt; = 2,50 m em Vias Urbanas</t>
    </r>
  </si>
  <si>
    <r>
      <rPr>
        <sz val="7"/>
        <rFont val="Arial"/>
        <family val="2"/>
      </rPr>
      <t>5.780,61</t>
    </r>
  </si>
  <si>
    <r>
      <rPr>
        <sz val="7"/>
        <rFont val="Arial"/>
        <family val="2"/>
      </rPr>
      <t>Corpo de BDCC 1,50 x 1,50 m projeto DNIT para 2,50 &lt; H &lt; 5,00 m em Vias Urbanas</t>
    </r>
  </si>
  <si>
    <r>
      <rPr>
        <sz val="7"/>
        <rFont val="Arial"/>
        <family val="2"/>
      </rPr>
      <t>6.046,73</t>
    </r>
  </si>
  <si>
    <r>
      <rPr>
        <sz val="7"/>
        <rFont val="Arial"/>
        <family val="2"/>
      </rPr>
      <t>Corpo de BDCC 2,00 x 1,20 m -  tudo incluido conforme projeto em Vias Urbanas</t>
    </r>
  </si>
  <si>
    <r>
      <rPr>
        <sz val="7"/>
        <rFont val="Arial"/>
        <family val="2"/>
      </rPr>
      <t>8.472,79</t>
    </r>
  </si>
  <si>
    <r>
      <rPr>
        <sz val="7"/>
        <rFont val="Arial"/>
        <family val="2"/>
      </rPr>
      <t>Corpo de BDCC 2,00 x 2,00 m projeto DNIT para H &lt; = 2,50 m em Vias Urbanas</t>
    </r>
  </si>
  <si>
    <r>
      <rPr>
        <sz val="7"/>
        <rFont val="Arial"/>
        <family val="2"/>
      </rPr>
      <t>8.287,07</t>
    </r>
  </si>
  <si>
    <r>
      <rPr>
        <sz val="7"/>
        <rFont val="Arial"/>
        <family val="2"/>
      </rPr>
      <t>Corpo de BDCC 2,00 x 2,00 m projeto DNIT para 2,50 &lt; H &lt; 5,00 m em Vias Urbanas</t>
    </r>
  </si>
  <si>
    <r>
      <rPr>
        <sz val="7"/>
        <rFont val="Arial"/>
        <family val="2"/>
      </rPr>
      <t>9.342,58</t>
    </r>
  </si>
  <si>
    <r>
      <rPr>
        <sz val="7"/>
        <rFont val="Arial"/>
        <family val="2"/>
      </rPr>
      <t>Corpo de BDCC 2,00 x 2,50 m em Vias Urbanas</t>
    </r>
  </si>
  <si>
    <r>
      <rPr>
        <sz val="7"/>
        <rFont val="Arial"/>
        <family val="2"/>
      </rPr>
      <t>12.411,56</t>
    </r>
  </si>
  <si>
    <r>
      <rPr>
        <sz val="7"/>
        <rFont val="Arial"/>
        <family val="2"/>
      </rPr>
      <t>Corpo de BDCC 2,00 x 3,00 m projeto DNIT p/ 2,50 &lt; H &lt; 5,00 m em Vias Urbanas</t>
    </r>
  </si>
  <si>
    <r>
      <rPr>
        <sz val="7"/>
        <rFont val="Arial"/>
        <family val="2"/>
      </rPr>
      <t>13.852,68</t>
    </r>
  </si>
  <si>
    <r>
      <rPr>
        <sz val="7"/>
        <rFont val="Arial"/>
        <family val="2"/>
      </rPr>
      <t>Corpo de BDCC 2,00 x 3,00 m projeto DNIT para H &lt; = 2,50 m em Vias Urbanas</t>
    </r>
  </si>
  <si>
    <r>
      <rPr>
        <sz val="7"/>
        <rFont val="Arial"/>
        <family val="2"/>
      </rPr>
      <t>11.870,78</t>
    </r>
  </si>
  <si>
    <r>
      <rPr>
        <sz val="7"/>
        <rFont val="Arial"/>
        <family val="2"/>
      </rPr>
      <t>Corpo de BDCC 2,50 x 2,00m - tudo incluído conforme projeto em Vias Urbanas</t>
    </r>
  </si>
  <si>
    <r>
      <rPr>
        <sz val="7"/>
        <rFont val="Arial"/>
        <family val="2"/>
      </rPr>
      <t>12.183,18</t>
    </r>
  </si>
  <si>
    <r>
      <rPr>
        <sz val="7"/>
        <rFont val="Arial"/>
        <family val="2"/>
      </rPr>
      <t>Corpo de BDCC 2,50 x 2,50 m projeto DNIT p/ 2,50&lt; H &lt;5,00 m em Vias Urbanas</t>
    </r>
  </si>
  <si>
    <r>
      <rPr>
        <sz val="7"/>
        <rFont val="Arial"/>
        <family val="2"/>
      </rPr>
      <t>12.576,48</t>
    </r>
  </si>
  <si>
    <r>
      <rPr>
        <sz val="7"/>
        <rFont val="Arial"/>
        <family val="2"/>
      </rPr>
      <t>Corpo de BDCC 2,50 x 2,50 m projeto DNIT para H&lt;=2,50m em Vias Urbanas</t>
    </r>
  </si>
  <si>
    <r>
      <rPr>
        <sz val="7"/>
        <rFont val="Arial"/>
        <family val="2"/>
      </rPr>
      <t>11.280,20</t>
    </r>
  </si>
  <si>
    <r>
      <rPr>
        <sz val="7"/>
        <rFont val="Arial"/>
        <family val="2"/>
      </rPr>
      <t>Corpo de BDCC 2,50 x 3,00 m projeto DNIT p/ H &lt;= 2,50 m em Vias Urbanas</t>
    </r>
  </si>
  <si>
    <r>
      <rPr>
        <sz val="7"/>
        <rFont val="Arial"/>
        <family val="2"/>
      </rPr>
      <t>13.583,84</t>
    </r>
  </si>
  <si>
    <r>
      <rPr>
        <sz val="7"/>
        <rFont val="Arial"/>
        <family val="2"/>
      </rPr>
      <t>Corpo de BDCC 2,50 x 3,00 m projeto DNIT p/ 2,50 &lt; H &lt; 5,00 m em Vias Urbanas</t>
    </r>
  </si>
  <si>
    <r>
      <rPr>
        <sz val="7"/>
        <rFont val="Arial"/>
        <family val="2"/>
      </rPr>
      <t>15.018,79</t>
    </r>
  </si>
  <si>
    <r>
      <rPr>
        <sz val="7"/>
        <rFont val="Arial"/>
        <family val="2"/>
      </rPr>
      <t>Corpo de BDCC 3,00 x 3,00 m projeto DNIT p/ 2,50 &lt; H &lt; 5,00 m em Vias Urbanas</t>
    </r>
  </si>
  <si>
    <r>
      <rPr>
        <sz val="7"/>
        <rFont val="Arial"/>
        <family val="2"/>
      </rPr>
      <t>16.050,91</t>
    </r>
  </si>
  <si>
    <r>
      <rPr>
        <sz val="7"/>
        <rFont val="Arial"/>
        <family val="2"/>
      </rPr>
      <t>Corpo de BDCC 3,00 x 3,00 m projeto DNIT para  H &lt;= 2,50 m em Vias Urbanas</t>
    </r>
  </si>
  <si>
    <r>
      <rPr>
        <sz val="7"/>
        <rFont val="Arial"/>
        <family val="2"/>
      </rPr>
      <t>14.910,11</t>
    </r>
  </si>
  <si>
    <r>
      <rPr>
        <sz val="7"/>
        <rFont val="Arial"/>
        <family val="2"/>
      </rPr>
      <t>Corpo de BSCC 1,50 x 1,50 m projeto DNIT p/ H &lt;= 2,50 m em Vias Urbanas</t>
    </r>
  </si>
  <si>
    <r>
      <rPr>
        <sz val="7"/>
        <rFont val="Arial"/>
        <family val="2"/>
      </rPr>
      <t>3.504,95</t>
    </r>
  </si>
  <si>
    <r>
      <rPr>
        <sz val="7"/>
        <rFont val="Arial"/>
        <family val="2"/>
      </rPr>
      <t>Corpo de BSCC 1,50x1,50m projeto DNIT p/ 2,50&lt; H &lt;5,00m em Vias Urbanas</t>
    </r>
  </si>
  <si>
    <r>
      <rPr>
        <sz val="7"/>
        <rFont val="Arial"/>
        <family val="2"/>
      </rPr>
      <t>3.704,54</t>
    </r>
  </si>
  <si>
    <r>
      <rPr>
        <sz val="7"/>
        <rFont val="Arial"/>
        <family val="2"/>
      </rPr>
      <t>Corpo de BSCC 2,00 x 2,00m projeto DNIT para  5,00 &lt; H &lt; 7,50 m em Vias Urbanas</t>
    </r>
  </si>
  <si>
    <r>
      <rPr>
        <sz val="7"/>
        <rFont val="Arial"/>
        <family val="2"/>
      </rPr>
      <t>6.079,94</t>
    </r>
  </si>
  <si>
    <r>
      <rPr>
        <sz val="7"/>
        <rFont val="Arial"/>
        <family val="2"/>
      </rPr>
      <t>Corpo de BSCC 2,00x2,00m projeto DNIT p/ H&lt;=2,50m em Vias Urbanas</t>
    </r>
  </si>
  <si>
    <r>
      <rPr>
        <sz val="7"/>
        <rFont val="Arial"/>
        <family val="2"/>
      </rPr>
      <t>5.001,26</t>
    </r>
  </si>
  <si>
    <r>
      <rPr>
        <sz val="7"/>
        <rFont val="Arial"/>
        <family val="2"/>
      </rPr>
      <t>Corpo de BSCC 2,00x2,00m projeto DNIT p/ 2,50&lt; H &lt;5,00m em Vias Urbanas</t>
    </r>
  </si>
  <si>
    <r>
      <rPr>
        <sz val="7"/>
        <rFont val="Arial"/>
        <family val="2"/>
      </rPr>
      <t>5.614,22</t>
    </r>
  </si>
  <si>
    <r>
      <rPr>
        <sz val="7"/>
        <rFont val="Arial"/>
        <family val="2"/>
      </rPr>
      <t>Corpo de BSCC 2,00x3,00m projeto DNIT p/ H&lt;=2,50m em Vias Urbanas</t>
    </r>
  </si>
  <si>
    <r>
      <rPr>
        <sz val="7"/>
        <rFont val="Arial"/>
        <family val="2"/>
      </rPr>
      <t>7.190,98</t>
    </r>
  </si>
  <si>
    <r>
      <rPr>
        <sz val="7"/>
        <rFont val="Arial"/>
        <family val="2"/>
      </rPr>
      <t>Corpo de BSCC 2,00x3,00m projeto DNIT p/ 2,50&lt; H &lt;5,00m em Vias Urbanas</t>
    </r>
  </si>
  <si>
    <r>
      <rPr>
        <sz val="7"/>
        <rFont val="Arial"/>
        <family val="2"/>
      </rPr>
      <t>9.055,84</t>
    </r>
  </si>
  <si>
    <r>
      <rPr>
        <sz val="7"/>
        <rFont val="Arial"/>
        <family val="2"/>
      </rPr>
      <t>Corpo de BSCC 2,50 x 2,50 m, para H &lt; = 2,50 m em Vias Urbanas</t>
    </r>
  </si>
  <si>
    <r>
      <rPr>
        <sz val="7"/>
        <rFont val="Arial"/>
        <family val="2"/>
      </rPr>
      <t>7.797,47</t>
    </r>
  </si>
  <si>
    <r>
      <rPr>
        <sz val="7"/>
        <rFont val="Arial"/>
        <family val="2"/>
      </rPr>
      <t>Corpo de BSCC 2,50x2,50m projeto DNIT para 2,50&lt; H &lt;5,00m em Vias Urbanas</t>
    </r>
  </si>
  <si>
    <r>
      <rPr>
        <sz val="7"/>
        <rFont val="Arial"/>
        <family val="2"/>
      </rPr>
      <t>7.768,05</t>
    </r>
  </si>
  <si>
    <r>
      <rPr>
        <sz val="7"/>
        <rFont val="Arial"/>
        <family val="2"/>
      </rPr>
      <t>Corpo de BSCC 2,50x3,00m projeto DNIT para H&lt;=2,50m em Vias Urbanas</t>
    </r>
  </si>
  <si>
    <r>
      <rPr>
        <sz val="7"/>
        <rFont val="Arial"/>
        <family val="2"/>
      </rPr>
      <t>9.003,93</t>
    </r>
  </si>
  <si>
    <r>
      <rPr>
        <sz val="7"/>
        <rFont val="Arial"/>
        <family val="2"/>
      </rPr>
      <t>Corpo de BSCC 2,50x3,00m projeto DNIT para 2,50&lt; H &lt;5,00m em Vias Urbanas</t>
    </r>
  </si>
  <si>
    <r>
      <rPr>
        <sz val="7"/>
        <rFont val="Arial"/>
        <family val="2"/>
      </rPr>
      <t>10.723,25</t>
    </r>
  </si>
  <si>
    <r>
      <rPr>
        <sz val="7"/>
        <rFont val="Arial"/>
        <family val="2"/>
      </rPr>
      <t>Corpo de BSCC 3,00x1,50 para 2,50m&lt; H &lt; 5,00m , em Vias Urbanas</t>
    </r>
  </si>
  <si>
    <r>
      <rPr>
        <sz val="7"/>
        <rFont val="Arial"/>
        <family val="2"/>
      </rPr>
      <t>9.408,76</t>
    </r>
  </si>
  <si>
    <r>
      <rPr>
        <sz val="7"/>
        <rFont val="Arial"/>
        <family val="2"/>
      </rPr>
      <t>Corpo de BSCC 3,00x3,00m projeto DNIT para H&lt;=2,50m em Vias Urbanas</t>
    </r>
  </si>
  <si>
    <r>
      <rPr>
        <sz val="7"/>
        <rFont val="Arial"/>
        <family val="2"/>
      </rPr>
      <t>9.777,15</t>
    </r>
  </si>
  <si>
    <r>
      <rPr>
        <sz val="7"/>
        <rFont val="Arial"/>
        <family val="2"/>
      </rPr>
      <t>Corpo de BSCC 3,00x3,00m projeto DNIT para 2,50&lt; H &lt;5,00m em Vias Urbanas</t>
    </r>
  </si>
  <si>
    <r>
      <rPr>
        <sz val="7"/>
        <rFont val="Arial"/>
        <family val="2"/>
      </rPr>
      <t>11.162,40</t>
    </r>
  </si>
  <si>
    <r>
      <rPr>
        <sz val="7"/>
        <rFont val="Arial"/>
        <family val="2"/>
      </rPr>
      <t>Corpo de BTCC 1,50 x 1,50 m projeto DNIT para H &lt;= 2,50 m em Vias Urbanas</t>
    </r>
  </si>
  <si>
    <r>
      <rPr>
        <sz val="7"/>
        <rFont val="Arial"/>
        <family val="2"/>
      </rPr>
      <t>8.062,10</t>
    </r>
  </si>
  <si>
    <r>
      <rPr>
        <sz val="7"/>
        <rFont val="Arial"/>
        <family val="2"/>
      </rPr>
      <t>Corpo de BTCC 1,50 x 1,50 m projeto DNIT para 2,50 &lt; H &lt; 5,00 m em Vias Urbanas</t>
    </r>
  </si>
  <si>
    <r>
      <rPr>
        <sz val="7"/>
        <rFont val="Arial"/>
        <family val="2"/>
      </rPr>
      <t>8.554,43</t>
    </r>
  </si>
  <si>
    <r>
      <rPr>
        <sz val="7"/>
        <rFont val="Arial"/>
        <family val="2"/>
      </rPr>
      <t>Corpo de BTCC 2,00 x 2,00 m projeto DNIT para H &lt;= 2,50 m em Vias Urbanas</t>
    </r>
  </si>
  <si>
    <r>
      <rPr>
        <sz val="7"/>
        <rFont val="Arial"/>
        <family val="2"/>
      </rPr>
      <t>11.881,51</t>
    </r>
  </si>
  <si>
    <r>
      <rPr>
        <sz val="7"/>
        <rFont val="Arial"/>
        <family val="2"/>
      </rPr>
      <t>Corpo de BTCC 2,00 x 2,00 m projeto DNIT para 2,50 &lt; H &lt; 5,00 m em Vias Urbanas</t>
    </r>
  </si>
  <si>
    <r>
      <rPr>
        <sz val="7"/>
        <rFont val="Arial"/>
        <family val="2"/>
      </rPr>
      <t>12.582,42</t>
    </r>
  </si>
  <si>
    <r>
      <rPr>
        <sz val="7"/>
        <rFont val="Arial"/>
        <family val="2"/>
      </rPr>
      <t>Corpo de BTCC 2,00 x 3,00 m projeto DNIT para H &lt; = 2,50 m em Vias Urbanas</t>
    </r>
  </si>
  <si>
    <r>
      <rPr>
        <sz val="7"/>
        <rFont val="Arial"/>
        <family val="2"/>
      </rPr>
      <t>17.140,25</t>
    </r>
  </si>
  <si>
    <r>
      <rPr>
        <sz val="7"/>
        <rFont val="Arial"/>
        <family val="2"/>
      </rPr>
      <t>Corpo de BTCC 2,00 x 3,00 m projeto DNIT para 2,50 &lt; H &lt; 5,00 m em Vias Urbanas</t>
    </r>
  </si>
  <si>
    <r>
      <rPr>
        <sz val="7"/>
        <rFont val="Arial"/>
        <family val="2"/>
      </rPr>
      <t>19.407,73</t>
    </r>
  </si>
  <si>
    <r>
      <rPr>
        <sz val="7"/>
        <rFont val="Arial"/>
        <family val="2"/>
      </rPr>
      <t>Corpo de BTCC 2,50 x 2,50 m projeto DNIT para H &lt; = 2,50 m em Vias Urbanas</t>
    </r>
  </si>
  <si>
    <r>
      <rPr>
        <sz val="7"/>
        <rFont val="Arial"/>
        <family val="2"/>
      </rPr>
      <t>15.513,22</t>
    </r>
  </si>
  <si>
    <r>
      <rPr>
        <sz val="7"/>
        <rFont val="Arial"/>
        <family val="2"/>
      </rPr>
      <t>Corpo de BTCC 2,50 x 2,50 m projeto DNIT para 2,50 &lt; H &lt; 5,00 m em Vias Urbanas</t>
    </r>
  </si>
  <si>
    <r>
      <rPr>
        <sz val="7"/>
        <rFont val="Arial"/>
        <family val="2"/>
      </rPr>
      <t>17.362,30</t>
    </r>
  </si>
  <si>
    <r>
      <rPr>
        <sz val="7"/>
        <rFont val="Arial"/>
        <family val="2"/>
      </rPr>
      <t>Corpo de BTCC 2,50 x 3,00 m projeto DNIT para H &lt; = 2,50 m em Vias Urbanas</t>
    </r>
  </si>
  <si>
    <r>
      <rPr>
        <sz val="7"/>
        <rFont val="Arial"/>
        <family val="2"/>
      </rPr>
      <t>19.184,27</t>
    </r>
  </si>
  <si>
    <r>
      <rPr>
        <sz val="7"/>
        <rFont val="Arial"/>
        <family val="2"/>
      </rPr>
      <t>Corpo de BTCC 2,50 x 3,00 m projeto DNIT para H &lt; = 2,50 m em vias Urbanas</t>
    </r>
  </si>
  <si>
    <r>
      <rPr>
        <sz val="7"/>
        <rFont val="Arial"/>
        <family val="2"/>
      </rPr>
      <t>Corpo de BTCC 2,50 x 3,00 m projeto DNIT para 2,50 &lt; H &lt; 5,00 m em Vias Urbanas</t>
    </r>
  </si>
  <si>
    <r>
      <rPr>
        <sz val="7"/>
        <rFont val="Arial"/>
        <family val="2"/>
      </rPr>
      <t>21.719,45</t>
    </r>
  </si>
  <si>
    <r>
      <rPr>
        <sz val="7"/>
        <rFont val="Arial"/>
        <family val="2"/>
      </rPr>
      <t>Corpo de BTCC 3,00 x 3,00 m projeto DNIT para H &lt; = 2,50 m em Vias Urbanas</t>
    </r>
  </si>
  <si>
    <r>
      <rPr>
        <sz val="7"/>
        <rFont val="Arial"/>
        <family val="2"/>
      </rPr>
      <t>20.628,61</t>
    </r>
  </si>
  <si>
    <r>
      <rPr>
        <sz val="7"/>
        <rFont val="Arial"/>
        <family val="2"/>
      </rPr>
      <t>Corpo de BTCC 3,00 x 3,00 m projeto DNIT para 2,50 &lt; H &lt; 5,00 m em Vias Urbanas</t>
    </r>
  </si>
  <si>
    <r>
      <rPr>
        <sz val="7"/>
        <rFont val="Arial"/>
        <family val="2"/>
      </rPr>
      <t>23.086,26</t>
    </r>
  </si>
  <si>
    <r>
      <rPr>
        <sz val="7"/>
        <rFont val="Arial"/>
        <family val="2"/>
      </rPr>
      <t>Corta-rio (escavação mecânica em material de 1ª cat.) H=1,50 a 3,00 m em Vias Urbanas</t>
    </r>
  </si>
  <si>
    <r>
      <rPr>
        <sz val="7"/>
        <rFont val="Arial"/>
        <family val="2"/>
      </rPr>
      <t>30,22</t>
    </r>
  </si>
  <si>
    <r>
      <rPr>
        <sz val="7"/>
        <rFont val="Arial"/>
        <family val="2"/>
      </rPr>
      <t>Corta-rio (escavação mecânica em material de 2ª cat.) H=1,50 a 3,00m em Vias Urbanas</t>
    </r>
  </si>
  <si>
    <r>
      <rPr>
        <sz val="7"/>
        <rFont val="Arial"/>
        <family val="2"/>
      </rPr>
      <t>60,46</t>
    </r>
  </si>
  <si>
    <r>
      <rPr>
        <sz val="7"/>
        <rFont val="Arial"/>
        <family val="2"/>
      </rPr>
      <t>Corta-rio (escavação mecânica em material de 3º cat.) H=0,00 a 1,50m em Vias Urbanas</t>
    </r>
  </si>
  <si>
    <r>
      <rPr>
        <sz val="7"/>
        <rFont val="Arial"/>
        <family val="2"/>
      </rPr>
      <t>229,06</t>
    </r>
  </si>
  <si>
    <r>
      <rPr>
        <sz val="7"/>
        <rFont val="Arial"/>
        <family val="2"/>
      </rPr>
      <t>Corte e esmerilhamento de pontas de tubo de ferro fundido DN 500 a 200mm em Vias Urbanas</t>
    </r>
  </si>
  <si>
    <r>
      <rPr>
        <sz val="7"/>
        <rFont val="Arial"/>
        <family val="2"/>
      </rPr>
      <t>32,27</t>
    </r>
  </si>
  <si>
    <r>
      <rPr>
        <sz val="7"/>
        <rFont val="Arial"/>
        <family val="2"/>
      </rPr>
      <t>Demolição manual alvenaria tijolo furado assentado com argamassa em Vias Urbanas</t>
    </r>
  </si>
  <si>
    <r>
      <rPr>
        <sz val="7"/>
        <rFont val="Arial"/>
        <family val="2"/>
      </rPr>
      <t>294,38</t>
    </r>
  </si>
  <si>
    <r>
      <rPr>
        <sz val="7"/>
        <rFont val="Arial"/>
        <family val="2"/>
      </rPr>
      <t>Demolição manual de concreto armado em Vias Urbanas</t>
    </r>
  </si>
  <si>
    <r>
      <rPr>
        <sz val="7"/>
        <rFont val="Arial"/>
        <family val="2"/>
      </rPr>
      <t>434,49</t>
    </r>
  </si>
  <si>
    <r>
      <rPr>
        <sz val="7"/>
        <rFont val="Arial"/>
        <family val="2"/>
      </rPr>
      <t>Demolição manual de concreto simples ou ciclópico em Vias Urbanas</t>
    </r>
  </si>
  <si>
    <r>
      <rPr>
        <sz val="7"/>
        <rFont val="Arial"/>
        <family val="2"/>
      </rPr>
      <t>383,38</t>
    </r>
  </si>
  <si>
    <r>
      <rPr>
        <sz val="7"/>
        <rFont val="Arial"/>
        <family val="2"/>
      </rPr>
      <t>Demolição mecânica de concreto em Vias Urbanas</t>
    </r>
  </si>
  <si>
    <r>
      <rPr>
        <sz val="7"/>
        <rFont val="Arial"/>
        <family val="2"/>
      </rPr>
      <t>321,77</t>
    </r>
  </si>
  <si>
    <r>
      <rPr>
        <sz val="7"/>
        <rFont val="Arial"/>
        <family val="2"/>
      </rPr>
      <t>Descida d'água concreto simples (degraus) c/ caiação (DSA-03) apoio em Vias Urbanas</t>
    </r>
  </si>
  <si>
    <r>
      <rPr>
        <sz val="7"/>
        <rFont val="Arial"/>
        <family val="2"/>
      </rPr>
      <t>Deslocamento de cerca de tela galvanizada fio 12 malha 3" x 3", em Vias Urbanas</t>
    </r>
  </si>
  <si>
    <r>
      <rPr>
        <sz val="7"/>
        <rFont val="Arial"/>
        <family val="2"/>
      </rPr>
      <t>57,75</t>
    </r>
  </si>
  <si>
    <r>
      <rPr>
        <sz val="7"/>
        <rFont val="Arial"/>
        <family val="2"/>
      </rPr>
      <t xml:space="preserve">Dreno de alívio de pavimento (DP - DAP - 01), com tubo PVC d=50mm, geotêxtil não tecido
</t>
    </r>
    <r>
      <rPr>
        <sz val="7"/>
        <rFont val="Arial"/>
        <family val="2"/>
      </rPr>
      <t>RT 07 kN/m inclusive transporte da brita em Vias Urbanas</t>
    </r>
  </si>
  <si>
    <r>
      <rPr>
        <sz val="7"/>
        <rFont val="Arial"/>
        <family val="2"/>
      </rPr>
      <t>87,95</t>
    </r>
  </si>
  <si>
    <r>
      <rPr>
        <sz val="7"/>
        <rFont val="Arial"/>
        <family val="2"/>
      </rPr>
      <t>Dreno de PVC  D = 100 mm em Vias Urbanas</t>
    </r>
  </si>
  <si>
    <r>
      <rPr>
        <sz val="7"/>
        <rFont val="Arial"/>
        <family val="2"/>
      </rPr>
      <t>82,71</t>
    </r>
  </si>
  <si>
    <r>
      <rPr>
        <sz val="7"/>
        <rFont val="Arial"/>
        <family val="2"/>
      </rPr>
      <t>Dreno de PVC  D = 50 mm em Vias Urbanas</t>
    </r>
  </si>
  <si>
    <r>
      <rPr>
        <sz val="7"/>
        <rFont val="Arial"/>
        <family val="2"/>
      </rPr>
      <t>41,65</t>
    </r>
  </si>
  <si>
    <r>
      <rPr>
        <sz val="7"/>
        <rFont val="Arial"/>
        <family val="2"/>
      </rPr>
      <t>Dreno em PEAD perfurado diâm. = 100 mm,  inclusive transporte do tubo, em Vias Urbanas</t>
    </r>
  </si>
  <si>
    <r>
      <rPr>
        <sz val="7"/>
        <rFont val="Arial"/>
        <family val="2"/>
      </rPr>
      <t>Dreno Longitudinal tipo Trincheira Drenante, H = 0,90 m com tubo poroso tipo PEAD d =100 mm, incluindo esc. mat. 3ª cat. e transporte do tubo em Vias Urbanas</t>
    </r>
  </si>
  <si>
    <r>
      <rPr>
        <sz val="7"/>
        <rFont val="Arial"/>
        <family val="2"/>
      </rPr>
      <t>177,95</t>
    </r>
  </si>
  <si>
    <r>
      <rPr>
        <sz val="7"/>
        <rFont val="Arial"/>
        <family val="2"/>
      </rPr>
      <t xml:space="preserve">Dreno Longitudinal tipo Trincheira Drenante, H = 0,90 m com tubo poroso tipo PEAD d=100
</t>
    </r>
    <r>
      <rPr>
        <sz val="7"/>
        <rFont val="Arial"/>
        <family val="2"/>
      </rPr>
      <t>mm, inclusive esc. em mat. 1ª cat. e transporte do tubo em Vias Urbanas</t>
    </r>
  </si>
  <si>
    <r>
      <rPr>
        <sz val="7"/>
        <rFont val="Arial"/>
        <family val="2"/>
      </rPr>
      <t>135,73</t>
    </r>
  </si>
  <si>
    <r>
      <rPr>
        <sz val="7"/>
        <rFont val="Arial"/>
        <family val="2"/>
      </rPr>
      <t xml:space="preserve">Dreno Longitudinal tipo Trincheira Drenante, H=0,40m c/tubo poroso PEAD d = 65 mm, incl.
</t>
    </r>
    <r>
      <rPr>
        <sz val="7"/>
        <rFont val="Arial"/>
        <family val="2"/>
      </rPr>
      <t>esc. mat. 1ª cat., geotêxtil não tecido RT 07kN/m, V. Urbanas</t>
    </r>
  </si>
  <si>
    <r>
      <rPr>
        <sz val="7"/>
        <rFont val="Arial"/>
        <family val="2"/>
      </rPr>
      <t>144,95</t>
    </r>
  </si>
  <si>
    <r>
      <rPr>
        <sz val="7"/>
        <rFont val="Arial"/>
        <family val="2"/>
      </rPr>
      <t>Dreno ou Barbacã em tubo PVC, diâmetro de 2" em Vias Urbanas</t>
    </r>
  </si>
  <si>
    <r>
      <rPr>
        <sz val="7"/>
        <rFont val="Arial"/>
        <family val="2"/>
      </rPr>
      <t>38,26</t>
    </r>
  </si>
  <si>
    <r>
      <rPr>
        <sz val="7"/>
        <rFont val="Arial"/>
        <family val="2"/>
      </rPr>
      <t xml:space="preserve">Dreno profundo com enchimento de areia, escavação em material 1ª categoria, inclusive
</t>
    </r>
    <r>
      <rPr>
        <sz val="7"/>
        <rFont val="Arial"/>
        <family val="2"/>
      </rPr>
      <t>transporte da areia, em vias Urbanas</t>
    </r>
  </si>
  <si>
    <r>
      <rPr>
        <sz val="7"/>
        <rFont val="Arial"/>
        <family val="2"/>
      </rPr>
      <t>142,75</t>
    </r>
  </si>
  <si>
    <r>
      <rPr>
        <sz val="7"/>
        <rFont val="Arial"/>
        <family val="2"/>
      </rPr>
      <t xml:space="preserve">Dreno profundo com enchimento de brita e areia (1:1) escavação em material 1ª categoria,
</t>
    </r>
    <r>
      <rPr>
        <sz val="7"/>
        <rFont val="Arial"/>
        <family val="2"/>
      </rPr>
      <t>inclusive transporte da areia e da brita em Vias Urbanas</t>
    </r>
  </si>
  <si>
    <r>
      <rPr>
        <sz val="7"/>
        <rFont val="Arial"/>
        <family val="2"/>
      </rPr>
      <t>155,83</t>
    </r>
  </si>
  <si>
    <r>
      <rPr>
        <sz val="7"/>
        <rFont val="Arial"/>
        <family val="2"/>
      </rPr>
      <t>Dreno profundo com enchimento de brita e areia (1:1) escavação em material 2ª categoria, inclusive transporte da areia e da brita em Vias Urbanas</t>
    </r>
  </si>
  <si>
    <r>
      <rPr>
        <sz val="7"/>
        <rFont val="Arial"/>
        <family val="2"/>
      </rPr>
      <t>170,10</t>
    </r>
  </si>
  <si>
    <r>
      <rPr>
        <sz val="7"/>
        <rFont val="Arial"/>
        <family val="2"/>
      </rPr>
      <t xml:space="preserve">Dreno profundo com enchimento de brita, escavação em material 1ª categoria,  inclusive
</t>
    </r>
    <r>
      <rPr>
        <sz val="7"/>
        <rFont val="Arial"/>
        <family val="2"/>
      </rPr>
      <t>transporte da brita em Vias Urbanas</t>
    </r>
  </si>
  <si>
    <r>
      <rPr>
        <sz val="7"/>
        <rFont val="Arial"/>
        <family val="2"/>
      </rPr>
      <t>156,91</t>
    </r>
  </si>
  <si>
    <r>
      <rPr>
        <sz val="7"/>
        <rFont val="Arial"/>
        <family val="2"/>
      </rPr>
      <t xml:space="preserve">Dreno profundo com tubo poroso, D=0,20 m com enchim. de brita, escav. material 3ª categoria
</t>
    </r>
    <r>
      <rPr>
        <sz val="7"/>
        <rFont val="Arial"/>
        <family val="2"/>
      </rPr>
      <t>(DPR-01),  inclus. transporte brita e  tubo,  Vias Urbanas</t>
    </r>
  </si>
  <si>
    <r>
      <rPr>
        <sz val="7"/>
        <rFont val="Arial"/>
        <family val="2"/>
      </rPr>
      <t>166,66</t>
    </r>
  </si>
  <si>
    <r>
      <rPr>
        <sz val="7"/>
        <rFont val="Arial"/>
        <family val="2"/>
      </rPr>
      <t xml:space="preserve">Dreno profundo com tubo poroso, D=0,20m com enchim. de brita e areia, escav. material 2ª
</t>
    </r>
    <r>
      <rPr>
        <sz val="7"/>
        <rFont val="Arial"/>
        <family val="2"/>
      </rPr>
      <t>categoria, inclusi. transp. areia,brita e  tubo Vias Urbanas</t>
    </r>
  </si>
  <si>
    <r>
      <rPr>
        <sz val="7"/>
        <rFont val="Arial"/>
        <family val="2"/>
      </rPr>
      <t>197,87</t>
    </r>
  </si>
  <si>
    <r>
      <rPr>
        <sz val="7"/>
        <rFont val="Arial"/>
        <family val="2"/>
      </rPr>
      <t xml:space="preserve">Dreno profundo D=0,10m c/ enchim.brita, areia (1:1) escav. em mat. 3ª categoria, incl.geotêxtil
</t>
    </r>
    <r>
      <rPr>
        <sz val="7"/>
        <rFont val="Arial"/>
        <family val="2"/>
      </rPr>
      <t>não tecido RT 16kn/m, e transp. brita, areia V.Urbanas</t>
    </r>
  </si>
  <si>
    <r>
      <rPr>
        <sz val="7"/>
        <rFont val="Arial"/>
        <family val="2"/>
      </rPr>
      <t>371,63</t>
    </r>
  </si>
  <si>
    <r>
      <rPr>
        <sz val="7"/>
        <rFont val="Arial"/>
        <family val="2"/>
      </rPr>
      <t xml:space="preserve">Dreno profundo D=0,10m c/ enchim.brita,areia (1:1) escav.mat. 1ª categoria, incl. geotêxtil não
</t>
    </r>
    <r>
      <rPr>
        <sz val="7"/>
        <rFont val="Arial"/>
        <family val="2"/>
      </rPr>
      <t>tecido RT16 kn/m e transp. areia,brita- Vias Urbanas</t>
    </r>
  </si>
  <si>
    <r>
      <rPr>
        <sz val="7"/>
        <rFont val="Arial"/>
        <family val="2"/>
      </rPr>
      <t>241,99</t>
    </r>
  </si>
  <si>
    <r>
      <rPr>
        <sz val="7"/>
        <rFont val="Arial"/>
        <family val="2"/>
      </rPr>
      <t xml:space="preserve">Dreno profundo D=0,20m com enchimento de areia, escavação em material 1ª categoria (DPS
</t>
    </r>
    <r>
      <rPr>
        <sz val="7"/>
        <rFont val="Arial"/>
        <family val="2"/>
      </rPr>
      <t>-01), inclusive transporte da areia e do tubo em Vias Urbanas</t>
    </r>
  </si>
  <si>
    <r>
      <rPr>
        <sz val="7"/>
        <rFont val="Arial"/>
        <family val="2"/>
      </rPr>
      <t>182,73</t>
    </r>
  </si>
  <si>
    <r>
      <rPr>
        <sz val="7"/>
        <rFont val="Arial"/>
        <family val="2"/>
      </rPr>
      <t>Dreno profundo D=0,20m com enchimento de brita e areia, escavação em material 1ª categoria, inclusive transporte da brita e da areia, em Vias Urbanas</t>
    </r>
  </si>
  <si>
    <r>
      <rPr>
        <sz val="7"/>
        <rFont val="Arial"/>
        <family val="2"/>
      </rPr>
      <t>183,61</t>
    </r>
  </si>
  <si>
    <r>
      <rPr>
        <sz val="7"/>
        <rFont val="Arial"/>
        <family val="2"/>
      </rPr>
      <t xml:space="preserve">Dreno profundo para corte em solo, com enchimento em brita revestido com geotêxtil não
</t>
    </r>
    <r>
      <rPr>
        <sz val="7"/>
        <rFont val="Arial"/>
        <family val="2"/>
      </rPr>
      <t>tecido RT-16, inclusive transporte da brita em Vias Urbanas</t>
    </r>
  </si>
  <si>
    <r>
      <rPr>
        <sz val="7"/>
        <rFont val="Arial"/>
        <family val="2"/>
      </rPr>
      <t>181,69</t>
    </r>
  </si>
  <si>
    <r>
      <rPr>
        <sz val="7"/>
        <rFont val="Arial"/>
        <family val="2"/>
      </rPr>
      <t xml:space="preserve">Dreno profundo solo c/tubo PEAD perfur. D=100mm envolto geotêxtil não tecido RT16kn,
</t>
    </r>
    <r>
      <rPr>
        <sz val="7"/>
        <rFont val="Arial"/>
        <family val="2"/>
      </rPr>
      <t>preench.c/brita, inclus.transp.tubo exclus transp.brita V Urbanas</t>
    </r>
  </si>
  <si>
    <r>
      <rPr>
        <sz val="7"/>
        <rFont val="Arial"/>
        <family val="2"/>
      </rPr>
      <t>134,25</t>
    </r>
  </si>
  <si>
    <r>
      <rPr>
        <sz val="7"/>
        <rFont val="Arial"/>
        <family val="2"/>
      </rPr>
      <t xml:space="preserve">Dreno sub-horizontal D = 50 mm em PVC inclus. escavação em alteração de rocha, geotêxtil
</t>
    </r>
    <r>
      <rPr>
        <sz val="7"/>
        <rFont val="Arial"/>
        <family val="2"/>
      </rPr>
      <t>não tecido RT-16 exclusive transp. em Vias Urbanas</t>
    </r>
  </si>
  <si>
    <r>
      <rPr>
        <sz val="7"/>
        <rFont val="Arial"/>
        <family val="2"/>
      </rPr>
      <t>1.185,94</t>
    </r>
  </si>
  <si>
    <r>
      <rPr>
        <sz val="7"/>
        <rFont val="Arial"/>
        <family val="2"/>
      </rPr>
      <t xml:space="preserve">Dreno sub-horizontal D = 50 mm em PVC inclus.escavação em rocha sã,  geotêxtil não tecido
</t>
    </r>
    <r>
      <rPr>
        <sz val="7"/>
        <rFont val="Arial"/>
        <family val="2"/>
      </rPr>
      <t>RT-16, exclusive transportes em Vias Urbanas</t>
    </r>
  </si>
  <si>
    <r>
      <rPr>
        <sz val="7"/>
        <rFont val="Arial"/>
        <family val="2"/>
      </rPr>
      <t>1.533,68</t>
    </r>
  </si>
  <si>
    <r>
      <rPr>
        <sz val="7"/>
        <rFont val="Arial"/>
        <family val="2"/>
      </rPr>
      <t xml:space="preserve">Dreno sub-horizontal D=50 mm inclusive geotêxtil não tecido RT 16 kn/m, em PVC, exclusive
</t>
    </r>
    <r>
      <rPr>
        <sz val="7"/>
        <rFont val="Arial"/>
        <family val="2"/>
      </rPr>
      <t>transportes em Vias Urbanas</t>
    </r>
  </si>
  <si>
    <r>
      <rPr>
        <sz val="7"/>
        <rFont val="Arial"/>
        <family val="2"/>
      </rPr>
      <t>900,24</t>
    </r>
  </si>
  <si>
    <r>
      <rPr>
        <sz val="7"/>
        <rFont val="Arial"/>
        <family val="2"/>
      </rPr>
      <t>Dreno sub-superficial rocha (h=0,55m) c/tubo PEAD perfur.d=100mm, env. geotêxtil RT-16, preenc.c/ brita, incl. transp. tubo, excl. transp brita-Vias Urb</t>
    </r>
  </si>
  <si>
    <r>
      <rPr>
        <sz val="7"/>
        <rFont val="Arial"/>
        <family val="2"/>
      </rPr>
      <t>114,58</t>
    </r>
  </si>
  <si>
    <r>
      <rPr>
        <sz val="7"/>
        <rFont val="Arial"/>
        <family val="2"/>
      </rPr>
      <t xml:space="preserve">Dreno vertical D = 75 mm em PVC, inclusive geotêxtil não tecido RT-16, exclusive transportes,
</t>
    </r>
    <r>
      <rPr>
        <sz val="7"/>
        <rFont val="Arial"/>
        <family val="2"/>
      </rPr>
      <t>em Vias Urbanas</t>
    </r>
  </si>
  <si>
    <r>
      <rPr>
        <sz val="7"/>
        <rFont val="Arial"/>
        <family val="2"/>
      </rPr>
      <t>922,59</t>
    </r>
  </si>
  <si>
    <r>
      <rPr>
        <sz val="7"/>
        <rFont val="Arial"/>
        <family val="2"/>
      </rPr>
      <t xml:space="preserve">Eletroduto de ferro galvanizado DN 4" , inclusive conexões, exclusive escavação e reaterro,
</t>
    </r>
    <r>
      <rPr>
        <sz val="7"/>
        <rFont val="Arial"/>
        <family val="2"/>
      </rPr>
      <t>fornecimento e assentamento, em Vias Urbanas</t>
    </r>
  </si>
  <si>
    <r>
      <rPr>
        <sz val="7"/>
        <rFont val="Arial"/>
        <family val="2"/>
      </rPr>
      <t>174,80</t>
    </r>
  </si>
  <si>
    <r>
      <rPr>
        <sz val="7"/>
        <rFont val="Arial"/>
        <family val="2"/>
      </rPr>
      <t>Eletroduto para rede de lógica, inclusive conexões, em Vias Urbanas</t>
    </r>
  </si>
  <si>
    <r>
      <rPr>
        <sz val="7"/>
        <rFont val="Arial"/>
        <family val="2"/>
      </rPr>
      <t>34,83</t>
    </r>
  </si>
  <si>
    <r>
      <rPr>
        <sz val="7"/>
        <rFont val="Arial"/>
        <family val="2"/>
      </rPr>
      <t>Eletroduto PVC diâmetro 75mm, fornecimento e assentamento em Vias Urbanas</t>
    </r>
  </si>
  <si>
    <r>
      <rPr>
        <sz val="7"/>
        <rFont val="Arial"/>
        <family val="2"/>
      </rPr>
      <t>43,98</t>
    </r>
  </si>
  <si>
    <r>
      <rPr>
        <sz val="7"/>
        <rFont val="Arial"/>
        <family val="2"/>
      </rPr>
      <t>Eletroduto PVC rígido roscável diâm. 50 mm, fornecimento e assentamento em Vias Urbanas</t>
    </r>
  </si>
  <si>
    <r>
      <rPr>
        <sz val="7"/>
        <rFont val="Arial"/>
        <family val="2"/>
      </rPr>
      <t>21,67</t>
    </r>
  </si>
  <si>
    <r>
      <rPr>
        <sz val="7"/>
        <rFont val="Arial"/>
        <family val="2"/>
      </rPr>
      <t>Eletroduto tipo Kanaflex  diâmetro 1 1/4", fornecimento e assentamento em Vias Urbanas</t>
    </r>
  </si>
  <si>
    <r>
      <rPr>
        <sz val="7"/>
        <rFont val="Arial"/>
        <family val="2"/>
      </rPr>
      <t>10,65</t>
    </r>
  </si>
  <si>
    <r>
      <rPr>
        <sz val="7"/>
        <rFont val="Arial"/>
        <family val="2"/>
      </rPr>
      <t>Eletroduto tipo Kanaflex diâmetro 1 1/2", fornecimento e assentamento em Vias Urbanas</t>
    </r>
  </si>
  <si>
    <r>
      <rPr>
        <sz val="7"/>
        <rFont val="Arial"/>
        <family val="2"/>
      </rPr>
      <t>11,87</t>
    </r>
  </si>
  <si>
    <r>
      <rPr>
        <sz val="7"/>
        <rFont val="Arial"/>
        <family val="2"/>
      </rPr>
      <t>Eletroduto tipo Kanaflex diâmetro 2", fornecimento e assentamento em Vias Urbanas</t>
    </r>
  </si>
  <si>
    <r>
      <rPr>
        <sz val="7"/>
        <rFont val="Arial"/>
        <family val="2"/>
      </rPr>
      <t>13,31</t>
    </r>
  </si>
  <si>
    <r>
      <rPr>
        <sz val="7"/>
        <rFont val="Arial"/>
        <family val="2"/>
      </rPr>
      <t>Eletroduto tipo Kanaflex diâmetro 4", fornecimento e assentamento em Vias Urbanas</t>
    </r>
  </si>
  <si>
    <r>
      <rPr>
        <sz val="7"/>
        <rFont val="Arial"/>
        <family val="2"/>
      </rPr>
      <t>21,91</t>
    </r>
  </si>
  <si>
    <r>
      <rPr>
        <sz val="7"/>
        <rFont val="Arial"/>
        <family val="2"/>
      </rPr>
      <t xml:space="preserve">Escada de madeira executada sobre terreno inclinado, com 80 cm de largura mínima em Vias
</t>
    </r>
    <r>
      <rPr>
        <sz val="7"/>
        <rFont val="Arial"/>
        <family val="2"/>
      </rPr>
      <t>Urbanas</t>
    </r>
  </si>
  <si>
    <r>
      <rPr>
        <sz val="7"/>
        <rFont val="Arial"/>
        <family val="2"/>
      </rPr>
      <t>114,56</t>
    </r>
  </si>
  <si>
    <r>
      <rPr>
        <sz val="7"/>
        <rFont val="Arial"/>
        <family val="2"/>
      </rPr>
      <t>Escavação manual em mat. 1ª cat. H= 0,00 a 1,50 m c/ esgotamento em Vias Urbanas</t>
    </r>
  </si>
  <si>
    <r>
      <rPr>
        <sz val="7"/>
        <rFont val="Arial"/>
        <family val="2"/>
      </rPr>
      <t>100,11</t>
    </r>
  </si>
  <si>
    <r>
      <rPr>
        <sz val="7"/>
        <rFont val="Arial"/>
        <family val="2"/>
      </rPr>
      <t>Escavação manual em mat. 1ª cat. H= 0,00 a 1,50 m em Vias Urbanas</t>
    </r>
  </si>
  <si>
    <r>
      <rPr>
        <sz val="7"/>
        <rFont val="Arial"/>
        <family val="2"/>
      </rPr>
      <t>93,62</t>
    </r>
  </si>
  <si>
    <r>
      <rPr>
        <sz val="7"/>
        <rFont val="Arial"/>
        <family val="2"/>
      </rPr>
      <t>Escavação manual em mat. 1ª cat. H= 1,50 a 3,00 m c/ esgotamento em Vias Urbanas</t>
    </r>
  </si>
  <si>
    <r>
      <rPr>
        <sz val="7"/>
        <rFont val="Arial"/>
        <family val="2"/>
      </rPr>
      <t>140,93</t>
    </r>
  </si>
  <si>
    <r>
      <rPr>
        <sz val="7"/>
        <rFont val="Arial"/>
        <family val="2"/>
      </rPr>
      <t>Escavação manual em mat. 1ª cat. H= 1,50 a 3,00 m em Vias Urbanas</t>
    </r>
  </si>
  <si>
    <r>
      <rPr>
        <sz val="7"/>
        <rFont val="Arial"/>
        <family val="2"/>
      </rPr>
      <t>137,99</t>
    </r>
  </si>
  <si>
    <r>
      <rPr>
        <sz val="7"/>
        <rFont val="Arial"/>
        <family val="2"/>
      </rPr>
      <t>Escavação manual em mat. 1ª cat. H= 3,00 a 4,50 m c/ esgotamento, em Vias Urbanas</t>
    </r>
  </si>
  <si>
    <r>
      <rPr>
        <sz val="7"/>
        <rFont val="Arial"/>
        <family val="2"/>
      </rPr>
      <t>202,14</t>
    </r>
  </si>
  <si>
    <r>
      <rPr>
        <sz val="7"/>
        <rFont val="Arial"/>
        <family val="2"/>
      </rPr>
      <t>Escavação manual em mat. 1ª cat. H= 3,00 a 4,50 m, em Vias Urbanas</t>
    </r>
  </si>
  <si>
    <r>
      <rPr>
        <sz val="7"/>
        <rFont val="Arial"/>
        <family val="2"/>
      </rPr>
      <t>204,52</t>
    </r>
  </si>
  <si>
    <r>
      <rPr>
        <sz val="7"/>
        <rFont val="Arial"/>
        <family val="2"/>
      </rPr>
      <t>Escavação manual em mat. 2ª cat. H= 0,00 a 1,50 m c/ esgotamento, em Vias Urbanas</t>
    </r>
  </si>
  <si>
    <r>
      <rPr>
        <sz val="7"/>
        <rFont val="Arial"/>
        <family val="2"/>
      </rPr>
      <t>208,15</t>
    </r>
  </si>
  <si>
    <r>
      <rPr>
        <sz val="7"/>
        <rFont val="Arial"/>
        <family val="2"/>
      </rPr>
      <t>Escavação manual em mat. 2ª cat. H= 0,00 a 1,50 m s/ detonação, em Vias Urbanas</t>
    </r>
  </si>
  <si>
    <r>
      <rPr>
        <sz val="7"/>
        <rFont val="Arial"/>
        <family val="2"/>
      </rPr>
      <t>211,06</t>
    </r>
  </si>
  <si>
    <r>
      <rPr>
        <sz val="7"/>
        <rFont val="Arial"/>
        <family val="2"/>
      </rPr>
      <t>Escavação manual em mat. 2ª cat. H= 1,50 a 3,00 m c/ esgotamento, em Vias Urbanas</t>
    </r>
  </si>
  <si>
    <r>
      <rPr>
        <sz val="7"/>
        <rFont val="Arial"/>
        <family val="2"/>
      </rPr>
      <t>255,63</t>
    </r>
  </si>
  <si>
    <r>
      <rPr>
        <sz val="7"/>
        <rFont val="Arial"/>
        <family val="2"/>
      </rPr>
      <t>Escavação manual em mat. 2ª cat. H= 1,50 a 3,00 m s/ detonação, em Vias Urbanas</t>
    </r>
  </si>
  <si>
    <r>
      <rPr>
        <sz val="7"/>
        <rFont val="Arial"/>
        <family val="2"/>
      </rPr>
      <t>262,67</t>
    </r>
  </si>
  <si>
    <r>
      <rPr>
        <sz val="7"/>
        <rFont val="Arial"/>
        <family val="2"/>
      </rPr>
      <t>Escavação manual em mat. 2ª cat. H= 3,00 a 4,50 m c/ esgotamento, em Vias Urbanas</t>
    </r>
  </si>
  <si>
    <r>
      <rPr>
        <sz val="7"/>
        <rFont val="Arial"/>
        <family val="2"/>
      </rPr>
      <t>443,16</t>
    </r>
  </si>
  <si>
    <r>
      <rPr>
        <sz val="7"/>
        <rFont val="Arial"/>
        <family val="2"/>
      </rPr>
      <t>Escavação manual em mat. 2ª cat. H= 3,00 a 4,50 m s/ detonação, em Vias Urbanas</t>
    </r>
  </si>
  <si>
    <r>
      <rPr>
        <sz val="7"/>
        <rFont val="Arial"/>
        <family val="2"/>
      </rPr>
      <t>466,50</t>
    </r>
  </si>
  <si>
    <r>
      <rPr>
        <sz val="7"/>
        <rFont val="Arial"/>
        <family val="2"/>
      </rPr>
      <t>Escavação manual em mat. 3ª cat. H= 0,00 a 1,50 m, a fogo, em Vias Urbanas</t>
    </r>
  </si>
  <si>
    <r>
      <rPr>
        <sz val="7"/>
        <rFont val="Arial"/>
        <family val="2"/>
      </rPr>
      <t>376,76</t>
    </r>
  </si>
  <si>
    <r>
      <rPr>
        <sz val="7"/>
        <rFont val="Arial"/>
        <family val="2"/>
      </rPr>
      <t>Escavação manual furos, valetas mat. 1ª cat. H= 0,00 a 1,50 m (dim. reduz.), em Vias Urbanas</t>
    </r>
  </si>
  <si>
    <r>
      <rPr>
        <sz val="7"/>
        <rFont val="Arial"/>
        <family val="2"/>
      </rPr>
      <t xml:space="preserve">Escavação manual furos, valetas mat. 2ª cat. H= 0,00 a 1,50 m s/detonação (dim. reduz.), em
</t>
    </r>
    <r>
      <rPr>
        <sz val="7"/>
        <rFont val="Arial"/>
        <family val="2"/>
      </rPr>
      <t>Vias Urbanas</t>
    </r>
  </si>
  <si>
    <r>
      <rPr>
        <sz val="7"/>
        <rFont val="Arial"/>
        <family val="2"/>
      </rPr>
      <t>314,15</t>
    </r>
  </si>
  <si>
    <r>
      <rPr>
        <sz val="7"/>
        <rFont val="Arial"/>
        <family val="2"/>
      </rPr>
      <t>Escavação mecânica de valas em material de 1ª categoria, 3,00 a 4,50 m, c/ esgotamento, carga do material, transp. material p/ bota-fora -Vias Urbanas</t>
    </r>
  </si>
  <si>
    <r>
      <rPr>
        <sz val="7"/>
        <rFont val="Arial"/>
        <family val="2"/>
      </rPr>
      <t>346,02</t>
    </r>
  </si>
  <si>
    <r>
      <rPr>
        <sz val="7"/>
        <rFont val="Arial"/>
        <family val="2"/>
      </rPr>
      <t>Escavação mecânica de valas em 1ª categoria, profundidade de 4,50 a 6,00 m com esgotamento, transp. DMT=20km, descarga e espalhamento, em Vias Urbanas</t>
    </r>
  </si>
  <si>
    <r>
      <rPr>
        <sz val="7"/>
        <rFont val="Arial"/>
        <family val="2"/>
      </rPr>
      <t>349,51</t>
    </r>
  </si>
  <si>
    <r>
      <rPr>
        <sz val="7"/>
        <rFont val="Arial"/>
        <family val="2"/>
      </rPr>
      <t xml:space="preserve">Escavação mecânica em material de 1ª cat. H= 0,00 a 1,50 m c/ esgotamento, em Vias
</t>
    </r>
    <r>
      <rPr>
        <sz val="7"/>
        <rFont val="Arial"/>
        <family val="2"/>
      </rPr>
      <t>Urbanas</t>
    </r>
  </si>
  <si>
    <r>
      <rPr>
        <sz val="7"/>
        <rFont val="Arial"/>
        <family val="2"/>
      </rPr>
      <t>36,77</t>
    </r>
  </si>
  <si>
    <r>
      <rPr>
        <sz val="7"/>
        <rFont val="Arial"/>
        <family val="2"/>
      </rPr>
      <t>Escavação mecânica em material de 1ª cat. H= 0,00 a 1,50 m, em Vias Urbanas</t>
    </r>
  </si>
  <si>
    <r>
      <rPr>
        <sz val="7"/>
        <rFont val="Arial"/>
        <family val="2"/>
      </rPr>
      <t xml:space="preserve">Escavação mecânica em material de 1ª cat. H= 1,50 a 3,00 m c/ esgotamento, em Vias
</t>
    </r>
    <r>
      <rPr>
        <sz val="7"/>
        <rFont val="Arial"/>
        <family val="2"/>
      </rPr>
      <t>Urbanas</t>
    </r>
  </si>
  <si>
    <r>
      <rPr>
        <sz val="7"/>
        <rFont val="Arial"/>
        <family val="2"/>
      </rPr>
      <t>39,05</t>
    </r>
  </si>
  <si>
    <r>
      <rPr>
        <sz val="7"/>
        <rFont val="Arial"/>
        <family val="2"/>
      </rPr>
      <t>Escavação mecânica em material de 1ª cat. H= 1,50 a 3,00 m, em Vias Urbanas</t>
    </r>
  </si>
  <si>
    <r>
      <rPr>
        <sz val="7"/>
        <rFont val="Arial"/>
        <family val="2"/>
      </rPr>
      <t>27,26</t>
    </r>
  </si>
  <si>
    <r>
      <rPr>
        <sz val="7"/>
        <rFont val="Arial"/>
        <family val="2"/>
      </rPr>
      <t xml:space="preserve">Escavação mecânica em material de 1º cat. H= 3,00 a 4,50 m c/ esgotamento, em Vias
</t>
    </r>
    <r>
      <rPr>
        <sz val="7"/>
        <rFont val="Arial"/>
        <family val="2"/>
      </rPr>
      <t>Urbanas</t>
    </r>
  </si>
  <si>
    <r>
      <rPr>
        <sz val="7"/>
        <rFont val="Arial"/>
        <family val="2"/>
      </rPr>
      <t>43,49</t>
    </r>
  </si>
  <si>
    <r>
      <rPr>
        <sz val="7"/>
        <rFont val="Arial"/>
        <family val="2"/>
      </rPr>
      <t>Escavação mecânica em material de 1ª cat. H= 3,00 a 4,50 m, em Vias Urbanas</t>
    </r>
  </si>
  <si>
    <r>
      <rPr>
        <sz val="7"/>
        <rFont val="Arial"/>
        <family val="2"/>
      </rPr>
      <t>31,65</t>
    </r>
  </si>
  <si>
    <r>
      <rPr>
        <sz val="7"/>
        <rFont val="Arial"/>
        <family val="2"/>
      </rPr>
      <t xml:space="preserve">Escavação mecânica em material de 2ª cat. H= 0,00 a 1,50 m c/ esgotamento, em Vias
</t>
    </r>
    <r>
      <rPr>
        <sz val="7"/>
        <rFont val="Arial"/>
        <family val="2"/>
      </rPr>
      <t>Urbanas</t>
    </r>
  </si>
  <si>
    <r>
      <rPr>
        <sz val="7"/>
        <rFont val="Arial"/>
        <family val="2"/>
      </rPr>
      <t>55,78</t>
    </r>
  </si>
  <si>
    <r>
      <rPr>
        <sz val="7"/>
        <rFont val="Arial"/>
        <family val="2"/>
      </rPr>
      <t>Escavação mecânica em material de 2ª cat. H= 0,00 a 1,50 m, em Vias Urbanas</t>
    </r>
  </si>
  <si>
    <r>
      <rPr>
        <sz val="7"/>
        <rFont val="Arial"/>
        <family val="2"/>
      </rPr>
      <t>45,61</t>
    </r>
  </si>
  <si>
    <r>
      <rPr>
        <sz val="7"/>
        <rFont val="Arial"/>
        <family val="2"/>
      </rPr>
      <t xml:space="preserve">Escavação mecânica em material de 2ª cat. H= 1,50 a 3,00 m c/ esgotamento, em Vias
</t>
    </r>
    <r>
      <rPr>
        <sz val="7"/>
        <rFont val="Arial"/>
        <family val="2"/>
      </rPr>
      <t>Urbanas</t>
    </r>
  </si>
  <si>
    <r>
      <rPr>
        <sz val="7"/>
        <rFont val="Arial"/>
        <family val="2"/>
      </rPr>
      <t>64,15</t>
    </r>
  </si>
  <si>
    <r>
      <rPr>
        <sz val="7"/>
        <rFont val="Arial"/>
        <family val="2"/>
      </rPr>
      <t>Escavação mecânica em material de 2ª cat. H= 1,50 a 3,00 m, em Vias Urbanas</t>
    </r>
  </si>
  <si>
    <r>
      <rPr>
        <sz val="7"/>
        <rFont val="Arial"/>
        <family val="2"/>
      </rPr>
      <t>54,54</t>
    </r>
  </si>
  <si>
    <r>
      <rPr>
        <sz val="7"/>
        <rFont val="Arial"/>
        <family val="2"/>
      </rPr>
      <t xml:space="preserve">Escavação mecânica em material de 2ª cat. H= 3,00 a 4,50 m c/ esgotamento, em Vias
</t>
    </r>
    <r>
      <rPr>
        <sz val="7"/>
        <rFont val="Arial"/>
        <family val="2"/>
      </rPr>
      <t>Urbanas</t>
    </r>
  </si>
  <si>
    <r>
      <rPr>
        <sz val="7"/>
        <rFont val="Arial"/>
        <family val="2"/>
      </rPr>
      <t>76,70</t>
    </r>
  </si>
  <si>
    <r>
      <rPr>
        <sz val="7"/>
        <rFont val="Arial"/>
        <family val="2"/>
      </rPr>
      <t xml:space="preserve">Escavação mecânica em material de 2º cat. H= 3,00 a 4,50 m c/ esgotamento em Vias
</t>
    </r>
    <r>
      <rPr>
        <sz val="7"/>
        <rFont val="Arial"/>
        <family val="2"/>
      </rPr>
      <t>Urbanas</t>
    </r>
  </si>
  <si>
    <r>
      <rPr>
        <sz val="7"/>
        <rFont val="Arial"/>
        <family val="2"/>
      </rPr>
      <t>Escavação mecânica em material de 2ª cat. H= 3,00 a 4,50 m, em Vias Urbanas</t>
    </r>
  </si>
  <si>
    <r>
      <rPr>
        <sz val="7"/>
        <rFont val="Arial"/>
        <family val="2"/>
      </rPr>
      <t>68,28</t>
    </r>
  </si>
  <si>
    <r>
      <rPr>
        <sz val="7"/>
        <rFont val="Arial"/>
        <family val="2"/>
      </rPr>
      <t>Escoramento de cavas e valas, inclusive fornecimento e transporte das madeiras, em Vias Urbanas</t>
    </r>
  </si>
  <si>
    <r>
      <rPr>
        <sz val="7"/>
        <rFont val="Arial"/>
        <family val="2"/>
      </rPr>
      <t>274,78</t>
    </r>
  </si>
  <si>
    <r>
      <rPr>
        <sz val="7"/>
        <rFont val="Arial"/>
        <family val="2"/>
      </rPr>
      <t xml:space="preserve">Escoramento e cimbramento (bueiro celular), inclusive fornecimento e transporte das madeiras
</t>
    </r>
    <r>
      <rPr>
        <sz val="7"/>
        <rFont val="Arial"/>
        <family val="2"/>
      </rPr>
      <t>,  em Vias Urbanas</t>
    </r>
  </si>
  <si>
    <r>
      <rPr>
        <sz val="7"/>
        <rFont val="Arial"/>
        <family val="2"/>
      </rPr>
      <t>194,14</t>
    </r>
  </si>
  <si>
    <r>
      <rPr>
        <sz val="7"/>
        <rFont val="Arial"/>
        <family val="2"/>
      </rPr>
      <t xml:space="preserve">Forma especial de madeira para meio fio, inclusive fornecimento e transporte das madeiras
</t>
    </r>
    <r>
      <rPr>
        <sz val="7"/>
        <rFont val="Arial"/>
        <family val="2"/>
      </rPr>
      <t>em Vias Urbanas</t>
    </r>
  </si>
  <si>
    <r>
      <rPr>
        <sz val="7"/>
        <rFont val="Arial"/>
        <family val="2"/>
      </rPr>
      <t>114,24</t>
    </r>
  </si>
  <si>
    <r>
      <rPr>
        <sz val="7"/>
        <rFont val="Arial"/>
        <family val="2"/>
      </rPr>
      <t xml:space="preserve">Forma especial de madeira para sarjeta (gabarito), inclusive fornecimento e transporte das
</t>
    </r>
    <r>
      <rPr>
        <sz val="7"/>
        <rFont val="Arial"/>
        <family val="2"/>
      </rPr>
      <t>madeiras, em Vias Urbanas</t>
    </r>
  </si>
  <si>
    <r>
      <rPr>
        <sz val="7"/>
        <rFont val="Arial"/>
        <family val="2"/>
      </rPr>
      <t>98,43</t>
    </r>
  </si>
  <si>
    <r>
      <rPr>
        <sz val="7"/>
        <rFont val="Arial"/>
        <family val="2"/>
      </rPr>
      <t>Forma metálica para meio fio, em Vias Urbanas</t>
    </r>
  </si>
  <si>
    <r>
      <rPr>
        <sz val="7"/>
        <rFont val="Arial"/>
        <family val="2"/>
      </rPr>
      <t>13,38</t>
    </r>
  </si>
  <si>
    <r>
      <rPr>
        <sz val="7"/>
        <rFont val="Arial"/>
        <family val="2"/>
      </rPr>
      <t xml:space="preserve">Formas planas de madeira com 01 (um) reaproveitamento, inclusive fornecimento e transporte
</t>
    </r>
    <r>
      <rPr>
        <sz val="7"/>
        <rFont val="Arial"/>
        <family val="2"/>
      </rPr>
      <t>das madeiras, em Vias Urbanas</t>
    </r>
  </si>
  <si>
    <r>
      <rPr>
        <sz val="7"/>
        <rFont val="Arial"/>
        <family val="2"/>
      </rPr>
      <t>149,64</t>
    </r>
  </si>
  <si>
    <r>
      <rPr>
        <sz val="7"/>
        <rFont val="Arial"/>
        <family val="2"/>
      </rPr>
      <t xml:space="preserve">Formas planas de madeira com 02 (dois) reaproveitamentos, inclusive fornecimento e
</t>
    </r>
    <r>
      <rPr>
        <sz val="7"/>
        <rFont val="Arial"/>
        <family val="2"/>
      </rPr>
      <t>transporte das madeiras, em Vias Urbanas</t>
    </r>
  </si>
  <si>
    <r>
      <rPr>
        <sz val="7"/>
        <rFont val="Arial"/>
        <family val="2"/>
      </rPr>
      <t>127,57</t>
    </r>
  </si>
  <si>
    <r>
      <rPr>
        <sz val="7"/>
        <rFont val="Arial"/>
        <family val="2"/>
      </rPr>
      <t>Formas planas de madeira com 04 (quatro) reaproveitamentos, inclusive fornecimento e transporte das madeiras, em Vias Urbanas</t>
    </r>
  </si>
  <si>
    <r>
      <rPr>
        <sz val="7"/>
        <rFont val="Arial"/>
        <family val="2"/>
      </rPr>
      <t>108,57</t>
    </r>
  </si>
  <si>
    <r>
      <rPr>
        <sz val="7"/>
        <rFont val="Arial"/>
        <family val="2"/>
      </rPr>
      <t xml:space="preserve">Formas planas de madeira sem reaproveitamento (forma perdida), inclusive fornecimento e
</t>
    </r>
    <r>
      <rPr>
        <sz val="7"/>
        <rFont val="Arial"/>
        <family val="2"/>
      </rPr>
      <t>transporte das madeiras em Vias Urbanas</t>
    </r>
  </si>
  <si>
    <r>
      <rPr>
        <sz val="7"/>
        <rFont val="Arial"/>
        <family val="2"/>
      </rPr>
      <t>213,30</t>
    </r>
  </si>
  <si>
    <r>
      <rPr>
        <sz val="7"/>
        <rFont val="Arial"/>
        <family val="2"/>
      </rPr>
      <t xml:space="preserve">Gabião manta/colchão, p/ revest. canal em malha hex 6x8mm Zn-Al/PVC, e=2,8mm,h=0,23m,
</t>
    </r>
    <r>
      <rPr>
        <sz val="7"/>
        <rFont val="Arial"/>
        <family val="2"/>
      </rPr>
      <t>inclus.aquis./assentam. pedra mão, exclus. transp., Vias Urbanas</t>
    </r>
  </si>
  <si>
    <r>
      <rPr>
        <sz val="7"/>
        <rFont val="Arial"/>
        <family val="2"/>
      </rPr>
      <t>318,56</t>
    </r>
  </si>
  <si>
    <r>
      <rPr>
        <sz val="7"/>
        <rFont val="Arial"/>
        <family val="2"/>
      </rPr>
      <t>Gabiões com caixas galvanizadas, sem manta, em Vias Urbanas</t>
    </r>
  </si>
  <si>
    <r>
      <rPr>
        <sz val="7"/>
        <rFont val="Arial"/>
        <family val="2"/>
      </rPr>
      <t>701,98</t>
    </r>
  </si>
  <si>
    <r>
      <rPr>
        <sz val="7"/>
        <rFont val="Arial"/>
        <family val="2"/>
      </rPr>
      <t>Geotêxtil não tecido RT-16 kn/m, fornecimento e aplicação em Vias Urbanas</t>
    </r>
  </si>
  <si>
    <r>
      <rPr>
        <sz val="7"/>
        <rFont val="Arial"/>
        <family val="2"/>
      </rPr>
      <t>9,98</t>
    </r>
  </si>
  <si>
    <r>
      <rPr>
        <sz val="7"/>
        <rFont val="Arial"/>
        <family val="2"/>
      </rPr>
      <t xml:space="preserve">Geotêxtil não-tecido com resistência longitudinal a tração 10kN/m, fornecimento e aplicação
</t>
    </r>
    <r>
      <rPr>
        <sz val="7"/>
        <rFont val="Arial"/>
        <family val="2"/>
      </rPr>
      <t>em Vias Urbanas</t>
    </r>
  </si>
  <si>
    <r>
      <rPr>
        <sz val="7"/>
        <rFont val="Arial"/>
        <family val="2"/>
      </rPr>
      <t>7,31</t>
    </r>
  </si>
  <si>
    <r>
      <rPr>
        <sz val="7"/>
        <rFont val="Arial"/>
        <family val="2"/>
      </rPr>
      <t>Lastro de brita, inclusive transporte da brita em Vias Urbanas</t>
    </r>
  </si>
  <si>
    <r>
      <rPr>
        <sz val="7"/>
        <rFont val="Arial"/>
        <family val="2"/>
      </rPr>
      <t>201,35</t>
    </r>
  </si>
  <si>
    <r>
      <rPr>
        <sz val="7"/>
        <rFont val="Arial"/>
        <family val="2"/>
      </rPr>
      <t>Limpeza e apicoamento manual de superfície de rocha em Vias Urbanas</t>
    </r>
  </si>
  <si>
    <r>
      <rPr>
        <sz val="7"/>
        <rFont val="Arial"/>
        <family val="2"/>
      </rPr>
      <t>Limpeza e desobstrução de BDTC e BDCC em Vias Urbanas</t>
    </r>
  </si>
  <si>
    <r>
      <rPr>
        <sz val="7"/>
        <rFont val="Arial"/>
        <family val="2"/>
      </rPr>
      <t>50,90</t>
    </r>
  </si>
  <si>
    <r>
      <rPr>
        <sz val="7"/>
        <rFont val="Arial"/>
        <family val="2"/>
      </rPr>
      <t>Limpeza e desobstrução de BQTC em Vias Urbanas</t>
    </r>
  </si>
  <si>
    <r>
      <rPr>
        <sz val="7"/>
        <rFont val="Arial"/>
        <family val="2"/>
      </rPr>
      <t>Limpeza e desobstrução de BSTC e BSCC em Vias Urbanas</t>
    </r>
  </si>
  <si>
    <r>
      <rPr>
        <sz val="7"/>
        <rFont val="Arial"/>
        <family val="2"/>
      </rPr>
      <t>26,79</t>
    </r>
  </si>
  <si>
    <r>
      <rPr>
        <sz val="7"/>
        <rFont val="Arial"/>
        <family val="2"/>
      </rPr>
      <t>Limpeza e desobstrução de BTTC e BTCC em Vias Urbanas</t>
    </r>
  </si>
  <si>
    <r>
      <rPr>
        <sz val="7"/>
        <rFont val="Arial"/>
        <family val="2"/>
      </rPr>
      <t>75,01</t>
    </r>
  </si>
  <si>
    <r>
      <rPr>
        <sz val="7"/>
        <rFont val="Arial"/>
        <family val="2"/>
      </rPr>
      <t>Limpeza e preparo de superfície de aço em Vias Urbanas</t>
    </r>
  </si>
  <si>
    <r>
      <rPr>
        <sz val="7"/>
        <rFont val="Arial"/>
        <family val="2"/>
      </rPr>
      <t>160,43</t>
    </r>
  </si>
  <si>
    <r>
      <rPr>
        <sz val="7"/>
        <rFont val="Arial"/>
        <family val="2"/>
      </rPr>
      <t xml:space="preserve">Meio fio de concreto pré-moldado (12 x 30 x 15) cm, inclusive caiação e transporte do meio fio
</t>
    </r>
    <r>
      <rPr>
        <sz val="7"/>
        <rFont val="Arial"/>
        <family val="2"/>
      </rPr>
      <t>em Vias Urbanas</t>
    </r>
  </si>
  <si>
    <r>
      <rPr>
        <sz val="7"/>
        <rFont val="Arial"/>
        <family val="2"/>
      </rPr>
      <t>90,34</t>
    </r>
  </si>
  <si>
    <r>
      <rPr>
        <sz val="7"/>
        <rFont val="Arial"/>
        <family val="2"/>
      </rPr>
      <t>Montagem e desmontagem de escoramento tubular normal, em obras de arte na densidade de 5m de tubo por m³ de escoramento em Vias Urbanas</t>
    </r>
  </si>
  <si>
    <r>
      <rPr>
        <sz val="7"/>
        <rFont val="Arial"/>
        <family val="2"/>
      </rPr>
      <t>35,57</t>
    </r>
  </si>
  <si>
    <r>
      <rPr>
        <sz val="7"/>
        <rFont val="Arial"/>
        <family val="2"/>
      </rPr>
      <t xml:space="preserve">Muro de testa em concreto para saída de dreno profundo em rocha, inclusive transporte do
</t>
    </r>
    <r>
      <rPr>
        <sz val="7"/>
        <rFont val="Arial"/>
        <family val="2"/>
      </rPr>
      <t>tubo em Vias Urbanas</t>
    </r>
  </si>
  <si>
    <r>
      <rPr>
        <sz val="7"/>
        <rFont val="Arial"/>
        <family val="2"/>
      </rPr>
      <t>1.557,87</t>
    </r>
  </si>
  <si>
    <r>
      <rPr>
        <sz val="7"/>
        <rFont val="Arial"/>
        <family val="2"/>
      </rPr>
      <t>Pedra de mão p/ (concreto ciclópico ou alvenaria) rocha paga em medição em Vias Urbanas</t>
    </r>
  </si>
  <si>
    <r>
      <rPr>
        <sz val="7"/>
        <rFont val="Arial"/>
        <family val="2"/>
      </rPr>
      <t>114,49</t>
    </r>
  </si>
  <si>
    <r>
      <rPr>
        <sz val="7"/>
        <rFont val="Arial"/>
        <family val="2"/>
      </rPr>
      <t xml:space="preserve">Pescoço de poço de visita H=0,30m, diâm. = 0,60 m, fornecimento, assentamento e transporte
</t>
    </r>
    <r>
      <rPr>
        <sz val="7"/>
        <rFont val="Arial"/>
        <family val="2"/>
      </rPr>
      <t>em Vias Urbanas</t>
    </r>
  </si>
  <si>
    <r>
      <rPr>
        <sz val="7"/>
        <rFont val="Arial"/>
        <family val="2"/>
      </rPr>
      <t>174,64</t>
    </r>
  </si>
  <si>
    <r>
      <rPr>
        <sz val="7"/>
        <rFont val="Arial"/>
        <family val="2"/>
      </rPr>
      <t>Pintura com nata de cimento em Vias Urbanas</t>
    </r>
  </si>
  <si>
    <r>
      <rPr>
        <sz val="7"/>
        <rFont val="Arial"/>
        <family val="2"/>
      </rPr>
      <t>7,44</t>
    </r>
  </si>
  <si>
    <r>
      <rPr>
        <sz val="7"/>
        <rFont val="Arial"/>
        <family val="2"/>
      </rPr>
      <t xml:space="preserve">Pintura interna ou externa sobre ferro, com tinta a base de resina de borracha clorada em Vias
</t>
    </r>
    <r>
      <rPr>
        <sz val="7"/>
        <rFont val="Arial"/>
        <family val="2"/>
      </rPr>
      <t>Urbanas</t>
    </r>
  </si>
  <si>
    <r>
      <rPr>
        <sz val="7"/>
        <rFont val="Arial"/>
        <family val="2"/>
      </rPr>
      <t>61,36</t>
    </r>
  </si>
  <si>
    <r>
      <rPr>
        <sz val="7"/>
        <rFont val="Arial"/>
        <family val="2"/>
      </rPr>
      <t>Plataforma ou passarela de pinho de 1ª ou similar, 1" x 12", em Vias Urbanas</t>
    </r>
  </si>
  <si>
    <r>
      <rPr>
        <sz val="7"/>
        <rFont val="Arial"/>
        <family val="2"/>
      </rPr>
      <t>5,51</t>
    </r>
  </si>
  <si>
    <r>
      <rPr>
        <sz val="7"/>
        <rFont val="Arial"/>
        <family val="2"/>
      </rPr>
      <t>Poço de visita em bloco pré-moldado para d=0,30 e 0,40 m (0,80 x 0,8 0m), em Vias Urbanas</t>
    </r>
  </si>
  <si>
    <r>
      <rPr>
        <sz val="7"/>
        <rFont val="Arial"/>
        <family val="2"/>
      </rPr>
      <t>3.768,96</t>
    </r>
  </si>
  <si>
    <r>
      <rPr>
        <sz val="7"/>
        <rFont val="Arial"/>
        <family val="2"/>
      </rPr>
      <t>Poço de visita em bloco pré-moldado para d=0,60 m (1,00 x 1,00 m), em Vias Urbanas</t>
    </r>
  </si>
  <si>
    <r>
      <rPr>
        <sz val="7"/>
        <rFont val="Arial"/>
        <family val="2"/>
      </rPr>
      <t>4.358,42</t>
    </r>
  </si>
  <si>
    <r>
      <rPr>
        <sz val="7"/>
        <rFont val="Arial"/>
        <family val="2"/>
      </rPr>
      <t>Poço de visita em bloco pré-moldado para d=0,80m (1,20x1,20m), em Vias Urbanas</t>
    </r>
  </si>
  <si>
    <r>
      <rPr>
        <sz val="7"/>
        <rFont val="Arial"/>
        <family val="2"/>
      </rPr>
      <t>5.140,49</t>
    </r>
  </si>
  <si>
    <r>
      <rPr>
        <sz val="7"/>
        <rFont val="Arial"/>
        <family val="2"/>
      </rPr>
      <t>Poço de visita em bloco pré-moldado para d=1,00m (1,30x1,30m) (Vias Urbanas)</t>
    </r>
  </si>
  <si>
    <r>
      <rPr>
        <sz val="7"/>
        <rFont val="Arial"/>
        <family val="2"/>
      </rPr>
      <t>5.648,30</t>
    </r>
  </si>
  <si>
    <r>
      <rPr>
        <sz val="7"/>
        <rFont val="Arial"/>
        <family val="2"/>
      </rPr>
      <t>Poço de visita em bloco pré-moldado para d=1,20m (1,50x1,50m), em Vias Urbanas</t>
    </r>
  </si>
  <si>
    <r>
      <rPr>
        <sz val="7"/>
        <rFont val="Arial"/>
        <family val="2"/>
      </rPr>
      <t>6.733,45</t>
    </r>
  </si>
  <si>
    <r>
      <rPr>
        <sz val="7"/>
        <rFont val="Arial"/>
        <family val="2"/>
      </rPr>
      <t>Poço de Visita para BSTC diâm. 0,40 m em blocos de concreto, em Vias Urbanas</t>
    </r>
  </si>
  <si>
    <r>
      <rPr>
        <sz val="7"/>
        <rFont val="Arial"/>
        <family val="2"/>
      </rPr>
      <t>2.225,97</t>
    </r>
  </si>
  <si>
    <r>
      <rPr>
        <sz val="7"/>
        <rFont val="Arial"/>
        <family val="2"/>
      </rPr>
      <t>Poço de visita para BSTC diâm. 0,60 m em blocos de concreto, em Vias Urbanas</t>
    </r>
  </si>
  <si>
    <r>
      <rPr>
        <sz val="7"/>
        <rFont val="Arial"/>
        <family val="2"/>
      </rPr>
      <t>2.819,77</t>
    </r>
  </si>
  <si>
    <r>
      <rPr>
        <sz val="7"/>
        <rFont val="Arial"/>
        <family val="2"/>
      </rPr>
      <t>Poço de visita para BSTC diâm. 0,80 m em blocos de concreto, em Vias Urbanas</t>
    </r>
  </si>
  <si>
    <r>
      <rPr>
        <sz val="7"/>
        <rFont val="Arial"/>
        <family val="2"/>
      </rPr>
      <t>3.401,47</t>
    </r>
  </si>
  <si>
    <r>
      <rPr>
        <sz val="7"/>
        <rFont val="Arial"/>
        <family val="2"/>
      </rPr>
      <t xml:space="preserve">Poço de visita (tubo D=0,40 m) H=1,50 m com tampão F.F.A.P., inclusive escavação e
</t>
    </r>
    <r>
      <rPr>
        <sz val="7"/>
        <rFont val="Arial"/>
        <family val="2"/>
      </rPr>
      <t>transporte do tampão, em Vias Urbanas</t>
    </r>
  </si>
  <si>
    <r>
      <rPr>
        <sz val="7"/>
        <rFont val="Arial"/>
        <family val="2"/>
      </rPr>
      <t>5.390,66</t>
    </r>
  </si>
  <si>
    <r>
      <rPr>
        <sz val="7"/>
        <rFont val="Arial"/>
        <family val="2"/>
      </rPr>
      <t xml:space="preserve">Poço de visita (tubo D=0,60 m) H=1,70 m com tampão F.F.A.P., inclusive escavação e
</t>
    </r>
    <r>
      <rPr>
        <sz val="7"/>
        <rFont val="Arial"/>
        <family val="2"/>
      </rPr>
      <t>transporte do tampão, em Vias Urbanas</t>
    </r>
  </si>
  <si>
    <r>
      <rPr>
        <sz val="7"/>
        <rFont val="Arial"/>
        <family val="2"/>
      </rPr>
      <t>5.956,68</t>
    </r>
  </si>
  <si>
    <r>
      <rPr>
        <sz val="7"/>
        <rFont val="Arial"/>
        <family val="2"/>
      </rPr>
      <t xml:space="preserve">Poço de visita (tubo D=0,80 m) H=1,90 m com tampão F.F.A.P., inclusive escavação e
</t>
    </r>
    <r>
      <rPr>
        <sz val="7"/>
        <rFont val="Arial"/>
        <family val="2"/>
      </rPr>
      <t>transporte do tampão, em Vias Urbanas</t>
    </r>
  </si>
  <si>
    <r>
      <rPr>
        <sz val="7"/>
        <rFont val="Arial"/>
        <family val="2"/>
      </rPr>
      <t>6.522,67</t>
    </r>
  </si>
  <si>
    <r>
      <rPr>
        <sz val="7"/>
        <rFont val="Arial"/>
        <family val="2"/>
      </rPr>
      <t>Poço de visita (tubo D=1,00 m) H=2,10 m com tampão F.F.A.P., inclusive escavação e transporte do tampão, em Vias Urbanas</t>
    </r>
  </si>
  <si>
    <r>
      <rPr>
        <sz val="7"/>
        <rFont val="Arial"/>
        <family val="2"/>
      </rPr>
      <t>7.088,69</t>
    </r>
  </si>
  <si>
    <r>
      <rPr>
        <sz val="7"/>
        <rFont val="Arial"/>
        <family val="2"/>
      </rPr>
      <t xml:space="preserve">Preparo manual de talude, compreendendo acerto, raspagem eventual de até 0,30 m de prof.
</t>
    </r>
    <r>
      <rPr>
        <sz val="7"/>
        <rFont val="Arial"/>
        <family val="2"/>
      </rPr>
      <t>e afastamento lateral, em Vias Urbanas</t>
    </r>
  </si>
  <si>
    <r>
      <rPr>
        <sz val="7"/>
        <rFont val="Arial"/>
        <family val="2"/>
      </rPr>
      <t>15,48</t>
    </r>
  </si>
  <si>
    <r>
      <rPr>
        <sz val="7"/>
        <rFont val="Arial"/>
        <family val="2"/>
      </rPr>
      <t xml:space="preserve">Preparo manual de terreno, compreendendo acerto raspagem até 25 cm de profundidade e
</t>
    </r>
    <r>
      <rPr>
        <sz val="7"/>
        <rFont val="Arial"/>
        <family val="2"/>
      </rPr>
      <t>afastamento lateral do material excedente, em Vias Urbanas</t>
    </r>
  </si>
  <si>
    <r>
      <rPr>
        <sz val="7"/>
        <rFont val="Arial"/>
        <family val="2"/>
      </rPr>
      <t>12,41</t>
    </r>
  </si>
  <si>
    <r>
      <rPr>
        <sz val="7"/>
        <rFont val="Arial"/>
        <family val="2"/>
      </rPr>
      <t>Reaterro com areia, tudo incluído, em Vias Urbanas</t>
    </r>
  </si>
  <si>
    <r>
      <rPr>
        <sz val="7"/>
        <rFont val="Arial"/>
        <family val="2"/>
      </rPr>
      <t>59,73</t>
    </r>
  </si>
  <si>
    <r>
      <rPr>
        <sz val="7"/>
        <rFont val="Arial"/>
        <family val="2"/>
      </rPr>
      <t>Reaterro de cavas c/ compactação manual (apiloamento) (dim. reduz.), em Vias Urbanas</t>
    </r>
  </si>
  <si>
    <r>
      <rPr>
        <sz val="7"/>
        <rFont val="Arial"/>
        <family val="2"/>
      </rPr>
      <t>142,90</t>
    </r>
  </si>
  <si>
    <r>
      <rPr>
        <sz val="7"/>
        <rFont val="Arial"/>
        <family val="2"/>
      </rPr>
      <t>Reaterro de cavas c/ compactação manual (apiloamento) em Vias Urbanas</t>
    </r>
  </si>
  <si>
    <r>
      <rPr>
        <sz val="7"/>
        <rFont val="Arial"/>
        <family val="2"/>
      </rPr>
      <t>98,54</t>
    </r>
  </si>
  <si>
    <r>
      <rPr>
        <sz val="7"/>
        <rFont val="Arial"/>
        <family val="2"/>
      </rPr>
      <t>Reaterro de cavas c/ compactação mecânica (compactador manual), em Vias Urbanas</t>
    </r>
  </si>
  <si>
    <r>
      <rPr>
        <sz val="7"/>
        <rFont val="Arial"/>
        <family val="2"/>
      </rPr>
      <t>61,79</t>
    </r>
  </si>
  <si>
    <r>
      <rPr>
        <sz val="7"/>
        <rFont val="Arial"/>
        <family val="2"/>
      </rPr>
      <t>Recuperação de poço de visita inclusive fornecimento tampão F.F.A.P., em Vias Urbanas</t>
    </r>
  </si>
  <si>
    <r>
      <rPr>
        <sz val="7"/>
        <rFont val="Arial"/>
        <family val="2"/>
      </rPr>
      <t>1.136,23</t>
    </r>
  </si>
  <si>
    <r>
      <rPr>
        <sz val="7"/>
        <rFont val="Arial"/>
        <family val="2"/>
      </rPr>
      <t>Religação de rede de água em PVC DN 20 mm, inclusive conexões, em Vias Urbanas</t>
    </r>
  </si>
  <si>
    <r>
      <rPr>
        <sz val="7"/>
        <rFont val="Arial"/>
        <family val="2"/>
      </rPr>
      <t>30,15</t>
    </r>
  </si>
  <si>
    <r>
      <rPr>
        <sz val="7"/>
        <rFont val="Arial"/>
        <family val="2"/>
      </rPr>
      <t>Religação de rede de água em PVC DN 25 mm, inclusive conexões, em Vias Urbanas</t>
    </r>
  </si>
  <si>
    <r>
      <rPr>
        <sz val="7"/>
        <rFont val="Arial"/>
        <family val="2"/>
      </rPr>
      <t>31,98</t>
    </r>
  </si>
  <si>
    <r>
      <rPr>
        <sz val="7"/>
        <rFont val="Arial"/>
        <family val="2"/>
      </rPr>
      <t>Religação de rede de água em PVC DN 32 mm, inclusive conexões, em Vias Urbanas</t>
    </r>
  </si>
  <si>
    <r>
      <rPr>
        <sz val="7"/>
        <rFont val="Arial"/>
        <family val="2"/>
      </rPr>
      <t>42,97</t>
    </r>
  </si>
  <si>
    <r>
      <rPr>
        <sz val="7"/>
        <rFont val="Arial"/>
        <family val="2"/>
      </rPr>
      <t>Religação de rede de água em PVC DN 75 mm, inclusive conexões, em Vias Urbanas</t>
    </r>
  </si>
  <si>
    <r>
      <rPr>
        <sz val="7"/>
        <rFont val="Arial"/>
        <family val="2"/>
      </rPr>
      <t>104,63</t>
    </r>
  </si>
  <si>
    <r>
      <rPr>
        <sz val="7"/>
        <rFont val="Arial"/>
        <family val="2"/>
      </rPr>
      <t xml:space="preserve">Religação de rede de água em PVC PBA CL 15 DN 100 mm, inclusive conexões, em Vias
</t>
    </r>
    <r>
      <rPr>
        <sz val="7"/>
        <rFont val="Arial"/>
        <family val="2"/>
      </rPr>
      <t>Urbanas</t>
    </r>
  </si>
  <si>
    <r>
      <rPr>
        <sz val="7"/>
        <rFont val="Arial"/>
        <family val="2"/>
      </rPr>
      <t>147,12</t>
    </r>
  </si>
  <si>
    <r>
      <rPr>
        <sz val="7"/>
        <rFont val="Arial"/>
        <family val="2"/>
      </rPr>
      <t>Remanejamento de ligação e religação de redes de esgoto, em Vias Urbanas</t>
    </r>
  </si>
  <si>
    <r>
      <rPr>
        <sz val="7"/>
        <rFont val="Arial"/>
        <family val="2"/>
      </rPr>
      <t>113,70</t>
    </r>
  </si>
  <si>
    <r>
      <rPr>
        <sz val="7"/>
        <rFont val="Arial"/>
        <family val="2"/>
      </rPr>
      <t>Remoção de bueiros existentes, em Vias Urbanas</t>
    </r>
  </si>
  <si>
    <r>
      <rPr>
        <sz val="7"/>
        <rFont val="Arial"/>
        <family val="2"/>
      </rPr>
      <t>236,99</t>
    </r>
  </si>
  <si>
    <r>
      <rPr>
        <sz val="7"/>
        <rFont val="Arial"/>
        <family val="2"/>
      </rPr>
      <t xml:space="preserve">Rip-rap c/ argamassa cimento areia 1:6, inclusive aquisição e transporte dos materiais, em
</t>
    </r>
    <r>
      <rPr>
        <sz val="7"/>
        <rFont val="Arial"/>
        <family val="2"/>
      </rPr>
      <t>Vias Urbanas</t>
    </r>
  </si>
  <si>
    <r>
      <rPr>
        <sz val="7"/>
        <rFont val="Arial"/>
        <family val="2"/>
      </rPr>
      <t>480,61</t>
    </r>
  </si>
  <si>
    <r>
      <rPr>
        <sz val="7"/>
        <rFont val="Arial"/>
        <family val="2"/>
      </rPr>
      <t>Sarjeta de concreto DP-1 (0,081 m³/m) calha triangular, inclusive caiação, em Vias Urbanas</t>
    </r>
  </si>
  <si>
    <r>
      <rPr>
        <sz val="7"/>
        <rFont val="Arial"/>
        <family val="2"/>
      </rPr>
      <t>124,29</t>
    </r>
  </si>
  <si>
    <r>
      <rPr>
        <sz val="7"/>
        <rFont val="Arial"/>
        <family val="2"/>
      </rPr>
      <t>Sarjeta de concreto DP-2 (0,085 m³/m) calha triangular, inclusive caiação, em Vias Urbanas</t>
    </r>
  </si>
  <si>
    <r>
      <rPr>
        <sz val="7"/>
        <rFont val="Arial"/>
        <family val="2"/>
      </rPr>
      <t>129,76</t>
    </r>
  </si>
  <si>
    <r>
      <rPr>
        <sz val="7"/>
        <rFont val="Arial"/>
        <family val="2"/>
      </rPr>
      <t>Sarjeta de concreto SCA 40/10 - em Vias Urbanas</t>
    </r>
  </si>
  <si>
    <r>
      <rPr>
        <sz val="7"/>
        <rFont val="Arial"/>
        <family val="2"/>
      </rPr>
      <t>112,40</t>
    </r>
  </si>
  <si>
    <r>
      <rPr>
        <sz val="7"/>
        <rFont val="Arial"/>
        <family val="2"/>
      </rPr>
      <t>Sarjeta de concreto (SCA 70/15) calha triangular, inclusive caiação, em Vias Urbanas</t>
    </r>
  </si>
  <si>
    <r>
      <rPr>
        <sz val="7"/>
        <rFont val="Arial"/>
        <family val="2"/>
      </rPr>
      <t>Sarjeta de concreto (SCA 90/10) calha triangular, inclusive caiação, em Vias Urbanas</t>
    </r>
  </si>
  <si>
    <r>
      <rPr>
        <sz val="7"/>
        <rFont val="Arial"/>
        <family val="2"/>
      </rPr>
      <t>260,55</t>
    </r>
  </si>
  <si>
    <r>
      <rPr>
        <sz val="7"/>
        <rFont val="Arial"/>
        <family val="2"/>
      </rPr>
      <t>Sarjeta de concreto (STC - 02) calha triangular em corte/aterro, inclusive caiação, em Vias Urbanas</t>
    </r>
  </si>
  <si>
    <r>
      <rPr>
        <sz val="7"/>
        <rFont val="Arial"/>
        <family val="2"/>
      </rPr>
      <t>121,85</t>
    </r>
  </si>
  <si>
    <r>
      <rPr>
        <sz val="7"/>
        <rFont val="Arial"/>
        <family val="2"/>
      </rPr>
      <t xml:space="preserve">Sarjeta de concreto (STC - 04) calha triangular de bancada em corte, inclusive caiação, em
</t>
    </r>
    <r>
      <rPr>
        <sz val="7"/>
        <rFont val="Arial"/>
        <family val="2"/>
      </rPr>
      <t>Vias Urbanas</t>
    </r>
  </si>
  <si>
    <r>
      <rPr>
        <sz val="7"/>
        <rFont val="Arial"/>
        <family val="2"/>
      </rPr>
      <t>92,10</t>
    </r>
  </si>
  <si>
    <r>
      <rPr>
        <sz val="7"/>
        <rFont val="Arial"/>
        <family val="2"/>
      </rPr>
      <t>Tampa de concreto em grelha, fornecimento, assentamento e transporte, em Vias Urbanas</t>
    </r>
  </si>
  <si>
    <r>
      <rPr>
        <sz val="7"/>
        <rFont val="Arial"/>
        <family val="2"/>
      </rPr>
      <t>353,21</t>
    </r>
  </si>
  <si>
    <r>
      <rPr>
        <sz val="7"/>
        <rFont val="Arial"/>
        <family val="2"/>
      </rPr>
      <t>Tampão F.F.A.P. com 100 kg, fornecimento, assentamento e transporte em Vias Urbanas</t>
    </r>
  </si>
  <si>
    <r>
      <rPr>
        <sz val="7"/>
        <rFont val="Arial"/>
        <family val="2"/>
      </rPr>
      <t>770,31</t>
    </r>
  </si>
  <si>
    <r>
      <rPr>
        <sz val="7"/>
        <rFont val="Arial"/>
        <family val="2"/>
      </rPr>
      <t xml:space="preserve">Tapume de vedação e proteção, executado com chapas de compensado resinado com 6 mm
</t>
    </r>
    <r>
      <rPr>
        <sz val="7"/>
        <rFont val="Arial"/>
        <family val="2"/>
      </rPr>
      <t>de espessura, exclusive pintura, em Vias Urbanas</t>
    </r>
  </si>
  <si>
    <r>
      <rPr>
        <sz val="7"/>
        <rFont val="Arial"/>
        <family val="2"/>
      </rPr>
      <t>70,77</t>
    </r>
  </si>
  <si>
    <r>
      <rPr>
        <sz val="7"/>
        <rFont val="Arial"/>
        <family val="2"/>
      </rPr>
      <t>Tela de aço soldada Telcon Q-138 ou similar, fornecimento e assentamento em Vias Urbanas</t>
    </r>
  </si>
  <si>
    <r>
      <rPr>
        <sz val="7"/>
        <rFont val="Arial"/>
        <family val="2"/>
      </rPr>
      <t>93,46</t>
    </r>
  </si>
  <si>
    <r>
      <rPr>
        <sz val="7"/>
        <rFont val="Arial"/>
        <family val="2"/>
      </rPr>
      <t xml:space="preserve">Tela de proteção de segurança de PVC cor laranja com suporte  para sinalização de obras
</t>
    </r>
    <r>
      <rPr>
        <sz val="7"/>
        <rFont val="Arial"/>
        <family val="2"/>
      </rPr>
      <t>em Vias Urbanas</t>
    </r>
  </si>
  <si>
    <r>
      <rPr>
        <sz val="7"/>
        <rFont val="Arial"/>
        <family val="2"/>
      </rPr>
      <t>31,10</t>
    </r>
  </si>
  <si>
    <r>
      <rPr>
        <sz val="7"/>
        <rFont val="Arial"/>
        <family val="2"/>
      </rPr>
      <t>Terminal de dreno de alívio de pavimento (DP - TDA - 01) em Vias Urbanas</t>
    </r>
  </si>
  <si>
    <r>
      <rPr>
        <sz val="7"/>
        <rFont val="Arial"/>
        <family val="2"/>
      </rPr>
      <t>532,79</t>
    </r>
  </si>
  <si>
    <r>
      <rPr>
        <sz val="7"/>
        <rFont val="Arial"/>
        <family val="2"/>
      </rPr>
      <t xml:space="preserve">Transporte de materiais encosta abaixo, serviço manual, inclusive carga e descarga em Vias
</t>
    </r>
    <r>
      <rPr>
        <sz val="7"/>
        <rFont val="Arial"/>
        <family val="2"/>
      </rPr>
      <t>Urbanas</t>
    </r>
  </si>
  <si>
    <r>
      <rPr>
        <sz val="7"/>
        <rFont val="Arial"/>
        <family val="2"/>
      </rPr>
      <t>35,19</t>
    </r>
  </si>
  <si>
    <r>
      <rPr>
        <sz val="7"/>
        <rFont val="Arial"/>
        <family val="2"/>
      </rPr>
      <t xml:space="preserve">Transporte de materiais encosta acima, serviço manual, inclusive carga e descarga em Vias
</t>
    </r>
    <r>
      <rPr>
        <sz val="7"/>
        <rFont val="Arial"/>
        <family val="2"/>
      </rPr>
      <t>Urbanas</t>
    </r>
  </si>
  <si>
    <r>
      <rPr>
        <sz val="7"/>
        <rFont val="Arial"/>
        <family val="2"/>
      </rPr>
      <t>47,61</t>
    </r>
  </si>
  <si>
    <r>
      <rPr>
        <sz val="7"/>
        <rFont val="Arial"/>
        <family val="2"/>
      </rPr>
      <t xml:space="preserve">Transposição de segmento de sarjeta - TSS 01, inclusive transporte do tubo de concreto em
</t>
    </r>
    <r>
      <rPr>
        <sz val="7"/>
        <rFont val="Arial"/>
        <family val="2"/>
      </rPr>
      <t>Vias Urbanas</t>
    </r>
  </si>
  <si>
    <r>
      <rPr>
        <sz val="7"/>
        <rFont val="Arial"/>
        <family val="2"/>
      </rPr>
      <t>480,88</t>
    </r>
  </si>
  <si>
    <r>
      <rPr>
        <sz val="7"/>
        <rFont val="Arial"/>
        <family val="2"/>
      </rPr>
      <t xml:space="preserve">Trincheira drenante cega (0,50 x 1,70) m, com utilização de geotêxtil não tecido Rt-16 kn/m,
</t>
    </r>
    <r>
      <rPr>
        <sz val="7"/>
        <rFont val="Arial"/>
        <family val="2"/>
      </rPr>
      <t>inclusive transporte da brita em Vias Urbanas</t>
    </r>
  </si>
  <si>
    <r>
      <rPr>
        <sz val="7"/>
        <rFont val="Arial"/>
        <family val="2"/>
      </rPr>
      <t>699,47</t>
    </r>
  </si>
  <si>
    <r>
      <rPr>
        <sz val="7"/>
        <rFont val="Arial"/>
        <family val="2"/>
      </rPr>
      <t>Trincheira drenante em madeira em Vias Urbanas</t>
    </r>
  </si>
  <si>
    <r>
      <rPr>
        <sz val="7"/>
        <rFont val="Arial"/>
        <family val="2"/>
      </rPr>
      <t>669,61</t>
    </r>
  </si>
  <si>
    <r>
      <rPr>
        <sz val="7"/>
        <rFont val="Arial"/>
        <family val="2"/>
      </rPr>
      <t>Tubo de PVC NBR 5648 diâmetro 50 mm, fornecimento e assentamento em Vias Urbanas</t>
    </r>
  </si>
  <si>
    <r>
      <rPr>
        <sz val="7"/>
        <rFont val="Arial"/>
        <family val="2"/>
      </rPr>
      <t>33,80</t>
    </r>
  </si>
  <si>
    <r>
      <rPr>
        <sz val="7"/>
        <rFont val="Arial"/>
        <family val="2"/>
      </rPr>
      <t>Tubo de PVC NBR 5648 diâmetro 75 mm, fornecimento e assentamento em Vias Urbanas</t>
    </r>
  </si>
  <si>
    <r>
      <rPr>
        <sz val="7"/>
        <rFont val="Arial"/>
        <family val="2"/>
      </rPr>
      <t>81,28</t>
    </r>
  </si>
  <si>
    <r>
      <rPr>
        <sz val="7"/>
        <rFont val="Arial"/>
        <family val="2"/>
      </rPr>
      <t>Tubo de PVC rígido série R diâmetro 100 mm, fornecimento e assentamento em Vias Urbanas</t>
    </r>
  </si>
  <si>
    <r>
      <rPr>
        <sz val="7"/>
        <rFont val="Arial"/>
        <family val="2"/>
      </rPr>
      <t>61,91</t>
    </r>
  </si>
  <si>
    <r>
      <rPr>
        <sz val="7"/>
        <rFont val="Arial"/>
        <family val="2"/>
      </rPr>
      <t>Tubo irrifort agropecuário diâmetro 32 mm, fornecimento e assentamento em Vias Urbanas</t>
    </r>
  </si>
  <si>
    <r>
      <rPr>
        <sz val="7"/>
        <rFont val="Arial"/>
        <family val="2"/>
      </rPr>
      <t>14,30</t>
    </r>
  </si>
  <si>
    <r>
      <rPr>
        <sz val="7"/>
        <rFont val="Arial"/>
        <family val="2"/>
      </rPr>
      <t>Tubo para irrigação linha fixa PN40 50 mm, fornecimento e assentamento em Vias Urbanas</t>
    </r>
  </si>
  <si>
    <r>
      <rPr>
        <sz val="7"/>
        <rFont val="Arial"/>
        <family val="2"/>
      </rPr>
      <t>17,24</t>
    </r>
  </si>
  <si>
    <r>
      <rPr>
        <sz val="7"/>
        <rFont val="Arial"/>
        <family val="2"/>
      </rPr>
      <t>Tubos de ferro fundido diâmetro 0,90 m, assentamento em Vias Urbanas</t>
    </r>
  </si>
  <si>
    <r>
      <rPr>
        <sz val="7"/>
        <rFont val="Arial"/>
        <family val="2"/>
      </rPr>
      <t>256,67</t>
    </r>
  </si>
  <si>
    <r>
      <rPr>
        <sz val="7"/>
        <rFont val="Arial"/>
        <family val="2"/>
      </rPr>
      <t xml:space="preserve">Tubos para irrigação Linha fixa PN40, diâmetro 75 mm, fornecimento e assentamento em Vias
</t>
    </r>
    <r>
      <rPr>
        <sz val="7"/>
        <rFont val="Arial"/>
        <family val="2"/>
      </rPr>
      <t>Urbanas</t>
    </r>
  </si>
  <si>
    <r>
      <rPr>
        <sz val="7"/>
        <rFont val="Arial"/>
        <family val="2"/>
      </rPr>
      <t>25,36</t>
    </r>
  </si>
  <si>
    <r>
      <rPr>
        <sz val="7"/>
        <rFont val="Arial"/>
        <family val="2"/>
      </rPr>
      <t>Valeta de pedra argamassada VPAR em Vias Urbanas</t>
    </r>
  </si>
  <si>
    <r>
      <rPr>
        <sz val="7"/>
        <rFont val="Arial"/>
        <family val="2"/>
      </rPr>
      <t>Valeta de pedra jogada VPJ, inclusive transporte da pedra em Vias Urbanas</t>
    </r>
  </si>
  <si>
    <r>
      <rPr>
        <sz val="7"/>
        <rFont val="Arial"/>
        <family val="2"/>
      </rPr>
      <t>265,80</t>
    </r>
  </si>
  <si>
    <r>
      <rPr>
        <sz val="7"/>
        <rFont val="Arial"/>
        <family val="2"/>
      </rPr>
      <t>Valeta de proteção de corte - desobstrução e limpeza em Vias Urbanas</t>
    </r>
  </si>
  <si>
    <r>
      <rPr>
        <sz val="7"/>
        <rFont val="Arial"/>
        <family val="2"/>
      </rPr>
      <t>5,41</t>
    </r>
  </si>
  <si>
    <r>
      <rPr>
        <sz val="7"/>
        <rFont val="Arial"/>
        <family val="2"/>
      </rPr>
      <t>Grupo de serviço: INSTALAÇÃO DE CANTEIRO, MOBILIZAÇÃO E DESMOBILIZAÇ</t>
    </r>
  </si>
  <si>
    <r>
      <rPr>
        <sz val="7"/>
        <rFont val="Arial"/>
        <family val="2"/>
      </rPr>
      <t xml:space="preserve">Aluguel de container p/ escritório c/ ar condicionado e banheiro, isolam.térmico e acústico, 2
</t>
    </r>
    <r>
      <rPr>
        <sz val="7"/>
        <rFont val="Arial"/>
        <family val="2"/>
      </rPr>
      <t>luminárias, janela de vidro, tomada p/ comput. e telef.</t>
    </r>
  </si>
  <si>
    <r>
      <rPr>
        <sz val="7"/>
        <rFont val="Arial"/>
        <family val="2"/>
      </rPr>
      <t>1.219,63</t>
    </r>
  </si>
  <si>
    <r>
      <rPr>
        <sz val="7"/>
        <rFont val="Arial"/>
        <family val="2"/>
      </rPr>
      <t xml:space="preserve">Aluguel de container p/ escritório com ar condicionado, isolamento term/acust., 2 luminárias,
</t>
    </r>
    <r>
      <rPr>
        <sz val="7"/>
        <rFont val="Arial"/>
        <family val="2"/>
      </rPr>
      <t>janela de vidro, tomadas computador e telefone</t>
    </r>
  </si>
  <si>
    <r>
      <rPr>
        <sz val="7"/>
        <rFont val="Arial"/>
        <family val="2"/>
      </rPr>
      <t>1.099,70</t>
    </r>
  </si>
  <si>
    <r>
      <rPr>
        <sz val="7"/>
        <rFont val="Arial"/>
        <family val="2"/>
      </rPr>
      <t>Aluguel de container para almoxarifado</t>
    </r>
  </si>
  <si>
    <r>
      <rPr>
        <sz val="7"/>
        <rFont val="Arial"/>
        <family val="2"/>
      </rPr>
      <t>819,15</t>
    </r>
  </si>
  <si>
    <r>
      <rPr>
        <sz val="7"/>
        <rFont val="Arial"/>
        <family val="2"/>
      </rPr>
      <t>Aluguel de container tipo refeitório simples, c/ 1 aparelho de ar condicionado, 2 luminárias e 2 janelas de vidro</t>
    </r>
  </si>
  <si>
    <r>
      <rPr>
        <sz val="7"/>
        <rFont val="Arial"/>
        <family val="2"/>
      </rPr>
      <t>Aluguel de container tipo refeitório (2 unidades acopladas), c/ 2 aparelhos de ar condicionado, 4 lumináriase 4 janelas de vidro</t>
    </r>
  </si>
  <si>
    <r>
      <rPr>
        <sz val="7"/>
        <rFont val="Arial"/>
        <family val="2"/>
      </rPr>
      <t>2.199,41</t>
    </r>
  </si>
  <si>
    <r>
      <rPr>
        <sz val="7"/>
        <rFont val="Arial"/>
        <family val="2"/>
      </rPr>
      <t xml:space="preserve">Aluguel de container tipo refeitório (3 unidades acopladas), c/ 3 aparelhos de ar condiocionado
</t>
    </r>
    <r>
      <rPr>
        <sz val="7"/>
        <rFont val="Arial"/>
        <family val="2"/>
      </rPr>
      <t>, 6 luminárias e 6 janelas de vidro</t>
    </r>
  </si>
  <si>
    <r>
      <rPr>
        <sz val="7"/>
        <rFont val="Arial"/>
        <family val="2"/>
      </rPr>
      <t>3.299,11</t>
    </r>
  </si>
  <si>
    <r>
      <rPr>
        <sz val="7"/>
        <rFont val="Arial"/>
        <family val="2"/>
      </rPr>
      <t xml:space="preserve">Aluguel de container tipo sanitário com 3 vasos sanitários, lavatório, mictório, 5 chuveiros, 2
</t>
    </r>
    <r>
      <rPr>
        <sz val="7"/>
        <rFont val="Arial"/>
        <family val="2"/>
      </rPr>
      <t>venezianas e piso especial</t>
    </r>
  </si>
  <si>
    <r>
      <rPr>
        <sz val="7"/>
        <rFont val="Arial"/>
        <family val="2"/>
      </rPr>
      <t>1.145,64</t>
    </r>
  </si>
  <si>
    <r>
      <rPr>
        <sz val="7"/>
        <rFont val="Arial"/>
        <family val="2"/>
      </rPr>
      <t>Aluguel de container tipo vestiário, 2 luminárias, piso especial e janela</t>
    </r>
  </si>
  <si>
    <r>
      <rPr>
        <sz val="7"/>
        <rFont val="Arial"/>
        <family val="2"/>
      </rPr>
      <t>916,67</t>
    </r>
  </si>
  <si>
    <r>
      <rPr>
        <sz val="7"/>
        <rFont val="Arial"/>
        <family val="2"/>
      </rPr>
      <t xml:space="preserve">Barracão com sanitário, em chapa compensada 12 mm e pont. 8x8cm, piso cimentado e
</t>
    </r>
    <r>
      <rPr>
        <sz val="7"/>
        <rFont val="Arial"/>
        <family val="2"/>
      </rPr>
      <t>cobertura em telha de fibroc. 6mm, incl. ponto de luz e cx. inspeção</t>
    </r>
  </si>
  <si>
    <r>
      <rPr>
        <sz val="7"/>
        <rFont val="Arial"/>
        <family val="2"/>
      </rPr>
      <t>1.031,22</t>
    </r>
  </si>
  <si>
    <r>
      <rPr>
        <sz val="7"/>
        <rFont val="Arial"/>
        <family val="2"/>
      </rPr>
      <t xml:space="preserve">Barracão em chapa compensada 12mm e pont. 8x8cm, piso cimentado e cobertura de telhas
</t>
    </r>
    <r>
      <rPr>
        <sz val="7"/>
        <rFont val="Arial"/>
        <family val="2"/>
      </rPr>
      <t>fibrocimento 6mm, incl. ponto de luz</t>
    </r>
  </si>
  <si>
    <r>
      <rPr>
        <sz val="7"/>
        <rFont val="Arial"/>
        <family val="2"/>
      </rPr>
      <t>760,08</t>
    </r>
  </si>
  <si>
    <r>
      <rPr>
        <sz val="7"/>
        <rFont val="Arial"/>
        <family val="2"/>
      </rPr>
      <t>Canaleta de concreto retangular com grelha em barra de aço</t>
    </r>
  </si>
  <si>
    <r>
      <rPr>
        <sz val="7"/>
        <rFont val="Arial"/>
        <family val="2"/>
      </rPr>
      <t>230,25</t>
    </r>
  </si>
  <si>
    <r>
      <rPr>
        <sz val="7"/>
        <rFont val="Arial"/>
        <family val="2"/>
      </rPr>
      <t>Cobertura nova de telhas onduladas de fibrocimento 6,0mm, inclusive cumeeiras e acessórios de fixação</t>
    </r>
  </si>
  <si>
    <r>
      <rPr>
        <sz val="7"/>
        <rFont val="Arial"/>
        <family val="2"/>
      </rPr>
      <t>77,25</t>
    </r>
  </si>
  <si>
    <r>
      <rPr>
        <sz val="7"/>
        <rFont val="Arial"/>
        <family val="2"/>
      </rPr>
      <t xml:space="preserve">Estrutura de madeira lei para telhado de telha ondulada de fibroc. esp. 6mm, c/ pontaletes e
</t>
    </r>
    <r>
      <rPr>
        <sz val="7"/>
        <rFont val="Arial"/>
        <family val="2"/>
      </rPr>
      <t>caibros, incl. com cupinicida, excl. telhas</t>
    </r>
  </si>
  <si>
    <r>
      <rPr>
        <sz val="7"/>
        <rFont val="Arial"/>
        <family val="2"/>
      </rPr>
      <t>133,48</t>
    </r>
  </si>
  <si>
    <r>
      <rPr>
        <sz val="7"/>
        <rFont val="Arial"/>
        <family val="2"/>
      </rPr>
      <t xml:space="preserve">Galpão em peças de madeira 8x8cm e contravent. de 5x7cm, cobertura de telhas de fibroc. de
</t>
    </r>
    <r>
      <rPr>
        <sz val="7"/>
        <rFont val="Arial"/>
        <family val="2"/>
      </rPr>
      <t>6mm, incl. ponto e cabo de alimentação da máquina</t>
    </r>
  </si>
  <si>
    <r>
      <rPr>
        <sz val="7"/>
        <rFont val="Arial"/>
        <family val="2"/>
      </rPr>
      <t>384,41</t>
    </r>
  </si>
  <si>
    <r>
      <rPr>
        <sz val="7"/>
        <rFont val="Arial"/>
        <family val="2"/>
      </rPr>
      <t>Mobilização e desmobilização de caminhão basculante (máximo)</t>
    </r>
  </si>
  <si>
    <r>
      <rPr>
        <sz val="7"/>
        <rFont val="Arial"/>
        <family val="2"/>
      </rPr>
      <t>h</t>
    </r>
  </si>
  <si>
    <r>
      <rPr>
        <sz val="7"/>
        <rFont val="Arial"/>
        <family val="2"/>
      </rPr>
      <t>404,97</t>
    </r>
  </si>
  <si>
    <r>
      <rPr>
        <sz val="7"/>
        <rFont val="Arial"/>
        <family val="2"/>
      </rPr>
      <t>Mobilização e desmobilização de caminhão carroceria (máximo)</t>
    </r>
  </si>
  <si>
    <r>
      <rPr>
        <sz val="7"/>
        <rFont val="Arial"/>
        <family val="2"/>
      </rPr>
      <t>342,43</t>
    </r>
  </si>
  <si>
    <r>
      <rPr>
        <sz val="7"/>
        <rFont val="Arial"/>
        <family val="2"/>
      </rPr>
      <t>Mobilização e desmobilização de caminhão tanque (6.000 L) (máximo)</t>
    </r>
  </si>
  <si>
    <r>
      <rPr>
        <sz val="7"/>
        <rFont val="Arial"/>
        <family val="2"/>
      </rPr>
      <t>322,48</t>
    </r>
  </si>
  <si>
    <r>
      <rPr>
        <sz val="7"/>
        <rFont val="Arial"/>
        <family val="2"/>
      </rPr>
      <t>Mobilização e desmobilização de container acima de 150 km</t>
    </r>
  </si>
  <si>
    <r>
      <rPr>
        <sz val="7"/>
        <rFont val="Arial"/>
        <family val="2"/>
      </rPr>
      <t>3.990,09</t>
    </r>
  </si>
  <si>
    <r>
      <rPr>
        <sz val="7"/>
        <rFont val="Arial"/>
        <family val="2"/>
      </rPr>
      <t>Mobilização e desmobilização de container até 50 km</t>
    </r>
  </si>
  <si>
    <r>
      <rPr>
        <sz val="7"/>
        <rFont val="Arial"/>
        <family val="2"/>
      </rPr>
      <t>1.259,34</t>
    </r>
  </si>
  <si>
    <r>
      <rPr>
        <sz val="7"/>
        <rFont val="Arial"/>
        <family val="2"/>
      </rPr>
      <t>Mobilização e desmobilização de container de 51 km até 150 km</t>
    </r>
  </si>
  <si>
    <r>
      <rPr>
        <sz val="7"/>
        <rFont val="Arial"/>
        <family val="2"/>
      </rPr>
      <t>1.886,79</t>
    </r>
  </si>
  <si>
    <r>
      <rPr>
        <sz val="7"/>
        <rFont val="Arial"/>
        <family val="2"/>
      </rPr>
      <t>Mobilização e desmobilização de equipamentos com carreta prancha (máximo)</t>
    </r>
  </si>
  <si>
    <r>
      <rPr>
        <sz val="7"/>
        <rFont val="Arial"/>
        <family val="2"/>
      </rPr>
      <t>649,90</t>
    </r>
  </si>
  <si>
    <r>
      <rPr>
        <sz val="7"/>
        <rFont val="Arial"/>
        <family val="2"/>
      </rPr>
      <t>Placa de obra nas dimensões de 3,0 x 6,0 m, padrão DER-ES</t>
    </r>
  </si>
  <si>
    <r>
      <rPr>
        <sz val="7"/>
        <rFont val="Arial"/>
        <family val="2"/>
      </rPr>
      <t>298,59</t>
    </r>
  </si>
  <si>
    <r>
      <rPr>
        <sz val="7"/>
        <rFont val="Arial"/>
        <family val="2"/>
      </rPr>
      <t xml:space="preserve">Rede de água c/ padrão de entrada d'água diâm. 3/4" conf. CESAN, incl. tubos e conexões p/
</t>
    </r>
    <r>
      <rPr>
        <sz val="7"/>
        <rFont val="Arial"/>
        <family val="2"/>
      </rPr>
      <t>aliment., distrib., extravas. e limp., cons. o padrão a 25m</t>
    </r>
  </si>
  <si>
    <r>
      <rPr>
        <sz val="7"/>
        <rFont val="Arial"/>
        <family val="2"/>
      </rPr>
      <t>65,59</t>
    </r>
  </si>
  <si>
    <r>
      <rPr>
        <sz val="7"/>
        <rFont val="Arial"/>
        <family val="2"/>
      </rPr>
      <t xml:space="preserve">Rede de esgoto, contendo fossa e filtro, incl. tubos e conexões de ligação entre caixas,
</t>
    </r>
    <r>
      <rPr>
        <sz val="7"/>
        <rFont val="Arial"/>
        <family val="2"/>
      </rPr>
      <t>considerando distância de 25m</t>
    </r>
  </si>
  <si>
    <r>
      <rPr>
        <sz val="7"/>
        <rFont val="Arial"/>
        <family val="2"/>
      </rPr>
      <t>476,16</t>
    </r>
  </si>
  <si>
    <r>
      <rPr>
        <sz val="7"/>
        <rFont val="Arial"/>
        <family val="2"/>
      </rPr>
      <t xml:space="preserve">Rede de luz, incl. padrão entr. energia trifás. cabo ligação até barracões, quadro distrib., disj. e
</t>
    </r>
    <r>
      <rPr>
        <sz val="7"/>
        <rFont val="Arial"/>
        <family val="2"/>
      </rPr>
      <t>chave de força, cons. 20m entre padrão entr.e QDG</t>
    </r>
  </si>
  <si>
    <r>
      <rPr>
        <sz val="7"/>
        <rFont val="Arial"/>
        <family val="2"/>
      </rPr>
      <t>608,90</t>
    </r>
  </si>
  <si>
    <r>
      <rPr>
        <sz val="7"/>
        <rFont val="Arial"/>
        <family val="2"/>
      </rPr>
      <t xml:space="preserve">Refeitório c/ paredes chapa de comp. 12mm e pont. 8x8cm, piso ciment. e cob. telhas fibroc.
</t>
    </r>
    <r>
      <rPr>
        <sz val="7"/>
        <rFont val="Arial"/>
        <family val="2"/>
      </rPr>
      <t>6mm, incl. ponto de luz e cx. de insp. (1,21m²/func/turno)</t>
    </r>
  </si>
  <si>
    <r>
      <rPr>
        <sz val="7"/>
        <rFont val="Arial"/>
        <family val="2"/>
      </rPr>
      <t>605,15</t>
    </r>
  </si>
  <si>
    <r>
      <rPr>
        <sz val="7"/>
        <rFont val="Arial"/>
        <family val="2"/>
      </rPr>
      <t>Reservatório de fibra de vidro de 1000 L, incl. suporte em madeira de 7x12cm, elevado de 4m</t>
    </r>
  </si>
  <si>
    <r>
      <rPr>
        <sz val="7"/>
        <rFont val="Arial"/>
        <family val="2"/>
      </rPr>
      <t>3.475,94</t>
    </r>
  </si>
  <si>
    <r>
      <rPr>
        <sz val="7"/>
        <rFont val="Arial"/>
        <family val="2"/>
      </rPr>
      <t xml:space="preserve">Sanitário e vestiário de 40/60 func., c/ 33,90m², paredes chapa compens. 12mm e pont. 8x8cm
</t>
    </r>
    <r>
      <rPr>
        <sz val="7"/>
        <rFont val="Arial"/>
        <family val="2"/>
      </rPr>
      <t>, piso ciment., cobert. telha fibroc., incl. luz e cx. insp</t>
    </r>
  </si>
  <si>
    <r>
      <rPr>
        <sz val="7"/>
        <rFont val="Arial"/>
        <family val="2"/>
      </rPr>
      <t>36.012,62</t>
    </r>
  </si>
  <si>
    <r>
      <rPr>
        <sz val="7"/>
        <rFont val="Arial"/>
        <family val="2"/>
      </rPr>
      <t>Sistema separador de água e óleo</t>
    </r>
  </si>
  <si>
    <r>
      <rPr>
        <sz val="7"/>
        <rFont val="Arial"/>
        <family val="2"/>
      </rPr>
      <t>8.111,04</t>
    </r>
  </si>
  <si>
    <r>
      <rPr>
        <sz val="7"/>
        <rFont val="Arial"/>
        <family val="2"/>
      </rPr>
      <t xml:space="preserve">Tapume madeira compensada resinada e= 12mm h=2,20m, estr. c/ mad reflorest., incl
</t>
    </r>
    <r>
      <rPr>
        <sz val="7"/>
        <rFont val="Arial"/>
        <family val="2"/>
      </rPr>
      <t>montagem e pintura esmalte sintético (Custo adotado IOPES - código 020351)</t>
    </r>
  </si>
  <si>
    <r>
      <rPr>
        <sz val="7"/>
        <rFont val="Arial"/>
        <family val="2"/>
      </rPr>
      <t>302,79</t>
    </r>
  </si>
  <si>
    <r>
      <rPr>
        <sz val="7"/>
        <rFont val="Arial"/>
        <family val="2"/>
      </rPr>
      <t xml:space="preserve">Tapume Telha Metálica Ondulada 0,50mm Branca h=2,20m, incl. montagem estr. mad. 8"x8",
</t>
    </r>
    <r>
      <rPr>
        <sz val="7"/>
        <rFont val="Arial"/>
        <family val="2"/>
      </rPr>
      <t>incl. faixas pint. esmalte sintético c/ h=40cm (Reaproveitamento 2x)</t>
    </r>
  </si>
  <si>
    <r>
      <rPr>
        <sz val="7"/>
        <rFont val="Arial"/>
        <family val="2"/>
      </rPr>
      <t>253,36</t>
    </r>
  </si>
  <si>
    <r>
      <rPr>
        <sz val="7"/>
        <rFont val="Arial"/>
        <family val="2"/>
      </rPr>
      <t>Grupo de serviço: ADMINISTRAÇÃO LOCAL</t>
    </r>
  </si>
  <si>
    <r>
      <rPr>
        <sz val="7"/>
        <rFont val="Arial"/>
        <family val="2"/>
      </rPr>
      <t>Administração Local  (valor mensal a calcular de acordo com a obra)</t>
    </r>
  </si>
  <si>
    <r>
      <rPr>
        <sz val="7"/>
        <rFont val="Arial"/>
        <family val="2"/>
      </rPr>
      <t>vb</t>
    </r>
  </si>
  <si>
    <t>ÍNDICE EMPOLAMENTO</t>
  </si>
  <si>
    <t>COMPRIMENTO
DA RUA</t>
  </si>
  <si>
    <t>LADOS DA RUA</t>
  </si>
  <si>
    <t>FAIXA ELEVADA FE-17 -RUA DULFE PINHEIRO, ONDE SERÁ REMOVIDA A CAPA ASFÁLTICA E CALÇAMENTO ABAIXO DO ASFALTO</t>
  </si>
  <si>
    <t>FAIXA ELEVADA FE-18 -RUA DULFE PINHEIRO, ONDE SERÁ REMOVIDA A CAPA ASFÁLTICA E CALÇAMENTO ABAIXO DO ASFALTO</t>
  </si>
  <si>
    <t>FAIXA ELEVADA FE-19 -RUA GONÇALVES JÚNIOR, ONDE SERÁ REMOVIDA A CAPA ASFÁLTICA E CALÇAMENTO ABAIXO DO ASFALTO</t>
  </si>
  <si>
    <t>FAIXA ELEVADA FE-20 -RUA GALDINO FARIAS, ONDE SERÁ REMOVIDA A CAPA ASFÁLTICA E CALÇAMENTO ABAIXO DO ASFALTO</t>
  </si>
  <si>
    <t>FAIXA ELEVADA FE-18 -RUA DULFE PINHEIRO: ESPESSURA É IGUAL A 15 CM CM DO PAVIMENTO RETIRADO + 5 CM DA CAPA ASFÁLTICA</t>
  </si>
  <si>
    <t>FAIXA ELEVADA FE-19 -RUA GONÇALVES JÚNIOR: ESPESSURA É IGUAL A 15 CM CM DO PAVIMENTO RETIRADO + 5 CM DA CAPA ASFÁLTICA</t>
  </si>
  <si>
    <t>FAIXA ELEVADA  FE-20 -RUA GALDINO FARIAS: ESPESSURA É IGUAL A 15 CM CM DO PAVIMENTO RETIRADO + 5 CM DA CAPA ASFÁLTICA</t>
  </si>
  <si>
    <t>FAIXA ELEVADA FE-17 -RUA DULFE PINHEIRO: ESPESSURA É IGUAL A 15 CM CM DO PAVIMENTO RETIRADO + 5 CM DA CAPA ASFÁLTICA</t>
  </si>
  <si>
    <t>FAIXA ELEVADA FE-17 -RUA DULFE PINHEIRO</t>
  </si>
  <si>
    <t>FAIXA ELEVADA  FE-18 -RUA DULFE PINHEIRO</t>
  </si>
  <si>
    <t>FAIXA ELEVADA  FE-19 -RUA GONÇALVES JÚNIOR</t>
  </si>
  <si>
    <t>FAIXA ELEVADA FE-20 -RUA GALDINO FARIAS</t>
  </si>
  <si>
    <t>RETIRADA DA CAPA DE ASFALTO (5 CM) + CALÇAMENTO (15 CM) ABAIXO DO ASFALTO PARA CONSTRUÇÃO DA FAIXA ELEVADA FE-17 -RUA DULFE PINHEIRO</t>
  </si>
  <si>
    <t>RETIRADA DA CAPA DE ASFALTO (5 CM) + CALÇAMENTO (15 CM) ABAIXO DO ASFALTO PARA CONSTRUÇÃO DA FAIXA ELEVADA FE-18 -RUA DULFE PINHEIRO</t>
  </si>
  <si>
    <t>RETIRADA DA CAPA DE ASFALTO (5 CM) + CALÇAMENTO (15 CM) ABAIXO DO ASFALTO PARA CONSTRUÇÃO DA FAIXA ELEVADA FE-19 -RUA GONÇALVES JÚNIOR</t>
  </si>
  <si>
    <t>RETIRADA DA CAPA DE ASFALTO (5 CM) + CALÇAMENTO (15 CM) ABAIXO DO ASFALTO PARA CONSTRUÇÃO DA FAIXA ELEVADA FE-20 -RUA GALDINO FARIAS</t>
  </si>
  <si>
    <t>REMOÇÃO DA LOMBADA EXISTENTE PARA CONSTRUÇÃO DA FAIXA ELEVADA FE-17 -RUA DULFE PINHEIRO</t>
  </si>
  <si>
    <t>REMOÇÃO DA LOMBADA EXISTENTE PARA CONSTRUÇÃO DA FAIXA ELEVADA FE-18 -RUA DULFE PINHEIRO</t>
  </si>
  <si>
    <t>JUNÇÃO ENTRE A RAMPA FAIXA ELEVADA FE-17 -RUA DULFE PINHEIRO</t>
  </si>
  <si>
    <t>JUNÇÃO ENTRE A RAMPAFAIXA ELEVADA FE-18 -RUA DULFE PINHEIRO</t>
  </si>
  <si>
    <t>JUNÇÃO ENTRE A RAMPA FAIXA ELEVADA  FE-19 -RUA GONÇALVES JÚNIOR</t>
  </si>
  <si>
    <t>JUNÇÃO ENTRE A RAMPA FAIXA ELEVADA FE-20 -RUA GALDINO FARIAS</t>
  </si>
  <si>
    <t>CONCRETO DE REGULARIZAÇÃO PARA OS BLOCOS DE CONCRETO ASSENTADOS, COM FINALIDADE DE REJUNTAMENTO NAS LATERAIS JUNTO AO MEIO FIO DA FAIXA ELEVADA FE-17 -RUA DULFE PINHEIRO</t>
  </si>
  <si>
    <t>CONCRETO DE REGULARIZAÇÃO PARA OS BLOCOS DE CONCRETO ASSENTADOS, COM FINALIDADE DE REJUNTAMENTO NAS LATERAIS JUNTO AO MEIO FIO DA FAIXA ELEVADA FE-18 -RUA DULFE PINHEIRO</t>
  </si>
  <si>
    <t>CONCRETO DE REGULARIZAÇÃO PARA OS BLOCOS DE CONCRETO ASSENTADOS, COM FINALIDADE DE REJUNTAMENTO NAS LATERAIS JUNTO AO MEIO FIO DA FAIXA ELEVADA  FE-19 -RUA GONÇALVES JÚNIOR</t>
  </si>
  <si>
    <t>CONCRETO DE REGULARIZAÇÃO PARA OS BLOCOS DE CONCRETO ASSENTADOS, COM FINALIDADE DE REJUNTAMENTO NAS LATERAIS JUNTO AO MEIO FIO DA FAIXA ELEVADA FE-20 -RUA GALDINO FARIAS</t>
  </si>
  <si>
    <t>FÔRMA DE MADEIRA PARA PROTEÇÃO SUPERFICIAL DA JUNTA ENTRE BLOCOS E ASFALTO DURANTE A CONCRETAGEM, COM LARGURA MÍNIMA DE 20 CM NOS DOIS LADOS DA FAIXA ELEVADA FE-17 -RUA DULFE PINHEIRO</t>
  </si>
  <si>
    <t>FÔRMA DE MADEIRA PARA PROTEÇÃO SUPERFICIAL DA JUNTA ENTRE BLOCOS E ASFALTO DURANTE A CONCRETAGEM, COM LARGURA MÍNIMA DE 20 CM NOS DOIS LADOS DA FAIXA ELEVADA FE-18 -RUA DULFE PINHEIRO</t>
  </si>
  <si>
    <t>FÔRMA DE MADEIRA PARA PROTEÇÃO SUPERFICIAL DA JUNTA ENTRE BLOCOS E ASFALTO DURANTE A CONCRETAGEM, COM LARGURA MÍNIMA DE 20 CM NOS DOIS LADOS DA FAIXA ELEVADA FE-19 -RUA GONÇALVES JÚNIOR</t>
  </si>
  <si>
    <t>FÔRMA DE MADEIRA PARA PROTEÇÃO SUPERFICIAL DA JUNTA ENTRE BLOCOS E ASFALTO DURANTE A CONCRETAGEM, COM LARGURA MÍNIMA DE 20 CM NOS DOIS LADOS DA FAIXA ELEVADA FE-20 -RUA GALDINO FARIAS</t>
  </si>
  <si>
    <t>COMPRIMENTO DE MEIO FIO NAS LATERAIS DA FAIXA ELEVADA FE-17 -RUA DULFE PINHEIRO</t>
  </si>
  <si>
    <t>COMPRIMENTO DE MEIO FIO NAS LATERAIS DA FAIXA ELEVADA FE-18 -RUA DULFE PINHEIRO</t>
  </si>
  <si>
    <t>COMPRIMENTO DE MEIO FIO NAS LATERAIS DA FAIXA ELEVADA FE-19 -RUA GONÇALVES JÚNIOR</t>
  </si>
  <si>
    <t>COMPRIMENTO DE MEIO FIO NAS LATERAIS DA FAIXA ELEVADA FE-20 -RUA GALDINO FARIAS</t>
  </si>
  <si>
    <t>LISTRAS DA FAIXA DE PEDESTRES DA FAIXA ELEVADA FE-17 -RUA DULFE PINHEIRO</t>
  </si>
  <si>
    <t>LINHA DE RETENÇÃO DA FAIXA ELEVADA FE-17 -RUA DULFE PINHEIRO</t>
  </si>
  <si>
    <t>SÍMBOLO DE TRIÂNGULO DA FAIXA ELEVADA FE-17 -RUA DULFE PINHEIRO</t>
  </si>
  <si>
    <t>LISTRAS DA FAIXA DE PEDESTRES DA FAIXA ELEVADA  FE-18 -RUA DULFE PINHEIRO</t>
  </si>
  <si>
    <t>LINHA DE RETENÇÃO DA FAIXA ELEVADA  FE-18 -RUA DULFE PINHEIRO</t>
  </si>
  <si>
    <t>SÍMBOLO DE TRIÂNGULO DA FAIXA ELEVADA FE-18 -RUA DULFE PINHEIRO</t>
  </si>
  <si>
    <t>LISTRAS DA FAIXA DE PEDESTRES DA FAIXA ELEVADA FE-19 -RUA GONÇALVES JÚNIOR</t>
  </si>
  <si>
    <t>LINHA DE RETENÇÃO DA FAIXA ELEVADA FE-19 -RUA GONÇALVES JÚNIOR</t>
  </si>
  <si>
    <t>SÍMBOLO DE TRIÂNGULO DA FAIXA ELEVADA FE-19 -RUA GONÇALVES JÚNIOR</t>
  </si>
  <si>
    <t>LISTRAS DA FAIXA DE PEDESTRES DA FAIXA ELEVADA  FE-20 -RUA GALDINO FARIAS</t>
  </si>
  <si>
    <t>LINHA DE RETENÇÃO DA FAIXA ELEVADA  FE-20 -RUA GALDINO FARIAS</t>
  </si>
  <si>
    <t>SÍMBOLO DE TRIÂNGULO DA FAIXA ELEVADA  FE-20 -RUA GALDINO FARIAS</t>
  </si>
  <si>
    <t>SINAL DE REGULAMENTAÇÃO R-19 “VELOCIDADE MÁXIMA PERMITIDA” ATÉ 30 KM/H - FAIXA ELEVADA FE-17 -RUA DULFE PINHEIRO</t>
  </si>
  <si>
    <t>SINAL DE ADVERTÊNCIA A-18 “SALIÊNCIA OU LOMBADA" - FAIXA ELEVADA FE-17 -RUA DULFE PINHEIRO</t>
  </si>
  <si>
    <t>SINAL DE ADVERTÊNCIA A-32b “PASSAGEM SINALIZADA DE PEDESTRES COM SETA" - FAIXA ELEVADA  FE-17 -RUA DULFE PINHEIRO</t>
  </si>
  <si>
    <t>SINAL DE ADVERTÊNCIA A-32b “PASSAGEM SINALIZADA DE PEDESTRES COM SETA" - FAIXA ELEVADA  FE-13 -RUA ÁLVARO FERREIRA</t>
  </si>
  <si>
    <t>SINAL DE REGULAMENTAÇÃO R-19 “VELOCIDADE MÁXIMA PERMITIDA” ATÉ 30 KM/H - FAIXA ELEVADA 14 -RUA AIRTON PACCA</t>
  </si>
  <si>
    <t>SINAL DE REGULAMENTAÇÃO R-19 “VELOCIDADE MÁXIMA PERMITIDA” ATÉ 30 KM/H - FAIXA ELEVADA FE-18 -RUA DULFE PINHEIRO</t>
  </si>
  <si>
    <t>SINAL DE ADVERTÊNCIA A-18 “SALIÊNCIA OU LOMBADA" - FAIXA ELEVADA FE-18 -RUA DULFE PINHEIRO</t>
  </si>
  <si>
    <t>SINAL DE ADVERTÊNCIA A-32b “PASSAGEM SINALIZADA DE PEDESTRES COM SETA" - FAIXA ELEVADA FE-18 -RUA DULFE PINHEIRO</t>
  </si>
  <si>
    <t>SINAL DE REGULAMENTAÇÃO R-19 “VELOCIDADE MÁXIMA PERMITIDA” ATÉ 30 KM/H - FAIXA ELEVADA FE-19 -RUA GONÇALVES JÚNIOR</t>
  </si>
  <si>
    <t>SINAL DE ADVERTÊNCIA A-18 “SALIÊNCIA OU LOMBADA" - FAIXA ELEVADA FE-19 -RUA GONÇALVES JÚNIOR</t>
  </si>
  <si>
    <t>SINAL DE ADVERTÊNCIA A-32b “PASSAGEM SINALIZADA DE PEDESTRES COM SETA" - FAIXA ELEVADA FE-19 -RUA GONÇALVES JÚNIOR</t>
  </si>
  <si>
    <t>SINAL DE REGULAMENTAÇÃO R-19 “VELOCIDADE MÁXIMA PERMITIDA” ATÉ 30 KM/H - FAIXA ELEVADA FE-20 -RUA GALDINO FARIAS</t>
  </si>
  <si>
    <t>SINAL DE ADVERTÊNCIA A-18 “SALIÊNCIA OU LOMBADA" - FAIXA ELEVADA FE-20 -RUA GALDINO FARIAS</t>
  </si>
  <si>
    <t>SINAL DE ADVERTÊNCIA A-32b “PASSAGEM SINALIZADA DE PEDESTRES COM SETA" - FAIXA ELEVADA FE-20 -RUA GALDINO FARIAS</t>
  </si>
  <si>
    <t>COMPRIMENTO DO TUBO = LARGURA DA FAIXA ELEVADA  FE-17 -RUA DULFE PINHEIRO</t>
  </si>
  <si>
    <t>COMPRIMENTO DO TUBO = LARGURA DA FAIXA ELEVADA  FE-18 -RUA DULFE PINHEIRO</t>
  </si>
  <si>
    <t>COMPRIMENTO DO TUBO = LARGURA DA FAIXA ELEVADA FE-19 -RUA GONÇALVES JÚNIOR</t>
  </si>
  <si>
    <t>COMPRIMENTO DO TUBO = LARGURA DA FAIXA ELEVADA FE-20 -RUA GALDINO FARIAS</t>
  </si>
  <si>
    <t>BAIXO GUANDU - ES e IBITUBA</t>
  </si>
  <si>
    <t>PLACA DE IDENTIFICAÇÃO DA OBRA - BAIXO GUANDU</t>
  </si>
  <si>
    <t>PLACA DE IDENTIFICAÇÃO DA OBRA - IBITUBA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</si>
</sst>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mmm/yyyy"/>
    <numFmt numFmtId="168" formatCode="_-* #,##0.000_-;\-* #,##0.000_-;_-* &quot;-&quot;??_-;_-@_-"/>
    <numFmt numFmtId="169" formatCode="_-* #,##0.00000_-;\-* #,##0.00000_-;_-* &quot;-&quot;??_-;_-@_-"/>
    <numFmt numFmtId="170" formatCode="&quot;MÊS &quot;00"/>
    <numFmt numFmtId="171" formatCode="_-* #,##0.00_-;\-* #,##0.00_-;_-* \-??_-;_-@_-"/>
    <numFmt numFmtId="172" formatCode="_(* #,##0.00_);_(* \(#,##0.00\);_(* \-??_);_(@_)"/>
    <numFmt numFmtId="173" formatCode="_(&quot;R$ &quot;* #,##0.00_);_(&quot;R$ &quot;* \(#,##0.00\);_(&quot;R$ &quot;* \-??_);_(@_)"/>
    <numFmt numFmtId="174" formatCode="_(&quot;R$ &quot;* #,##0.00_);_(&quot;R$ &quot;* \(#,##0.00\);_(&quot;R$ &quot;* &quot;-&quot;??_);_(@_)"/>
    <numFmt numFmtId="175" formatCode="_(&quot;R$&quot;* #,##0.00_);_(&quot;R$&quot;* \(#,##0.00\);_(&quot;R$&quot;* \-??_);_(@_)"/>
    <numFmt numFmtId="176" formatCode="_-[$R$-416]\ * #,##0.00_-;\-[$R$-416]\ * #,##0.00_-;_-[$R$-416]\ * &quot;-&quot;??_-;_-@_-"/>
    <numFmt numFmtId="177" formatCode="_(&quot;$&quot;* #,##0.00_);_(&quot;$&quot;* \(#,##0.00\);_(&quot;$&quot;* &quot;-&quot;??_);_(@_)"/>
  </numFmts>
  <fonts count="127">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2"/>
      <color rgb="FF000000"/>
      <name val="Arial1"/>
    </font>
    <font>
      <sz val="12"/>
      <color rgb="FF000000"/>
      <name val="Arial1"/>
    </font>
    <font>
      <b/>
      <sz val="10"/>
      <color rgb="FF000000"/>
      <name val="Arial1"/>
    </font>
    <font>
      <sz val="10"/>
      <color rgb="FF000000"/>
      <name val="Arial1"/>
    </font>
    <font>
      <sz val="8"/>
      <color rgb="FF000000"/>
      <name val="Arial1"/>
    </font>
    <font>
      <sz val="9"/>
      <color rgb="FF000000"/>
      <name val="Liberation Sans"/>
      <family val="2"/>
    </font>
    <font>
      <b/>
      <sz val="10"/>
      <color theme="1"/>
      <name val="Arial1"/>
    </font>
    <font>
      <sz val="10"/>
      <color theme="1"/>
      <name val="Arial1"/>
    </font>
    <font>
      <sz val="3"/>
      <color theme="1"/>
      <name val="Arial1"/>
    </font>
    <font>
      <b/>
      <sz val="3"/>
      <color theme="1"/>
      <name val="Arial1"/>
    </font>
    <font>
      <b/>
      <sz val="9"/>
      <color rgb="FF000000"/>
      <name val="Liberation Sans"/>
      <family val="2"/>
    </font>
    <font>
      <b/>
      <sz val="10"/>
      <color theme="1"/>
      <name val="Arial"/>
      <family val="2"/>
    </font>
    <font>
      <sz val="10"/>
      <color rgb="FF000000"/>
      <name val="Liberation Sans"/>
      <family val="2"/>
    </font>
    <font>
      <i/>
      <sz val="10"/>
      <color theme="1"/>
      <name val="Arial1"/>
    </font>
    <font>
      <u/>
      <sz val="10"/>
      <color theme="1"/>
      <name val="Arial"/>
      <family val="2"/>
    </font>
    <font>
      <b/>
      <i/>
      <sz val="14"/>
      <color theme="1"/>
      <name val="Arial1"/>
    </font>
    <font>
      <b/>
      <sz val="10"/>
      <color rgb="FFFF0000"/>
      <name val="Arial1"/>
    </font>
    <font>
      <sz val="10"/>
      <color rgb="FF000000"/>
      <name val="Calibri"/>
      <family val="2"/>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sz val="9"/>
      <name val="Arial"/>
      <family val="2"/>
    </font>
    <font>
      <sz val="11"/>
      <color rgb="FF000000"/>
      <name val="Calibri"/>
      <family val="2"/>
    </font>
    <font>
      <b/>
      <sz val="13"/>
      <color rgb="FFFFFFFF"/>
      <name val="Calibri"/>
      <family val="2"/>
    </font>
    <font>
      <b/>
      <sz val="11"/>
      <color rgb="FFFFFFFF"/>
      <name val="Calibri"/>
      <family val="2"/>
    </font>
    <font>
      <b/>
      <sz val="12"/>
      <color rgb="FF000000"/>
      <name val="Calibri"/>
      <family val="2"/>
    </font>
    <font>
      <b/>
      <sz val="10"/>
      <color rgb="FFFFFFFF"/>
      <name val="Calibri"/>
      <family val="2"/>
    </font>
    <font>
      <b/>
      <sz val="10"/>
      <color rgb="FF000000"/>
      <name val="Calibri"/>
      <family val="2"/>
    </font>
    <font>
      <b/>
      <sz val="11"/>
      <color rgb="FF000000"/>
      <name val="Calibri"/>
      <family val="2"/>
    </font>
    <font>
      <sz val="7"/>
      <name val="Arial"/>
      <family val="2"/>
    </font>
    <font>
      <sz val="10"/>
      <color rgb="FF000000"/>
      <name val="Times New Roman"/>
      <family val="1"/>
    </font>
    <font>
      <b/>
      <sz val="7"/>
      <name val="Arial"/>
      <family val="2"/>
    </font>
    <font>
      <b/>
      <sz val="8"/>
      <color rgb="FF000000"/>
      <name val="Verdana-Bold"/>
    </font>
    <font>
      <sz val="8"/>
      <color rgb="FF000000"/>
      <name val="ArialMT"/>
    </font>
    <font>
      <b/>
      <sz val="8"/>
      <color rgb="FF000000"/>
      <name val="Arial-BoldMT"/>
    </font>
    <font>
      <sz val="10"/>
      <color rgb="FF000000"/>
      <name val="ArialMT"/>
    </font>
    <font>
      <b/>
      <sz val="12"/>
      <color rgb="FF1F416C"/>
      <name val="Verdana-Bold"/>
    </font>
    <font>
      <sz val="7"/>
      <color rgb="FF000000"/>
      <name val="Helvetica"/>
    </font>
    <font>
      <sz val="8"/>
      <color rgb="FF000000"/>
      <name val="Helvetica"/>
    </font>
    <font>
      <b/>
      <sz val="7"/>
      <color rgb="FF000000"/>
      <name val="Helvetica-Bold"/>
    </font>
    <font>
      <sz val="7"/>
      <color rgb="FF000000"/>
      <name val="Arial"/>
      <family val="2"/>
    </font>
  </fonts>
  <fills count="116">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969696"/>
        <bgColor rgb="FF96969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theme="0"/>
        <b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00B050"/>
        <bgColor indexed="64"/>
      </patternFill>
    </fill>
    <fill>
      <patternFill patternType="solid">
        <fgColor theme="2"/>
        <bgColor indexed="64"/>
      </patternFill>
    </fill>
    <fill>
      <patternFill patternType="solid">
        <fgColor rgb="FFE5E5E5"/>
      </patternFill>
    </fill>
  </fills>
  <borders count="51">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rgb="FF00000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top/>
      <bottom style="hair">
        <color indexed="64"/>
      </bottom>
      <diagonal/>
    </border>
    <border>
      <left/>
      <right/>
      <top/>
      <bottom style="thin">
        <color rgb="FF000000"/>
      </bottom>
      <diagonal/>
    </border>
    <border>
      <left style="thin">
        <color rgb="FF000000"/>
      </left>
      <right style="thin">
        <color rgb="FF000000"/>
      </right>
      <top style="thin">
        <color rgb="FF000000"/>
      </top>
      <bottom/>
      <diagonal/>
    </border>
  </borders>
  <cellStyleXfs count="305">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9"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8" fontId="54"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59" fillId="0" borderId="0"/>
    <xf numFmtId="173" fontId="59" fillId="0" borderId="0" applyBorder="0" applyProtection="0"/>
    <xf numFmtId="9" fontId="59" fillId="0" borderId="0" applyBorder="0" applyProtection="0"/>
    <xf numFmtId="171" fontId="54" fillId="0" borderId="0" applyBorder="0" applyProtection="0"/>
    <xf numFmtId="0" fontId="5" fillId="0" borderId="0"/>
    <xf numFmtId="0" fontId="5" fillId="0" borderId="0"/>
    <xf numFmtId="0" fontId="60" fillId="27" borderId="0" applyNumberFormat="0" applyBorder="0" applyAlignment="0" applyProtection="0"/>
    <xf numFmtId="0" fontId="60" fillId="26" borderId="0" applyNumberFormat="0" applyBorder="0" applyAlignment="0" applyProtection="0"/>
    <xf numFmtId="0" fontId="60" fillId="27" borderId="0" applyNumberFormat="0" applyBorder="0" applyAlignment="0" applyProtection="0"/>
    <xf numFmtId="0" fontId="60" fillId="29"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1" borderId="0" applyNumberFormat="0" applyBorder="0" applyAlignment="0" applyProtection="0"/>
    <xf numFmtId="0" fontId="60" fillId="30" borderId="0" applyNumberFormat="0" applyBorder="0" applyAlignment="0" applyProtection="0"/>
    <xf numFmtId="0" fontId="60" fillId="31" borderId="0" applyNumberFormat="0" applyBorder="0" applyAlignment="0" applyProtection="0"/>
    <xf numFmtId="0" fontId="60" fillId="33"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5" borderId="0" applyNumberFormat="0" applyBorder="0" applyAlignment="0" applyProtection="0"/>
    <xf numFmtId="0" fontId="60" fillId="34" borderId="0" applyNumberFormat="0" applyBorder="0" applyAlignment="0" applyProtection="0"/>
    <xf numFmtId="0" fontId="60" fillId="35" borderId="0" applyNumberFormat="0" applyBorder="0" applyAlignment="0" applyProtection="0"/>
    <xf numFmtId="0" fontId="60" fillId="37" borderId="0" applyNumberFormat="0" applyBorder="0" applyAlignment="0" applyProtection="0"/>
    <xf numFmtId="0" fontId="60" fillId="36" borderId="0" applyNumberFormat="0" applyBorder="0" applyAlignment="0" applyProtection="0"/>
    <xf numFmtId="0" fontId="60" fillId="37" borderId="0" applyNumberFormat="0" applyBorder="0" applyAlignment="0" applyProtection="0"/>
    <xf numFmtId="0" fontId="60" fillId="39"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1"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3"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33" borderId="0" applyNumberFormat="0" applyBorder="0" applyAlignment="0" applyProtection="0"/>
    <xf numFmtId="0" fontId="60" fillId="32" borderId="0" applyNumberFormat="0" applyBorder="0" applyAlignment="0" applyProtection="0"/>
    <xf numFmtId="0" fontId="60" fillId="33" borderId="0" applyNumberFormat="0" applyBorder="0" applyAlignment="0" applyProtection="0"/>
    <xf numFmtId="0" fontId="60" fillId="39"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5"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4" fillId="47" borderId="0" applyNumberFormat="0" applyBorder="0" applyAlignment="0" applyProtection="0"/>
    <xf numFmtId="0" fontId="64" fillId="46" borderId="0" applyNumberFormat="0" applyBorder="0" applyAlignment="0" applyProtection="0"/>
    <xf numFmtId="0" fontId="64" fillId="47" borderId="0" applyNumberFormat="0" applyBorder="0" applyAlignment="0" applyProtection="0"/>
    <xf numFmtId="0" fontId="64" fillId="41"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3" borderId="0" applyNumberFormat="0" applyBorder="0" applyAlignment="0" applyProtection="0"/>
    <xf numFmtId="0" fontId="64" fillId="42" borderId="0" applyNumberFormat="0" applyBorder="0" applyAlignment="0" applyProtection="0"/>
    <xf numFmtId="0" fontId="64" fillId="43" borderId="0" applyNumberFormat="0" applyBorder="0" applyAlignment="0" applyProtection="0"/>
    <xf numFmtId="0" fontId="64" fillId="49" borderId="0" applyNumberFormat="0" applyBorder="0" applyAlignment="0" applyProtection="0"/>
    <xf numFmtId="0" fontId="64" fillId="48" borderId="0" applyNumberFormat="0" applyBorder="0" applyAlignment="0" applyProtection="0"/>
    <xf numFmtId="0" fontId="64" fillId="49" borderId="0" applyNumberFormat="0" applyBorder="0" applyAlignment="0" applyProtection="0"/>
    <xf numFmtId="0" fontId="64" fillId="51" borderId="0" applyNumberFormat="0" applyBorder="0" applyAlignment="0" applyProtection="0"/>
    <xf numFmtId="0" fontId="64" fillId="50" borderId="0" applyNumberFormat="0" applyBorder="0" applyAlignment="0" applyProtection="0"/>
    <xf numFmtId="0" fontId="64" fillId="51" borderId="0" applyNumberFormat="0" applyBorder="0" applyAlignment="0" applyProtection="0"/>
    <xf numFmtId="0" fontId="64" fillId="53" borderId="0" applyNumberFormat="0" applyBorder="0" applyAlignment="0" applyProtection="0"/>
    <xf numFmtId="0" fontId="64" fillId="52" borderId="0" applyNumberFormat="0" applyBorder="0" applyAlignment="0" applyProtection="0"/>
    <xf numFmtId="0" fontId="64" fillId="53" borderId="0" applyNumberFormat="0" applyBorder="0" applyAlignment="0" applyProtection="0"/>
    <xf numFmtId="0" fontId="65" fillId="31" borderId="0" applyNumberFormat="0" applyBorder="0" applyAlignment="0" applyProtection="0"/>
    <xf numFmtId="0" fontId="65" fillId="30" borderId="0" applyNumberFormat="0" applyBorder="0" applyAlignment="0" applyProtection="0"/>
    <xf numFmtId="0" fontId="65" fillId="31" borderId="0" applyNumberFormat="0" applyBorder="0" applyAlignment="0" applyProtection="0"/>
    <xf numFmtId="0" fontId="66" fillId="55" borderId="9" applyNumberFormat="0" applyAlignment="0" applyProtection="0"/>
    <xf numFmtId="0" fontId="66" fillId="54" borderId="9" applyNumberFormat="0" applyAlignment="0" applyProtection="0"/>
    <xf numFmtId="0" fontId="66" fillId="55" borderId="9" applyNumberFormat="0" applyAlignment="0" applyProtection="0"/>
    <xf numFmtId="0" fontId="67" fillId="57" borderId="10" applyNumberFormat="0" applyAlignment="0" applyProtection="0"/>
    <xf numFmtId="0" fontId="67" fillId="56" borderId="10" applyNumberFormat="0" applyAlignment="0" applyProtection="0"/>
    <xf numFmtId="0" fontId="67" fillId="57" borderId="10" applyNumberFormat="0" applyAlignment="0" applyProtection="0"/>
    <xf numFmtId="0" fontId="68" fillId="0" borderId="11" applyNumberFormat="0" applyFill="0" applyAlignment="0" applyProtection="0"/>
    <xf numFmtId="0" fontId="64" fillId="59" borderId="0" applyNumberFormat="0" applyBorder="0" applyAlignment="0" applyProtection="0"/>
    <xf numFmtId="0" fontId="64" fillId="58" borderId="0" applyNumberFormat="0" applyBorder="0" applyAlignment="0" applyProtection="0"/>
    <xf numFmtId="0" fontId="64" fillId="59" borderId="0" applyNumberFormat="0" applyBorder="0" applyAlignment="0" applyProtection="0"/>
    <xf numFmtId="0" fontId="64" fillId="61" borderId="0" applyNumberFormat="0" applyBorder="0" applyAlignment="0" applyProtection="0"/>
    <xf numFmtId="0" fontId="64" fillId="60" borderId="0" applyNumberFormat="0" applyBorder="0" applyAlignment="0" applyProtection="0"/>
    <xf numFmtId="0" fontId="64" fillId="61" borderId="0" applyNumberFormat="0" applyBorder="0" applyAlignment="0" applyProtection="0"/>
    <xf numFmtId="0" fontId="64" fillId="63" borderId="0" applyNumberFormat="0" applyBorder="0" applyAlignment="0" applyProtection="0"/>
    <xf numFmtId="0" fontId="64" fillId="62" borderId="0" applyNumberFormat="0" applyBorder="0" applyAlignment="0" applyProtection="0"/>
    <xf numFmtId="0" fontId="64" fillId="63" borderId="0" applyNumberFormat="0" applyBorder="0" applyAlignment="0" applyProtection="0"/>
    <xf numFmtId="0" fontId="64" fillId="49" borderId="0" applyNumberFormat="0" applyBorder="0" applyAlignment="0" applyProtection="0"/>
    <xf numFmtId="0" fontId="64" fillId="48" borderId="0" applyNumberFormat="0" applyBorder="0" applyAlignment="0" applyProtection="0"/>
    <xf numFmtId="0" fontId="64" fillId="49" borderId="0" applyNumberFormat="0" applyBorder="0" applyAlignment="0" applyProtection="0"/>
    <xf numFmtId="0" fontId="64" fillId="51" borderId="0" applyNumberFormat="0" applyBorder="0" applyAlignment="0" applyProtection="0"/>
    <xf numFmtId="0" fontId="64" fillId="50" borderId="0" applyNumberFormat="0" applyBorder="0" applyAlignment="0" applyProtection="0"/>
    <xf numFmtId="0" fontId="64" fillId="51" borderId="0" applyNumberFormat="0" applyBorder="0" applyAlignment="0" applyProtection="0"/>
    <xf numFmtId="0" fontId="64" fillId="65" borderId="0" applyNumberFormat="0" applyBorder="0" applyAlignment="0" applyProtection="0"/>
    <xf numFmtId="0" fontId="64" fillId="64" borderId="0" applyNumberFormat="0" applyBorder="0" applyAlignment="0" applyProtection="0"/>
    <xf numFmtId="0" fontId="64" fillId="65" borderId="0" applyNumberFormat="0" applyBorder="0" applyAlignment="0" applyProtection="0"/>
    <xf numFmtId="0" fontId="69" fillId="37" borderId="9" applyNumberFormat="0" applyAlignment="0" applyProtection="0"/>
    <xf numFmtId="0" fontId="69" fillId="36" borderId="9" applyNumberFormat="0" applyAlignment="0" applyProtection="0"/>
    <xf numFmtId="0" fontId="69" fillId="37" borderId="9" applyNumberFormat="0" applyAlignment="0" applyProtection="0"/>
    <xf numFmtId="0" fontId="60" fillId="0" borderId="0"/>
    <xf numFmtId="0" fontId="70" fillId="29" borderId="0" applyNumberFormat="0" applyBorder="0" applyAlignment="0" applyProtection="0"/>
    <xf numFmtId="0" fontId="70" fillId="28" borderId="0" applyNumberFormat="0" applyBorder="0" applyAlignment="0" applyProtection="0"/>
    <xf numFmtId="0" fontId="70" fillId="29" borderId="0" applyNumberFormat="0" applyBorder="0" applyAlignment="0" applyProtection="0"/>
    <xf numFmtId="44" fontId="60" fillId="0" borderId="0" applyFont="0" applyFill="0" applyBorder="0" applyAlignment="0" applyProtection="0"/>
    <xf numFmtId="175" fontId="54" fillId="0" borderId="0" applyFill="0" applyBorder="0" applyAlignment="0" applyProtection="0"/>
    <xf numFmtId="174" fontId="54" fillId="0" borderId="0" applyFont="0" applyFill="0" applyBorder="0" applyAlignment="0" applyProtection="0"/>
    <xf numFmtId="44" fontId="5" fillId="0" borderId="0" applyFont="0" applyFill="0" applyBorder="0" applyAlignment="0" applyProtection="0"/>
    <xf numFmtId="0" fontId="71" fillId="67" borderId="0" applyNumberFormat="0" applyBorder="0" applyAlignment="0" applyProtection="0"/>
    <xf numFmtId="0" fontId="71" fillId="66" borderId="0" applyNumberFormat="0" applyBorder="0" applyAlignment="0" applyProtection="0"/>
    <xf numFmtId="0" fontId="71" fillId="67" borderId="0" applyNumberFormat="0" applyBorder="0" applyAlignment="0" applyProtection="0"/>
    <xf numFmtId="0" fontId="54" fillId="0" borderId="0"/>
    <xf numFmtId="0" fontId="61" fillId="0" borderId="0" applyNumberFormat="0" applyFill="0" applyBorder="0" applyProtection="0">
      <alignment vertical="top" wrapText="1"/>
    </xf>
    <xf numFmtId="0" fontId="54" fillId="0" borderId="0"/>
    <xf numFmtId="0" fontId="54" fillId="0" borderId="0"/>
    <xf numFmtId="0" fontId="54" fillId="0" borderId="0"/>
    <xf numFmtId="0" fontId="79" fillId="0" borderId="0"/>
    <xf numFmtId="0" fontId="5" fillId="0" borderId="0"/>
    <xf numFmtId="0" fontId="54" fillId="0" borderId="0"/>
    <xf numFmtId="0" fontId="54" fillId="0" borderId="0"/>
    <xf numFmtId="0" fontId="54" fillId="68" borderId="12" applyNumberFormat="0" applyFont="0" applyAlignment="0" applyProtection="0"/>
    <xf numFmtId="0" fontId="54" fillId="69" borderId="12" applyNumberFormat="0" applyAlignment="0" applyProtection="0"/>
    <xf numFmtId="0" fontId="54" fillId="68" borderId="12" applyNumberFormat="0" applyFont="0" applyAlignment="0" applyProtection="0"/>
    <xf numFmtId="0" fontId="54" fillId="68" borderId="12" applyNumberFormat="0" applyFont="0" applyAlignment="0" applyProtection="0"/>
    <xf numFmtId="0" fontId="54" fillId="69" borderId="12" applyNumberFormat="0" applyAlignment="0" applyProtection="0"/>
    <xf numFmtId="0" fontId="54" fillId="68" borderId="12" applyNumberFormat="0" applyFont="0" applyAlignment="0" applyProtection="0"/>
    <xf numFmtId="0" fontId="54" fillId="69" borderId="12" applyNumberFormat="0" applyAlignment="0" applyProtection="0"/>
    <xf numFmtId="0" fontId="54" fillId="68" borderId="12" applyNumberFormat="0" applyFont="0" applyAlignment="0" applyProtection="0"/>
    <xf numFmtId="0" fontId="54" fillId="68" borderId="12" applyNumberFormat="0" applyFont="0" applyAlignment="0" applyProtection="0"/>
    <xf numFmtId="0" fontId="54" fillId="68" borderId="12" applyNumberFormat="0" applyFont="0" applyAlignment="0" applyProtection="0"/>
    <xf numFmtId="0" fontId="54" fillId="68" borderId="12" applyNumberFormat="0" applyFont="0" applyAlignment="0" applyProtection="0"/>
    <xf numFmtId="0" fontId="54" fillId="68" borderId="12" applyNumberFormat="0" applyFont="0" applyAlignment="0" applyProtection="0"/>
    <xf numFmtId="0" fontId="54" fillId="68" borderId="12" applyNumberFormat="0" applyFont="0" applyAlignment="0" applyProtection="0"/>
    <xf numFmtId="0" fontId="54" fillId="68" borderId="12" applyNumberFormat="0" applyFont="0" applyAlignment="0" applyProtection="0"/>
    <xf numFmtId="0" fontId="54" fillId="68" borderId="12" applyNumberFormat="0" applyFont="0" applyAlignment="0" applyProtection="0"/>
    <xf numFmtId="9" fontId="60" fillId="0" borderId="0" applyFont="0" applyFill="0" applyBorder="0" applyAlignment="0" applyProtection="0"/>
    <xf numFmtId="9" fontId="54" fillId="0" borderId="0" applyFont="0" applyFill="0" applyBorder="0" applyAlignment="0" applyProtection="0"/>
    <xf numFmtId="9" fontId="54" fillId="0" borderId="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9" fontId="54" fillId="0" borderId="0" applyFont="0" applyFill="0" applyBorder="0" applyAlignment="0" applyProtection="0"/>
    <xf numFmtId="0" fontId="72" fillId="55" borderId="13" applyNumberFormat="0" applyAlignment="0" applyProtection="0"/>
    <xf numFmtId="0" fontId="72" fillId="54" borderId="13" applyNumberFormat="0" applyAlignment="0" applyProtection="0"/>
    <xf numFmtId="0" fontId="72" fillId="55" borderId="13" applyNumberFormat="0" applyAlignment="0" applyProtection="0"/>
    <xf numFmtId="43" fontId="54" fillId="0" borderId="0" applyFont="0" applyFill="0" applyBorder="0" applyAlignment="0" applyProtection="0"/>
    <xf numFmtId="172" fontId="54" fillId="0" borderId="0" applyFill="0" applyBorder="0" applyAlignment="0" applyProtection="0"/>
    <xf numFmtId="43" fontId="54" fillId="0" borderId="0" applyFont="0" applyFill="0" applyBorder="0" applyAlignment="0" applyProtection="0"/>
    <xf numFmtId="172" fontId="54" fillId="0" borderId="0" applyFill="0" applyBorder="0" applyAlignment="0" applyProtection="0"/>
    <xf numFmtId="0" fontId="62" fillId="0" borderId="0" applyNumberFormat="0" applyFill="0" applyBorder="0" applyAlignment="0" applyProtection="0"/>
    <xf numFmtId="0" fontId="73" fillId="0" borderId="0" applyNumberFormat="0" applyFill="0" applyBorder="0" applyAlignment="0" applyProtection="0"/>
    <xf numFmtId="0" fontId="75" fillId="0" borderId="14" applyNumberFormat="0" applyFill="0" applyAlignment="0" applyProtection="0"/>
    <xf numFmtId="0" fontId="75" fillId="0" borderId="14" applyNumberFormat="0" applyFill="0" applyAlignment="0" applyProtection="0"/>
    <xf numFmtId="0" fontId="74" fillId="0" borderId="0" applyNumberFormat="0" applyFill="0" applyBorder="0" applyAlignment="0" applyProtection="0"/>
    <xf numFmtId="0" fontId="75" fillId="0" borderId="14" applyNumberFormat="0" applyFill="0" applyAlignment="0" applyProtection="0"/>
    <xf numFmtId="0" fontId="74" fillId="0" borderId="0" applyNumberFormat="0" applyFill="0" applyBorder="0" applyAlignment="0" applyProtection="0"/>
    <xf numFmtId="0" fontId="76" fillId="0" borderId="15" applyNumberFormat="0" applyFill="0" applyAlignment="0" applyProtection="0"/>
    <xf numFmtId="0" fontId="77" fillId="0" borderId="16" applyNumberFormat="0" applyFill="0" applyAlignment="0" applyProtection="0"/>
    <xf numFmtId="0" fontId="77" fillId="0" borderId="0" applyNumberFormat="0" applyFill="0" applyBorder="0" applyAlignment="0" applyProtection="0"/>
    <xf numFmtId="0" fontId="74" fillId="0" borderId="0" applyNumberFormat="0" applyFill="0" applyBorder="0" applyAlignment="0" applyProtection="0"/>
    <xf numFmtId="0" fontId="78" fillId="0" borderId="17" applyNumberFormat="0" applyFill="0" applyAlignment="0" applyProtection="0"/>
    <xf numFmtId="43" fontId="60" fillId="0" borderId="0" applyFont="0" applyFill="0" applyBorder="0" applyAlignment="0" applyProtection="0"/>
    <xf numFmtId="43" fontId="60" fillId="0" borderId="0" applyFont="0" applyFill="0" applyBorder="0" applyAlignment="0" applyProtection="0"/>
    <xf numFmtId="172" fontId="54" fillId="0" borderId="0" applyFill="0" applyBorder="0" applyAlignment="0" applyProtection="0"/>
    <xf numFmtId="43" fontId="54" fillId="0" borderId="0" applyFont="0" applyFill="0" applyBorder="0" applyAlignment="0" applyProtection="0"/>
    <xf numFmtId="172" fontId="54" fillId="0" borderId="0" applyFill="0" applyBorder="0" applyAlignment="0" applyProtection="0"/>
    <xf numFmtId="43" fontId="54" fillId="0" borderId="0" applyFont="0" applyFill="0" applyBorder="0" applyAlignment="0" applyProtection="0"/>
    <xf numFmtId="172" fontId="54" fillId="0" borderId="0" applyFill="0" applyBorder="0" applyAlignment="0" applyProtection="0"/>
    <xf numFmtId="43" fontId="54" fillId="0" borderId="0" applyFont="0" applyFill="0" applyBorder="0" applyAlignment="0" applyProtection="0"/>
    <xf numFmtId="43" fontId="63" fillId="0" borderId="0" applyFont="0" applyFill="0" applyBorder="0" applyAlignment="0" applyProtection="0"/>
    <xf numFmtId="43" fontId="54" fillId="0" borderId="0" applyFont="0" applyFill="0" applyBorder="0" applyAlignment="0" applyProtection="0"/>
    <xf numFmtId="43" fontId="6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73" fontId="59" fillId="0" borderId="0" applyBorder="0" applyProtection="0"/>
    <xf numFmtId="0" fontId="59" fillId="0" borderId="0"/>
    <xf numFmtId="0" fontId="59" fillId="0" borderId="0"/>
    <xf numFmtId="0" fontId="59" fillId="0" borderId="0"/>
    <xf numFmtId="0" fontId="90" fillId="0" borderId="0" applyNumberFormat="0" applyFill="0" applyBorder="0" applyAlignment="0" applyProtection="0"/>
    <xf numFmtId="0" fontId="91" fillId="0" borderId="31" applyNumberFormat="0" applyFill="0" applyAlignment="0" applyProtection="0"/>
    <xf numFmtId="0" fontId="92" fillId="0" borderId="32" applyNumberFormat="0" applyFill="0" applyAlignment="0" applyProtection="0"/>
    <xf numFmtId="0" fontId="93" fillId="0" borderId="33" applyNumberFormat="0" applyFill="0" applyAlignment="0" applyProtection="0"/>
    <xf numFmtId="0" fontId="93" fillId="0" borderId="0" applyNumberFormat="0" applyFill="0" applyBorder="0" applyAlignment="0" applyProtection="0"/>
    <xf numFmtId="0" fontId="94" fillId="81" borderId="0" applyNumberFormat="0" applyBorder="0" applyAlignment="0" applyProtection="0"/>
    <xf numFmtId="0" fontId="95" fillId="82" borderId="0" applyNumberFormat="0" applyBorder="0" applyAlignment="0" applyProtection="0"/>
    <xf numFmtId="0" fontId="96" fillId="84" borderId="34" applyNumberFormat="0" applyAlignment="0" applyProtection="0"/>
    <xf numFmtId="0" fontId="97" fillId="85" borderId="35" applyNumberFormat="0" applyAlignment="0" applyProtection="0"/>
    <xf numFmtId="0" fontId="98" fillId="85" borderId="34" applyNumberFormat="0" applyAlignment="0" applyProtection="0"/>
    <xf numFmtId="0" fontId="99" fillId="0" borderId="36" applyNumberFormat="0" applyFill="0" applyAlignment="0" applyProtection="0"/>
    <xf numFmtId="0" fontId="100" fillId="86" borderId="37"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39" applyNumberFormat="0" applyFill="0" applyAlignment="0" applyProtection="0"/>
    <xf numFmtId="0" fontId="104" fillId="88" borderId="0" applyNumberFormat="0" applyBorder="0" applyAlignment="0" applyProtection="0"/>
    <xf numFmtId="0" fontId="2" fillId="89" borderId="0" applyNumberFormat="0" applyBorder="0" applyAlignment="0" applyProtection="0"/>
    <xf numFmtId="0" fontId="2" fillId="90" borderId="0" applyNumberFormat="0" applyBorder="0" applyAlignment="0" applyProtection="0"/>
    <xf numFmtId="0" fontId="104" fillId="92" borderId="0" applyNumberFormat="0" applyBorder="0" applyAlignment="0" applyProtection="0"/>
    <xf numFmtId="0" fontId="2" fillId="93" borderId="0" applyNumberFormat="0" applyBorder="0" applyAlignment="0" applyProtection="0"/>
    <xf numFmtId="0" fontId="2" fillId="94" borderId="0" applyNumberFormat="0" applyBorder="0" applyAlignment="0" applyProtection="0"/>
    <xf numFmtId="0" fontId="104" fillId="96" borderId="0" applyNumberFormat="0" applyBorder="0" applyAlignment="0" applyProtection="0"/>
    <xf numFmtId="0" fontId="2" fillId="97" borderId="0" applyNumberFormat="0" applyBorder="0" applyAlignment="0" applyProtection="0"/>
    <xf numFmtId="0" fontId="2" fillId="98" borderId="0" applyNumberFormat="0" applyBorder="0" applyAlignment="0" applyProtection="0"/>
    <xf numFmtId="0" fontId="104" fillId="100" borderId="0" applyNumberFormat="0" applyBorder="0" applyAlignment="0" applyProtection="0"/>
    <xf numFmtId="0" fontId="2" fillId="101" borderId="0" applyNumberFormat="0" applyBorder="0" applyAlignment="0" applyProtection="0"/>
    <xf numFmtId="0" fontId="2" fillId="102" borderId="0" applyNumberFormat="0" applyBorder="0" applyAlignment="0" applyProtection="0"/>
    <xf numFmtId="0" fontId="104" fillId="104" borderId="0" applyNumberFormat="0" applyBorder="0" applyAlignment="0" applyProtection="0"/>
    <xf numFmtId="0" fontId="2" fillId="105" borderId="0" applyNumberFormat="0" applyBorder="0" applyAlignment="0" applyProtection="0"/>
    <xf numFmtId="0" fontId="2" fillId="106" borderId="0" applyNumberFormat="0" applyBorder="0" applyAlignment="0" applyProtection="0"/>
    <xf numFmtId="0" fontId="104" fillId="108" borderId="0" applyNumberFormat="0" applyBorder="0" applyAlignment="0" applyProtection="0"/>
    <xf numFmtId="0" fontId="2" fillId="109" borderId="0" applyNumberFormat="0" applyBorder="0" applyAlignment="0" applyProtection="0"/>
    <xf numFmtId="0" fontId="2" fillId="110" borderId="0" applyNumberFormat="0" applyBorder="0" applyAlignment="0" applyProtection="0"/>
    <xf numFmtId="0" fontId="2" fillId="0" borderId="0"/>
    <xf numFmtId="0" fontId="106" fillId="83" borderId="0" applyNumberFormat="0" applyBorder="0" applyAlignment="0" applyProtection="0"/>
    <xf numFmtId="0" fontId="2" fillId="87" borderId="38" applyNumberFormat="0" applyFont="0" applyAlignment="0" applyProtection="0"/>
    <xf numFmtId="0" fontId="104" fillId="91" borderId="0" applyNumberFormat="0" applyBorder="0" applyAlignment="0" applyProtection="0"/>
    <xf numFmtId="0" fontId="104" fillId="95" borderId="0" applyNumberFormat="0" applyBorder="0" applyAlignment="0" applyProtection="0"/>
    <xf numFmtId="0" fontId="104" fillId="99" borderId="0" applyNumberFormat="0" applyBorder="0" applyAlignment="0" applyProtection="0"/>
    <xf numFmtId="0" fontId="104" fillId="103" borderId="0" applyNumberFormat="0" applyBorder="0" applyAlignment="0" applyProtection="0"/>
    <xf numFmtId="0" fontId="104" fillId="107" borderId="0" applyNumberFormat="0" applyBorder="0" applyAlignment="0" applyProtection="0"/>
    <xf numFmtId="0" fontId="104" fillId="111" borderId="0" applyNumberFormat="0" applyBorder="0" applyAlignment="0" applyProtection="0"/>
    <xf numFmtId="177" fontId="54" fillId="0" borderId="0" applyFont="0" applyFill="0" applyBorder="0" applyAlignment="0" applyProtection="0"/>
    <xf numFmtId="0" fontId="116" fillId="0" borderId="0"/>
    <xf numFmtId="44"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 fillId="0" borderId="0"/>
    <xf numFmtId="0" fontId="1" fillId="0" borderId="0"/>
    <xf numFmtId="44" fontId="60" fillId="0" borderId="0" applyFont="0" applyFill="0" applyBorder="0" applyAlignment="0" applyProtection="0"/>
    <xf numFmtId="44" fontId="1" fillId="0" borderId="0" applyFont="0" applyFill="0" applyBorder="0" applyAlignment="0" applyProtection="0"/>
    <xf numFmtId="0" fontId="1" fillId="0" borderId="0"/>
    <xf numFmtId="43" fontId="54" fillId="0" borderId="0" applyFont="0" applyFill="0" applyBorder="0" applyAlignment="0" applyProtection="0"/>
    <xf numFmtId="43" fontId="54"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3" fillId="0" borderId="0" applyFont="0" applyFill="0" applyBorder="0" applyAlignment="0" applyProtection="0"/>
    <xf numFmtId="43" fontId="54" fillId="0" borderId="0" applyFont="0" applyFill="0" applyBorder="0" applyAlignment="0" applyProtection="0"/>
    <xf numFmtId="43" fontId="60"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0" fontId="1" fillId="89" borderId="0" applyNumberFormat="0" applyBorder="0" applyAlignment="0" applyProtection="0"/>
    <xf numFmtId="0" fontId="1" fillId="90"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1" fillId="97" borderId="0" applyNumberFormat="0" applyBorder="0" applyAlignment="0" applyProtection="0"/>
    <xf numFmtId="0" fontId="1" fillId="98" borderId="0" applyNumberFormat="0" applyBorder="0" applyAlignment="0" applyProtection="0"/>
    <xf numFmtId="0" fontId="1" fillId="101" borderId="0" applyNumberFormat="0" applyBorder="0" applyAlignment="0" applyProtection="0"/>
    <xf numFmtId="0" fontId="1" fillId="102" borderId="0" applyNumberFormat="0" applyBorder="0" applyAlignment="0" applyProtection="0"/>
    <xf numFmtId="0" fontId="1" fillId="105" borderId="0" applyNumberFormat="0" applyBorder="0" applyAlignment="0" applyProtection="0"/>
    <xf numFmtId="0" fontId="1" fillId="106" borderId="0" applyNumberFormat="0" applyBorder="0" applyAlignment="0" applyProtection="0"/>
    <xf numFmtId="0" fontId="1" fillId="109" borderId="0" applyNumberFormat="0" applyBorder="0" applyAlignment="0" applyProtection="0"/>
    <xf numFmtId="0" fontId="1" fillId="110" borderId="0" applyNumberFormat="0" applyBorder="0" applyAlignment="0" applyProtection="0"/>
    <xf numFmtId="0" fontId="1" fillId="0" borderId="0"/>
    <xf numFmtId="0" fontId="1" fillId="87" borderId="38" applyNumberFormat="0" applyFont="0" applyAlignment="0" applyProtection="0"/>
  </cellStyleXfs>
  <cellXfs count="477">
    <xf numFmtId="0" fontId="0" fillId="0" borderId="0" xfId="0"/>
    <xf numFmtId="0" fontId="31" fillId="0" borderId="0" xfId="17" applyFont="1"/>
    <xf numFmtId="0" fontId="32" fillId="0" borderId="0" xfId="17" applyFont="1"/>
    <xf numFmtId="0" fontId="31" fillId="0" borderId="0" xfId="17" applyFont="1" applyAlignment="1">
      <alignment horizontal="right"/>
    </xf>
    <xf numFmtId="0" fontId="31" fillId="12" borderId="2" xfId="17" applyFont="1" applyFill="1" applyBorder="1" applyAlignment="1">
      <alignment horizontal="center" vertical="center" wrapText="1"/>
    </xf>
    <xf numFmtId="0" fontId="32" fillId="0" borderId="0" xfId="17" applyFont="1" applyAlignment="1">
      <alignment horizontal="center"/>
    </xf>
    <xf numFmtId="0" fontId="32" fillId="0" borderId="2" xfId="17" applyFont="1" applyBorder="1"/>
    <xf numFmtId="166" fontId="32" fillId="0" borderId="2" xfId="8" applyFont="1" applyBorder="1"/>
    <xf numFmtId="0" fontId="32" fillId="0" borderId="2" xfId="17" applyFont="1" applyBorder="1" applyAlignment="1">
      <alignment wrapText="1"/>
    </xf>
    <xf numFmtId="10" fontId="32" fillId="0" borderId="0" xfId="17" applyNumberFormat="1" applyFont="1"/>
    <xf numFmtId="0" fontId="32" fillId="0" borderId="0" xfId="17" applyFont="1" applyAlignment="1">
      <alignment horizontal="right"/>
    </xf>
    <xf numFmtId="0" fontId="32" fillId="0" borderId="2" xfId="17" applyFont="1" applyBorder="1" applyAlignment="1">
      <alignment horizontal="right"/>
    </xf>
    <xf numFmtId="0" fontId="48" fillId="0" borderId="0" xfId="0" applyFont="1"/>
    <xf numFmtId="49" fontId="48" fillId="0" borderId="0" xfId="0" applyNumberFormat="1" applyFont="1"/>
    <xf numFmtId="43" fontId="48" fillId="0" borderId="0" xfId="27" applyFont="1" applyFill="1"/>
    <xf numFmtId="166" fontId="32" fillId="0" borderId="2" xfId="8" applyFont="1" applyBorder="1" applyAlignment="1">
      <alignment horizontal="center"/>
    </xf>
    <xf numFmtId="0" fontId="49" fillId="13" borderId="0" xfId="0" applyFont="1" applyFill="1" applyAlignment="1" applyProtection="1">
      <alignment vertical="center"/>
      <protection hidden="1"/>
    </xf>
    <xf numFmtId="0" fontId="8" fillId="0" borderId="0" xfId="0" applyFont="1" applyAlignment="1" applyProtection="1">
      <alignment vertical="center"/>
      <protection hidden="1"/>
    </xf>
    <xf numFmtId="44" fontId="49" fillId="13" borderId="0" xfId="1" applyFont="1" applyFill="1" applyAlignment="1" applyProtection="1">
      <alignment horizontal="center" vertical="center"/>
      <protection hidden="1"/>
    </xf>
    <xf numFmtId="10" fontId="49" fillId="13" borderId="0" xfId="30"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49" fillId="0" borderId="0" xfId="0" applyFont="1" applyAlignment="1" applyProtection="1">
      <alignment vertical="center"/>
      <protection hidden="1"/>
    </xf>
    <xf numFmtId="0" fontId="56" fillId="0" borderId="0" xfId="0" applyFont="1" applyProtection="1">
      <protection hidden="1"/>
    </xf>
    <xf numFmtId="0" fontId="57" fillId="0" borderId="0" xfId="0" applyFont="1" applyAlignment="1" applyProtection="1">
      <alignment horizontal="center" vertical="center"/>
      <protection hidden="1"/>
    </xf>
    <xf numFmtId="0" fontId="56"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43" fillId="0" borderId="0" xfId="0" applyFont="1" applyAlignment="1" applyProtection="1">
      <alignment vertical="center"/>
      <protection hidden="1"/>
    </xf>
    <xf numFmtId="169" fontId="43" fillId="0" borderId="0" xfId="27" applyNumberFormat="1" applyFont="1" applyBorder="1" applyAlignment="1" applyProtection="1">
      <alignment vertical="center"/>
      <protection hidden="1"/>
    </xf>
    <xf numFmtId="0" fontId="43" fillId="0" borderId="0" xfId="0" applyFont="1" applyAlignment="1" applyProtection="1">
      <alignment horizontal="center" vertical="center"/>
      <protection hidden="1"/>
    </xf>
    <xf numFmtId="4" fontId="43" fillId="0" borderId="0" xfId="0" applyNumberFormat="1" applyFont="1" applyAlignment="1" applyProtection="1">
      <alignment vertical="center"/>
      <protection hidden="1"/>
    </xf>
    <xf numFmtId="0" fontId="46" fillId="0" borderId="0" xfId="0" applyFont="1" applyAlignment="1" applyProtection="1">
      <alignment vertical="center"/>
      <protection hidden="1"/>
    </xf>
    <xf numFmtId="0" fontId="25" fillId="0" borderId="0" xfId="0" applyFont="1" applyProtection="1">
      <protection hidden="1"/>
    </xf>
    <xf numFmtId="0" fontId="26" fillId="0" borderId="0" xfId="0" applyFont="1" applyProtection="1">
      <protection hidden="1"/>
    </xf>
    <xf numFmtId="0" fontId="26" fillId="0" borderId="0" xfId="0" applyFont="1" applyAlignment="1" applyProtection="1">
      <alignment horizontal="left"/>
      <protection hidden="1"/>
    </xf>
    <xf numFmtId="0" fontId="27" fillId="0" borderId="0" xfId="0" applyFont="1" applyAlignment="1" applyProtection="1">
      <alignment horizontal="center"/>
      <protection hidden="1"/>
    </xf>
    <xf numFmtId="0" fontId="28" fillId="0" borderId="0" xfId="0" applyFont="1" applyProtection="1">
      <protection hidden="1"/>
    </xf>
    <xf numFmtId="0" fontId="28" fillId="0" borderId="0" xfId="0" applyFont="1" applyAlignment="1" applyProtection="1">
      <alignment horizontal="left"/>
      <protection hidden="1"/>
    </xf>
    <xf numFmtId="0" fontId="29" fillId="0" borderId="0" xfId="0" applyFont="1" applyAlignment="1" applyProtection="1">
      <alignment horizontal="right" vertical="center"/>
      <protection hidden="1"/>
    </xf>
    <xf numFmtId="0" fontId="27" fillId="0" borderId="0" xfId="0" applyFont="1" applyProtection="1">
      <protection hidden="1"/>
    </xf>
    <xf numFmtId="0" fontId="28" fillId="0" borderId="0" xfId="0" applyFont="1" applyAlignment="1" applyProtection="1">
      <alignment horizontal="right" vertical="center"/>
      <protection hidden="1"/>
    </xf>
    <xf numFmtId="10" fontId="27" fillId="0" borderId="0" xfId="0" applyNumberFormat="1" applyFont="1" applyAlignment="1" applyProtection="1">
      <alignment horizontal="left" vertical="center"/>
      <protection hidden="1"/>
    </xf>
    <xf numFmtId="0" fontId="27" fillId="0" borderId="0" xfId="0" applyFont="1" applyAlignment="1" applyProtection="1">
      <alignment horizontal="center" wrapText="1"/>
      <protection hidden="1"/>
    </xf>
    <xf numFmtId="0" fontId="27" fillId="0" borderId="0" xfId="0" applyFont="1" applyAlignment="1" applyProtection="1">
      <alignment wrapText="1"/>
      <protection hidden="1"/>
    </xf>
    <xf numFmtId="0" fontId="32" fillId="0" borderId="0" xfId="17" applyFont="1" applyProtection="1">
      <protection hidden="1"/>
    </xf>
    <xf numFmtId="0" fontId="33" fillId="0" borderId="0" xfId="17" applyFont="1" applyProtection="1">
      <protection hidden="1"/>
    </xf>
    <xf numFmtId="0" fontId="34" fillId="0" borderId="0" xfId="17" applyFont="1" applyProtection="1">
      <protection hidden="1"/>
    </xf>
    <xf numFmtId="0" fontId="31" fillId="0" borderId="0" xfId="17" applyFont="1" applyAlignment="1" applyProtection="1">
      <alignment horizontal="center"/>
      <protection hidden="1"/>
    </xf>
    <xf numFmtId="0" fontId="31" fillId="0" borderId="0" xfId="17" applyFont="1" applyProtection="1">
      <protection hidden="1"/>
    </xf>
    <xf numFmtId="0" fontId="32" fillId="8" borderId="0" xfId="17" applyFont="1" applyFill="1" applyProtection="1">
      <protection hidden="1"/>
    </xf>
    <xf numFmtId="0" fontId="34" fillId="0" borderId="0" xfId="17" applyFont="1" applyAlignment="1" applyProtection="1">
      <alignment horizontal="center"/>
      <protection hidden="1"/>
    </xf>
    <xf numFmtId="0" fontId="32" fillId="0" borderId="0" xfId="17" applyFont="1" applyAlignment="1" applyProtection="1">
      <alignment horizontal="center"/>
      <protection hidden="1"/>
    </xf>
    <xf numFmtId="0" fontId="32" fillId="0" borderId="0" xfId="17" applyFont="1" applyAlignment="1" applyProtection="1">
      <alignment horizontal="right"/>
      <protection hidden="1"/>
    </xf>
    <xf numFmtId="0" fontId="32" fillId="0" borderId="2" xfId="17" applyFont="1" applyBorder="1" applyAlignment="1" applyProtection="1">
      <alignment horizontal="justify" vertical="top" wrapText="1"/>
      <protection hidden="1"/>
    </xf>
    <xf numFmtId="2" fontId="32" fillId="8" borderId="3" xfId="17" applyNumberFormat="1" applyFont="1" applyFill="1" applyBorder="1" applyAlignment="1" applyProtection="1">
      <alignment horizontal="center" vertical="top" wrapText="1"/>
      <protection hidden="1"/>
    </xf>
    <xf numFmtId="0" fontId="32" fillId="0" borderId="4" xfId="17" applyFont="1" applyBorder="1" applyAlignment="1" applyProtection="1">
      <alignment horizontal="center" vertical="top" wrapText="1"/>
      <protection hidden="1"/>
    </xf>
    <xf numFmtId="0" fontId="28" fillId="0" borderId="0" xfId="17" applyFont="1" applyAlignment="1" applyProtection="1">
      <alignment horizontal="center" wrapText="1"/>
      <protection hidden="1"/>
    </xf>
    <xf numFmtId="0" fontId="38" fillId="0" borderId="5" xfId="17" applyFont="1" applyBorder="1" applyAlignment="1" applyProtection="1">
      <alignment horizontal="justify" vertical="top" wrapText="1"/>
      <protection hidden="1"/>
    </xf>
    <xf numFmtId="2" fontId="32" fillId="0" borderId="5" xfId="17" applyNumberFormat="1" applyFont="1" applyBorder="1" applyAlignment="1" applyProtection="1">
      <alignment horizontal="center" vertical="top" wrapText="1"/>
      <protection hidden="1"/>
    </xf>
    <xf numFmtId="0" fontId="32" fillId="0" borderId="5" xfId="17" applyFont="1" applyBorder="1" applyAlignment="1" applyProtection="1">
      <alignment horizontal="center" vertical="top" wrapText="1"/>
      <protection hidden="1"/>
    </xf>
    <xf numFmtId="0" fontId="31" fillId="0" borderId="2" xfId="17" applyFont="1" applyBorder="1" applyAlignment="1" applyProtection="1">
      <alignment horizontal="justify"/>
      <protection hidden="1"/>
    </xf>
    <xf numFmtId="2" fontId="31" fillId="0" borderId="3" xfId="17" applyNumberFormat="1" applyFont="1" applyBorder="1" applyAlignment="1" applyProtection="1">
      <alignment horizontal="center"/>
      <protection hidden="1"/>
    </xf>
    <xf numFmtId="0" fontId="31" fillId="0" borderId="4" xfId="17" applyFont="1" applyBorder="1" applyAlignment="1" applyProtection="1">
      <alignment horizontal="center" vertical="top" wrapText="1"/>
      <protection hidden="1"/>
    </xf>
    <xf numFmtId="0" fontId="38" fillId="0" borderId="2" xfId="17" applyFont="1" applyBorder="1" applyAlignment="1" applyProtection="1">
      <alignment horizontal="left" vertical="top" wrapText="1" indent="2"/>
      <protection hidden="1"/>
    </xf>
    <xf numFmtId="0" fontId="33" fillId="0" borderId="0" xfId="17" applyFont="1" applyAlignment="1" applyProtection="1">
      <alignment horizontal="center"/>
      <protection hidden="1"/>
    </xf>
    <xf numFmtId="2" fontId="32" fillId="0" borderId="3" xfId="17" applyNumberFormat="1" applyFont="1" applyBorder="1" applyAlignment="1" applyProtection="1">
      <alignment horizontal="center" vertical="top" wrapText="1"/>
      <protection hidden="1"/>
    </xf>
    <xf numFmtId="2" fontId="32" fillId="0" borderId="4" xfId="17" applyNumberFormat="1" applyFont="1" applyBorder="1" applyAlignment="1" applyProtection="1">
      <alignment horizontal="center" vertical="top" wrapText="1"/>
      <protection hidden="1"/>
    </xf>
    <xf numFmtId="10" fontId="41" fillId="0" borderId="0" xfId="19" applyNumberFormat="1" applyFont="1" applyAlignment="1" applyProtection="1">
      <alignment horizontal="left" vertical="center" wrapText="1"/>
      <protection hidden="1"/>
    </xf>
    <xf numFmtId="10" fontId="42" fillId="0" borderId="0" xfId="19" applyNumberFormat="1" applyFont="1" applyProtection="1">
      <protection hidden="1"/>
    </xf>
    <xf numFmtId="165" fontId="42" fillId="0" borderId="0" xfId="19" applyNumberFormat="1" applyFont="1" applyAlignment="1" applyProtection="1">
      <alignment horizontal="center"/>
      <protection hidden="1"/>
    </xf>
    <xf numFmtId="0" fontId="43" fillId="0" borderId="0" xfId="17" applyFont="1" applyAlignment="1" applyProtection="1">
      <alignment horizontal="left"/>
      <protection hidden="1"/>
    </xf>
    <xf numFmtId="0" fontId="31" fillId="0" borderId="0" xfId="0" applyFont="1" applyAlignment="1" applyProtection="1">
      <alignment vertical="center"/>
      <protection hidden="1"/>
    </xf>
    <xf numFmtId="0" fontId="44" fillId="0" borderId="0" xfId="0" applyFont="1" applyAlignment="1" applyProtection="1">
      <alignment vertical="center"/>
      <protection hidden="1"/>
    </xf>
    <xf numFmtId="0" fontId="44" fillId="0" borderId="0" xfId="0" applyFont="1" applyProtection="1">
      <protection hidden="1"/>
    </xf>
    <xf numFmtId="0" fontId="22" fillId="0" borderId="0" xfId="0" applyFont="1" applyAlignment="1" applyProtection="1">
      <alignment vertical="center"/>
      <protection hidden="1"/>
    </xf>
    <xf numFmtId="0" fontId="22" fillId="13" borderId="0" xfId="0" applyFont="1" applyFill="1" applyAlignment="1" applyProtection="1">
      <alignment vertical="center"/>
      <protection hidden="1"/>
    </xf>
    <xf numFmtId="44" fontId="22" fillId="13" borderId="0" xfId="1" applyFont="1" applyFill="1" applyAlignment="1" applyProtection="1">
      <alignment horizontal="center" vertical="center"/>
      <protection hidden="1"/>
    </xf>
    <xf numFmtId="10" fontId="22" fillId="13" borderId="0" xfId="30" applyNumberFormat="1" applyFont="1" applyFill="1" applyAlignment="1" applyProtection="1">
      <alignment horizontal="center" vertical="center"/>
      <protection hidden="1"/>
    </xf>
    <xf numFmtId="0" fontId="56" fillId="13" borderId="0" xfId="0" applyFont="1" applyFill="1" applyAlignment="1" applyProtection="1">
      <alignment vertical="center"/>
      <protection hidden="1"/>
    </xf>
    <xf numFmtId="0" fontId="57" fillId="19" borderId="6" xfId="0" applyFont="1" applyFill="1" applyBorder="1" applyAlignment="1" applyProtection="1">
      <alignment horizontal="center" vertical="center" readingOrder="1"/>
      <protection hidden="1"/>
    </xf>
    <xf numFmtId="0" fontId="57" fillId="19" borderId="6" xfId="0" applyFont="1" applyFill="1" applyBorder="1" applyAlignment="1" applyProtection="1">
      <alignment horizontal="center" vertical="center" wrapText="1" readingOrder="1"/>
      <protection hidden="1"/>
    </xf>
    <xf numFmtId="43" fontId="57" fillId="19" borderId="6" xfId="27" applyFont="1" applyFill="1" applyBorder="1" applyAlignment="1" applyProtection="1">
      <alignment horizontal="center" vertical="center" readingOrder="1"/>
      <protection hidden="1"/>
    </xf>
    <xf numFmtId="43" fontId="57" fillId="19" borderId="6" xfId="1" applyNumberFormat="1" applyFont="1" applyFill="1" applyBorder="1" applyAlignment="1" applyProtection="1">
      <alignment horizontal="center" vertical="center" wrapText="1" readingOrder="1"/>
      <protection hidden="1"/>
    </xf>
    <xf numFmtId="43" fontId="57" fillId="19" borderId="6" xfId="0" applyNumberFormat="1" applyFont="1" applyFill="1" applyBorder="1" applyAlignment="1" applyProtection="1">
      <alignment horizontal="center" vertical="center" wrapText="1" readingOrder="1"/>
      <protection hidden="1"/>
    </xf>
    <xf numFmtId="0" fontId="56" fillId="13" borderId="0" xfId="0" applyFont="1" applyFill="1" applyAlignment="1" applyProtection="1">
      <alignment horizontal="center" vertical="center"/>
      <protection hidden="1"/>
    </xf>
    <xf numFmtId="4" fontId="57" fillId="19" borderId="7" xfId="0" applyNumberFormat="1" applyFont="1" applyFill="1" applyBorder="1" applyAlignment="1" applyProtection="1">
      <alignment horizontal="center" vertical="center" readingOrder="1"/>
      <protection hidden="1"/>
    </xf>
    <xf numFmtId="44" fontId="57" fillId="19" borderId="7" xfId="1" applyFont="1" applyFill="1" applyBorder="1" applyAlignment="1" applyProtection="1">
      <alignment horizontal="center" vertical="center" readingOrder="1"/>
      <protection hidden="1"/>
    </xf>
    <xf numFmtId="10" fontId="57" fillId="19" borderId="7" xfId="30" applyNumberFormat="1" applyFont="1" applyFill="1" applyBorder="1" applyAlignment="1" applyProtection="1">
      <alignment horizontal="center" vertical="center" readingOrder="1"/>
      <protection hidden="1"/>
    </xf>
    <xf numFmtId="43" fontId="22" fillId="0" borderId="0" xfId="0" applyNumberFormat="1" applyFont="1" applyAlignment="1" applyProtection="1">
      <alignment horizontal="left" vertical="center"/>
      <protection hidden="1"/>
    </xf>
    <xf numFmtId="4" fontId="22" fillId="13" borderId="0" xfId="0" applyNumberFormat="1" applyFont="1" applyFill="1" applyAlignment="1" applyProtection="1">
      <alignment horizontal="center" vertical="center" readingOrder="1"/>
      <protection hidden="1"/>
    </xf>
    <xf numFmtId="44" fontId="51" fillId="13" borderId="6" xfId="1" applyFont="1" applyFill="1" applyBorder="1" applyAlignment="1" applyProtection="1">
      <alignment horizontal="center" vertical="center" readingOrder="1"/>
      <protection hidden="1"/>
    </xf>
    <xf numFmtId="0" fontId="49" fillId="0" borderId="6" xfId="0" applyFont="1" applyBorder="1" applyAlignment="1" applyProtection="1">
      <alignment horizontal="center" vertical="center"/>
      <protection hidden="1"/>
    </xf>
    <xf numFmtId="44" fontId="49" fillId="13" borderId="6" xfId="0" applyNumberFormat="1" applyFont="1" applyFill="1" applyBorder="1" applyAlignment="1" applyProtection="1">
      <alignment horizontal="center" vertical="center" readingOrder="1"/>
      <protection hidden="1"/>
    </xf>
    <xf numFmtId="10" fontId="49" fillId="13" borderId="6" xfId="30" applyNumberFormat="1" applyFont="1" applyFill="1" applyBorder="1" applyAlignment="1" applyProtection="1">
      <alignment horizontal="center" vertical="center" readingOrder="1"/>
      <protection hidden="1"/>
    </xf>
    <xf numFmtId="44" fontId="49" fillId="0" borderId="6" xfId="0" applyNumberFormat="1" applyFont="1" applyBorder="1" applyAlignment="1" applyProtection="1">
      <alignment horizontal="center" vertical="center"/>
      <protection hidden="1"/>
    </xf>
    <xf numFmtId="44" fontId="49" fillId="0" borderId="6" xfId="1" applyFont="1" applyBorder="1" applyAlignment="1" applyProtection="1">
      <alignment horizontal="center" vertical="center"/>
      <protection hidden="1"/>
    </xf>
    <xf numFmtId="44" fontId="49" fillId="13" borderId="6" xfId="1" applyFont="1" applyFill="1" applyBorder="1" applyAlignment="1" applyProtection="1">
      <alignment horizontal="center" vertical="center" readingOrder="1"/>
      <protection hidden="1"/>
    </xf>
    <xf numFmtId="44" fontId="81" fillId="13" borderId="6" xfId="1" applyFont="1" applyFill="1" applyBorder="1" applyAlignment="1" applyProtection="1">
      <alignment horizontal="center" vertical="center" readingOrder="1"/>
      <protection hidden="1"/>
    </xf>
    <xf numFmtId="43" fontId="22" fillId="13" borderId="0" xfId="1" applyNumberFormat="1" applyFont="1" applyFill="1" applyAlignment="1" applyProtection="1">
      <alignment horizontal="left" vertical="center" readingOrder="1"/>
      <protection hidden="1"/>
    </xf>
    <xf numFmtId="0" fontId="57" fillId="13" borderId="0" xfId="0" applyFont="1" applyFill="1" applyAlignment="1" applyProtection="1">
      <alignment horizontal="center" vertical="center" readingOrder="1"/>
      <protection hidden="1"/>
    </xf>
    <xf numFmtId="44" fontId="49" fillId="0" borderId="0" xfId="1" applyFont="1" applyFill="1" applyBorder="1" applyAlignment="1" applyProtection="1">
      <alignment horizontal="center" vertical="center"/>
      <protection hidden="1"/>
    </xf>
    <xf numFmtId="10" fontId="56" fillId="0" borderId="0" xfId="30" applyNumberFormat="1" applyFont="1" applyFill="1" applyBorder="1" applyAlignment="1" applyProtection="1">
      <alignment horizontal="center" vertical="center"/>
      <protection hidden="1"/>
    </xf>
    <xf numFmtId="0" fontId="56" fillId="0" borderId="0" xfId="0" applyFont="1" applyAlignment="1" applyProtection="1">
      <alignment horizontal="center" vertical="center"/>
      <protection hidden="1"/>
    </xf>
    <xf numFmtId="44" fontId="56" fillId="0" borderId="0" xfId="1" applyFont="1" applyFill="1" applyBorder="1" applyAlignment="1" applyProtection="1">
      <alignment horizontal="center" vertical="center"/>
      <protection hidden="1"/>
    </xf>
    <xf numFmtId="0" fontId="4" fillId="0" borderId="0" xfId="0" applyFont="1" applyAlignment="1" applyProtection="1">
      <alignment horizontal="center" vertical="center" readingOrder="1"/>
      <protection hidden="1"/>
    </xf>
    <xf numFmtId="0" fontId="49" fillId="0" borderId="0" xfId="0" applyFont="1" applyAlignment="1" applyProtection="1">
      <alignment horizontal="center" vertical="center"/>
      <protection hidden="1"/>
    </xf>
    <xf numFmtId="0" fontId="49" fillId="0" borderId="0" xfId="0" applyFont="1" applyAlignment="1" applyProtection="1">
      <alignment horizontal="center" vertical="center" readingOrder="1"/>
      <protection hidden="1"/>
    </xf>
    <xf numFmtId="44" fontId="56" fillId="0" borderId="0" xfId="0" applyNumberFormat="1" applyFont="1" applyAlignment="1" applyProtection="1">
      <alignment horizontal="center" vertical="center"/>
      <protection hidden="1"/>
    </xf>
    <xf numFmtId="10" fontId="56" fillId="0" borderId="0" xfId="0" applyNumberFormat="1" applyFont="1" applyAlignment="1" applyProtection="1">
      <alignment horizontal="center" vertical="center"/>
      <protection hidden="1"/>
    </xf>
    <xf numFmtId="0" fontId="56" fillId="0" borderId="0" xfId="0" applyFont="1" applyAlignment="1" applyProtection="1">
      <alignment horizontal="center"/>
      <protection hidden="1"/>
    </xf>
    <xf numFmtId="0" fontId="4" fillId="0" borderId="0" xfId="0" applyFont="1" applyAlignment="1" applyProtection="1">
      <alignment horizontal="center"/>
      <protection hidden="1"/>
    </xf>
    <xf numFmtId="0" fontId="22" fillId="0" borderId="0" xfId="0" applyFont="1"/>
    <xf numFmtId="0" fontId="36" fillId="0" borderId="0" xfId="0" applyFont="1"/>
    <xf numFmtId="0" fontId="36" fillId="0" borderId="0" xfId="0" applyFont="1" applyAlignment="1">
      <alignment horizontal="right" indent="1"/>
    </xf>
    <xf numFmtId="0" fontId="22" fillId="0" borderId="0" xfId="0" applyFont="1" applyAlignment="1">
      <alignment horizontal="left" indent="1"/>
    </xf>
    <xf numFmtId="0" fontId="36" fillId="0" borderId="19" xfId="0" applyFont="1" applyBorder="1" applyAlignment="1">
      <alignment horizontal="right" indent="1"/>
    </xf>
    <xf numFmtId="0" fontId="36" fillId="0" borderId="19" xfId="0" applyFont="1" applyBorder="1" applyAlignment="1">
      <alignment horizontal="right" wrapText="1" indent="1"/>
    </xf>
    <xf numFmtId="43" fontId="22" fillId="15"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horizontal="left" vertical="center" wrapText="1"/>
      <protection hidden="1"/>
    </xf>
    <xf numFmtId="0" fontId="22" fillId="0" borderId="6" xfId="0" applyFont="1" applyBorder="1" applyAlignment="1" applyProtection="1">
      <alignment horizontal="left" vertical="center"/>
      <protection hidden="1"/>
    </xf>
    <xf numFmtId="43" fontId="22" fillId="0" borderId="6" xfId="0" applyNumberFormat="1" applyFont="1" applyBorder="1" applyAlignment="1" applyProtection="1">
      <alignment horizontal="left" vertical="center"/>
      <protection hidden="1"/>
    </xf>
    <xf numFmtId="0" fontId="22" fillId="0" borderId="6" xfId="0" applyFont="1" applyBorder="1" applyAlignment="1" applyProtection="1">
      <alignment vertical="center"/>
      <protection hidden="1"/>
    </xf>
    <xf numFmtId="0" fontId="22" fillId="13" borderId="6" xfId="0" applyFont="1" applyFill="1" applyBorder="1" applyAlignment="1" applyProtection="1">
      <alignment horizontal="left" vertical="center" wrapText="1" readingOrder="1"/>
      <protection hidden="1"/>
    </xf>
    <xf numFmtId="0" fontId="22" fillId="13" borderId="6" xfId="0" applyFont="1" applyFill="1" applyBorder="1" applyAlignment="1" applyProtection="1">
      <alignment horizontal="center" vertical="center" readingOrder="1"/>
      <protection hidden="1"/>
    </xf>
    <xf numFmtId="43" fontId="22" fillId="13" borderId="6" xfId="0" applyNumberFormat="1" applyFont="1" applyFill="1" applyBorder="1" applyAlignment="1" applyProtection="1">
      <alignment horizontal="center" vertical="center" readingOrder="1"/>
      <protection hidden="1"/>
    </xf>
    <xf numFmtId="44" fontId="22" fillId="13" borderId="6" xfId="0" applyNumberFormat="1" applyFont="1" applyFill="1" applyBorder="1" applyAlignment="1" applyProtection="1">
      <alignment horizontal="left" vertical="center" wrapText="1" readingOrder="1"/>
      <protection hidden="1"/>
    </xf>
    <xf numFmtId="9" fontId="22" fillId="0" borderId="6" xfId="30"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0" borderId="6" xfId="27" applyFont="1" applyBorder="1" applyAlignment="1" applyProtection="1">
      <alignment horizontal="center" vertical="center"/>
      <protection hidden="1"/>
    </xf>
    <xf numFmtId="43" fontId="22" fillId="13" borderId="6" xfId="27" applyFont="1" applyFill="1" applyBorder="1" applyAlignment="1" applyProtection="1">
      <alignment horizontal="center" vertical="center" readingOrder="1"/>
      <protection hidden="1"/>
    </xf>
    <xf numFmtId="43" fontId="57" fillId="19" borderId="18" xfId="1" applyNumberFormat="1" applyFont="1" applyFill="1" applyBorder="1" applyAlignment="1" applyProtection="1">
      <alignment horizontal="center" vertical="center" wrapText="1" readingOrder="1"/>
      <protection hidden="1"/>
    </xf>
    <xf numFmtId="0" fontId="50" fillId="13" borderId="6" xfId="0" applyFont="1" applyFill="1" applyBorder="1" applyAlignment="1" applyProtection="1">
      <alignment horizontal="right" vertical="center" readingOrder="1"/>
      <protection hidden="1"/>
    </xf>
    <xf numFmtId="0" fontId="84" fillId="0" borderId="0" xfId="0" applyFont="1"/>
    <xf numFmtId="0" fontId="85" fillId="0" borderId="0" xfId="0" applyFont="1"/>
    <xf numFmtId="44" fontId="49" fillId="13" borderId="0" xfId="1" applyFont="1" applyFill="1" applyBorder="1" applyAlignment="1" applyProtection="1">
      <alignment vertical="center"/>
      <protection hidden="1"/>
    </xf>
    <xf numFmtId="4" fontId="49" fillId="13" borderId="0" xfId="0" applyNumberFormat="1" applyFont="1" applyFill="1" applyAlignment="1" applyProtection="1">
      <alignment horizontal="center" vertical="center"/>
      <protection hidden="1"/>
    </xf>
    <xf numFmtId="44" fontId="49" fillId="13" borderId="0" xfId="1" applyFont="1" applyFill="1" applyBorder="1" applyAlignment="1" applyProtection="1">
      <alignment horizontal="center" vertical="center"/>
      <protection hidden="1"/>
    </xf>
    <xf numFmtId="10" fontId="49" fillId="13" borderId="0" xfId="30" applyNumberFormat="1" applyFont="1" applyFill="1" applyBorder="1" applyAlignment="1" applyProtection="1">
      <alignment horizontal="center" vertical="center"/>
      <protection hidden="1"/>
    </xf>
    <xf numFmtId="0" fontId="49" fillId="14" borderId="0" xfId="0" applyFont="1" applyFill="1" applyAlignment="1" applyProtection="1">
      <alignment vertical="center" readingOrder="1"/>
      <protection hidden="1"/>
    </xf>
    <xf numFmtId="0" fontId="51" fillId="14" borderId="0" xfId="0" applyFont="1" applyFill="1" applyAlignment="1" applyProtection="1">
      <alignment vertical="center" readingOrder="1"/>
      <protection hidden="1"/>
    </xf>
    <xf numFmtId="167" fontId="86" fillId="16" borderId="0" xfId="0" quotePrefix="1" applyNumberFormat="1" applyFont="1" applyFill="1" applyAlignment="1">
      <alignment horizontal="center" vertical="center"/>
    </xf>
    <xf numFmtId="164" fontId="86" fillId="23" borderId="0" xfId="0" applyNumberFormat="1" applyFont="1" applyFill="1" applyAlignment="1">
      <alignment horizontal="center" vertical="center"/>
    </xf>
    <xf numFmtId="49" fontId="86" fillId="23" borderId="0" xfId="0" applyNumberFormat="1" applyFont="1" applyFill="1" applyAlignment="1">
      <alignment horizontal="center" vertical="center"/>
    </xf>
    <xf numFmtId="44" fontId="86" fillId="23" borderId="0" xfId="1" applyFont="1" applyFill="1" applyBorder="1" applyAlignment="1">
      <alignment horizontal="center" vertical="center"/>
    </xf>
    <xf numFmtId="49" fontId="48" fillId="0" borderId="0" xfId="0" applyNumberFormat="1" applyFont="1" applyAlignment="1">
      <alignment horizontal="left" vertical="center"/>
    </xf>
    <xf numFmtId="49" fontId="48" fillId="0" borderId="0" xfId="0" applyNumberFormat="1" applyFont="1" applyAlignment="1">
      <alignment horizontal="center" vertical="center"/>
    </xf>
    <xf numFmtId="44" fontId="48" fillId="0" borderId="0" xfId="1" applyFont="1" applyFill="1" applyAlignment="1">
      <alignment horizontal="center" vertical="center"/>
    </xf>
    <xf numFmtId="0" fontId="86" fillId="16" borderId="0" xfId="0" applyFont="1" applyFill="1" applyAlignment="1">
      <alignment horizontal="center" vertical="center"/>
    </xf>
    <xf numFmtId="17" fontId="86" fillId="16" borderId="0" xfId="0" quotePrefix="1" applyNumberFormat="1" applyFont="1" applyFill="1" applyAlignment="1">
      <alignment horizontal="center" vertical="center"/>
    </xf>
    <xf numFmtId="164" fontId="86" fillId="23" borderId="0" xfId="0" applyNumberFormat="1" applyFont="1" applyFill="1" applyAlignment="1">
      <alignment horizontal="center" vertical="center" wrapText="1"/>
    </xf>
    <xf numFmtId="0" fontId="48" fillId="0" borderId="0" xfId="0" applyFont="1" applyAlignment="1">
      <alignment horizontal="center"/>
    </xf>
    <xf numFmtId="0" fontId="48" fillId="0" borderId="0" xfId="0" applyFont="1" applyAlignment="1">
      <alignment horizontal="left"/>
    </xf>
    <xf numFmtId="44" fontId="48" fillId="0" borderId="0" xfId="1" applyFont="1" applyBorder="1" applyAlignment="1">
      <alignment horizontal="center"/>
    </xf>
    <xf numFmtId="44" fontId="48" fillId="0" borderId="0" xfId="1" applyFont="1" applyAlignment="1">
      <alignment horizontal="center"/>
    </xf>
    <xf numFmtId="44" fontId="48" fillId="0" borderId="0" xfId="1" applyFont="1" applyFill="1" applyBorder="1" applyAlignment="1">
      <alignment horizontal="center" vertical="top"/>
    </xf>
    <xf numFmtId="44" fontId="48" fillId="0" borderId="0" xfId="0" applyNumberFormat="1" applyFont="1" applyAlignment="1">
      <alignment horizontal="center"/>
    </xf>
    <xf numFmtId="49" fontId="84" fillId="16" borderId="0" xfId="0" applyNumberFormat="1" applyFont="1" applyFill="1" applyAlignment="1">
      <alignment horizontal="center" vertical="center"/>
    </xf>
    <xf numFmtId="49" fontId="85" fillId="0" borderId="0" xfId="0" applyNumberFormat="1" applyFont="1" applyAlignment="1">
      <alignment horizontal="left" vertical="center"/>
    </xf>
    <xf numFmtId="49" fontId="85" fillId="0" borderId="0" xfId="0" applyNumberFormat="1" applyFont="1" applyAlignment="1">
      <alignment vertical="center"/>
    </xf>
    <xf numFmtId="49" fontId="85" fillId="0" borderId="0" xfId="0" applyNumberFormat="1" applyFont="1" applyAlignment="1">
      <alignment horizontal="center" vertical="center"/>
    </xf>
    <xf numFmtId="44" fontId="85" fillId="0" borderId="0" xfId="1" applyFont="1" applyFill="1" applyBorder="1" applyAlignment="1">
      <alignment horizontal="center" vertical="center"/>
    </xf>
    <xf numFmtId="49" fontId="84" fillId="0" borderId="0" xfId="0" applyNumberFormat="1" applyFont="1" applyAlignment="1">
      <alignment horizontal="left" vertical="center"/>
    </xf>
    <xf numFmtId="49" fontId="84" fillId="0" borderId="0" xfId="0" applyNumberFormat="1" applyFont="1" applyAlignment="1">
      <alignment horizontal="center" vertical="center"/>
    </xf>
    <xf numFmtId="0" fontId="85" fillId="0" borderId="0" xfId="0" applyFont="1" applyAlignment="1">
      <alignment horizontal="center" vertical="center"/>
    </xf>
    <xf numFmtId="0" fontId="85" fillId="0" borderId="0" xfId="0" applyFont="1" applyAlignment="1">
      <alignment vertical="center"/>
    </xf>
    <xf numFmtId="0" fontId="85" fillId="0" borderId="0" xfId="0" applyFont="1" applyAlignment="1">
      <alignment horizontal="center"/>
    </xf>
    <xf numFmtId="0" fontId="84" fillId="0" borderId="0" xfId="0" applyFont="1" applyAlignment="1">
      <alignment horizontal="center"/>
    </xf>
    <xf numFmtId="0" fontId="22" fillId="0" borderId="0" xfId="0" applyFont="1" applyAlignment="1">
      <alignment horizontal="center"/>
    </xf>
    <xf numFmtId="0" fontId="36" fillId="23" borderId="19" xfId="0" applyFont="1" applyFill="1" applyBorder="1" applyAlignment="1">
      <alignment horizontal="center"/>
    </xf>
    <xf numFmtId="0" fontId="22" fillId="74" borderId="19" xfId="0" applyFont="1" applyFill="1" applyBorder="1" applyAlignment="1">
      <alignment horizontal="center"/>
    </xf>
    <xf numFmtId="0" fontId="22" fillId="0" borderId="6" xfId="0" applyFont="1" applyBorder="1" applyAlignment="1" applyProtection="1">
      <alignment horizontal="center" vertical="center" readingOrder="1"/>
      <protection hidden="1"/>
    </xf>
    <xf numFmtId="0" fontId="22" fillId="0" borderId="6" xfId="0" applyFont="1" applyBorder="1" applyAlignment="1" applyProtection="1">
      <alignment horizontal="left" vertical="center" wrapText="1" readingOrder="1"/>
      <protection hidden="1"/>
    </xf>
    <xf numFmtId="0" fontId="22" fillId="0" borderId="6" xfId="0" applyFont="1" applyBorder="1" applyAlignment="1" applyProtection="1">
      <alignment horizontal="center" vertical="center" wrapText="1" readingOrder="1"/>
      <protection hidden="1"/>
    </xf>
    <xf numFmtId="43" fontId="22" fillId="0" borderId="6" xfId="27"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43" fontId="22" fillId="0" borderId="18" xfId="1" applyNumberFormat="1" applyFont="1" applyFill="1" applyBorder="1" applyAlignment="1" applyProtection="1">
      <alignment horizontal="right" vertical="center" readingOrder="1"/>
      <protection hidden="1"/>
    </xf>
    <xf numFmtId="0" fontId="22" fillId="0" borderId="0" xfId="0" applyFont="1" applyAlignment="1" applyProtection="1">
      <alignment horizontal="center" vertical="center"/>
      <protection hidden="1"/>
    </xf>
    <xf numFmtId="4" fontId="22" fillId="0" borderId="7" xfId="27"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30" applyNumberFormat="1" applyFont="1" applyFill="1" applyBorder="1" applyAlignment="1" applyProtection="1">
      <alignment horizontal="center" vertical="center" readingOrder="1"/>
      <protection hidden="1"/>
    </xf>
    <xf numFmtId="44" fontId="86" fillId="23" borderId="0" xfId="0" applyNumberFormat="1" applyFont="1" applyFill="1" applyAlignment="1">
      <alignment horizontal="center" vertical="center" wrapText="1"/>
    </xf>
    <xf numFmtId="44" fontId="85" fillId="0" borderId="0" xfId="1" applyFont="1" applyBorder="1" applyAlignment="1">
      <alignment horizontal="center" vertical="center"/>
    </xf>
    <xf numFmtId="44" fontId="85" fillId="0" borderId="0" xfId="1" applyFont="1" applyBorder="1" applyAlignment="1">
      <alignment horizontal="center"/>
    </xf>
    <xf numFmtId="0" fontId="49" fillId="22" borderId="6" xfId="0" applyFont="1" applyFill="1" applyBorder="1" applyAlignment="1" applyProtection="1">
      <alignment vertical="center" readingOrder="1"/>
      <protection hidden="1"/>
    </xf>
    <xf numFmtId="0" fontId="57" fillId="0" borderId="6" xfId="0" applyFont="1" applyBorder="1" applyAlignment="1" applyProtection="1">
      <alignment horizontal="right" vertical="center" readingOrder="1"/>
      <protection hidden="1"/>
    </xf>
    <xf numFmtId="4" fontId="57" fillId="0" borderId="6" xfId="0" applyNumberFormat="1" applyFont="1" applyBorder="1" applyAlignment="1" applyProtection="1">
      <alignment horizontal="right" vertical="center" wrapText="1" readingOrder="1"/>
      <protection hidden="1"/>
    </xf>
    <xf numFmtId="10" fontId="56" fillId="0" borderId="6" xfId="0" applyNumberFormat="1" applyFont="1" applyBorder="1" applyAlignment="1" applyProtection="1">
      <alignment horizontal="center" vertical="center" wrapText="1" readingOrder="1"/>
      <protection hidden="1"/>
    </xf>
    <xf numFmtId="4" fontId="57" fillId="0" borderId="6" xfId="0" applyNumberFormat="1" applyFont="1" applyBorder="1" applyAlignment="1" applyProtection="1">
      <alignment horizontal="right" vertical="center" readingOrder="1"/>
      <protection hidden="1"/>
    </xf>
    <xf numFmtId="10" fontId="56" fillId="0" borderId="6" xfId="0" applyNumberFormat="1" applyFont="1" applyBorder="1" applyAlignment="1" applyProtection="1">
      <alignment horizontal="center" vertical="center" readingOrder="1"/>
      <protection hidden="1"/>
    </xf>
    <xf numFmtId="17" fontId="56" fillId="0" borderId="6" xfId="0" applyNumberFormat="1" applyFont="1" applyBorder="1" applyAlignment="1" applyProtection="1">
      <alignment horizontal="center" vertical="center" wrapText="1" readingOrder="1"/>
      <protection hidden="1"/>
    </xf>
    <xf numFmtId="17" fontId="56" fillId="0" borderId="6" xfId="0" quotePrefix="1" applyNumberFormat="1" applyFont="1" applyBorder="1" applyAlignment="1" applyProtection="1">
      <alignment horizontal="center" vertical="center" readingOrder="1"/>
      <protection hidden="1"/>
    </xf>
    <xf numFmtId="0" fontId="51" fillId="19" borderId="6" xfId="0" applyFont="1" applyFill="1" applyBorder="1" applyAlignment="1" applyProtection="1">
      <alignment horizontal="center" vertical="center" readingOrder="1"/>
      <protection hidden="1"/>
    </xf>
    <xf numFmtId="0" fontId="51" fillId="23" borderId="6" xfId="0" applyFont="1" applyFill="1" applyBorder="1" applyAlignment="1" applyProtection="1">
      <alignment horizontal="center" vertical="center"/>
      <protection hidden="1"/>
    </xf>
    <xf numFmtId="9" fontId="49" fillId="0" borderId="6" xfId="30" applyFont="1" applyBorder="1" applyAlignment="1" applyProtection="1">
      <alignment horizontal="center" vertical="center"/>
      <protection hidden="1"/>
    </xf>
    <xf numFmtId="43" fontId="49" fillId="0" borderId="6" xfId="1" applyNumberFormat="1" applyFont="1" applyBorder="1" applyAlignment="1" applyProtection="1">
      <alignment horizontal="center" vertical="center"/>
      <protection hidden="1"/>
    </xf>
    <xf numFmtId="17" fontId="84" fillId="16" borderId="0" xfId="0" quotePrefix="1" applyNumberFormat="1" applyFont="1" applyFill="1" applyAlignment="1">
      <alignment horizontal="center" vertical="center"/>
    </xf>
    <xf numFmtId="0" fontId="32" fillId="79" borderId="0" xfId="17" applyFont="1" applyFill="1" applyProtection="1">
      <protection hidden="1"/>
    </xf>
    <xf numFmtId="0" fontId="32" fillId="79" borderId="0" xfId="17" applyFont="1" applyFill="1" applyAlignment="1" applyProtection="1">
      <alignment horizontal="center"/>
      <protection hidden="1"/>
    </xf>
    <xf numFmtId="0" fontId="32" fillId="79" borderId="0" xfId="17" applyFont="1" applyFill="1" applyAlignment="1" applyProtection="1">
      <alignment horizontal="right"/>
      <protection hidden="1"/>
    </xf>
    <xf numFmtId="0" fontId="45" fillId="80" borderId="0" xfId="0" applyFont="1" applyFill="1" applyAlignment="1" applyProtection="1">
      <alignment horizontal="center" vertical="center"/>
      <protection hidden="1"/>
    </xf>
    <xf numFmtId="0" fontId="44" fillId="80" borderId="0" xfId="0" applyFont="1" applyFill="1" applyAlignment="1" applyProtection="1">
      <alignment horizontal="center" vertical="center"/>
      <protection hidden="1"/>
    </xf>
    <xf numFmtId="0" fontId="89" fillId="0" borderId="0" xfId="0" applyFont="1"/>
    <xf numFmtId="0" fontId="105" fillId="0" borderId="0" xfId="0" applyFont="1" applyAlignment="1">
      <alignment horizontal="left"/>
    </xf>
    <xf numFmtId="0" fontId="50" fillId="13" borderId="19" xfId="0" applyFont="1" applyFill="1" applyBorder="1" applyAlignment="1" applyProtection="1">
      <alignment horizontal="right" vertical="center" readingOrder="1"/>
      <protection hidden="1"/>
    </xf>
    <xf numFmtId="0" fontId="55" fillId="21" borderId="19" xfId="0" applyFont="1" applyFill="1" applyBorder="1" applyAlignment="1" applyProtection="1">
      <alignment horizontal="center" vertical="center"/>
      <protection hidden="1"/>
    </xf>
    <xf numFmtId="0" fontId="53" fillId="15" borderId="19" xfId="0" applyFont="1" applyFill="1" applyBorder="1" applyAlignment="1" applyProtection="1">
      <alignment horizontal="center" vertical="center"/>
      <protection hidden="1"/>
    </xf>
    <xf numFmtId="43" fontId="55" fillId="15" borderId="19" xfId="27" applyFont="1" applyFill="1" applyBorder="1" applyAlignment="1" applyProtection="1">
      <alignment horizontal="center" vertical="center"/>
      <protection hidden="1"/>
    </xf>
    <xf numFmtId="0" fontId="55" fillId="20" borderId="19" xfId="0" applyFont="1" applyFill="1" applyBorder="1" applyAlignment="1" applyProtection="1">
      <alignment horizontal="center" vertical="center"/>
      <protection hidden="1"/>
    </xf>
    <xf numFmtId="0" fontId="55" fillId="20" borderId="19" xfId="0" applyFont="1" applyFill="1" applyBorder="1" applyAlignment="1" applyProtection="1">
      <alignment horizontal="center" vertical="center" wrapText="1"/>
      <protection hidden="1"/>
    </xf>
    <xf numFmtId="43" fontId="55" fillId="20" borderId="19" xfId="27" applyFont="1" applyFill="1" applyBorder="1" applyAlignment="1" applyProtection="1">
      <alignment horizontal="center" vertical="center"/>
      <protection hidden="1"/>
    </xf>
    <xf numFmtId="0" fontId="46" fillId="79" borderId="0" xfId="0" applyFont="1" applyFill="1" applyAlignment="1" applyProtection="1">
      <alignment vertical="center"/>
      <protection hidden="1"/>
    </xf>
    <xf numFmtId="0" fontId="55" fillId="79" borderId="19" xfId="0" applyFont="1" applyFill="1" applyBorder="1" applyAlignment="1" applyProtection="1">
      <alignment horizontal="center" vertical="center"/>
      <protection hidden="1"/>
    </xf>
    <xf numFmtId="0" fontId="55" fillId="79" borderId="19" xfId="0" applyFont="1" applyFill="1" applyBorder="1" applyAlignment="1" applyProtection="1">
      <alignment horizontal="center" vertical="center" wrapText="1"/>
      <protection hidden="1"/>
    </xf>
    <xf numFmtId="43" fontId="55" fillId="79" borderId="19" xfId="27" applyFont="1" applyFill="1" applyBorder="1" applyAlignment="1" applyProtection="1">
      <alignment horizontal="center" vertical="center"/>
      <protection hidden="1"/>
    </xf>
    <xf numFmtId="0" fontId="46" fillId="0" borderId="19" xfId="0" applyFont="1" applyBorder="1" applyAlignment="1" applyProtection="1">
      <alignment horizontal="left" vertical="center"/>
      <protection hidden="1"/>
    </xf>
    <xf numFmtId="0" fontId="46" fillId="0" borderId="19" xfId="0" applyFont="1" applyBorder="1" applyAlignment="1" applyProtection="1">
      <alignment vertical="center"/>
      <protection hidden="1"/>
    </xf>
    <xf numFmtId="2" fontId="55" fillId="79" borderId="19" xfId="0" applyNumberFormat="1" applyFont="1" applyFill="1" applyBorder="1" applyAlignment="1" applyProtection="1">
      <alignment horizontal="center" vertical="center" wrapText="1"/>
      <protection hidden="1"/>
    </xf>
    <xf numFmtId="2" fontId="55" fillId="79" borderId="19" xfId="0" applyNumberFormat="1" applyFont="1" applyFill="1" applyBorder="1" applyAlignment="1" applyProtection="1">
      <alignment horizontal="center" vertical="center"/>
      <protection hidden="1"/>
    </xf>
    <xf numFmtId="0" fontId="103" fillId="112" borderId="2" xfId="0" applyFont="1" applyFill="1" applyBorder="1" applyAlignment="1">
      <alignment horizontal="left" wrapText="1"/>
    </xf>
    <xf numFmtId="0" fontId="103" fillId="112" borderId="2" xfId="0" applyFont="1" applyFill="1" applyBorder="1" applyAlignment="1">
      <alignment horizontal="center" wrapText="1"/>
    </xf>
    <xf numFmtId="0" fontId="103" fillId="0" borderId="2" xfId="0" applyFont="1" applyBorder="1" applyAlignment="1">
      <alignment vertical="top"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40" xfId="0" applyBorder="1"/>
    <xf numFmtId="0" fontId="0" fillId="0" borderId="41" xfId="0" applyBorder="1"/>
    <xf numFmtId="4" fontId="0" fillId="0" borderId="2" xfId="0" applyNumberFormat="1" applyBorder="1" applyAlignment="1">
      <alignment horizontal="right" vertical="top" wrapText="1"/>
    </xf>
    <xf numFmtId="0" fontId="103" fillId="0" borderId="2" xfId="0" applyFont="1" applyBorder="1" applyAlignment="1">
      <alignment horizontal="left" vertical="top" wrapText="1"/>
    </xf>
    <xf numFmtId="0" fontId="0" fillId="0" borderId="2" xfId="0" applyBorder="1" applyAlignment="1">
      <alignment horizontal="left" vertical="top" wrapText="1"/>
    </xf>
    <xf numFmtId="0" fontId="49" fillId="22" borderId="18" xfId="0" applyFont="1" applyFill="1" applyBorder="1" applyAlignment="1" applyProtection="1">
      <alignment vertical="center" readingOrder="1"/>
      <protection hidden="1"/>
    </xf>
    <xf numFmtId="0" fontId="52" fillId="18" borderId="19" xfId="0" applyFont="1" applyFill="1" applyBorder="1" applyAlignment="1" applyProtection="1">
      <alignment horizontal="center" vertical="center"/>
      <protection hidden="1"/>
    </xf>
    <xf numFmtId="4" fontId="52" fillId="18" borderId="19" xfId="0" applyNumberFormat="1" applyFont="1" applyFill="1" applyBorder="1" applyAlignment="1" applyProtection="1">
      <alignment horizontal="center" vertical="center"/>
      <protection hidden="1"/>
    </xf>
    <xf numFmtId="0" fontId="44" fillId="25" borderId="19" xfId="0" applyFont="1" applyFill="1" applyBorder="1" applyAlignment="1" applyProtection="1">
      <alignment horizontal="center" vertical="center"/>
      <protection hidden="1"/>
    </xf>
    <xf numFmtId="4" fontId="44" fillId="75" borderId="19" xfId="0" applyNumberFormat="1" applyFont="1" applyFill="1" applyBorder="1" applyAlignment="1" applyProtection="1">
      <alignment horizontal="center" vertical="center"/>
      <protection hidden="1"/>
    </xf>
    <xf numFmtId="44" fontId="45" fillId="25" borderId="19" xfId="1" applyFont="1" applyFill="1" applyBorder="1" applyAlignment="1" applyProtection="1">
      <alignment vertical="center"/>
      <protection hidden="1"/>
    </xf>
    <xf numFmtId="0" fontId="44" fillId="0" borderId="19" xfId="0" applyFont="1" applyBorder="1" applyProtection="1">
      <protection hidden="1"/>
    </xf>
    <xf numFmtId="0" fontId="44" fillId="0" borderId="19" xfId="0" applyFont="1" applyBorder="1" applyAlignment="1" applyProtection="1">
      <alignment horizontal="center"/>
      <protection hidden="1"/>
    </xf>
    <xf numFmtId="0" fontId="47" fillId="17" borderId="19" xfId="0" applyFont="1" applyFill="1" applyBorder="1" applyAlignment="1" applyProtection="1">
      <alignment horizontal="center" vertical="center"/>
      <protection hidden="1"/>
    </xf>
    <xf numFmtId="17" fontId="47" fillId="71" borderId="19" xfId="0" applyNumberFormat="1" applyFont="1" applyFill="1" applyBorder="1" applyAlignment="1" applyProtection="1">
      <alignment horizontal="center" vertical="center"/>
      <protection hidden="1"/>
    </xf>
    <xf numFmtId="0" fontId="44" fillId="14" borderId="19" xfId="0" applyFont="1" applyFill="1" applyBorder="1" applyAlignment="1" applyProtection="1">
      <alignment horizontal="center" vertical="center"/>
      <protection hidden="1"/>
    </xf>
    <xf numFmtId="0" fontId="44" fillId="14" borderId="19" xfId="0" applyFont="1" applyFill="1" applyBorder="1" applyAlignment="1" applyProtection="1">
      <alignment vertical="center" wrapText="1"/>
      <protection hidden="1"/>
    </xf>
    <xf numFmtId="0" fontId="44" fillId="14" borderId="19" xfId="0" applyFont="1" applyFill="1" applyBorder="1" applyAlignment="1" applyProtection="1">
      <alignment horizontal="center" vertical="center" wrapText="1"/>
      <protection hidden="1"/>
    </xf>
    <xf numFmtId="44" fontId="44" fillId="22" borderId="19" xfId="1" applyFont="1" applyFill="1" applyBorder="1" applyAlignment="1" applyProtection="1">
      <alignment horizontal="center" vertical="center"/>
      <protection hidden="1"/>
    </xf>
    <xf numFmtId="44" fontId="44" fillId="14" borderId="19" xfId="1" applyFont="1" applyFill="1" applyBorder="1" applyAlignment="1" applyProtection="1">
      <alignment horizontal="center" vertical="center"/>
      <protection hidden="1"/>
    </xf>
    <xf numFmtId="0" fontId="56" fillId="20" borderId="19" xfId="0" applyFont="1" applyFill="1" applyBorder="1" applyAlignment="1" applyProtection="1">
      <alignment horizontal="left" vertical="center"/>
      <protection hidden="1"/>
    </xf>
    <xf numFmtId="0" fontId="56" fillId="20" borderId="19" xfId="0" applyFont="1" applyFill="1" applyBorder="1" applyAlignment="1" applyProtection="1">
      <alignment horizontal="center" vertical="center" wrapText="1"/>
      <protection hidden="1"/>
    </xf>
    <xf numFmtId="0" fontId="45" fillId="70" borderId="19" xfId="0" applyFont="1" applyFill="1" applyBorder="1" applyAlignment="1" applyProtection="1">
      <alignment vertical="center"/>
      <protection hidden="1"/>
    </xf>
    <xf numFmtId="44" fontId="44" fillId="70" borderId="19" xfId="1" applyFont="1" applyFill="1" applyBorder="1" applyAlignment="1" applyProtection="1">
      <alignment vertical="center"/>
      <protection hidden="1"/>
    </xf>
    <xf numFmtId="176" fontId="56" fillId="0" borderId="0" xfId="0" applyNumberFormat="1" applyFont="1" applyAlignment="1" applyProtection="1">
      <alignment horizontal="center" vertical="center"/>
      <protection hidden="1"/>
    </xf>
    <xf numFmtId="0" fontId="57" fillId="23" borderId="19" xfId="0" applyFont="1" applyFill="1" applyBorder="1" applyAlignment="1" applyProtection="1">
      <alignment horizontal="center" vertical="center"/>
      <protection hidden="1"/>
    </xf>
    <xf numFmtId="170" fontId="57" fillId="23" borderId="19" xfId="0" applyNumberFormat="1" applyFont="1" applyFill="1" applyBorder="1" applyAlignment="1" applyProtection="1">
      <alignment horizontal="center" vertical="center"/>
      <protection hidden="1"/>
    </xf>
    <xf numFmtId="43" fontId="44" fillId="24" borderId="19" xfId="1" applyNumberFormat="1" applyFont="1" applyFill="1" applyBorder="1" applyAlignment="1" applyProtection="1">
      <alignment horizontal="center" vertical="center"/>
      <protection hidden="1"/>
    </xf>
    <xf numFmtId="43" fontId="44" fillId="24" borderId="19" xfId="1" applyNumberFormat="1" applyFont="1" applyFill="1" applyBorder="1" applyAlignment="1" applyProtection="1">
      <alignment horizontal="justify" vertical="center"/>
      <protection hidden="1"/>
    </xf>
    <xf numFmtId="10" fontId="44" fillId="24" borderId="19" xfId="1" applyNumberFormat="1" applyFont="1" applyFill="1" applyBorder="1" applyAlignment="1" applyProtection="1">
      <alignment horizontal="center" vertical="center"/>
      <protection hidden="1"/>
    </xf>
    <xf numFmtId="10" fontId="57" fillId="14" borderId="19" xfId="30" applyNumberFormat="1" applyFont="1" applyFill="1" applyBorder="1" applyAlignment="1" applyProtection="1">
      <alignment horizontal="center" vertical="center" readingOrder="1"/>
      <protection hidden="1"/>
    </xf>
    <xf numFmtId="43" fontId="56" fillId="0" borderId="19" xfId="1" applyNumberFormat="1" applyFont="1" applyFill="1" applyBorder="1" applyAlignment="1" applyProtection="1">
      <alignment horizontal="center" vertical="center"/>
      <protection hidden="1"/>
    </xf>
    <xf numFmtId="43" fontId="56" fillId="20" borderId="19" xfId="1" applyNumberFormat="1" applyFont="1" applyFill="1" applyBorder="1" applyAlignment="1" applyProtection="1">
      <alignment vertical="center"/>
      <protection hidden="1"/>
    </xf>
    <xf numFmtId="10" fontId="56" fillId="0" borderId="19" xfId="30" applyNumberFormat="1" applyFont="1" applyFill="1" applyBorder="1" applyAlignment="1" applyProtection="1">
      <alignment horizontal="center" vertical="center"/>
      <protection hidden="1"/>
    </xf>
    <xf numFmtId="10" fontId="56" fillId="20" borderId="19" xfId="30" applyNumberFormat="1" applyFont="1" applyFill="1" applyBorder="1" applyAlignment="1" applyProtection="1">
      <alignment horizontal="center" vertical="center"/>
      <protection hidden="1"/>
    </xf>
    <xf numFmtId="0" fontId="57" fillId="0" borderId="19" xfId="0" applyFont="1" applyBorder="1" applyAlignment="1" applyProtection="1">
      <alignment vertical="center"/>
      <protection hidden="1"/>
    </xf>
    <xf numFmtId="43" fontId="56" fillId="23" borderId="19" xfId="0" applyNumberFormat="1" applyFont="1" applyFill="1" applyBorder="1" applyAlignment="1" applyProtection="1">
      <alignment vertical="center"/>
      <protection hidden="1"/>
    </xf>
    <xf numFmtId="10" fontId="56" fillId="23" borderId="19" xfId="0" applyNumberFormat="1" applyFont="1" applyFill="1" applyBorder="1" applyAlignment="1" applyProtection="1">
      <alignment horizontal="center" vertical="center"/>
      <protection hidden="1"/>
    </xf>
    <xf numFmtId="0" fontId="53" fillId="113" borderId="19" xfId="0" applyFont="1" applyFill="1" applyBorder="1" applyAlignment="1" applyProtection="1">
      <alignment horizontal="center" vertical="center"/>
      <protection hidden="1"/>
    </xf>
    <xf numFmtId="0" fontId="22" fillId="16" borderId="6" xfId="0" applyFont="1" applyFill="1" applyBorder="1" applyAlignment="1" applyProtection="1">
      <alignment horizontal="center" vertical="center"/>
      <protection hidden="1"/>
    </xf>
    <xf numFmtId="44" fontId="22" fillId="0" borderId="18"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5" borderId="6" xfId="1" applyFont="1" applyFill="1" applyBorder="1" applyAlignment="1" applyProtection="1">
      <alignment horizontal="right" vertical="center" wrapText="1" readingOrder="1"/>
      <protection hidden="1"/>
    </xf>
    <xf numFmtId="0" fontId="56" fillId="0" borderId="6" xfId="0" applyFont="1" applyBorder="1" applyAlignment="1" applyProtection="1">
      <alignment horizontal="left" vertical="center" wrapText="1" readingOrder="1"/>
      <protection hidden="1"/>
    </xf>
    <xf numFmtId="0" fontId="22" fillId="0" borderId="42" xfId="0" applyFont="1" applyBorder="1" applyAlignment="1" applyProtection="1">
      <alignment horizontal="center" vertical="center"/>
      <protection hidden="1"/>
    </xf>
    <xf numFmtId="0" fontId="22" fillId="0" borderId="42" xfId="0" applyFont="1" applyBorder="1" applyAlignment="1" applyProtection="1">
      <alignment horizontal="center" vertical="center" readingOrder="1"/>
      <protection hidden="1"/>
    </xf>
    <xf numFmtId="0" fontId="22" fillId="0" borderId="42" xfId="0" applyFont="1" applyBorder="1" applyAlignment="1" applyProtection="1">
      <alignment horizontal="left" vertical="center" wrapText="1" readingOrder="1"/>
      <protection hidden="1"/>
    </xf>
    <xf numFmtId="0" fontId="22" fillId="0" borderId="42" xfId="0" applyFont="1" applyBorder="1" applyAlignment="1" applyProtection="1">
      <alignment horizontal="center" vertical="center" wrapText="1" readingOrder="1"/>
      <protection hidden="1"/>
    </xf>
    <xf numFmtId="43" fontId="22" fillId="0" borderId="42" xfId="27" applyFont="1" applyFill="1" applyBorder="1" applyAlignment="1" applyProtection="1">
      <alignment horizontal="center" vertical="center" readingOrder="1"/>
      <protection hidden="1"/>
    </xf>
    <xf numFmtId="0" fontId="22" fillId="0" borderId="44" xfId="0" applyFont="1" applyBorder="1" applyAlignment="1" applyProtection="1">
      <alignment horizontal="center" vertical="center"/>
      <protection hidden="1"/>
    </xf>
    <xf numFmtId="0" fontId="22" fillId="0" borderId="44" xfId="0" applyFont="1" applyBorder="1" applyAlignment="1" applyProtection="1">
      <alignment horizontal="center" vertical="center" readingOrder="1"/>
      <protection hidden="1"/>
    </xf>
    <xf numFmtId="0" fontId="22" fillId="0" borderId="44" xfId="0" applyFont="1" applyBorder="1" applyAlignment="1" applyProtection="1">
      <alignment horizontal="left" vertical="center" wrapText="1" readingOrder="1"/>
      <protection hidden="1"/>
    </xf>
    <xf numFmtId="0" fontId="22" fillId="0" borderId="44" xfId="0" applyFont="1" applyBorder="1" applyAlignment="1" applyProtection="1">
      <alignment horizontal="center" vertical="center" wrapText="1" readingOrder="1"/>
      <protection hidden="1"/>
    </xf>
    <xf numFmtId="43" fontId="22" fillId="0" borderId="44" xfId="27" applyFont="1" applyFill="1" applyBorder="1" applyAlignment="1" applyProtection="1">
      <alignment horizontal="center" vertical="center" readingOrder="1"/>
      <protection hidden="1"/>
    </xf>
    <xf numFmtId="44" fontId="22" fillId="15" borderId="44" xfId="1" applyFont="1" applyFill="1" applyBorder="1" applyAlignment="1" applyProtection="1">
      <alignment horizontal="right" vertical="center" wrapText="1" readingOrder="1"/>
      <protection hidden="1"/>
    </xf>
    <xf numFmtId="44" fontId="22" fillId="0" borderId="45" xfId="1" applyFont="1" applyFill="1" applyBorder="1" applyAlignment="1" applyProtection="1">
      <alignment horizontal="right" vertical="center" readingOrder="1"/>
      <protection hidden="1"/>
    </xf>
    <xf numFmtId="44" fontId="22" fillId="15" borderId="42" xfId="1" applyFont="1" applyFill="1" applyBorder="1" applyAlignment="1" applyProtection="1">
      <alignment horizontal="right" vertical="center" wrapText="1" readingOrder="1"/>
      <protection hidden="1"/>
    </xf>
    <xf numFmtId="44" fontId="22" fillId="0" borderId="43" xfId="1" applyFont="1" applyFill="1" applyBorder="1" applyAlignment="1" applyProtection="1">
      <alignment horizontal="right" vertical="center" readingOrder="1"/>
      <protection hidden="1"/>
    </xf>
    <xf numFmtId="44" fontId="22" fillId="0" borderId="42" xfId="1" applyFont="1" applyFill="1" applyBorder="1" applyAlignment="1" applyProtection="1">
      <alignment horizontal="right" vertical="center" wrapText="1" readingOrder="1"/>
      <protection hidden="1"/>
    </xf>
    <xf numFmtId="0" fontId="22" fillId="0" borderId="0" xfId="0" applyFont="1" applyAlignment="1" applyProtection="1">
      <alignment horizontal="center" vertical="center" readingOrder="1"/>
      <protection hidden="1"/>
    </xf>
    <xf numFmtId="0" fontId="22" fillId="0" borderId="0" xfId="0" applyFont="1" applyAlignment="1" applyProtection="1">
      <alignment horizontal="left" vertical="center" wrapText="1" readingOrder="1"/>
      <protection hidden="1"/>
    </xf>
    <xf numFmtId="0" fontId="22" fillId="0" borderId="0" xfId="0" applyFont="1" applyAlignment="1" applyProtection="1">
      <alignment horizontal="center" vertical="center" wrapText="1" readingOrder="1"/>
      <protection hidden="1"/>
    </xf>
    <xf numFmtId="43" fontId="22" fillId="0" borderId="0" xfId="27" applyFont="1" applyFill="1" applyBorder="1" applyAlignment="1" applyProtection="1">
      <alignment horizontal="center" vertical="center" readingOrder="1"/>
      <protection hidden="1"/>
    </xf>
    <xf numFmtId="44" fontId="22" fillId="0" borderId="0" xfId="1" applyFont="1" applyFill="1" applyBorder="1" applyAlignment="1" applyProtection="1">
      <alignment horizontal="right" vertical="center" wrapText="1" readingOrder="1"/>
      <protection hidden="1"/>
    </xf>
    <xf numFmtId="44" fontId="22" fillId="0" borderId="0" xfId="1" applyFont="1" applyFill="1" applyBorder="1" applyAlignment="1" applyProtection="1">
      <alignment horizontal="right" vertical="center" readingOrder="1"/>
      <protection hidden="1"/>
    </xf>
    <xf numFmtId="43" fontId="36" fillId="0" borderId="0" xfId="1" applyNumberFormat="1" applyFont="1" applyFill="1" applyBorder="1" applyAlignment="1" applyProtection="1">
      <alignment horizontal="right" vertical="center" wrapText="1" readingOrder="1"/>
      <protection hidden="1"/>
    </xf>
    <xf numFmtId="44" fontId="36" fillId="0" borderId="0" xfId="1" applyFont="1" applyFill="1" applyBorder="1" applyAlignment="1" applyProtection="1">
      <alignment horizontal="right" vertical="center" readingOrder="1"/>
      <protection hidden="1"/>
    </xf>
    <xf numFmtId="0" fontId="36" fillId="0" borderId="0" xfId="0" applyFont="1" applyAlignment="1" applyProtection="1">
      <alignment horizontal="left" vertical="center" wrapText="1" readingOrder="1"/>
      <protection hidden="1"/>
    </xf>
    <xf numFmtId="0" fontId="36" fillId="0" borderId="0" xfId="0" applyFont="1" applyAlignment="1" applyProtection="1">
      <alignment horizontal="center" vertical="center" wrapText="1" readingOrder="1"/>
      <protection hidden="1"/>
    </xf>
    <xf numFmtId="43" fontId="36" fillId="0" borderId="0" xfId="27" applyFont="1" applyFill="1" applyBorder="1" applyAlignment="1" applyProtection="1">
      <alignment horizontal="center" vertical="center" readingOrder="1"/>
      <protection hidden="1"/>
    </xf>
    <xf numFmtId="43" fontId="46" fillId="0" borderId="19" xfId="27" applyFont="1" applyBorder="1" applyAlignment="1" applyProtection="1">
      <alignment horizontal="center" vertical="center"/>
      <protection hidden="1"/>
    </xf>
    <xf numFmtId="0" fontId="46" fillId="0" borderId="19" xfId="0" applyFont="1" applyBorder="1" applyAlignment="1" applyProtection="1">
      <alignment horizontal="center" vertical="center"/>
      <protection hidden="1"/>
    </xf>
    <xf numFmtId="0" fontId="51" fillId="114" borderId="6" xfId="0" applyFont="1" applyFill="1" applyBorder="1" applyAlignment="1" applyProtection="1">
      <alignment horizontal="left" vertical="center" wrapText="1" readingOrder="1"/>
      <protection hidden="1"/>
    </xf>
    <xf numFmtId="0" fontId="0" fillId="0" borderId="0" xfId="0" applyAlignment="1">
      <alignment horizontal="right"/>
    </xf>
    <xf numFmtId="1" fontId="86" fillId="16" borderId="0" xfId="0" applyNumberFormat="1" applyFont="1" applyFill="1" applyAlignment="1">
      <alignment horizontal="center" vertical="center"/>
    </xf>
    <xf numFmtId="1" fontId="86" fillId="23" borderId="0" xfId="0" applyNumberFormat="1" applyFont="1" applyFill="1" applyAlignment="1">
      <alignment horizontal="center" vertical="center" wrapText="1"/>
    </xf>
    <xf numFmtId="1" fontId="48" fillId="0" borderId="0" xfId="0" applyNumberFormat="1" applyFont="1" applyAlignment="1">
      <alignment horizontal="center"/>
    </xf>
    <xf numFmtId="0" fontId="53" fillId="79" borderId="19" xfId="0" applyFont="1" applyFill="1" applyBorder="1" applyAlignment="1" applyProtection="1">
      <alignment horizontal="center" vertical="center"/>
      <protection hidden="1"/>
    </xf>
    <xf numFmtId="0" fontId="53" fillId="79" borderId="19" xfId="0" applyFont="1" applyFill="1" applyBorder="1" applyAlignment="1" applyProtection="1">
      <alignment horizontal="center" vertical="center" wrapText="1"/>
      <protection hidden="1"/>
    </xf>
    <xf numFmtId="0" fontId="53" fillId="0" borderId="19" xfId="0" applyFont="1" applyBorder="1" applyAlignment="1" applyProtection="1">
      <alignment horizontal="center" vertical="center" wrapText="1"/>
      <protection hidden="1"/>
    </xf>
    <xf numFmtId="0" fontId="86" fillId="23" borderId="0" xfId="0" applyFont="1" applyFill="1" applyAlignment="1">
      <alignment horizontal="center" vertical="center"/>
    </xf>
    <xf numFmtId="0" fontId="48" fillId="0" borderId="0" xfId="0" applyFont="1" applyAlignment="1">
      <alignment horizontal="center" vertical="center"/>
    </xf>
    <xf numFmtId="0" fontId="36" fillId="13" borderId="19" xfId="0" applyFont="1" applyFill="1" applyBorder="1" applyAlignment="1" applyProtection="1">
      <alignment horizontal="right" vertical="center" readingOrder="1"/>
      <protection hidden="1"/>
    </xf>
    <xf numFmtId="0" fontId="54" fillId="0" borderId="0" xfId="0" applyFont="1" applyAlignment="1" applyProtection="1">
      <alignment vertical="center"/>
      <protection hidden="1"/>
    </xf>
    <xf numFmtId="0" fontId="107" fillId="0" borderId="0" xfId="0" applyFont="1" applyAlignment="1" applyProtection="1">
      <alignment vertical="center"/>
      <protection hidden="1"/>
    </xf>
    <xf numFmtId="0" fontId="108" fillId="0" borderId="19" xfId="0" applyFont="1" applyBorder="1" applyAlignment="1">
      <alignment vertical="center" wrapText="1"/>
    </xf>
    <xf numFmtId="0" fontId="109" fillId="0" borderId="19" xfId="0" applyFont="1" applyBorder="1" applyAlignment="1">
      <alignment vertical="center" wrapText="1"/>
    </xf>
    <xf numFmtId="0" fontId="110" fillId="0" borderId="19" xfId="0" applyFont="1" applyBorder="1" applyAlignment="1">
      <alignment vertical="center" wrapText="1"/>
    </xf>
    <xf numFmtId="0" fontId="111" fillId="0" borderId="19" xfId="0" applyFont="1" applyBorder="1" applyAlignment="1">
      <alignment vertical="center" wrapText="1"/>
    </xf>
    <xf numFmtId="0" fontId="108" fillId="0" borderId="0" xfId="0" applyFont="1"/>
    <xf numFmtId="0" fontId="112" fillId="0" borderId="19" xfId="0" applyFont="1" applyBorder="1" applyAlignment="1">
      <alignment vertical="center" wrapText="1"/>
    </xf>
    <xf numFmtId="0" fontId="114" fillId="0" borderId="19" xfId="0" applyFont="1" applyBorder="1" applyAlignment="1">
      <alignment vertical="center" wrapText="1"/>
    </xf>
    <xf numFmtId="49" fontId="86" fillId="16" borderId="0" xfId="0" applyNumberFormat="1" applyFont="1" applyFill="1" applyAlignment="1">
      <alignment vertical="center"/>
    </xf>
    <xf numFmtId="49" fontId="85" fillId="0" borderId="0" xfId="0" applyNumberFormat="1" applyFont="1" applyAlignment="1">
      <alignment vertical="center" wrapText="1"/>
    </xf>
    <xf numFmtId="0" fontId="57" fillId="0" borderId="6" xfId="0" applyFont="1" applyBorder="1" applyAlignment="1" applyProtection="1">
      <alignment horizontal="left" vertical="center" readingOrder="1"/>
      <protection hidden="1"/>
    </xf>
    <xf numFmtId="0" fontId="53" fillId="0" borderId="19" xfId="27" applyNumberFormat="1" applyFont="1" applyFill="1" applyBorder="1" applyAlignment="1" applyProtection="1">
      <alignment horizontal="center" vertical="center"/>
      <protection hidden="1"/>
    </xf>
    <xf numFmtId="0" fontId="53" fillId="79" borderId="19" xfId="27" applyNumberFormat="1" applyFont="1" applyFill="1" applyBorder="1" applyAlignment="1" applyProtection="1">
      <alignment horizontal="center" vertical="center"/>
      <protection hidden="1"/>
    </xf>
    <xf numFmtId="0" fontId="117" fillId="115" borderId="2" xfId="260" applyFont="1" applyFill="1" applyBorder="1" applyAlignment="1">
      <alignment horizontal="right" vertical="top" wrapText="1"/>
    </xf>
    <xf numFmtId="0" fontId="117" fillId="115" borderId="2" xfId="260" applyFont="1" applyFill="1" applyBorder="1" applyAlignment="1">
      <alignment horizontal="left" vertical="top" wrapText="1"/>
    </xf>
    <xf numFmtId="0" fontId="117" fillId="115" borderId="2" xfId="260" applyFont="1" applyFill="1" applyBorder="1" applyAlignment="1">
      <alignment horizontal="center" vertical="top" wrapText="1"/>
    </xf>
    <xf numFmtId="0" fontId="116" fillId="0" borderId="0" xfId="260" applyAlignment="1">
      <alignment horizontal="left" vertical="top"/>
    </xf>
    <xf numFmtId="4" fontId="57" fillId="0" borderId="42" xfId="0" applyNumberFormat="1" applyFont="1" applyBorder="1" applyAlignment="1" applyProtection="1">
      <alignment horizontal="right" vertical="center" wrapText="1" readingOrder="1"/>
      <protection hidden="1"/>
    </xf>
    <xf numFmtId="0" fontId="49" fillId="14" borderId="6" xfId="0" applyFont="1" applyFill="1" applyBorder="1" applyAlignment="1" applyProtection="1">
      <alignment vertical="center" readingOrder="1"/>
      <protection hidden="1"/>
    </xf>
    <xf numFmtId="0" fontId="51" fillId="14" borderId="6" xfId="0" applyFont="1" applyFill="1" applyBorder="1" applyAlignment="1" applyProtection="1">
      <alignment vertical="center" readingOrder="1"/>
      <protection hidden="1"/>
    </xf>
    <xf numFmtId="0" fontId="52" fillId="18" borderId="6" xfId="0" applyFont="1" applyFill="1" applyBorder="1" applyAlignment="1" applyProtection="1">
      <alignment horizontal="center" vertical="center"/>
      <protection hidden="1"/>
    </xf>
    <xf numFmtId="4" fontId="52" fillId="18" borderId="6" xfId="0" applyNumberFormat="1" applyFont="1" applyFill="1" applyBorder="1" applyAlignment="1" applyProtection="1">
      <alignment horizontal="center" vertical="center"/>
      <protection hidden="1"/>
    </xf>
    <xf numFmtId="169" fontId="52" fillId="18" borderId="6" xfId="27" applyNumberFormat="1" applyFont="1" applyFill="1" applyBorder="1" applyAlignment="1" applyProtection="1">
      <alignment horizontal="center" vertical="center"/>
      <protection hidden="1"/>
    </xf>
    <xf numFmtId="0" fontId="0" fillId="0" borderId="6" xfId="0" applyBorder="1" applyProtection="1">
      <protection hidden="1"/>
    </xf>
    <xf numFmtId="0" fontId="31" fillId="25" borderId="6" xfId="0" applyFont="1" applyFill="1" applyBorder="1" applyAlignment="1" applyProtection="1">
      <alignment horizontal="center" vertical="center"/>
      <protection hidden="1"/>
    </xf>
    <xf numFmtId="0" fontId="31" fillId="75" borderId="6" xfId="0" applyFont="1" applyFill="1" applyBorder="1" applyAlignment="1" applyProtection="1">
      <alignment horizontal="center" vertical="center" wrapText="1"/>
      <protection hidden="1"/>
    </xf>
    <xf numFmtId="44" fontId="31" fillId="25" borderId="6" xfId="1" applyFont="1" applyFill="1" applyBorder="1" applyAlignment="1" applyProtection="1">
      <alignment vertical="center"/>
      <protection hidden="1"/>
    </xf>
    <xf numFmtId="0" fontId="47" fillId="17" borderId="6" xfId="0" applyFont="1" applyFill="1" applyBorder="1" applyAlignment="1" applyProtection="1">
      <alignment horizontal="right" vertical="center"/>
      <protection hidden="1"/>
    </xf>
    <xf numFmtId="44" fontId="47" fillId="17" borderId="6" xfId="1" applyFont="1" applyFill="1" applyBorder="1" applyAlignment="1" applyProtection="1">
      <alignment horizontal="center" vertical="center"/>
      <protection hidden="1"/>
    </xf>
    <xf numFmtId="0" fontId="47" fillId="72" borderId="6" xfId="0" applyFont="1" applyFill="1" applyBorder="1" applyAlignment="1" applyProtection="1">
      <alignment horizontal="center" vertical="center"/>
      <protection hidden="1"/>
    </xf>
    <xf numFmtId="169" fontId="47" fillId="72" borderId="6" xfId="27" applyNumberFormat="1" applyFont="1" applyFill="1" applyBorder="1" applyAlignment="1" applyProtection="1">
      <alignment horizontal="center" vertical="center"/>
      <protection hidden="1"/>
    </xf>
    <xf numFmtId="4" fontId="47" fillId="72" borderId="6" xfId="0" applyNumberFormat="1" applyFont="1" applyFill="1" applyBorder="1" applyAlignment="1" applyProtection="1">
      <alignment horizontal="center" vertical="center"/>
      <protection hidden="1"/>
    </xf>
    <xf numFmtId="0" fontId="43" fillId="14" borderId="6" xfId="0" applyFont="1" applyFill="1" applyBorder="1" applyAlignment="1" applyProtection="1">
      <alignment horizontal="center" vertical="center" readingOrder="1"/>
      <protection hidden="1"/>
    </xf>
    <xf numFmtId="0" fontId="43" fillId="22" borderId="6" xfId="0" applyFont="1" applyFill="1" applyBorder="1" applyAlignment="1" applyProtection="1">
      <alignment horizontal="left" vertical="center" wrapText="1"/>
      <protection hidden="1"/>
    </xf>
    <xf numFmtId="0" fontId="43" fillId="22" borderId="6" xfId="0" applyFont="1" applyFill="1" applyBorder="1" applyAlignment="1" applyProtection="1">
      <alignment horizontal="center" vertical="center" wrapText="1"/>
      <protection hidden="1"/>
    </xf>
    <xf numFmtId="169" fontId="43" fillId="14" borderId="6" xfId="27" applyNumberFormat="1" applyFont="1" applyFill="1" applyBorder="1" applyAlignment="1" applyProtection="1">
      <alignment horizontal="center" vertical="center" readingOrder="1"/>
      <protection hidden="1"/>
    </xf>
    <xf numFmtId="44" fontId="43" fillId="22" borderId="6" xfId="1" applyFont="1" applyFill="1"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43" fillId="0" borderId="6" xfId="0" applyFont="1" applyBorder="1" applyAlignment="1" applyProtection="1">
      <alignment vertical="center"/>
      <protection hidden="1"/>
    </xf>
    <xf numFmtId="0" fontId="43" fillId="0" borderId="6" xfId="0" applyFont="1" applyBorder="1" applyAlignment="1" applyProtection="1">
      <alignment horizontal="center" vertical="center"/>
      <protection hidden="1"/>
    </xf>
    <xf numFmtId="169" fontId="43" fillId="0" borderId="6" xfId="27" applyNumberFormat="1" applyFont="1" applyBorder="1" applyAlignment="1" applyProtection="1">
      <alignment vertical="center"/>
      <protection hidden="1"/>
    </xf>
    <xf numFmtId="4" fontId="43" fillId="0" borderId="6" xfId="0" applyNumberFormat="1" applyFont="1" applyBorder="1" applyAlignment="1" applyProtection="1">
      <alignment vertical="center"/>
      <protection hidden="1"/>
    </xf>
    <xf numFmtId="0" fontId="51" fillId="13" borderId="19" xfId="0" applyFont="1" applyFill="1" applyBorder="1" applyAlignment="1" applyProtection="1">
      <alignment horizontal="left" vertical="center" readingOrder="1"/>
      <protection hidden="1"/>
    </xf>
    <xf numFmtId="0" fontId="42" fillId="0" borderId="19" xfId="0" applyFont="1" applyBorder="1" applyAlignment="1">
      <alignment vertical="center" wrapText="1"/>
    </xf>
    <xf numFmtId="0" fontId="42" fillId="0" borderId="0" xfId="0" applyFont="1"/>
    <xf numFmtId="0" fontId="113" fillId="0" borderId="19" xfId="0" applyFont="1" applyBorder="1" applyAlignment="1">
      <alignment vertical="center" wrapText="1"/>
    </xf>
    <xf numFmtId="0" fontId="118" fillId="0" borderId="19" xfId="0" applyFont="1" applyBorder="1" applyAlignment="1">
      <alignment vertical="center" wrapText="1"/>
    </xf>
    <xf numFmtId="0" fontId="119" fillId="0" borderId="0" xfId="0" applyFont="1"/>
    <xf numFmtId="0" fontId="120" fillId="0" borderId="0" xfId="0" applyFont="1"/>
    <xf numFmtId="0" fontId="121" fillId="0" borderId="0" xfId="0" applyFont="1"/>
    <xf numFmtId="0" fontId="122" fillId="0" borderId="0" xfId="0" applyFont="1"/>
    <xf numFmtId="0" fontId="103" fillId="0" borderId="3" xfId="0" applyFont="1" applyBorder="1" applyAlignment="1">
      <alignment vertical="top" wrapText="1"/>
    </xf>
    <xf numFmtId="0" fontId="103" fillId="0" borderId="5" xfId="0" applyFont="1" applyBorder="1" applyAlignment="1">
      <alignment vertical="top" wrapText="1"/>
    </xf>
    <xf numFmtId="0" fontId="103" fillId="0" borderId="4"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0" fontId="0" fillId="0" borderId="4" xfId="0" applyBorder="1" applyAlignment="1">
      <alignment wrapText="1"/>
    </xf>
    <xf numFmtId="2" fontId="53" fillId="0" borderId="19" xfId="27" applyNumberFormat="1" applyFont="1" applyFill="1" applyBorder="1" applyAlignment="1" applyProtection="1">
      <alignment horizontal="center" vertical="center"/>
      <protection hidden="1"/>
    </xf>
    <xf numFmtId="2" fontId="53" fillId="79" borderId="19" xfId="0" applyNumberFormat="1" applyFont="1" applyFill="1" applyBorder="1" applyAlignment="1" applyProtection="1">
      <alignment horizontal="center" vertical="center" wrapText="1"/>
      <protection hidden="1"/>
    </xf>
    <xf numFmtId="2" fontId="53" fillId="79" borderId="19" xfId="0" applyNumberFormat="1" applyFont="1" applyFill="1" applyBorder="1" applyAlignment="1" applyProtection="1">
      <alignment horizontal="center" vertical="center"/>
      <protection hidden="1"/>
    </xf>
    <xf numFmtId="43" fontId="53" fillId="79" borderId="19" xfId="27" applyFont="1" applyFill="1" applyBorder="1" applyAlignment="1" applyProtection="1">
      <alignment horizontal="center" vertical="center"/>
      <protection hidden="1"/>
    </xf>
    <xf numFmtId="0" fontId="105" fillId="0" borderId="0" xfId="0" applyFont="1" applyAlignment="1">
      <alignment horizontal="right"/>
    </xf>
    <xf numFmtId="4" fontId="105" fillId="0" borderId="0" xfId="0" applyNumberFormat="1" applyFont="1" applyAlignment="1">
      <alignment horizontal="right"/>
    </xf>
    <xf numFmtId="4" fontId="0" fillId="0" borderId="0" xfId="0" applyNumberFormat="1" applyAlignment="1">
      <alignment horizontal="right"/>
    </xf>
    <xf numFmtId="0" fontId="116" fillId="0" borderId="0" xfId="260" applyAlignment="1">
      <alignment horizontal="left" wrapText="1"/>
    </xf>
    <xf numFmtId="1" fontId="126" fillId="0" borderId="2" xfId="260" applyNumberFormat="1" applyFont="1" applyBorder="1" applyAlignment="1">
      <alignment horizontal="right" vertical="top" shrinkToFit="1"/>
    </xf>
    <xf numFmtId="0" fontId="115" fillId="0" borderId="2" xfId="260" applyFont="1" applyBorder="1" applyAlignment="1">
      <alignment horizontal="left" vertical="top" wrapText="1"/>
    </xf>
    <xf numFmtId="0" fontId="115" fillId="0" borderId="2" xfId="260" applyFont="1" applyBorder="1" applyAlignment="1">
      <alignment horizontal="center" vertical="top" wrapText="1"/>
    </xf>
    <xf numFmtId="0" fontId="115" fillId="0" borderId="2" xfId="260" applyFont="1" applyBorder="1" applyAlignment="1">
      <alignment horizontal="right" vertical="top" wrapText="1"/>
    </xf>
    <xf numFmtId="0" fontId="116" fillId="0" borderId="2" xfId="260" applyBorder="1" applyAlignment="1">
      <alignment horizontal="left" wrapText="1"/>
    </xf>
    <xf numFmtId="0" fontId="116" fillId="0" borderId="2" xfId="260" applyBorder="1" applyAlignment="1">
      <alignment horizontal="left" vertical="top" wrapText="1"/>
    </xf>
    <xf numFmtId="0" fontId="116" fillId="0" borderId="2" xfId="260" applyBorder="1" applyAlignment="1">
      <alignment horizontal="left" vertical="center" wrapText="1"/>
    </xf>
    <xf numFmtId="0" fontId="116" fillId="0" borderId="0" xfId="260" applyAlignment="1">
      <alignment horizontal="left" vertical="center" wrapText="1"/>
    </xf>
    <xf numFmtId="1" fontId="126" fillId="0" borderId="50" xfId="260" applyNumberFormat="1" applyFont="1" applyBorder="1" applyAlignment="1">
      <alignment horizontal="right" vertical="top" shrinkToFit="1"/>
    </xf>
    <xf numFmtId="0" fontId="115" fillId="0" borderId="50" xfId="260" applyFont="1" applyBorder="1" applyAlignment="1">
      <alignment horizontal="left" vertical="top" wrapText="1"/>
    </xf>
    <xf numFmtId="0" fontId="115" fillId="0" borderId="50" xfId="260" applyFont="1" applyBorder="1" applyAlignment="1">
      <alignment horizontal="center" vertical="top" wrapText="1"/>
    </xf>
    <xf numFmtId="0" fontId="115" fillId="0" borderId="50" xfId="260" applyFont="1" applyBorder="1" applyAlignment="1">
      <alignment horizontal="right" vertical="top" wrapText="1"/>
    </xf>
    <xf numFmtId="0" fontId="116" fillId="0" borderId="50" xfId="260" applyBorder="1" applyAlignment="1">
      <alignment horizontal="left" wrapText="1"/>
    </xf>
    <xf numFmtId="0" fontId="123" fillId="0" borderId="0" xfId="0" applyFont="1" applyAlignment="1">
      <alignment vertical="center" wrapText="1"/>
    </xf>
    <xf numFmtId="0" fontId="123" fillId="0" borderId="0" xfId="0" applyFont="1"/>
    <xf numFmtId="0" fontId="124" fillId="0" borderId="0" xfId="0" applyFont="1"/>
    <xf numFmtId="0" fontId="125" fillId="0" borderId="0" xfId="0" applyFont="1" applyAlignment="1">
      <alignment vertical="center" wrapText="1"/>
    </xf>
    <xf numFmtId="168" fontId="22" fillId="0" borderId="6" xfId="27" applyNumberFormat="1" applyFont="1" applyFill="1" applyBorder="1" applyAlignment="1" applyProtection="1">
      <alignment horizontal="center" vertical="center" readingOrder="1"/>
      <protection hidden="1"/>
    </xf>
    <xf numFmtId="0" fontId="53" fillId="0" borderId="19" xfId="262" applyNumberFormat="1" applyFont="1" applyFill="1" applyBorder="1" applyAlignment="1" applyProtection="1">
      <alignment horizontal="center" vertical="center"/>
      <protection hidden="1"/>
    </xf>
    <xf numFmtId="0" fontId="22" fillId="15" borderId="6" xfId="0" applyFont="1" applyFill="1" applyBorder="1" applyAlignment="1" applyProtection="1">
      <alignment horizontal="center" vertical="center" readingOrder="1"/>
      <protection hidden="1"/>
    </xf>
    <xf numFmtId="0" fontId="22" fillId="0" borderId="20" xfId="0" applyFont="1" applyBorder="1" applyAlignment="1">
      <alignment horizontal="left" indent="1"/>
    </xf>
    <xf numFmtId="0" fontId="22" fillId="0" borderId="21" xfId="0" applyFont="1" applyBorder="1" applyAlignment="1">
      <alignment horizontal="left" indent="1"/>
    </xf>
    <xf numFmtId="0" fontId="22" fillId="0" borderId="22" xfId="0" applyFont="1" applyBorder="1" applyAlignment="1">
      <alignment horizontal="left" indent="1"/>
    </xf>
    <xf numFmtId="0" fontId="83" fillId="0" borderId="19" xfId="0" applyFont="1" applyBorder="1" applyAlignment="1">
      <alignment horizontal="center" vertical="center" wrapText="1"/>
    </xf>
    <xf numFmtId="0" fontId="22" fillId="0" borderId="19" xfId="0" applyFont="1" applyBorder="1" applyAlignment="1">
      <alignment vertical="top" wrapTex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14" fontId="22" fillId="0" borderId="22" xfId="0" quotePrefix="1" applyNumberFormat="1" applyFont="1" applyBorder="1" applyAlignment="1">
      <alignment horizontal="left" inden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3" fillId="0" borderId="22" xfId="0" applyFont="1" applyBorder="1" applyAlignment="1">
      <alignment horizontal="left" vertical="top" wrapText="1"/>
    </xf>
    <xf numFmtId="0" fontId="22" fillId="0" borderId="19" xfId="0" applyFont="1" applyBorder="1" applyAlignment="1">
      <alignment wrapText="1"/>
    </xf>
    <xf numFmtId="0" fontId="86" fillId="16" borderId="0" xfId="0" applyFont="1" applyFill="1" applyAlignment="1">
      <alignment horizontal="center" vertical="center"/>
    </xf>
    <xf numFmtId="0" fontId="86" fillId="16" borderId="49" xfId="0" applyFont="1" applyFill="1" applyBorder="1" applyAlignment="1">
      <alignment horizontal="center" vertical="center"/>
    </xf>
    <xf numFmtId="0" fontId="115" fillId="0" borderId="0" xfId="260" applyFont="1" applyAlignment="1">
      <alignment horizontal="left" vertical="top" wrapText="1"/>
    </xf>
    <xf numFmtId="0" fontId="115" fillId="0" borderId="0" xfId="260" applyFont="1" applyAlignment="1">
      <alignment horizontal="left" vertical="center" wrapText="1"/>
    </xf>
    <xf numFmtId="0" fontId="103" fillId="0" borderId="3" xfId="0" applyFont="1" applyBorder="1" applyAlignment="1">
      <alignment vertical="top" wrapText="1"/>
    </xf>
    <xf numFmtId="0" fontId="103" fillId="0" borderId="5" xfId="0" applyFont="1" applyBorder="1" applyAlignment="1">
      <alignment vertical="top" wrapText="1"/>
    </xf>
    <xf numFmtId="0" fontId="103" fillId="0" borderId="4" xfId="0" applyFont="1" applyBorder="1" applyAlignment="1">
      <alignment vertical="top" wrapText="1"/>
    </xf>
    <xf numFmtId="49" fontId="84" fillId="16" borderId="0" xfId="0" applyNumberFormat="1" applyFont="1" applyFill="1" applyAlignment="1">
      <alignment horizontal="center" vertical="center"/>
    </xf>
    <xf numFmtId="10" fontId="41" fillId="0" borderId="2" xfId="19" applyNumberFormat="1" applyFont="1" applyBorder="1" applyAlignment="1">
      <alignment horizontal="center" vertical="center" wrapText="1"/>
    </xf>
    <xf numFmtId="0" fontId="31" fillId="12" borderId="2" xfId="17" applyFont="1" applyFill="1" applyBorder="1" applyAlignment="1">
      <alignment horizontal="center" vertical="center" wrapText="1"/>
    </xf>
    <xf numFmtId="166" fontId="31" fillId="12" borderId="2" xfId="8" applyFont="1" applyFill="1" applyBorder="1" applyAlignment="1">
      <alignment horizontal="center" vertical="center" wrapText="1"/>
    </xf>
    <xf numFmtId="10" fontId="41" fillId="0" borderId="8" xfId="19" applyNumberFormat="1" applyFont="1" applyBorder="1" applyAlignment="1" applyProtection="1">
      <alignment horizontal="center" vertical="center" wrapText="1"/>
      <protection hidden="1"/>
    </xf>
    <xf numFmtId="0" fontId="31" fillId="0" borderId="0" xfId="17" applyFont="1" applyProtection="1">
      <protection hidden="1"/>
    </xf>
    <xf numFmtId="10" fontId="40" fillId="11" borderId="2" xfId="9" applyNumberFormat="1" applyFont="1" applyFill="1" applyBorder="1" applyAlignment="1" applyProtection="1">
      <alignment horizontal="center" vertical="center" wrapText="1"/>
      <protection hidden="1"/>
    </xf>
    <xf numFmtId="0" fontId="25" fillId="0" borderId="0" xfId="0" applyFont="1" applyAlignment="1" applyProtection="1">
      <alignment horizontal="center"/>
      <protection hidden="1"/>
    </xf>
    <xf numFmtId="10" fontId="27" fillId="8" borderId="0" xfId="0" applyNumberFormat="1" applyFont="1" applyFill="1" applyAlignment="1" applyProtection="1">
      <alignment vertical="center" wrapText="1"/>
      <protection hidden="1"/>
    </xf>
    <xf numFmtId="10" fontId="29" fillId="8" borderId="0" xfId="0" applyNumberFormat="1" applyFont="1" applyFill="1" applyAlignment="1" applyProtection="1">
      <alignment vertical="center" wrapText="1"/>
      <protection hidden="1"/>
    </xf>
    <xf numFmtId="0" fontId="29" fillId="8" borderId="0" xfId="27" applyNumberFormat="1" applyFont="1" applyFill="1" applyBorder="1" applyAlignment="1" applyProtection="1">
      <alignment horizontal="left" vertical="center" wrapText="1"/>
      <protection hidden="1"/>
    </xf>
    <xf numFmtId="0" fontId="57" fillId="77" borderId="6" xfId="0" applyFont="1" applyFill="1" applyBorder="1" applyAlignment="1" applyProtection="1">
      <alignment horizontal="center" vertical="center" textRotation="90"/>
      <protection hidden="1"/>
    </xf>
    <xf numFmtId="0" fontId="57" fillId="76" borderId="23" xfId="0" applyFont="1" applyFill="1" applyBorder="1" applyAlignment="1" applyProtection="1">
      <alignment horizontal="center" vertical="center" readingOrder="1"/>
      <protection hidden="1"/>
    </xf>
    <xf numFmtId="0" fontId="57" fillId="76" borderId="24" xfId="0" applyFont="1" applyFill="1" applyBorder="1" applyAlignment="1" applyProtection="1">
      <alignment horizontal="center" vertical="center" readingOrder="1"/>
      <protection hidden="1"/>
    </xf>
    <xf numFmtId="0" fontId="22" fillId="78" borderId="25" xfId="0" applyFont="1" applyFill="1" applyBorder="1" applyAlignment="1" applyProtection="1">
      <alignment horizontal="center" vertical="center"/>
      <protection hidden="1"/>
    </xf>
    <xf numFmtId="0" fontId="22" fillId="78" borderId="26" xfId="0" applyFont="1" applyFill="1" applyBorder="1" applyAlignment="1" applyProtection="1">
      <alignment horizontal="center" vertical="center"/>
      <protection hidden="1"/>
    </xf>
    <xf numFmtId="0" fontId="22" fillId="78" borderId="27" xfId="0" applyFont="1" applyFill="1" applyBorder="1" applyAlignment="1" applyProtection="1">
      <alignment horizontal="center" vertical="center"/>
      <protection hidden="1"/>
    </xf>
    <xf numFmtId="0" fontId="22" fillId="78" borderId="28" xfId="0" applyFont="1" applyFill="1" applyBorder="1" applyAlignment="1" applyProtection="1">
      <alignment horizontal="center" vertical="center"/>
      <protection hidden="1"/>
    </xf>
    <xf numFmtId="0" fontId="22" fillId="78" borderId="29" xfId="0" applyFont="1" applyFill="1" applyBorder="1" applyAlignment="1" applyProtection="1">
      <alignment horizontal="center" vertical="center"/>
      <protection hidden="1"/>
    </xf>
    <xf numFmtId="0" fontId="22" fillId="78" borderId="30" xfId="0" applyFont="1" applyFill="1" applyBorder="1" applyAlignment="1" applyProtection="1">
      <alignment horizontal="center" vertical="center"/>
      <protection hidden="1"/>
    </xf>
    <xf numFmtId="0" fontId="80" fillId="13" borderId="46" xfId="0" applyFont="1" applyFill="1" applyBorder="1" applyAlignment="1" applyProtection="1">
      <alignment horizontal="center" vertical="center" readingOrder="1"/>
      <protection hidden="1"/>
    </xf>
    <xf numFmtId="0" fontId="80" fillId="13" borderId="47" xfId="0" applyFont="1" applyFill="1" applyBorder="1" applyAlignment="1" applyProtection="1">
      <alignment horizontal="center" vertical="center" readingOrder="1"/>
      <protection hidden="1"/>
    </xf>
    <xf numFmtId="0" fontId="80" fillId="13" borderId="18" xfId="0" applyFont="1" applyFill="1" applyBorder="1" applyAlignment="1" applyProtection="1">
      <alignment horizontal="center" vertical="center" readingOrder="1"/>
      <protection hidden="1"/>
    </xf>
    <xf numFmtId="0" fontId="56" fillId="0" borderId="42" xfId="0" applyFont="1" applyBorder="1" applyAlignment="1" applyProtection="1">
      <alignment horizontal="left" vertical="center" readingOrder="1"/>
      <protection hidden="1"/>
    </xf>
    <xf numFmtId="0" fontId="51" fillId="19" borderId="6" xfId="0" applyFont="1" applyFill="1" applyBorder="1" applyAlignment="1" applyProtection="1">
      <alignment horizontal="center" vertical="center" readingOrder="1"/>
      <protection hidden="1"/>
    </xf>
    <xf numFmtId="0" fontId="51" fillId="23" borderId="6" xfId="0" applyFont="1" applyFill="1" applyBorder="1" applyAlignment="1" applyProtection="1">
      <alignment horizontal="center" vertical="center"/>
      <protection hidden="1"/>
    </xf>
    <xf numFmtId="10" fontId="56" fillId="0" borderId="46" xfId="0" applyNumberFormat="1" applyFont="1" applyBorder="1" applyAlignment="1" applyProtection="1">
      <alignment horizontal="left" vertical="center" wrapText="1" readingOrder="1"/>
      <protection hidden="1"/>
    </xf>
    <xf numFmtId="10" fontId="56" fillId="0" borderId="47" xfId="0" applyNumberFormat="1" applyFont="1" applyBorder="1" applyAlignment="1" applyProtection="1">
      <alignment horizontal="left" vertical="center" wrapText="1" readingOrder="1"/>
      <protection hidden="1"/>
    </xf>
    <xf numFmtId="10" fontId="56" fillId="0" borderId="18" xfId="0" applyNumberFormat="1" applyFont="1" applyBorder="1" applyAlignment="1" applyProtection="1">
      <alignment horizontal="left" vertical="center" wrapText="1" readingOrder="1"/>
      <protection hidden="1"/>
    </xf>
    <xf numFmtId="17" fontId="56" fillId="0" borderId="48" xfId="0" applyNumberFormat="1" applyFont="1" applyBorder="1" applyAlignment="1" applyProtection="1">
      <alignment horizontal="center" vertical="center" wrapText="1" readingOrder="1"/>
      <protection hidden="1"/>
    </xf>
    <xf numFmtId="17" fontId="56" fillId="0" borderId="43" xfId="0" applyNumberFormat="1" applyFont="1" applyBorder="1" applyAlignment="1" applyProtection="1">
      <alignment horizontal="center" vertical="center" wrapText="1" readingOrder="1"/>
      <protection hidden="1"/>
    </xf>
    <xf numFmtId="0" fontId="36" fillId="0" borderId="0" xfId="0" applyFont="1" applyAlignment="1" applyProtection="1">
      <alignment horizontal="center" vertical="center"/>
      <protection hidden="1"/>
    </xf>
    <xf numFmtId="0" fontId="80" fillId="13" borderId="0" xfId="0" applyFont="1" applyFill="1" applyAlignment="1" applyProtection="1">
      <alignment horizontal="center" vertical="center" readingOrder="1"/>
      <protection hidden="1"/>
    </xf>
    <xf numFmtId="10" fontId="56" fillId="0" borderId="6" xfId="0" applyNumberFormat="1" applyFont="1" applyBorder="1" applyAlignment="1" applyProtection="1">
      <alignment horizontal="left" vertical="center" readingOrder="1"/>
      <protection hidden="1"/>
    </xf>
    <xf numFmtId="0" fontId="56" fillId="0" borderId="6" xfId="0" applyFont="1" applyBorder="1" applyAlignment="1" applyProtection="1">
      <alignment horizontal="left" vertical="center" readingOrder="1"/>
      <protection hidden="1"/>
    </xf>
    <xf numFmtId="0" fontId="53" fillId="15" borderId="20" xfId="0" applyFont="1" applyFill="1" applyBorder="1" applyAlignment="1" applyProtection="1">
      <alignment horizontal="left" vertical="center" wrapText="1"/>
      <protection hidden="1"/>
    </xf>
    <xf numFmtId="0" fontId="53" fillId="15" borderId="21" xfId="0" applyFont="1" applyFill="1" applyBorder="1" applyAlignment="1" applyProtection="1">
      <alignment horizontal="left" vertical="center" wrapText="1"/>
      <protection hidden="1"/>
    </xf>
    <xf numFmtId="0" fontId="53" fillId="15" borderId="22" xfId="0" applyFont="1" applyFill="1" applyBorder="1" applyAlignment="1" applyProtection="1">
      <alignment horizontal="left" vertical="center" wrapText="1"/>
      <protection hidden="1"/>
    </xf>
    <xf numFmtId="0" fontId="55" fillId="21" borderId="20" xfId="0" applyFont="1" applyFill="1" applyBorder="1" applyAlignment="1" applyProtection="1">
      <alignment horizontal="left" vertical="center"/>
      <protection hidden="1"/>
    </xf>
    <xf numFmtId="0" fontId="55" fillId="21" borderId="21" xfId="0" applyFont="1" applyFill="1" applyBorder="1" applyAlignment="1" applyProtection="1">
      <alignment horizontal="left" vertical="center"/>
      <protection hidden="1"/>
    </xf>
    <xf numFmtId="0" fontId="55" fillId="21" borderId="22" xfId="0" applyFont="1" applyFill="1" applyBorder="1" applyAlignment="1" applyProtection="1">
      <alignment horizontal="left" vertical="center"/>
      <protection hidden="1"/>
    </xf>
    <xf numFmtId="0" fontId="53" fillId="15" borderId="19" xfId="0" applyFont="1" applyFill="1" applyBorder="1" applyAlignment="1" applyProtection="1">
      <alignment horizontal="left" vertical="center" wrapText="1"/>
      <protection hidden="1"/>
    </xf>
    <xf numFmtId="0" fontId="80" fillId="13" borderId="19" xfId="0" applyFont="1" applyFill="1" applyBorder="1" applyAlignment="1" applyProtection="1">
      <alignment horizontal="center" vertical="center" readingOrder="1"/>
      <protection hidden="1"/>
    </xf>
    <xf numFmtId="0" fontId="55" fillId="21" borderId="19" xfId="0" applyFont="1" applyFill="1" applyBorder="1" applyAlignment="1" applyProtection="1">
      <alignment horizontal="left" vertical="center"/>
      <protection hidden="1"/>
    </xf>
    <xf numFmtId="10" fontId="49" fillId="0" borderId="19" xfId="0" applyNumberFormat="1" applyFont="1" applyBorder="1" applyAlignment="1" applyProtection="1">
      <alignment vertical="center" readingOrder="1"/>
      <protection hidden="1"/>
    </xf>
    <xf numFmtId="0" fontId="49" fillId="22" borderId="19" xfId="0" applyFont="1" applyFill="1" applyBorder="1" applyAlignment="1" applyProtection="1">
      <alignment horizontal="left" vertical="center" readingOrder="1"/>
      <protection hidden="1"/>
    </xf>
    <xf numFmtId="0" fontId="31" fillId="75" borderId="6" xfId="0" applyFont="1" applyFill="1" applyBorder="1" applyAlignment="1" applyProtection="1">
      <alignment horizontal="left" vertical="center" wrapText="1"/>
      <protection hidden="1"/>
    </xf>
    <xf numFmtId="0" fontId="47" fillId="73" borderId="6" xfId="0" applyFont="1" applyFill="1" applyBorder="1" applyAlignment="1" applyProtection="1">
      <alignment horizontal="center" vertical="center"/>
      <protection hidden="1"/>
    </xf>
    <xf numFmtId="0" fontId="80" fillId="13" borderId="6" xfId="0" applyFont="1" applyFill="1" applyBorder="1" applyAlignment="1" applyProtection="1">
      <alignment horizontal="center" vertical="center" readingOrder="1"/>
      <protection hidden="1"/>
    </xf>
    <xf numFmtId="0" fontId="49" fillId="22" borderId="6" xfId="0" applyFont="1" applyFill="1" applyBorder="1" applyAlignment="1" applyProtection="1">
      <alignment vertical="center" readingOrder="1"/>
      <protection hidden="1"/>
    </xf>
    <xf numFmtId="10" fontId="49" fillId="22" borderId="6" xfId="0" applyNumberFormat="1" applyFont="1" applyFill="1" applyBorder="1" applyAlignment="1" applyProtection="1">
      <alignment horizontal="left" vertical="center" readingOrder="1"/>
      <protection hidden="1"/>
    </xf>
    <xf numFmtId="0" fontId="49" fillId="22" borderId="6" xfId="0" applyFont="1" applyFill="1" applyBorder="1" applyAlignment="1" applyProtection="1">
      <alignment horizontal="left" vertical="center" readingOrder="1"/>
      <protection hidden="1"/>
    </xf>
    <xf numFmtId="0" fontId="52" fillId="18" borderId="6" xfId="0" applyFont="1" applyFill="1" applyBorder="1" applyAlignment="1" applyProtection="1">
      <alignment horizontal="center" vertical="center"/>
      <protection hidden="1"/>
    </xf>
    <xf numFmtId="0" fontId="57" fillId="20" borderId="19" xfId="0" applyFont="1" applyFill="1" applyBorder="1" applyAlignment="1" applyProtection="1">
      <alignment horizontal="center" vertical="center" wrapText="1"/>
      <protection hidden="1"/>
    </xf>
    <xf numFmtId="0" fontId="57" fillId="20" borderId="19" xfId="0" applyFont="1" applyFill="1" applyBorder="1" applyAlignment="1" applyProtection="1">
      <alignment horizontal="center" vertical="center"/>
      <protection hidden="1"/>
    </xf>
    <xf numFmtId="0" fontId="52" fillId="18" borderId="19" xfId="0" applyFont="1" applyFill="1" applyBorder="1" applyAlignment="1" applyProtection="1">
      <alignment horizontal="center" vertical="center"/>
      <protection hidden="1"/>
    </xf>
    <xf numFmtId="0" fontId="44" fillId="75" borderId="19" xfId="0" applyFont="1" applyFill="1" applyBorder="1" applyAlignment="1" applyProtection="1">
      <alignment horizontal="left" vertical="center" wrapText="1"/>
      <protection hidden="1"/>
    </xf>
    <xf numFmtId="0" fontId="82" fillId="13" borderId="19" xfId="0" applyFont="1" applyFill="1" applyBorder="1" applyAlignment="1" applyProtection="1">
      <alignment horizontal="center" vertical="center" readingOrder="1"/>
      <protection hidden="1"/>
    </xf>
    <xf numFmtId="0" fontId="47" fillId="17" borderId="19" xfId="0" applyFont="1" applyFill="1" applyBorder="1" applyAlignment="1" applyProtection="1">
      <alignment horizontal="center" vertical="center"/>
      <protection hidden="1"/>
    </xf>
    <xf numFmtId="10" fontId="49" fillId="22" borderId="19" xfId="0" applyNumberFormat="1" applyFont="1" applyFill="1" applyBorder="1" applyAlignment="1" applyProtection="1">
      <alignment horizontal="left" vertical="center" wrapText="1" readingOrder="1"/>
      <protection hidden="1"/>
    </xf>
    <xf numFmtId="0" fontId="49" fillId="0" borderId="19" xfId="0" applyFont="1" applyBorder="1" applyAlignment="1" applyProtection="1">
      <alignment horizontal="left" vertical="center" readingOrder="1"/>
      <protection hidden="1"/>
    </xf>
    <xf numFmtId="0" fontId="45" fillId="20" borderId="19" xfId="0" applyFont="1" applyFill="1" applyBorder="1" applyAlignment="1" applyProtection="1">
      <alignment horizontal="left" vertical="center" wrapText="1"/>
      <protection hidden="1"/>
    </xf>
    <xf numFmtId="10" fontId="49" fillId="0" borderId="19" xfId="0" applyNumberFormat="1" applyFont="1" applyBorder="1" applyAlignment="1" applyProtection="1">
      <alignment horizontal="left" vertical="center" wrapText="1" readingOrder="1"/>
      <protection hidden="1"/>
    </xf>
    <xf numFmtId="0" fontId="49" fillId="0" borderId="19" xfId="0" applyFont="1" applyBorder="1" applyAlignment="1" applyProtection="1">
      <alignment horizontal="left" vertical="center" wrapText="1" readingOrder="1"/>
      <protection hidden="1"/>
    </xf>
    <xf numFmtId="0" fontId="57" fillId="0" borderId="19" xfId="0" applyFont="1" applyBorder="1" applyAlignment="1" applyProtection="1">
      <alignment horizontal="center" vertical="center"/>
      <protection hidden="1"/>
    </xf>
  </cellXfs>
  <cellStyles count="305">
    <cellStyle name="20% - Ênfase1" xfId="233" builtinId="30" customBuiltin="1"/>
    <cellStyle name="20% - Ênfase1 2" xfId="42"/>
    <cellStyle name="20% - Ênfase1 2 2" xfId="43"/>
    <cellStyle name="20% - Ênfase1 2 2 2" xfId="44"/>
    <cellStyle name="20% - Ênfase1 3" xfId="291"/>
    <cellStyle name="20% - Ênfase2" xfId="236" builtinId="34" customBuiltin="1"/>
    <cellStyle name="20% - Ênfase2 2" xfId="45"/>
    <cellStyle name="20% - Ênfase2 2 2" xfId="46"/>
    <cellStyle name="20% - Ênfase2 2 2 2" xfId="47"/>
    <cellStyle name="20% - Ênfase2 3" xfId="293"/>
    <cellStyle name="20% - Ênfase3" xfId="239" builtinId="38" customBuiltin="1"/>
    <cellStyle name="20% - Ênfase3 2" xfId="48"/>
    <cellStyle name="20% - Ênfase3 2 2" xfId="49"/>
    <cellStyle name="20% - Ênfase3 2 2 2" xfId="50"/>
    <cellStyle name="20% - Ênfase3 3" xfId="295"/>
    <cellStyle name="20% - Ênfase4" xfId="242" builtinId="42" customBuiltin="1"/>
    <cellStyle name="20% - Ênfase4 2" xfId="51"/>
    <cellStyle name="20% - Ênfase4 2 2" xfId="52"/>
    <cellStyle name="20% - Ênfase4 2 2 2" xfId="53"/>
    <cellStyle name="20% - Ênfase4 3" xfId="297"/>
    <cellStyle name="20% - Ênfase5" xfId="245" builtinId="46" customBuiltin="1"/>
    <cellStyle name="20% - Ênfase5 2" xfId="54"/>
    <cellStyle name="20% - Ênfase5 2 2" xfId="55"/>
    <cellStyle name="20% - Ênfase5 2 2 2" xfId="56"/>
    <cellStyle name="20% - Ênfase5 3" xfId="299"/>
    <cellStyle name="20% - Ênfase6" xfId="248" builtinId="50" customBuiltin="1"/>
    <cellStyle name="20% - Ênfase6 2" xfId="57"/>
    <cellStyle name="20% - Ênfase6 2 2" xfId="58"/>
    <cellStyle name="20% - Ênfase6 2 2 2" xfId="59"/>
    <cellStyle name="20% - Ênfase6 3" xfId="301"/>
    <cellStyle name="40% - Ênfase1" xfId="234" builtinId="31" customBuiltin="1"/>
    <cellStyle name="40% - Ênfase1 2" xfId="60"/>
    <cellStyle name="40% - Ênfase1 2 2" xfId="61"/>
    <cellStyle name="40% - Ênfase1 2 2 2" xfId="62"/>
    <cellStyle name="40% - Ênfase1 3" xfId="292"/>
    <cellStyle name="40% - Ênfase2" xfId="237" builtinId="35" customBuiltin="1"/>
    <cellStyle name="40% - Ênfase2 2" xfId="63"/>
    <cellStyle name="40% - Ênfase2 2 2" xfId="64"/>
    <cellStyle name="40% - Ênfase2 2 2 2" xfId="65"/>
    <cellStyle name="40% - Ênfase2 3" xfId="294"/>
    <cellStyle name="40% - Ênfase3" xfId="240" builtinId="39" customBuiltin="1"/>
    <cellStyle name="40% - Ênfase3 2" xfId="66"/>
    <cellStyle name="40% - Ênfase3 2 2" xfId="67"/>
    <cellStyle name="40% - Ênfase3 2 2 2" xfId="68"/>
    <cellStyle name="40% - Ênfase3 3" xfId="296"/>
    <cellStyle name="40% - Ênfase4" xfId="243" builtinId="43" customBuiltin="1"/>
    <cellStyle name="40% - Ênfase4 2" xfId="69"/>
    <cellStyle name="40% - Ênfase4 2 2" xfId="70"/>
    <cellStyle name="40% - Ênfase4 2 2 2" xfId="71"/>
    <cellStyle name="40% - Ênfase4 3" xfId="298"/>
    <cellStyle name="40% - Ênfase5" xfId="246" builtinId="47" customBuiltin="1"/>
    <cellStyle name="40% - Ênfase5 2" xfId="72"/>
    <cellStyle name="40% - Ênfase5 2 2" xfId="73"/>
    <cellStyle name="40% - Ênfase5 2 2 2" xfId="74"/>
    <cellStyle name="40% - Ênfase5 3" xfId="300"/>
    <cellStyle name="40% - Ênfase6" xfId="249" builtinId="51" customBuiltin="1"/>
    <cellStyle name="40% - Ênfase6 2" xfId="75"/>
    <cellStyle name="40% - Ênfase6 2 2" xfId="76"/>
    <cellStyle name="40% - Ênfase6 2 2 2" xfId="77"/>
    <cellStyle name="40% - Ênfase6 3" xfId="302"/>
    <cellStyle name="60% - Ênfase1 2" xfId="78"/>
    <cellStyle name="60% - Ênfase1 2 2" xfId="79"/>
    <cellStyle name="60% - Ênfase1 2 2 2" xfId="80"/>
    <cellStyle name="60% - Ênfase1 3" xfId="253"/>
    <cellStyle name="60% - Ênfase2 2" xfId="81"/>
    <cellStyle name="60% - Ênfase2 2 2" xfId="82"/>
    <cellStyle name="60% - Ênfase2 2 2 2" xfId="83"/>
    <cellStyle name="60% - Ênfase2 3" xfId="254"/>
    <cellStyle name="60% - Ênfase3 2" xfId="84"/>
    <cellStyle name="60% - Ênfase3 2 2" xfId="85"/>
    <cellStyle name="60% - Ênfase3 2 2 2" xfId="86"/>
    <cellStyle name="60% - Ênfase3 3" xfId="255"/>
    <cellStyle name="60% - Ênfase4 2" xfId="87"/>
    <cellStyle name="60% - Ênfase4 2 2" xfId="88"/>
    <cellStyle name="60% - Ênfase4 2 2 2" xfId="89"/>
    <cellStyle name="60% - Ênfase4 3" xfId="256"/>
    <cellStyle name="60% - Ênfase5 2" xfId="90"/>
    <cellStyle name="60% - Ênfase5 2 2" xfId="91"/>
    <cellStyle name="60% - Ênfase5 2 2 2" xfId="92"/>
    <cellStyle name="60% - Ênfase5 3" xfId="257"/>
    <cellStyle name="60% - Ênfase6 2" xfId="93"/>
    <cellStyle name="60% - Ênfase6 2 2" xfId="94"/>
    <cellStyle name="60% - Ênfase6 2 2 2" xfId="95"/>
    <cellStyle name="60% - Ênfase6 3" xfId="258"/>
    <cellStyle name="Accent" xfId="2"/>
    <cellStyle name="Accent 1" xfId="3"/>
    <cellStyle name="Accent 2" xfId="4"/>
    <cellStyle name="Accent 3" xfId="5"/>
    <cellStyle name="Bad" xfId="6"/>
    <cellStyle name="Bom" xfId="222" builtinId="26" customBuiltin="1"/>
    <cellStyle name="Bom 2" xfId="96"/>
    <cellStyle name="Bom 2 2" xfId="97"/>
    <cellStyle name="Bom 2 2 2" xfId="98"/>
    <cellStyle name="Cálculo" xfId="226" builtinId="22" customBuiltin="1"/>
    <cellStyle name="Cálculo 2" xfId="99"/>
    <cellStyle name="Cálculo 2 2" xfId="100"/>
    <cellStyle name="Cálculo 2 2 2" xfId="101"/>
    <cellStyle name="Célula de Verificação" xfId="228" builtinId="23" customBuiltin="1"/>
    <cellStyle name="Célula de Verificação 2" xfId="102"/>
    <cellStyle name="Célula de Verificação 2 2" xfId="103"/>
    <cellStyle name="Célula de Verificação 2 2 2" xfId="104"/>
    <cellStyle name="Célula Vinculada" xfId="227" builtinId="24" customBuiltin="1"/>
    <cellStyle name="Célula Vinculada 2" xfId="105"/>
    <cellStyle name="Ênfase1" xfId="232" builtinId="29" customBuiltin="1"/>
    <cellStyle name="Ênfase1 2" xfId="106"/>
    <cellStyle name="Ênfase1 2 2" xfId="107"/>
    <cellStyle name="Ênfase1 2 2 2" xfId="108"/>
    <cellStyle name="Ênfase2" xfId="235" builtinId="33" customBuiltin="1"/>
    <cellStyle name="Ênfase2 2" xfId="109"/>
    <cellStyle name="Ênfase2 2 2" xfId="110"/>
    <cellStyle name="Ênfase2 2 2 2" xfId="111"/>
    <cellStyle name="Ênfase3" xfId="238" builtinId="37" customBuiltin="1"/>
    <cellStyle name="Ênfase3 2" xfId="112"/>
    <cellStyle name="Ênfase3 2 2" xfId="113"/>
    <cellStyle name="Ênfase3 2 2 2" xfId="114"/>
    <cellStyle name="Ênfase4" xfId="241" builtinId="41" customBuiltin="1"/>
    <cellStyle name="Ênfase4 2" xfId="115"/>
    <cellStyle name="Ênfase4 2 2" xfId="116"/>
    <cellStyle name="Ênfase4 2 2 2" xfId="117"/>
    <cellStyle name="Ênfase5" xfId="244" builtinId="45" customBuiltin="1"/>
    <cellStyle name="Ênfase5 2" xfId="118"/>
    <cellStyle name="Ênfase5 2 2" xfId="119"/>
    <cellStyle name="Ênfase5 2 2 2" xfId="120"/>
    <cellStyle name="Ênfase6" xfId="247" builtinId="49" customBuiltin="1"/>
    <cellStyle name="Ênfase6 2" xfId="121"/>
    <cellStyle name="Ênfase6 2 2" xfId="122"/>
    <cellStyle name="Ênfase6 2 2 2" xfId="123"/>
    <cellStyle name="Entrada" xfId="224" builtinId="20" customBuiltin="1"/>
    <cellStyle name="Entrada 2" xfId="124"/>
    <cellStyle name="Entrada 2 2" xfId="125"/>
    <cellStyle name="Entrada 2 2 2" xfId="126"/>
    <cellStyle name="Error" xfId="7"/>
    <cellStyle name="Excel Built-in Normal" xfId="127"/>
    <cellStyle name="Excel_BuiltIn_Comma" xfId="8"/>
    <cellStyle name="Excel_BuiltIn_Percent" xfId="9"/>
    <cellStyle name="Footnote" xfId="10"/>
    <cellStyle name="Good" xfId="11"/>
    <cellStyle name="Heading (user)" xfId="12"/>
    <cellStyle name="Heading 1" xfId="13"/>
    <cellStyle name="Heading 2" xfId="14"/>
    <cellStyle name="Hyperlink" xfId="15"/>
    <cellStyle name="Incorreto" xfId="223" builtinId="27" customBuiltin="1"/>
    <cellStyle name="Incorreto 2" xfId="128"/>
    <cellStyle name="Incorreto 2 2" xfId="129"/>
    <cellStyle name="Incorreto 2 2 2" xfId="130"/>
    <cellStyle name="Moeda" xfId="1" builtinId="4"/>
    <cellStyle name="Moeda 2" xfId="29"/>
    <cellStyle name="Moeda 2 2" xfId="35"/>
    <cellStyle name="Moeda 2 2 2" xfId="268"/>
    <cellStyle name="Moeda 2 3" xfId="132"/>
    <cellStyle name="Moeda 2 4" xfId="264"/>
    <cellStyle name="Moeda 3" xfId="32"/>
    <cellStyle name="Moeda 3 2" xfId="133"/>
    <cellStyle name="Moeda 3 3" xfId="265"/>
    <cellStyle name="Moeda 4" xfId="134"/>
    <cellStyle name="Moeda 4 2" xfId="272"/>
    <cellStyle name="Moeda 5" xfId="131"/>
    <cellStyle name="Moeda 5 2" xfId="271"/>
    <cellStyle name="Moeda 6" xfId="213"/>
    <cellStyle name="Moeda 7" xfId="37"/>
    <cellStyle name="Moeda 8" xfId="259"/>
    <cellStyle name="Moeda 9" xfId="261"/>
    <cellStyle name="Neutra 2" xfId="135"/>
    <cellStyle name="Neutra 2 2" xfId="136"/>
    <cellStyle name="Neutra 2 2 2" xfId="137"/>
    <cellStyle name="Neutral" xfId="16"/>
    <cellStyle name="Neutro 2" xfId="251"/>
    <cellStyle name="Normal" xfId="0" builtinId="0" customBuiltin="1"/>
    <cellStyle name="Normal 10" xfId="215"/>
    <cellStyle name="Normal 11" xfId="250"/>
    <cellStyle name="Normal 11 2" xfId="303"/>
    <cellStyle name="Normal 12" xfId="138"/>
    <cellStyle name="Normal 13" xfId="260"/>
    <cellStyle name="Normal 2" xfId="17"/>
    <cellStyle name="Normal 2 2" xfId="140"/>
    <cellStyle name="Normal 2 2 2" xfId="141"/>
    <cellStyle name="Normal 2 3" xfId="139"/>
    <cellStyle name="Normal 2_Modelo de Detalhamento do  BDI" xfId="142"/>
    <cellStyle name="Normal 3" xfId="40"/>
    <cellStyle name="Normal 3 2" xfId="144"/>
    <cellStyle name="Normal 3 2 2" xfId="273"/>
    <cellStyle name="Normal 3 3" xfId="143"/>
    <cellStyle name="Normal 3 4" xfId="269"/>
    <cellStyle name="Normal 4" xfId="145"/>
    <cellStyle name="Normal 5" xfId="146"/>
    <cellStyle name="Normal 6" xfId="41"/>
    <cellStyle name="Normal 6 2" xfId="270"/>
    <cellStyle name="Normal 7" xfId="36"/>
    <cellStyle name="Normal 8" xfId="214"/>
    <cellStyle name="Normal 9" xfId="216"/>
    <cellStyle name="Nota 2" xfId="147"/>
    <cellStyle name="Nota 2 2" xfId="148"/>
    <cellStyle name="Nota 2 2 2" xfId="149"/>
    <cellStyle name="Nota 2 2 3" xfId="150"/>
    <cellStyle name="Nota 2 2 4" xfId="151"/>
    <cellStyle name="Nota 2 3" xfId="152"/>
    <cellStyle name="Nota 2 3 2" xfId="153"/>
    <cellStyle name="Nota 2 4" xfId="154"/>
    <cellStyle name="Nota 3" xfId="155"/>
    <cellStyle name="Nota 4" xfId="156"/>
    <cellStyle name="Nota 4 2" xfId="157"/>
    <cellStyle name="Nota 5" xfId="158"/>
    <cellStyle name="Nota 5 2" xfId="159"/>
    <cellStyle name="Nota 6" xfId="160"/>
    <cellStyle name="Nota 7" xfId="161"/>
    <cellStyle name="Nota 8" xfId="252"/>
    <cellStyle name="Nota 8 2" xfId="304"/>
    <cellStyle name="Note" xfId="18"/>
    <cellStyle name="Porcentagem" xfId="30" builtinId="5"/>
    <cellStyle name="Porcentagem 10" xfId="38"/>
    <cellStyle name="Porcentagem 2" xfId="19"/>
    <cellStyle name="Porcentagem 2 2" xfId="164"/>
    <cellStyle name="Porcentagem 2 3" xfId="163"/>
    <cellStyle name="Porcentagem 3" xfId="165"/>
    <cellStyle name="Porcentagem 3 2" xfId="166"/>
    <cellStyle name="Porcentagem 4" xfId="167"/>
    <cellStyle name="Porcentagem 5" xfId="168"/>
    <cellStyle name="Porcentagem 5 2" xfId="169"/>
    <cellStyle name="Porcentagem 5 3" xfId="170"/>
    <cellStyle name="Porcentagem 5 3 2" xfId="171"/>
    <cellStyle name="Porcentagem 6" xfId="172"/>
    <cellStyle name="Porcentagem 6 2" xfId="173"/>
    <cellStyle name="Porcentagem 7" xfId="174"/>
    <cellStyle name="Porcentagem 8" xfId="175"/>
    <cellStyle name="Porcentagem 9" xfId="162"/>
    <cellStyle name="Saída" xfId="225" builtinId="21" customBuiltin="1"/>
    <cellStyle name="Saída 2" xfId="176"/>
    <cellStyle name="Saída 2 2" xfId="177"/>
    <cellStyle name="Saída 2 2 2" xfId="178"/>
    <cellStyle name="Sem título1" xfId="20"/>
    <cellStyle name="Sem título2" xfId="21"/>
    <cellStyle name="Sem título3" xfId="22"/>
    <cellStyle name="Sem título4" xfId="23"/>
    <cellStyle name="Separador de milhares 2" xfId="179"/>
    <cellStyle name="Separador de milhares 2 2" xfId="180"/>
    <cellStyle name="Separador de milhares 2 2 2" xfId="181"/>
    <cellStyle name="Separador de milhares 2 2 2 2" xfId="182"/>
    <cellStyle name="Separador de milhares 2 2 2 3" xfId="275"/>
    <cellStyle name="Separador de milhares 2 3" xfId="274"/>
    <cellStyle name="Status" xfId="24"/>
    <cellStyle name="Text" xfId="25"/>
    <cellStyle name="Texto de Aviso" xfId="229" builtinId="11" customBuiltin="1"/>
    <cellStyle name="Texto de Aviso 2" xfId="183"/>
    <cellStyle name="Texto Explicativo" xfId="230" builtinId="53" customBuiltin="1"/>
    <cellStyle name="Texto Explicativo 2" xfId="184"/>
    <cellStyle name="Texto Explicativo 3" xfId="39"/>
    <cellStyle name="Título" xfId="217" builtinId="15" customBuiltin="1"/>
    <cellStyle name="Título 1" xfId="218" builtinId="16" customBuiltin="1"/>
    <cellStyle name="Título 1 1" xfId="185"/>
    <cellStyle name="Título 1 1 1" xfId="186"/>
    <cellStyle name="Título 1 2" xfId="187"/>
    <cellStyle name="Título 1 2 2" xfId="188"/>
    <cellStyle name="Título 1 2 2 2" xfId="189"/>
    <cellStyle name="Título 2" xfId="219" builtinId="17" customBuiltin="1"/>
    <cellStyle name="Título 2 2" xfId="190"/>
    <cellStyle name="Título 3" xfId="220" builtinId="18" customBuiltin="1"/>
    <cellStyle name="Título 3 2" xfId="191"/>
    <cellStyle name="Título 4" xfId="221" builtinId="19" customBuiltin="1"/>
    <cellStyle name="Título 4 2" xfId="192"/>
    <cellStyle name="Título 5" xfId="193"/>
    <cellStyle name="Total" xfId="231" builtinId="25" customBuiltin="1"/>
    <cellStyle name="Total 2" xfId="194"/>
    <cellStyle name="Vírgula" xfId="27" builtinId="3"/>
    <cellStyle name="Vírgula 2" xfId="28"/>
    <cellStyle name="Vírgula 2 2" xfId="34"/>
    <cellStyle name="Vírgula 2 2 2" xfId="198"/>
    <cellStyle name="Vírgula 2 2 2 2" xfId="278"/>
    <cellStyle name="Vírgula 2 2 3" xfId="199"/>
    <cellStyle name="Vírgula 2 2 4" xfId="197"/>
    <cellStyle name="Vírgula 2 2 5" xfId="267"/>
    <cellStyle name="Vírgula 2 3" xfId="200"/>
    <cellStyle name="Vírgula 2 3 2" xfId="201"/>
    <cellStyle name="Vírgula 2 3 3" xfId="279"/>
    <cellStyle name="Vírgula 2 4" xfId="202"/>
    <cellStyle name="Vírgula 2 4 2" xfId="280"/>
    <cellStyle name="Vírgula 2 5" xfId="196"/>
    <cellStyle name="Vírgula 2 5 2" xfId="277"/>
    <cellStyle name="Vírgula 2 6" xfId="263"/>
    <cellStyle name="Vírgula 3" xfId="33"/>
    <cellStyle name="Vírgula 3 2" xfId="204"/>
    <cellStyle name="Vírgula 3 2 2" xfId="282"/>
    <cellStyle name="Vírgula 3 3" xfId="203"/>
    <cellStyle name="Vírgula 3 3 2" xfId="281"/>
    <cellStyle name="Vírgula 3 4" xfId="266"/>
    <cellStyle name="Vírgula 4" xfId="205"/>
    <cellStyle name="Vírgula 4 2" xfId="31"/>
    <cellStyle name="Vírgula 4 2 2" xfId="206"/>
    <cellStyle name="Vírgula 4 2 2 2" xfId="284"/>
    <cellStyle name="Vírgula 4 3" xfId="207"/>
    <cellStyle name="Vírgula 4 3 2" xfId="208"/>
    <cellStyle name="Vírgula 4 3 2 2" xfId="286"/>
    <cellStyle name="Vírgula 4 3 3" xfId="285"/>
    <cellStyle name="Vírgula 4 4" xfId="283"/>
    <cellStyle name="Vírgula 5" xfId="209"/>
    <cellStyle name="Vírgula 5 2" xfId="210"/>
    <cellStyle name="Vírgula 5 2 2" xfId="288"/>
    <cellStyle name="Vírgula 5 3" xfId="287"/>
    <cellStyle name="Vírgula 6" xfId="211"/>
    <cellStyle name="Vírgula 6 2" xfId="289"/>
    <cellStyle name="Vírgula 7" xfId="212"/>
    <cellStyle name="Vírgula 7 2" xfId="290"/>
    <cellStyle name="Vírgula 8" xfId="195"/>
    <cellStyle name="Vírgula 8 2" xfId="276"/>
    <cellStyle name="Vírgula 9" xfId="262"/>
    <cellStyle name="Warning" xfId="26"/>
  </cellStyles>
  <dxfs count="80">
    <dxf>
      <font>
        <b/>
        <i val="0"/>
        <color rgb="FFFF0000"/>
      </font>
      <fill>
        <patternFill>
          <bgColor rgb="FFFF9999"/>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rgb="FFFF0000"/>
      </font>
    </dxf>
    <dxf>
      <font>
        <b/>
        <i val="0"/>
        <color theme="8" tint="-0.24994659260841701"/>
      </font>
    </dxf>
    <dxf>
      <font>
        <b/>
        <i val="0"/>
      </font>
      <fill>
        <patternFill patternType="solid">
          <fgColor indexed="64"/>
          <bgColor theme="0" tint="-0.14996795556505021"/>
        </patternFill>
      </fill>
    </dxf>
    <dxf>
      <font>
        <color theme="0"/>
      </font>
      <fill>
        <patternFill>
          <bgColor theme="5"/>
        </patternFill>
      </fill>
    </dxf>
    <dxf>
      <font>
        <b/>
        <i val="0"/>
        <color theme="8" tint="-0.24994659260841701"/>
      </font>
    </dxf>
    <dxf>
      <font>
        <b/>
        <i val="0"/>
      </font>
      <fill>
        <patternFill patternType="solid">
          <fgColor indexed="64"/>
          <bgColor theme="0" tint="-0.14996795556505021"/>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theme="8" tint="-0.24994659260841701"/>
      </font>
    </dxf>
    <dxf>
      <font>
        <b/>
        <i val="0"/>
        <color theme="8" tint="-0.24994659260841701"/>
      </font>
    </dxf>
    <dxf>
      <font>
        <b/>
        <i val="0"/>
        <color theme="8" tint="-0.24994659260841701"/>
      </font>
    </dxf>
    <dxf>
      <font>
        <b/>
        <i val="0"/>
        <color rgb="FFFF0000"/>
      </font>
    </dxf>
    <dxf>
      <font>
        <b/>
        <i val="0"/>
        <color rgb="FFFF0000"/>
      </font>
    </dxf>
    <dxf>
      <font>
        <color theme="0"/>
      </font>
      <fill>
        <patternFill>
          <bgColor theme="5"/>
        </patternFill>
      </fill>
    </dxf>
    <dxf>
      <font>
        <b/>
        <i val="0"/>
        <color theme="8" tint="-0.24994659260841701"/>
      </font>
    </dxf>
    <dxf>
      <font>
        <b/>
        <i val="0"/>
        <color theme="8" tint="-0.24994659260841701"/>
      </font>
    </dxf>
    <dxf>
      <font>
        <b/>
        <i val="0"/>
      </font>
      <fill>
        <patternFill patternType="solid">
          <fgColor indexed="64"/>
          <bgColor theme="0" tint="-0.14996795556505021"/>
        </patternFill>
      </fill>
    </dxf>
    <dxf>
      <font>
        <b/>
        <i val="0"/>
        <color rgb="FFFF0000"/>
      </font>
      <fill>
        <patternFill>
          <bgColor rgb="FFFFCCCC"/>
        </patternFill>
      </fill>
    </dxf>
    <dxf>
      <font>
        <color theme="0"/>
      </font>
      <fill>
        <patternFill>
          <bgColor rgb="FFFF0000"/>
        </patternFill>
      </fill>
    </dxf>
    <dxf>
      <font>
        <color theme="0"/>
      </font>
      <fill>
        <patternFill>
          <bgColor theme="5"/>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
      <font>
        <color rgb="FF0000FF"/>
      </font>
    </dxf>
    <dxf>
      <font>
        <color rgb="FF0000FF"/>
      </font>
    </dxf>
  </dxfs>
  <tableStyles count="0" defaultTableStyle="TableStyleMedium2" defaultPivotStyle="PivotStyleLight16"/>
  <colors>
    <mruColors>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B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238125</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B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314325</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B050"/>
  </sheetPr>
  <dimension ref="A1:E15"/>
  <sheetViews>
    <sheetView topLeftCell="A9" zoomScaleNormal="100" workbookViewId="0">
      <selection activeCell="A12" sqref="A12:E12"/>
    </sheetView>
  </sheetViews>
  <sheetFormatPr defaultColWidth="15.625" defaultRowHeight="12.75"/>
  <cols>
    <col min="1" max="1" width="15.625" style="112"/>
    <col min="2" max="16384" width="15.625" style="111"/>
  </cols>
  <sheetData>
    <row r="1" spans="1:5">
      <c r="A1" s="115" t="s">
        <v>4820</v>
      </c>
      <c r="B1" s="398" t="s">
        <v>4823</v>
      </c>
      <c r="C1" s="399"/>
      <c r="D1" s="399"/>
      <c r="E1" s="400"/>
    </row>
    <row r="2" spans="1:5">
      <c r="A2" s="115" t="s">
        <v>4818</v>
      </c>
      <c r="B2" s="393" t="s">
        <v>4819</v>
      </c>
      <c r="C2" s="394"/>
      <c r="D2" s="394"/>
      <c r="E2" s="395"/>
    </row>
    <row r="3" spans="1:5">
      <c r="A3" s="113"/>
      <c r="B3" s="114"/>
      <c r="C3" s="114"/>
      <c r="D3" s="114"/>
      <c r="E3" s="114"/>
    </row>
    <row r="4" spans="1:5">
      <c r="A4" s="116" t="s">
        <v>4821</v>
      </c>
      <c r="B4" s="393" t="s">
        <v>4817</v>
      </c>
      <c r="C4" s="394"/>
      <c r="D4" s="394"/>
      <c r="E4" s="395"/>
    </row>
    <row r="6" spans="1:5" ht="18">
      <c r="A6" s="396" t="s">
        <v>4822</v>
      </c>
      <c r="B6" s="396"/>
      <c r="C6" s="396"/>
      <c r="D6" s="396"/>
      <c r="E6" s="396"/>
    </row>
    <row r="7" spans="1:5" ht="30" customHeight="1">
      <c r="A7" s="397" t="s">
        <v>4825</v>
      </c>
      <c r="B7" s="397"/>
      <c r="C7" s="397"/>
      <c r="D7" s="397"/>
      <c r="E7" s="397"/>
    </row>
    <row r="8" spans="1:5" ht="52.5" customHeight="1">
      <c r="A8" s="404" t="s">
        <v>4826</v>
      </c>
      <c r="B8" s="404"/>
      <c r="C8" s="404"/>
      <c r="D8" s="404"/>
      <c r="E8" s="404"/>
    </row>
    <row r="9" spans="1:5" ht="136.5" customHeight="1">
      <c r="A9" s="404" t="s">
        <v>4827</v>
      </c>
      <c r="B9" s="404"/>
      <c r="C9" s="404"/>
      <c r="D9" s="404"/>
      <c r="E9" s="404"/>
    </row>
    <row r="10" spans="1:5" ht="52.5" customHeight="1">
      <c r="A10" s="404" t="s">
        <v>4828</v>
      </c>
      <c r="B10" s="404"/>
      <c r="C10" s="404"/>
      <c r="D10" s="404"/>
      <c r="E10" s="404"/>
    </row>
    <row r="11" spans="1:5" ht="99" customHeight="1">
      <c r="A11" s="404" t="s">
        <v>4829</v>
      </c>
      <c r="B11" s="404"/>
      <c r="C11" s="404"/>
      <c r="D11" s="404"/>
      <c r="E11" s="404"/>
    </row>
    <row r="12" spans="1:5" ht="69.75" customHeight="1">
      <c r="A12" s="397" t="s">
        <v>4830</v>
      </c>
      <c r="B12" s="397"/>
      <c r="C12" s="397"/>
      <c r="D12" s="397"/>
      <c r="E12" s="397"/>
    </row>
    <row r="13" spans="1:5" ht="49.5" customHeight="1">
      <c r="A13" s="397" t="s">
        <v>4824</v>
      </c>
      <c r="B13" s="397"/>
      <c r="C13" s="397"/>
      <c r="D13" s="397"/>
      <c r="E13" s="397"/>
    </row>
    <row r="14" spans="1:5" ht="18">
      <c r="A14" s="396" t="s">
        <v>4831</v>
      </c>
      <c r="B14" s="396"/>
      <c r="C14" s="396"/>
      <c r="D14" s="396"/>
      <c r="E14" s="396"/>
    </row>
    <row r="15" spans="1:5" ht="150.75" customHeight="1">
      <c r="A15" s="401" t="s">
        <v>4832</v>
      </c>
      <c r="B15" s="402"/>
      <c r="C15" s="402"/>
      <c r="D15" s="402"/>
      <c r="E15" s="403"/>
    </row>
  </sheetData>
  <mergeCells count="13">
    <mergeCell ref="A13:E13"/>
    <mergeCell ref="A14:E14"/>
    <mergeCell ref="A15:E15"/>
    <mergeCell ref="A12:E12"/>
    <mergeCell ref="A8:E8"/>
    <mergeCell ref="A9:E9"/>
    <mergeCell ref="A10:E10"/>
    <mergeCell ref="A11:E11"/>
    <mergeCell ref="B4:E4"/>
    <mergeCell ref="A6:E6"/>
    <mergeCell ref="A7:E7"/>
    <mergeCell ref="B2:E2"/>
    <mergeCell ref="B1:E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920</v>
      </c>
    </row>
    <row r="2" spans="1:13">
      <c r="A2" s="3"/>
    </row>
    <row r="3" spans="1:13" ht="12.75" customHeight="1">
      <c r="A3" s="414" t="s">
        <v>921</v>
      </c>
      <c r="B3" s="414" t="s">
        <v>922</v>
      </c>
      <c r="C3" s="414"/>
    </row>
    <row r="4" spans="1:13">
      <c r="A4" s="414"/>
      <c r="B4" s="4" t="s">
        <v>923</v>
      </c>
      <c r="C4" s="4" t="s">
        <v>924</v>
      </c>
      <c r="E4" s="5"/>
    </row>
    <row r="5" spans="1:13">
      <c r="A5" s="6" t="s">
        <v>925</v>
      </c>
      <c r="B5" s="7">
        <v>20.34</v>
      </c>
      <c r="C5" s="7">
        <v>25</v>
      </c>
    </row>
    <row r="6" spans="1:13">
      <c r="A6" s="6" t="s">
        <v>898</v>
      </c>
      <c r="B6" s="7">
        <v>11.1</v>
      </c>
      <c r="C6" s="7">
        <v>16.8</v>
      </c>
    </row>
    <row r="7" spans="1:13">
      <c r="A7" s="6" t="s">
        <v>926</v>
      </c>
      <c r="B7" s="7">
        <v>22.8</v>
      </c>
      <c r="C7" s="7">
        <v>30.95</v>
      </c>
    </row>
    <row r="8" spans="1:13">
      <c r="A8" s="6" t="s">
        <v>919</v>
      </c>
      <c r="B8" s="7">
        <v>20.76</v>
      </c>
      <c r="C8" s="7">
        <v>26.44</v>
      </c>
    </row>
    <row r="9" spans="1:13">
      <c r="A9" s="8" t="s">
        <v>927</v>
      </c>
      <c r="B9" s="7">
        <v>19.600000000000001</v>
      </c>
      <c r="C9" s="7">
        <v>24.23</v>
      </c>
    </row>
    <row r="10" spans="1:13">
      <c r="A10" s="414" t="s">
        <v>928</v>
      </c>
      <c r="B10" s="415" t="s">
        <v>17</v>
      </c>
      <c r="C10" s="415"/>
    </row>
    <row r="11" spans="1:13">
      <c r="A11" s="414"/>
      <c r="B11" s="4" t="s">
        <v>923</v>
      </c>
      <c r="C11" s="4" t="s">
        <v>924</v>
      </c>
    </row>
    <row r="12" spans="1:13">
      <c r="A12" s="6" t="str">
        <f>BDI!$B$13</f>
        <v>Edificações</v>
      </c>
      <c r="B12" s="7">
        <f>LOOKUP(A12,A5:A9,B5:B9)</f>
        <v>20.34</v>
      </c>
      <c r="C12" s="7">
        <f>LOOKUP(A12,A5:A9,C5:C9)</f>
        <v>25</v>
      </c>
    </row>
    <row r="14" spans="1:13">
      <c r="A14" s="414" t="s">
        <v>929</v>
      </c>
      <c r="B14" s="414"/>
      <c r="M14" s="9"/>
    </row>
    <row r="15" spans="1:13">
      <c r="A15" s="10" t="s">
        <v>956</v>
      </c>
      <c r="B15" s="15">
        <f>ROUND((((1+(BDI!$C$17+BDI!$C$18+BDI!$C$19)/100)*(1+(BDI!$C$20/100))*(1+(BDI!$C$22/100)))/(1-((BDI!$C$28/100)*BDI!$C$29+BDI!$C$31+BDI!$C$32+4.5)/100)-1),4)*100</f>
        <v>31.480000000000004</v>
      </c>
      <c r="M15" s="9"/>
    </row>
    <row r="16" spans="1:13">
      <c r="A16" s="11" t="s">
        <v>896</v>
      </c>
      <c r="B16" s="15">
        <f>ROUND((((1+(BDI!$C$17+BDI!$C$18+BDI!$C$19)/100)*(1+(BDI!$C$20/100))*(1+(BDI!$C$22/100)))/(1-((BDI!$C$28/100)*BDI!$C$29+BDI!$C$31+BDI!$C$32)/100)-1),4)*100</f>
        <v>25</v>
      </c>
    </row>
    <row r="17" spans="1:2">
      <c r="A17" s="413" t="str">
        <f>IF(B16&lt;B12,"Não Atende o Limite Inferior",IF(B16&gt;C12,"Não Atende o Limite Superior","Atende"))</f>
        <v>Atende</v>
      </c>
      <c r="B17" s="413"/>
    </row>
  </sheetData>
  <mergeCells count="6">
    <mergeCell ref="A17:B17"/>
    <mergeCell ref="A3:A4"/>
    <mergeCell ref="B3:C3"/>
    <mergeCell ref="A10:A11"/>
    <mergeCell ref="B10:C10"/>
    <mergeCell ref="A14:B14"/>
  </mergeCells>
  <conditionalFormatting sqref="A17">
    <cfRule type="cellIs" dxfId="79"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tabColor theme="7" tint="-0.499984740745262"/>
  </sheetPr>
  <dimension ref="A1:IW60"/>
  <sheetViews>
    <sheetView workbookViewId="0">
      <selection activeCell="B9" sqref="B9"/>
    </sheetView>
  </sheetViews>
  <sheetFormatPr defaultColWidth="9" defaultRowHeight="14.25"/>
  <cols>
    <col min="1" max="1" width="10.125" style="44" customWidth="1"/>
    <col min="2" max="2" width="37.375" style="44" customWidth="1"/>
    <col min="3" max="3" width="10.875" style="51" customWidth="1"/>
    <col min="4" max="4" width="2.875" style="44" customWidth="1"/>
    <col min="5" max="5" width="10.125" style="44" customWidth="1"/>
    <col min="6" max="6" width="31.875" style="44" customWidth="1"/>
    <col min="7" max="257" width="8.5" style="44" customWidth="1"/>
    <col min="258" max="1024" width="8.5" style="26" customWidth="1"/>
    <col min="1025" max="16384" width="9" style="26"/>
  </cols>
  <sheetData>
    <row r="1" spans="1:8" s="33" customFormat="1" ht="15.75">
      <c r="A1" s="419" t="s">
        <v>892</v>
      </c>
      <c r="B1" s="419"/>
      <c r="C1" s="419"/>
      <c r="D1" s="419"/>
      <c r="E1" s="32"/>
      <c r="F1" s="32"/>
      <c r="H1" s="34"/>
    </row>
    <row r="2" spans="1:8" s="36" customFormat="1" ht="12.75">
      <c r="A2" s="35"/>
      <c r="B2" s="35"/>
      <c r="C2" s="35"/>
      <c r="D2" s="35"/>
      <c r="E2" s="35"/>
      <c r="F2" s="35"/>
      <c r="H2" s="37"/>
    </row>
    <row r="3" spans="1:8" s="39" customFormat="1" ht="12.75" customHeight="1">
      <c r="A3" s="38" t="s">
        <v>893</v>
      </c>
      <c r="B3" s="420" t="s">
        <v>5866</v>
      </c>
      <c r="C3" s="420"/>
      <c r="D3" s="420"/>
      <c r="E3" s="35"/>
    </row>
    <row r="4" spans="1:8" s="39" customFormat="1" ht="12.75" customHeight="1">
      <c r="A4" s="38" t="s">
        <v>894</v>
      </c>
      <c r="B4" s="421" t="s">
        <v>6617</v>
      </c>
      <c r="C4" s="421"/>
      <c r="D4" s="421"/>
      <c r="E4" s="35"/>
    </row>
    <row r="5" spans="1:8" s="39" customFormat="1" ht="12.75">
      <c r="A5" s="38" t="s">
        <v>4811</v>
      </c>
      <c r="B5" s="422" t="s">
        <v>6618</v>
      </c>
      <c r="C5" s="422"/>
      <c r="D5" s="422"/>
      <c r="E5" s="35"/>
    </row>
    <row r="6" spans="1:8" s="39" customFormat="1" ht="12.75">
      <c r="A6" s="40"/>
      <c r="B6" s="41"/>
      <c r="C6" s="42"/>
      <c r="D6" s="43"/>
      <c r="E6" s="35"/>
    </row>
    <row r="7" spans="1:8">
      <c r="A7" s="417" t="s">
        <v>895</v>
      </c>
      <c r="B7" s="417"/>
      <c r="C7" s="417"/>
      <c r="D7" s="417"/>
    </row>
    <row r="8" spans="1:8" s="45" customFormat="1" ht="8.1" customHeight="1">
      <c r="B8" s="46"/>
      <c r="C8" s="47"/>
      <c r="D8" s="48"/>
    </row>
    <row r="9" spans="1:8">
      <c r="B9" s="49" t="s">
        <v>896</v>
      </c>
      <c r="C9" s="47"/>
      <c r="D9" s="48"/>
    </row>
    <row r="10" spans="1:8" ht="8.1" customHeight="1">
      <c r="C10" s="47"/>
      <c r="D10" s="48"/>
    </row>
    <row r="11" spans="1:8" hidden="1">
      <c r="A11" s="417" t="s">
        <v>897</v>
      </c>
      <c r="B11" s="417"/>
      <c r="C11" s="417"/>
      <c r="D11" s="417"/>
    </row>
    <row r="12" spans="1:8" s="45" customFormat="1" ht="6" hidden="1">
      <c r="C12" s="50"/>
      <c r="D12" s="46"/>
    </row>
    <row r="13" spans="1:8" hidden="1">
      <c r="B13" s="49" t="s">
        <v>925</v>
      </c>
      <c r="C13" s="50"/>
      <c r="D13" s="46"/>
    </row>
    <row r="14" spans="1:8" ht="8.1" hidden="1" customHeight="1">
      <c r="B14" s="51"/>
      <c r="D14" s="51"/>
      <c r="E14" s="51"/>
      <c r="F14" s="51"/>
    </row>
    <row r="15" spans="1:8">
      <c r="A15" s="417" t="s">
        <v>899</v>
      </c>
      <c r="B15" s="417"/>
      <c r="C15" s="417"/>
      <c r="D15" s="417"/>
    </row>
    <row r="16" spans="1:8" s="45" customFormat="1" ht="6">
      <c r="C16" s="50"/>
      <c r="D16" s="50"/>
    </row>
    <row r="17" spans="1:6">
      <c r="A17" s="52"/>
      <c r="B17" s="53" t="s">
        <v>900</v>
      </c>
      <c r="C17" s="54">
        <v>4</v>
      </c>
      <c r="D17" s="55" t="s">
        <v>901</v>
      </c>
      <c r="F17" s="56"/>
    </row>
    <row r="18" spans="1:6">
      <c r="A18" s="52"/>
      <c r="B18" s="53" t="s">
        <v>902</v>
      </c>
      <c r="C18" s="54">
        <v>0.97</v>
      </c>
      <c r="D18" s="55" t="s">
        <v>901</v>
      </c>
      <c r="F18" s="56"/>
    </row>
    <row r="19" spans="1:6">
      <c r="A19" s="52"/>
      <c r="B19" s="53" t="s">
        <v>903</v>
      </c>
      <c r="C19" s="54">
        <v>0.8</v>
      </c>
      <c r="D19" s="55" t="s">
        <v>901</v>
      </c>
      <c r="F19" s="56"/>
    </row>
    <row r="20" spans="1:6">
      <c r="A20" s="52"/>
      <c r="B20" s="53" t="s">
        <v>904</v>
      </c>
      <c r="C20" s="54">
        <v>1.23</v>
      </c>
      <c r="D20" s="55" t="s">
        <v>901</v>
      </c>
      <c r="F20" s="56"/>
    </row>
    <row r="21" spans="1:6" ht="8.1" customHeight="1">
      <c r="B21" s="57"/>
      <c r="C21" s="58"/>
      <c r="D21" s="59"/>
      <c r="F21" s="56"/>
    </row>
    <row r="22" spans="1:6">
      <c r="A22" s="52"/>
      <c r="B22" s="53" t="s">
        <v>905</v>
      </c>
      <c r="C22" s="54">
        <v>6.65</v>
      </c>
      <c r="D22" s="55" t="s">
        <v>901</v>
      </c>
      <c r="F22" s="56"/>
    </row>
    <row r="23" spans="1:6" ht="8.1" customHeight="1">
      <c r="D23" s="51"/>
    </row>
    <row r="24" spans="1:6" ht="12.75" customHeight="1">
      <c r="A24" s="417" t="s">
        <v>906</v>
      </c>
      <c r="B24" s="417"/>
      <c r="C24" s="417"/>
      <c r="D24" s="417"/>
    </row>
    <row r="25" spans="1:6" ht="8.1" customHeight="1">
      <c r="A25" s="48"/>
      <c r="B25" s="48"/>
      <c r="C25" s="48"/>
      <c r="D25" s="48"/>
    </row>
    <row r="26" spans="1:6" ht="12.75" customHeight="1">
      <c r="A26" s="48"/>
      <c r="B26" s="60" t="s">
        <v>907</v>
      </c>
      <c r="C26" s="61">
        <f>C29+C31+C32+C33</f>
        <v>8.65</v>
      </c>
      <c r="D26" s="62" t="s">
        <v>901</v>
      </c>
    </row>
    <row r="27" spans="1:6" ht="12.75" customHeight="1">
      <c r="A27" s="48"/>
      <c r="B27" s="48"/>
      <c r="C27" s="48"/>
      <c r="D27" s="48"/>
    </row>
    <row r="28" spans="1:6" ht="13.5" customHeight="1">
      <c r="A28" s="48"/>
      <c r="B28" s="63" t="s">
        <v>908</v>
      </c>
      <c r="C28" s="54">
        <v>100</v>
      </c>
      <c r="D28" s="62" t="s">
        <v>901</v>
      </c>
    </row>
    <row r="29" spans="1:6" ht="12.75" customHeight="1">
      <c r="A29" s="48"/>
      <c r="B29" s="63" t="s">
        <v>909</v>
      </c>
      <c r="C29" s="54">
        <v>5</v>
      </c>
      <c r="D29" s="62" t="s">
        <v>901</v>
      </c>
    </row>
    <row r="30" spans="1:6" s="45" customFormat="1" ht="8.1" customHeight="1">
      <c r="C30" s="64"/>
      <c r="D30" s="50"/>
    </row>
    <row r="31" spans="1:6">
      <c r="B31" s="63" t="s">
        <v>910</v>
      </c>
      <c r="C31" s="65">
        <v>3</v>
      </c>
      <c r="D31" s="66" t="s">
        <v>901</v>
      </c>
      <c r="F31" s="56"/>
    </row>
    <row r="32" spans="1:6" ht="12.75" customHeight="1">
      <c r="B32" s="63" t="s">
        <v>911</v>
      </c>
      <c r="C32" s="65">
        <v>0.65</v>
      </c>
      <c r="D32" s="66" t="s">
        <v>901</v>
      </c>
    </row>
    <row r="33" spans="1:6" ht="12.75" customHeight="1">
      <c r="B33" s="63" t="s">
        <v>912</v>
      </c>
      <c r="C33" s="65">
        <f>IF(B9="Com Desoneração",4.5,0)</f>
        <v>0</v>
      </c>
      <c r="D33" s="55" t="s">
        <v>901</v>
      </c>
    </row>
    <row r="34" spans="1:6" ht="8.1" customHeight="1">
      <c r="D34" s="51"/>
    </row>
    <row r="35" spans="1:6">
      <c r="A35" s="417" t="s">
        <v>913</v>
      </c>
      <c r="B35" s="417"/>
      <c r="C35" s="417"/>
      <c r="D35" s="417"/>
    </row>
    <row r="36" spans="1:6" s="45" customFormat="1" ht="6">
      <c r="C36" s="50"/>
      <c r="D36" s="46"/>
    </row>
    <row r="37" spans="1:6" ht="12.75" customHeight="1">
      <c r="B37" s="51" t="s">
        <v>914</v>
      </c>
      <c r="C37" s="418">
        <f>ROUND((((1+($C$17+$C$18+$C$19)/100)*(1+($C$20/100))*(1+($C$22/100)))/(1-$C$26/100)-1),4)</f>
        <v>0.25</v>
      </c>
      <c r="D37" s="418"/>
      <c r="E37" s="416" t="str">
        <f>Auxiliar!$A$17</f>
        <v>Atende</v>
      </c>
      <c r="F37" s="67"/>
    </row>
    <row r="38" spans="1:6" ht="12.75" customHeight="1">
      <c r="B38" s="51" t="s">
        <v>915</v>
      </c>
      <c r="C38" s="418"/>
      <c r="D38" s="418"/>
      <c r="E38" s="416"/>
      <c r="F38" s="68"/>
    </row>
    <row r="39" spans="1:6">
      <c r="C39" s="69"/>
    </row>
    <row r="40" spans="1:6">
      <c r="A40" s="70" t="s">
        <v>916</v>
      </c>
    </row>
    <row r="41" spans="1:6">
      <c r="A41" s="70" t="str">
        <f>CONCATENATE("do ISS para ",B13," é de ",C28," %",", com a respectiva alíquota de ",C29,"  %")</f>
        <v>do ISS para Edificações é de 100 %, com a respectiva alíquota de 5  %</v>
      </c>
    </row>
    <row r="42" spans="1:6">
      <c r="A42" s="70"/>
    </row>
    <row r="43" spans="1:6">
      <c r="A43" s="27" t="s">
        <v>917</v>
      </c>
      <c r="B43" s="71"/>
      <c r="C43" s="72"/>
      <c r="D43" s="72"/>
    </row>
    <row r="44" spans="1:6">
      <c r="A44" s="27" t="str">
        <f>CONCATENATE("elaboração do orçamento foi ",B9,", e que esta é a alternativa mais adequada para ")</f>
        <v xml:space="preserve">elaboração do orçamento foi Sem Desoneração, e que esta é a alternativa mais adequada para </v>
      </c>
      <c r="C44" s="72"/>
      <c r="D44" s="72"/>
    </row>
    <row r="45" spans="1:6">
      <c r="A45" s="27" t="s">
        <v>918</v>
      </c>
      <c r="C45" s="72"/>
      <c r="D45" s="72"/>
    </row>
    <row r="46" spans="1:6">
      <c r="A46" s="196"/>
      <c r="B46" s="196"/>
      <c r="C46" s="197"/>
      <c r="D46" s="196"/>
    </row>
    <row r="47" spans="1:6">
      <c r="A47" s="196"/>
      <c r="B47" s="196"/>
      <c r="C47" s="197"/>
      <c r="D47" s="196"/>
    </row>
    <row r="48" spans="1:6">
      <c r="A48" s="196"/>
      <c r="B48" s="196"/>
      <c r="C48" s="197"/>
      <c r="D48" s="196"/>
    </row>
    <row r="49" spans="1:4">
      <c r="A49" s="198"/>
      <c r="B49" s="199"/>
      <c r="C49" s="197"/>
      <c r="D49" s="196"/>
    </row>
    <row r="50" spans="1:4">
      <c r="A50" s="198"/>
      <c r="B50" s="200"/>
      <c r="C50" s="197"/>
      <c r="D50" s="196"/>
    </row>
    <row r="51" spans="1:4">
      <c r="A51" s="196"/>
      <c r="B51" s="196"/>
      <c r="C51" s="197"/>
      <c r="D51" s="196"/>
    </row>
    <row r="52" spans="1:4">
      <c r="A52" s="196"/>
      <c r="B52" s="196"/>
      <c r="C52" s="197"/>
      <c r="D52" s="196"/>
    </row>
    <row r="53" spans="1:4">
      <c r="A53" s="196"/>
      <c r="B53" s="196"/>
      <c r="C53" s="196"/>
      <c r="D53" s="196"/>
    </row>
    <row r="54" spans="1:4">
      <c r="A54" s="196"/>
      <c r="B54" s="196"/>
      <c r="C54" s="197"/>
      <c r="D54" s="196"/>
    </row>
    <row r="55" spans="1:4">
      <c r="A55" s="196"/>
      <c r="B55" s="199"/>
      <c r="C55" s="197"/>
      <c r="D55" s="196"/>
    </row>
    <row r="56" spans="1:4">
      <c r="A56" s="198"/>
      <c r="B56" s="200"/>
      <c r="C56" s="197"/>
      <c r="D56" s="196"/>
    </row>
    <row r="57" spans="1:4">
      <c r="A57" s="198"/>
      <c r="B57" s="200"/>
      <c r="C57" s="197"/>
      <c r="D57" s="196"/>
    </row>
    <row r="58" spans="1:4">
      <c r="A58" s="196"/>
      <c r="B58" s="196"/>
      <c r="C58" s="197"/>
      <c r="D58" s="196"/>
    </row>
    <row r="59" spans="1:4">
      <c r="A59" s="196"/>
      <c r="B59" s="196"/>
      <c r="C59" s="197"/>
      <c r="D59" s="196"/>
    </row>
    <row r="60" spans="1:4">
      <c r="A60" s="196"/>
      <c r="B60" s="196"/>
      <c r="C60" s="197"/>
      <c r="D60" s="196"/>
    </row>
  </sheetData>
  <mergeCells count="11">
    <mergeCell ref="E37:E38"/>
    <mergeCell ref="A24:D24"/>
    <mergeCell ref="A35:D35"/>
    <mergeCell ref="C37:D38"/>
    <mergeCell ref="A1:D1"/>
    <mergeCell ref="B3:D3"/>
    <mergeCell ref="B4:D4"/>
    <mergeCell ref="A7:D7"/>
    <mergeCell ref="A11:D11"/>
    <mergeCell ref="A15:D15"/>
    <mergeCell ref="B5:D5"/>
  </mergeCells>
  <conditionalFormatting sqref="F37">
    <cfRule type="cellIs" dxfId="78" priority="4" stopIfTrue="1" operator="equal">
      <formula>"Atende"</formula>
    </cfRule>
  </conditionalFormatting>
  <conditionalFormatting sqref="E37">
    <cfRule type="cellIs" dxfId="77" priority="1" stopIfTrue="1" operator="equal">
      <formula>"Atende"</formula>
    </cfRule>
  </conditionalFormatting>
  <dataValidations count="4">
    <dataValidation type="list" allowBlank="1" showErrorMessage="1" sqref="B9">
      <formula1>"Com Desoneração,Sem Desoneração"</formula1>
    </dataValidation>
    <dataValidation type="list" allowBlank="1" showErrorMessage="1" sqref="B13">
      <mc:AlternateContent xmlns:x12ac="http://schemas.microsoft.com/office/spreadsheetml/2011/1/ac" xmlns:mc="http://schemas.openxmlformats.org/markup-compatibility/2006">
        <mc:Choice Requires="x12ac">
          <x12ac:list>Edificações,Fornecimento de Materiais e Equipamentos,"Redes de Água, Esgoto ou Correlatas",Rodovias e Ferrovias,"Portuárias, Marítimas e Fluviais",</x12ac:list>
        </mc:Choice>
        <mc:Fallback>
          <formula1>"Edificações,Fornecimento de Materiais e Equipamentos,Redes de Água, Esgoto ou Correlatas,Rodovias e Ferrovias,Portuárias, Marítimas e Fluviais,"</formula1>
        </mc:Fallback>
      </mc:AlternateContent>
    </dataValidation>
    <dataValidation type="decimal" allowBlank="1" showErrorMessage="1" errorTitle="Atenção" error="O valor deve estar entre 0 e 100" sqref="C28">
      <formula1>0</formula1>
      <formula2>100</formula2>
    </dataValidation>
    <dataValidation type="decimal" allowBlank="1" showErrorMessage="1" errorTitle="Atenção" error="O valor deve estar entre 2%  e  5%" sqref="C29">
      <formula1>2</formula1>
      <formula2>5</formula2>
    </dataValidation>
  </dataValidations>
  <printOptions horizontalCentered="1"/>
  <pageMargins left="0.39370078740157483" right="0.39370078740157483" top="0.59055118110236227" bottom="0.78740157480314965" header="0.39370078740157483" footer="0.39370078740157483"/>
  <pageSetup paperSize="9" fitToWidth="0" fitToHeight="0" pageOrder="overThenDown" orientation="portrait" useFirstPageNumber="1"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pageSetUpPr fitToPage="1"/>
  </sheetPr>
  <dimension ref="A1:AE34"/>
  <sheetViews>
    <sheetView showGridLines="0" tabSelected="1" view="pageBreakPreview" topLeftCell="C1" zoomScale="90" zoomScaleNormal="90" zoomScaleSheetLayoutView="90" zoomScalePageLayoutView="70" workbookViewId="0">
      <selection activeCell="H12" sqref="H12"/>
    </sheetView>
  </sheetViews>
  <sheetFormatPr defaultColWidth="9" defaultRowHeight="18.75" customHeight="1"/>
  <cols>
    <col min="1" max="1" width="22.5" style="307" customWidth="1"/>
    <col min="2" max="2" width="9.875" style="127" customWidth="1"/>
    <col min="3" max="3" width="9.875" style="123" customWidth="1"/>
    <col min="4" max="4" width="13.875" style="123" bestFit="1" customWidth="1"/>
    <col min="5" max="5" width="57.625" style="122" customWidth="1"/>
    <col min="6" max="6" width="12.75" style="123" customWidth="1"/>
    <col min="7" max="7" width="8.875" style="129" customWidth="1"/>
    <col min="8" max="8" width="12.5" style="124" customWidth="1"/>
    <col min="9" max="9" width="11.875" style="124" customWidth="1"/>
    <col min="10" max="10" width="16.75" style="98" customWidth="1"/>
    <col min="11" max="11" width="2.375" style="75" customWidth="1"/>
    <col min="12" max="12" width="9.875" style="89" customWidth="1"/>
    <col min="13" max="13" width="13.5" style="76" customWidth="1"/>
    <col min="14" max="14" width="8.875" style="77" bestFit="1" customWidth="1"/>
    <col min="15" max="15" width="8.875" style="76" bestFit="1" customWidth="1"/>
    <col min="16" max="16" width="2.375" style="75" customWidth="1"/>
    <col min="17" max="17" width="14.125" style="74" bestFit="1" customWidth="1"/>
    <col min="18" max="18" width="11.25" style="74" bestFit="1" customWidth="1"/>
    <col min="19" max="19" width="15.625" style="74" customWidth="1"/>
    <col min="20" max="20" width="3.5" style="74" customWidth="1"/>
    <col min="21" max="23" width="15.625" style="74" customWidth="1"/>
    <col min="24" max="24" width="3.5" style="74" customWidth="1"/>
    <col min="25" max="25" width="2.75" style="74" bestFit="1" customWidth="1"/>
    <col min="26" max="26" width="15.625" style="74" customWidth="1"/>
    <col min="27" max="27" width="8.75" style="74" bestFit="1" customWidth="1"/>
    <col min="28" max="28" width="9.625" style="74" bestFit="1" customWidth="1"/>
    <col min="29" max="29" width="4.375" style="74" bestFit="1" customWidth="1"/>
    <col min="30" max="31" width="15.625" style="74" customWidth="1"/>
    <col min="32" max="16384" width="9" style="74"/>
  </cols>
  <sheetData>
    <row r="1" spans="1:31" ht="18.75" customHeight="1">
      <c r="B1" s="432" t="s">
        <v>4810</v>
      </c>
      <c r="C1" s="433"/>
      <c r="D1" s="433"/>
      <c r="E1" s="433"/>
      <c r="F1" s="433"/>
      <c r="G1" s="433"/>
      <c r="H1" s="433"/>
      <c r="I1" s="433"/>
      <c r="J1" s="434"/>
      <c r="L1" s="426"/>
      <c r="M1" s="427"/>
      <c r="N1" s="427"/>
      <c r="O1" s="428"/>
      <c r="Q1" s="437" t="s">
        <v>2010</v>
      </c>
      <c r="R1" s="436" t="s">
        <v>2013</v>
      </c>
      <c r="S1" s="191" t="s">
        <v>934</v>
      </c>
      <c r="T1" s="24"/>
      <c r="U1" s="192" t="s">
        <v>4802</v>
      </c>
      <c r="V1" s="191" t="s">
        <v>4803</v>
      </c>
      <c r="W1" s="191" t="s">
        <v>4804</v>
      </c>
      <c r="X1" s="24"/>
      <c r="Y1" s="423" t="s">
        <v>5851</v>
      </c>
      <c r="Z1" s="192" t="s">
        <v>5852</v>
      </c>
      <c r="AA1" s="192" t="s">
        <v>5853</v>
      </c>
      <c r="AB1" s="192" t="s">
        <v>5854</v>
      </c>
      <c r="AC1" s="192" t="s">
        <v>5855</v>
      </c>
      <c r="AD1" s="192" t="s">
        <v>5856</v>
      </c>
      <c r="AE1" s="192" t="s">
        <v>934</v>
      </c>
    </row>
    <row r="2" spans="1:31" s="24" customFormat="1" ht="19.149999999999999" customHeight="1" thickBot="1">
      <c r="A2" s="308"/>
      <c r="B2" s="318" t="str">
        <f>BDI!$A$4</f>
        <v>OBRA:</v>
      </c>
      <c r="C2" s="438" t="s">
        <v>18696</v>
      </c>
      <c r="D2" s="439"/>
      <c r="E2" s="439"/>
      <c r="F2" s="439"/>
      <c r="G2" s="439"/>
      <c r="H2" s="440"/>
      <c r="I2" s="187" t="s">
        <v>18</v>
      </c>
      <c r="J2" s="188">
        <v>0.23319999999999999</v>
      </c>
      <c r="K2" s="78"/>
      <c r="L2" s="429"/>
      <c r="M2" s="430"/>
      <c r="N2" s="430"/>
      <c r="O2" s="431"/>
      <c r="P2" s="78"/>
      <c r="Q2" s="437"/>
      <c r="R2" s="436"/>
      <c r="S2" s="90">
        <f>SUBTOTAL(9,J5:J24)</f>
        <v>1150004.5499999998</v>
      </c>
      <c r="U2" s="94">
        <v>453850</v>
      </c>
      <c r="V2" s="92" t="e">
        <f>#REF!</f>
        <v>#REF!</v>
      </c>
      <c r="W2" s="94" t="e">
        <f>U2-V2</f>
        <v>#REF!</v>
      </c>
      <c r="Y2" s="423"/>
      <c r="Z2" s="91" t="e">
        <f>LARGE(M:M,AC2)</f>
        <v>#REF!</v>
      </c>
      <c r="AA2" s="91" t="s">
        <v>5835</v>
      </c>
      <c r="AB2" s="193">
        <v>0.5</v>
      </c>
      <c r="AC2" s="91">
        <f>ROUND(COUNTIF(L3:L22,"&gt;0")*SUM($AB2:$AB$4),0)</f>
        <v>12</v>
      </c>
      <c r="AD2" s="194">
        <f>SUMIF(O:O,AA2,M:M)</f>
        <v>0</v>
      </c>
      <c r="AE2" s="194">
        <f>AD2+AE3</f>
        <v>0</v>
      </c>
    </row>
    <row r="3" spans="1:31" s="24" customFormat="1" ht="19.149999999999999" customHeight="1">
      <c r="A3" s="308"/>
      <c r="B3" s="318" t="str">
        <f>BDI!$A$5</f>
        <v>ENDEREÇO:</v>
      </c>
      <c r="C3" s="435" t="s">
        <v>22925</v>
      </c>
      <c r="D3" s="435"/>
      <c r="E3" s="435"/>
      <c r="F3" s="325" t="s">
        <v>4812</v>
      </c>
      <c r="G3" s="441" t="str">
        <f>UPPER(BDI!$B$9)</f>
        <v>SEM DESONERAÇÃO</v>
      </c>
      <c r="H3" s="442"/>
      <c r="I3" s="184" t="s">
        <v>930</v>
      </c>
      <c r="J3" s="190">
        <v>45200</v>
      </c>
      <c r="K3" s="99"/>
      <c r="L3" s="424" t="s">
        <v>5858</v>
      </c>
      <c r="M3" s="425"/>
      <c r="N3" s="425"/>
      <c r="O3" s="425"/>
      <c r="P3" s="99"/>
      <c r="Q3" s="94" t="s">
        <v>2011</v>
      </c>
      <c r="R3" s="93">
        <v>6.2300000000000001E-2</v>
      </c>
      <c r="S3" s="94">
        <f>S2*R3</f>
        <v>71645.283464999986</v>
      </c>
      <c r="U3" s="95">
        <v>5000</v>
      </c>
      <c r="V3" s="96" t="e">
        <f>IF(V2&lt;U2,V2*0.01,U3+ABS(W2))</f>
        <v>#REF!</v>
      </c>
      <c r="W3" s="97" t="s">
        <v>4805</v>
      </c>
      <c r="Y3" s="423"/>
      <c r="Z3" s="91" t="e">
        <f>LARGE(M:M,AC3)</f>
        <v>#REF!</v>
      </c>
      <c r="AA3" s="91" t="s">
        <v>5857</v>
      </c>
      <c r="AB3" s="193">
        <v>0.3</v>
      </c>
      <c r="AC3" s="91">
        <f>ROUND(COUNTIF(L4:L22,"&gt;0")*SUM($AB3:$AB$4),0)</f>
        <v>6</v>
      </c>
      <c r="AD3" s="194">
        <f>SUMIF(O:O,AA3,M:M)</f>
        <v>0</v>
      </c>
      <c r="AE3" s="194">
        <f>AD3+AE4</f>
        <v>0</v>
      </c>
    </row>
    <row r="4" spans="1:31" s="24" customFormat="1" ht="18.75" customHeight="1">
      <c r="A4" s="308" t="s">
        <v>931</v>
      </c>
      <c r="B4" s="79" t="s">
        <v>932</v>
      </c>
      <c r="C4" s="79" t="s">
        <v>933</v>
      </c>
      <c r="D4" s="79" t="s">
        <v>19</v>
      </c>
      <c r="E4" s="80" t="s">
        <v>944</v>
      </c>
      <c r="F4" s="79" t="s">
        <v>20</v>
      </c>
      <c r="G4" s="81" t="s">
        <v>5855</v>
      </c>
      <c r="H4" s="82" t="s">
        <v>2008</v>
      </c>
      <c r="I4" s="83" t="s">
        <v>5849</v>
      </c>
      <c r="J4" s="130" t="s">
        <v>934</v>
      </c>
      <c r="K4" s="84"/>
      <c r="L4" s="85" t="s">
        <v>5855</v>
      </c>
      <c r="M4" s="86" t="s">
        <v>935</v>
      </c>
      <c r="N4" s="87" t="s">
        <v>936</v>
      </c>
      <c r="O4" s="86" t="s">
        <v>5836</v>
      </c>
      <c r="P4" s="84"/>
      <c r="Q4" s="91" t="s">
        <v>2012</v>
      </c>
      <c r="R4" s="93" t="e">
        <f>S4/S2</f>
        <v>#VALUE!</v>
      </c>
      <c r="S4" s="92" t="str">
        <f>IFERROR(INDEX($J:$J,MATCH("ADMINISTRAÇÃO LOCAL",$E:$E,0)+1),"SEM ADM LOCAL")</f>
        <v>SEM ADM LOCAL</v>
      </c>
      <c r="Y4" s="423"/>
      <c r="Z4" s="91" t="e">
        <f>LARGE(M:M,AC4)</f>
        <v>#REF!</v>
      </c>
      <c r="AA4" s="91" t="s">
        <v>5850</v>
      </c>
      <c r="AB4" s="193">
        <v>0.2</v>
      </c>
      <c r="AC4" s="91">
        <f>ROUND(COUNTIF(L5:L22,"&gt;0")*SUM($AB$4:$AB4),0)</f>
        <v>2</v>
      </c>
      <c r="AD4" s="194">
        <f>SUMIF(O:O,AA4,M:M)</f>
        <v>0</v>
      </c>
      <c r="AE4" s="194">
        <f>AD4</f>
        <v>0</v>
      </c>
    </row>
    <row r="5" spans="1:31" ht="12.75" customHeight="1">
      <c r="A5" s="307" t="str">
        <f>CONCATENATE(C5,D5)</f>
        <v/>
      </c>
      <c r="B5" s="127">
        <v>1</v>
      </c>
      <c r="C5" s="170"/>
      <c r="D5" s="170"/>
      <c r="E5" s="171" t="s">
        <v>937</v>
      </c>
      <c r="F5" s="172"/>
      <c r="G5" s="173"/>
      <c r="H5" s="174"/>
      <c r="I5" s="117"/>
      <c r="J5" s="264">
        <f>SUM(J6:J6)</f>
        <v>6510.08</v>
      </c>
      <c r="K5" s="176"/>
      <c r="L5" s="177"/>
      <c r="M5" s="178"/>
      <c r="N5" s="179"/>
      <c r="O5" s="178"/>
      <c r="P5" s="176"/>
    </row>
    <row r="6" spans="1:31" ht="19.899999999999999" customHeight="1">
      <c r="A6" s="307" t="str">
        <f>CONCATENATE(C6,D6)</f>
        <v>DER20305</v>
      </c>
      <c r="B6" s="127" t="s">
        <v>4796</v>
      </c>
      <c r="C6" s="170" t="s">
        <v>1853</v>
      </c>
      <c r="D6" s="170">
        <v>20305</v>
      </c>
      <c r="E6" s="171" t="str">
        <f>IFERROR(PROPER(
IF($C6="DER",INDEX(CDER!$B:$B,MATCH($D6,CDER!$A:$A,0)),
IF($C6="SINAPI",INDEX(CSINAPI!$B:$B,MATCH($D6,CSINAPI!$A:$A,0)),
IF($C6="CESAN",INDEX(CCESAN!$B:$B,MATCH($D6,CCESAN!$A:$A,0)),
IF($C6="SCORIO",INDEX(CSCORIO!$B:$B,MATCH($D6,CSCORIO!$A:$A,0)),
IF($C6="MERC",INDEX(MERCADO!$B:$B,MATCH($D6,MERCADO!$A:$A,0)),
IF($C6="COMP",INDEX(COMPOSICAO!$B:$B,MATCH($D6,COMPOSICAO!$A:$A,0)),
""))))))),"*Verificar código*")</f>
        <v>Placa De Obra Nas Dimensões De 2.0 X 4.0 M, Padrão Der</v>
      </c>
      <c r="F6" s="172" t="str">
        <f>IFERROR(LOWER(
IF($C6="DER",INDEX(CDER!$C:$C,MATCH($D6,CDER!$A:$A,0)),
IF($C6="SINAPI",INDEX(CSINAPI!$C:$C,MATCH($D6,CSINAPI!$A:$A,0)),
IF($C6="CESAN",INDEX(CCESAN!$C:$C,MATCH($D6,CCESAN!$A:$A,0)),
IF($C6="SCORIO",INDEX(CSCORIO!$C:$C,MATCH($D6,CSCORIO!$A:$A,0)),
IF($C6="MERC",INDEX(MERCADO!$D:$D,MATCH($D6,MERCADO!$A:$A,0)),
IF($C6="COMP",INDEX(COMPOSICAO!$H:$H,MATCH($D6,COMPOSICAO!$A:$A,0)),
""))))))),"")</f>
        <v>m2</v>
      </c>
      <c r="G6" s="173">
        <f>VLOOKUP(B6,'MEMÓRIA DE CÁLCULO'!A:J,10,0)</f>
        <v>16</v>
      </c>
      <c r="H6" s="265">
        <f>IFERROR(
IF($C6="DER",INDEX(CDER!$D:$D,MATCH($D6,CDER!$A:$A,0)),
IF($C6="SINAPI",INDEX(CSINAPI!$D:$D,MATCH($D6,CSINAPI!$A:$A,0)),
IF($C6="CESAN",INDEX(CCESAN!$D:$D,MATCH($D6,CCESAN!$A:$A,0)),
IF($C6="SCORIO",INDEX(CSCORIO!$D:$D,MATCH($D6,CSCORIO!$A:$A,0)),
IF($C6="MERC",INDEX(MERCADO!$E:$E,MATCH($D6,MERCADO!$A:$A,0)),
IF($C6="COMP",INDEX(COMPOSICAO!$I:$I,MATCH($D6,COMPOSICAO!$A:$A,0)),
0)))))),0)</f>
        <v>329.94</v>
      </c>
      <c r="I6" s="266">
        <f>IFERROR(ROUND(H6*(1+$J$2),2),"")</f>
        <v>406.88</v>
      </c>
      <c r="J6" s="264">
        <f t="shared" ref="J6:J12" si="0">IFERROR(ROUND($I6*$G6,2),"")</f>
        <v>6510.08</v>
      </c>
      <c r="K6" s="176"/>
      <c r="L6" s="177">
        <f>IF((COUNTIF($A$5:$A6,$A6))&gt;1,0,SUMIF(A:A,$A6,G:G))</f>
        <v>16</v>
      </c>
      <c r="M6" s="178">
        <f t="shared" ref="M6:M10" si="1">ROUND(L6*I6,2)</f>
        <v>6510.08</v>
      </c>
      <c r="N6" s="179">
        <f>M6/$J$24</f>
        <v>1.6985397694762847E-2</v>
      </c>
      <c r="O6" s="178" t="e">
        <f t="shared" ref="O6:O10" si="2">VLOOKUP(M6,$Z$2:$AA$4,2,1)</f>
        <v>#N/A</v>
      </c>
      <c r="P6" s="176"/>
    </row>
    <row r="7" spans="1:31" ht="12.75">
      <c r="B7" s="127">
        <v>2</v>
      </c>
      <c r="C7" s="170"/>
      <c r="D7" s="170"/>
      <c r="E7" s="171" t="s">
        <v>12283</v>
      </c>
      <c r="F7" s="172"/>
      <c r="G7" s="173">
        <f>VLOOKUP(B7,'MEMÓRIA DE CÁLCULO'!A:J,10,0)</f>
        <v>0</v>
      </c>
      <c r="H7" s="265"/>
      <c r="I7" s="266"/>
      <c r="J7" s="264">
        <f>SUM(J8:J11)</f>
        <v>91278.94</v>
      </c>
      <c r="K7" s="176"/>
      <c r="L7" s="177"/>
      <c r="M7" s="178"/>
      <c r="N7" s="179"/>
      <c r="O7" s="178"/>
      <c r="P7" s="176"/>
    </row>
    <row r="8" spans="1:31" ht="19.899999999999999" customHeight="1">
      <c r="B8" s="127" t="s">
        <v>6261</v>
      </c>
      <c r="C8" s="170" t="s">
        <v>9266</v>
      </c>
      <c r="D8" s="170">
        <v>40134</v>
      </c>
      <c r="E8" s="171" t="str">
        <f>IFERROR(PROPER(
IF($C8="DER",INDEX(CDER!$B:$B,MATCH($D8,CDER!$A:$A,0)),
IF($C8="CDER-R",INDEX('CDER-R'!B:B,MATCH($D8,'CDER-R'!A:A,0)),
IF($C8="SINAPI",INDEX(CSINAPI!$B:$B,MATCH($D8,CSINAPI!$A:$A,0)),
IF($C8="CESAN",INDEX(CCESAN!$B:$B,MATCH($D8,CCESAN!$A:$A,0)),
IF($C8="SCORIO",INDEX(CSCORIO!$B:$B,MATCH($D8,CSCORIO!$A:$A,0)),
IF($C8="MERC",INDEX(MERCADO!$B:$B,MATCH($D8,MERCADO!$A:$A,0)),
IF($C8="COMP",INDEX(COMPOSICAO!$B:$B,MATCH($D8,COMPOSICAO!$A:$A,0)),
"")))))))),"*Verificar código*")</f>
        <v>Demolição E Remoção De Estrutura De Pavimento Inclusive Capa Asfáltica</v>
      </c>
      <c r="F8" s="172" t="str">
        <f>IFERROR(LOWER(
IF($C8="DER",INDEX(CDER!$C:$C,MATCH($D8,CDER!$A:$A,0)),
IF($C8="CDER-R",INDEX('CDER-R'!C:C,MATCH($D8,'CDER-R'!A:A,0)),
IF($C8="SINAPI",INDEX(CSINAPI!$C:$C,MATCH($D8,CSINAPI!$A:$A,0)),
IF($C8="CESAN",INDEX(CCESAN!$C:$C,MATCH($D8,CCESAN!$A:$A,0)),
IF($C8="SCORIO",INDEX(CSCORIO!$C:$C,MATCH($D8,CSCORIO!$A:$A,0)),
IF($C8="MERC",INDEX(MERCADO!$D:$D,MATCH($D8,MERCADO!$A:$A,0)),
IF($C8="COMP",INDEX(COMPOSICAO!$H:$H,MATCH($D8,COMPOSICAO!$A:$A,0)),
"")))))))),"")</f>
        <v>m2</v>
      </c>
      <c r="G8" s="173">
        <f>VLOOKUP(B8,'MEMÓRIA DE CÁLCULO'!A:J,10,0)</f>
        <v>1182.8399999999999</v>
      </c>
      <c r="H8" s="265" t="str">
        <f>IFERROR(
IF($C8="DER",INDEX(CDER!$D:$D,MATCH($D8,CDER!$A:$A,0)),
IF($C8="CDER-R",INDEX('CDER-R'!D:D,MATCH($D8,'CDER-R'!A:A,0)),
IF($C8="SINAPI",INDEX(CSINAPI!$D:$D,MATCH($D8,CSINAPI!$A:$A,0)),
IF($C8="CESAN",INDEX(CCESAN!$D:$D,MATCH($D8,CCESAN!$A:$A,0)),
IF($C8="SCORIO",INDEX(CSCORIO!$D:$D,MATCH($D8,CSCORIO!$A:$A,0)),
IF($C8="MERC",INDEX(MERCADO!$E:$E,MATCH($D8,MERCADO!$A:$A,0)),
IF($C8="COMP",INDEX(COMPOSICAO!$I:$I,MATCH($D8,COMPOSICAO!$A:$A,0)),
0))))))),0)</f>
        <v>8,84</v>
      </c>
      <c r="I8" s="266">
        <f>IFERROR(ROUND(H8*(1+$J$2),2),"")</f>
        <v>10.9</v>
      </c>
      <c r="J8" s="264">
        <f t="shared" si="0"/>
        <v>12892.96</v>
      </c>
      <c r="K8" s="176"/>
      <c r="L8" s="177">
        <f t="shared" ref="L8:L10" si="3">G8</f>
        <v>1182.8399999999999</v>
      </c>
      <c r="M8" s="178">
        <f t="shared" si="1"/>
        <v>12892.96</v>
      </c>
      <c r="N8" s="179">
        <f t="shared" ref="N8:N18" si="4">M8/$J$24</f>
        <v>3.3638918886199493E-2</v>
      </c>
      <c r="O8" s="178" t="e">
        <f t="shared" si="2"/>
        <v>#N/A</v>
      </c>
      <c r="P8" s="176"/>
    </row>
    <row r="9" spans="1:31" ht="48.6" customHeight="1">
      <c r="B9" s="127" t="s">
        <v>6262</v>
      </c>
      <c r="C9" s="170" t="s">
        <v>9266</v>
      </c>
      <c r="D9" s="170">
        <v>40792</v>
      </c>
      <c r="E9" s="171" t="str">
        <f>IFERROR(PROPER(
IF($C9="DER",INDEX(CDER!$B:$B,MATCH($D9,CDER!$A:$A,0)),
IF($C9="CDER-R",INDEX('CDER-R'!B:B,MATCH($D9,'CDER-R'!A:A,0)),
IF($C9="SINAPI",INDEX(CSINAPI!$B:$B,MATCH($D9,CSINAPI!$A:$A,0)),
IF($C9="CESAN",INDEX(CCESAN!$B:$B,MATCH($D9,CCESAN!$A:$A,0)),
IF($C9="SCORIO",INDEX(CSCORIO!$B:$B,MATCH($D9,CSCORIO!$A:$A,0)),
IF($C9="MERC",INDEX(MERCADO!$B:$B,MATCH($D9,MERCADO!$A:$A,0)),
IF($C9="COMP",INDEX(COMPOSICAO!$B:$B,MATCH($D9,COMPOSICAO!$A:$A,0)),
"")))))))),"*Verificar código*")</f>
        <v>Sub-Base C/ Mistura De Argila 30%, Pó De Pedra 30% E Brita 40%, Inclusive Fornecimento E
Transporte Do Pó De Pedra E Da Brita</v>
      </c>
      <c r="F9" s="172" t="str">
        <f>IFERROR(LOWER(
IF($C9="DER",INDEX(CDER!$C:$C,MATCH($D9,CDER!$A:$A,0)),
IF($C9="CDER-R",INDEX('CDER-R'!C:C,MATCH($D9,'CDER-R'!A:A,0)),
IF($C9="SINAPI",INDEX(CSINAPI!$C:$C,MATCH($D9,CSINAPI!$A:$A,0)),
IF($C9="CESAN",INDEX(CCESAN!$C:$C,MATCH($D9,CCESAN!$A:$A,0)),
IF($C9="SCORIO",INDEX(CSCORIO!$C:$C,MATCH($D9,CSCORIO!$A:$A,0)),
IF($C9="MERC",INDEX(MERCADO!$D:$D,MATCH($D9,MERCADO!$A:$A,0)),
IF($C9="COMP",INDEX(COMPOSICAO!$H:$H,MATCH($D9,COMPOSICAO!$A:$A,0)),
"")))))))),"")</f>
        <v>m3</v>
      </c>
      <c r="G9" s="173">
        <f>VLOOKUP(B9,'MEMÓRIA DE CÁLCULO'!A:J,10,0)</f>
        <v>236.57</v>
      </c>
      <c r="H9" s="265" t="str">
        <f>IFERROR(
IF($C9="DER",INDEX(CDER!$D:$D,MATCH($D9,CDER!$A:$A,0)),
IF($C9="CDER-R",INDEX('CDER-R'!D:D,MATCH($D9,'CDER-R'!A:A,0)),
IF($C9="SINAPI",INDEX(CSINAPI!$D:$D,MATCH($D9,CSINAPI!$A:$A,0)),
IF($C9="CESAN",INDEX(CCESAN!$D:$D,MATCH($D9,CCESAN!$A:$A,0)),
IF($C9="SCORIO",INDEX(CSCORIO!$D:$D,MATCH($D9,CSCORIO!$A:$A,0)),
IF($C9="MERC",INDEX(MERCADO!$E:$E,MATCH($D9,MERCADO!$A:$A,0)),
IF($C9="COMP",INDEX(COMPOSICAO!$I:$I,MATCH($D9,COMPOSICAO!$A:$A,0)),
0))))))),0)</f>
        <v>144,33</v>
      </c>
      <c r="I9" s="266">
        <f>IFERROR(ROUND(H9*(1+$J$2),2),"")</f>
        <v>177.99</v>
      </c>
      <c r="J9" s="264">
        <f t="shared" si="0"/>
        <v>42107.09</v>
      </c>
      <c r="K9" s="176"/>
      <c r="L9" s="177">
        <f t="shared" si="3"/>
        <v>236.57</v>
      </c>
      <c r="M9" s="178">
        <f t="shared" si="1"/>
        <v>42107.09</v>
      </c>
      <c r="N9" s="179">
        <f t="shared" si="4"/>
        <v>0.10986127196888083</v>
      </c>
      <c r="O9" s="178" t="e">
        <f t="shared" si="2"/>
        <v>#N/A</v>
      </c>
      <c r="P9" s="176"/>
    </row>
    <row r="10" spans="1:31" ht="19.899999999999999" customHeight="1">
      <c r="B10" s="127" t="s">
        <v>6263</v>
      </c>
      <c r="C10" s="170" t="s">
        <v>9266</v>
      </c>
      <c r="D10" s="170">
        <v>40754</v>
      </c>
      <c r="E10" s="171" t="str">
        <f>IFERROR(PROPER(
IF($C10="DER",INDEX(CDER!$B:$B,MATCH($D10,CDER!$A:$A,0)),
IF($C10="CDER-R",INDEX('CDER-R'!B:B,MATCH($D10,'CDER-R'!A:A,0)),
IF($C10="SINAPI",INDEX(CSINAPI!$B:$B,MATCH($D10,CSINAPI!$A:$A,0)),
IF($C10="CESAN",INDEX(CCESAN!$B:$B,MATCH($D10,CCESAN!$A:$A,0)),
IF($C10="SCORIO",INDEX(CSCORIO!$B:$B,MATCH($D10,CSCORIO!$A:$A,0)),
IF($C10="MERC",INDEX(MERCADO!$B:$B,MATCH($D10,MERCADO!$A:$A,0)),
IF($C10="COMP",INDEX(COMPOSICAO!$B:$B,MATCH($D10,COMPOSICAO!$A:$A,0)),
"")))))))),"*Verificar código*")</f>
        <v>Regularização E Compactação Do Sub-Leito (100% P.I.) H = 0,20 M</v>
      </c>
      <c r="F10" s="172" t="str">
        <f>IFERROR(LOWER(
IF($C10="DER",INDEX(CDER!$C:$C,MATCH($D10,CDER!$A:$A,0)),
IF($C10="CDER-R",INDEX('CDER-R'!C:C,MATCH($D10,'CDER-R'!A:A,0)),
IF($C10="SINAPI",INDEX(CSINAPI!$C:$C,MATCH($D10,CSINAPI!$A:$A,0)),
IF($C10="CESAN",INDEX(CCESAN!$C:$C,MATCH($D10,CCESAN!$A:$A,0)),
IF($C10="SCORIO",INDEX(CSCORIO!$C:$C,MATCH($D10,CSCORIO!$A:$A,0)),
IF($C10="MERC",INDEX(MERCADO!$D:$D,MATCH($D10,MERCADO!$A:$A,0)),
IF($C10="COMP",INDEX(COMPOSICAO!$H:$H,MATCH($D10,COMPOSICAO!$A:$A,0)),
"")))))))),"")</f>
        <v>m2</v>
      </c>
      <c r="G10" s="173">
        <f>VLOOKUP(B10,'MEMÓRIA DE CÁLCULO'!A:J,10,0)</f>
        <v>1182.8399999999999</v>
      </c>
      <c r="H10" s="265" t="str">
        <f>IFERROR(
IF($C10="DER",INDEX(CDER!$D:$D,MATCH($D10,CDER!$A:$A,0)),
IF($C10="CDER-R",INDEX('CDER-R'!D:D,MATCH($D10,'CDER-R'!A:A,0)),
IF($C10="SINAPI",INDEX(CSINAPI!$D:$D,MATCH($D10,CSINAPI!$A:$A,0)),
IF($C10="CESAN",INDEX(CCESAN!$D:$D,MATCH($D10,CCESAN!$A:$A,0)),
IF($C10="SCORIO",INDEX(CSCORIO!$D:$D,MATCH($D10,CSCORIO!$A:$A,0)),
IF($C10="MERC",INDEX(MERCADO!$E:$E,MATCH($D10,MERCADO!$A:$A,0)),
IF($C10="COMP",INDEX(COMPOSICAO!$I:$I,MATCH($D10,COMPOSICAO!$A:$A,0)),
0))))))),0)</f>
        <v>2,08</v>
      </c>
      <c r="I10" s="266">
        <f>IFERROR(ROUND(H10*(1+$J$2),2),"")</f>
        <v>2.57</v>
      </c>
      <c r="J10" s="264">
        <f t="shared" si="0"/>
        <v>3039.9</v>
      </c>
      <c r="K10" s="176"/>
      <c r="L10" s="177">
        <f t="shared" si="3"/>
        <v>1182.8399999999999</v>
      </c>
      <c r="M10" s="178">
        <f t="shared" si="1"/>
        <v>3039.9</v>
      </c>
      <c r="N10" s="179">
        <f t="shared" si="4"/>
        <v>7.9313787929348924E-3</v>
      </c>
      <c r="O10" s="178" t="e">
        <f t="shared" si="2"/>
        <v>#N/A</v>
      </c>
      <c r="P10" s="176"/>
    </row>
    <row r="11" spans="1:31" ht="38.25">
      <c r="B11" s="127" t="s">
        <v>6264</v>
      </c>
      <c r="C11" s="170" t="s">
        <v>1853</v>
      </c>
      <c r="D11" s="170">
        <v>30304</v>
      </c>
      <c r="E11" s="171" t="str">
        <f>IFERROR(PROPER(
IF($C11="DER",INDEX(CDER!$B:$B,MATCH($D11,CDER!$A:$A,0)),
IF($C11="CDER-R",INDEX('CDER-R'!B:B,MATCH($D11,'CDER-R'!A:A,0)),
IF($C11="SINAPI",INDEX(CSINAPI!$B:$B,MATCH($D11,CSINAPI!$A:$A,0)),
IF($C11="CESAN",INDEX(CCESAN!$B:$B,MATCH($D11,CCESAN!$A:$A,0)),
IF($C11="SCORIO",INDEX(CSCORIO!$B:$B,MATCH($D11,CSCORIO!$A:$A,0)),
IF($C11="MERC",INDEX(MERCADO!$B:$B,MATCH($D11,MERCADO!$A:$A,0)),
IF($C11="COMP",INDEX(COMPOSICAO!$B:$B,MATCH($D11,COMPOSICAO!$A:$A,0)),
"")))))))),"*Verificar código*")</f>
        <v>Índice De Preço Para Remoção De Entulho Decorrente Da Execução De Obras (Classe A Conama - Nbr 10.004 - Classe Ii-B), Incluindo Aluguel Da Caçamba, Carga, Transporte E Descarga Em Área Licenciada</v>
      </c>
      <c r="F11" s="172" t="str">
        <f>IFERROR(LOWER(
IF($C11="DER",INDEX(CDER!$C:$C,MATCH($D11,CDER!$A:$A,0)),
IF($C11="CDER-R",INDEX('CDER-R'!C:C,MATCH($D11,'CDER-R'!A:A,0)),
IF($C11="SINAPI",INDEX(CSINAPI!$C:$C,MATCH($D11,CSINAPI!$A:$A,0)),
IF($C11="CESAN",INDEX(CCESAN!$C:$C,MATCH($D11,CCESAN!$A:$A,0)),
IF($C11="SCORIO",INDEX(CSCORIO!$C:$C,MATCH($D11,CSCORIO!$A:$A,0)),
IF($C11="MERC",INDEX(MERCADO!$D:$D,MATCH($D11,MERCADO!$A:$A,0)),
IF($C11="COMP",INDEX(COMPOSICAO!$H:$H,MATCH($D11,COMPOSICAO!$A:$A,0)),
"")))))))),"")</f>
        <v>m3</v>
      </c>
      <c r="G11" s="390">
        <f>VLOOKUP(B11,'MEMÓRIA DE CÁLCULO'!A:J,10,0)</f>
        <v>354.85199999999998</v>
      </c>
      <c r="H11" s="265">
        <f>IFERROR(
IF($C11="DER",INDEX(CDER!$D:$D,MATCH($D11,CDER!$A:$A,0)),
IF($C11="CDER-R",INDEX('CDER-R'!D:D,MATCH($D11,'CDER-R'!A:A,0)),
IF($C11="SINAPI",INDEX(CSINAPI!$D:$D,MATCH($D11,CSINAPI!$A:$A,0)),
IF($C11="CESAN",INDEX(CCESAN!$D:$D,MATCH($D11,CCESAN!$A:$A,0)),
IF($C11="SCORIO",INDEX(CSCORIO!$D:$D,MATCH($D11,CSCORIO!$A:$A,0)),
IF($C11="MERC",INDEX(MERCADO!$E:$E,MATCH($D11,MERCADO!$A:$A,0)),
IF($C11="COMP",INDEX(COMPOSICAO!$I:$I,MATCH($D11,COMPOSICAO!$A:$A,0)),
0))))))),0)</f>
        <v>75.959999999999994</v>
      </c>
      <c r="I11" s="266">
        <f>IFERROR(ROUND(H11*(1+$J$2),2),"")</f>
        <v>93.67</v>
      </c>
      <c r="J11" s="264">
        <f t="shared" si="0"/>
        <v>33238.99</v>
      </c>
      <c r="K11" s="176"/>
      <c r="L11" s="177">
        <f t="shared" ref="L11" si="5">G11</f>
        <v>354.85199999999998</v>
      </c>
      <c r="M11" s="178">
        <f t="shared" ref="M11" si="6">ROUND(L11*I11,2)</f>
        <v>33238.99</v>
      </c>
      <c r="N11" s="179">
        <f t="shared" si="4"/>
        <v>8.6723583139108176E-2</v>
      </c>
      <c r="O11" s="178" t="e">
        <f t="shared" ref="O11" si="7">VLOOKUP(M11,$Z$2:$AA$4,2,1)</f>
        <v>#N/A</v>
      </c>
      <c r="P11" s="176"/>
    </row>
    <row r="12" spans="1:31" ht="25.5">
      <c r="B12" s="127" t="s">
        <v>6265</v>
      </c>
      <c r="C12" s="170" t="s">
        <v>1853</v>
      </c>
      <c r="D12" s="170">
        <v>10212</v>
      </c>
      <c r="E12" s="171" t="str">
        <f>IFERROR(PROPER(
IF($C12="DER",INDEX(CDER!$B:$B,MATCH($D12,CDER!$A:$A,0)),
IF($C12="CDER-R",INDEX('CDER-R'!B:B,MATCH($D12,'CDER-R'!A:A,0)),
IF($C12="SINAPI",INDEX(CSINAPI!$B:$B,MATCH($D12,CSINAPI!$A:$A,0)),
IF($C12="CESAN",INDEX(CCESAN!$B:$B,MATCH($D12,CCESAN!$A:$A,0)),
IF($C12="SCORIO",INDEX(CSCORIO!$B:$B,MATCH($D12,CSCORIO!$A:$A,0)),
IF($C12="MERC",INDEX(MERCADO!$B:$B,MATCH($D12,MERCADO!$A:$A,0)),
IF($C12="COMP",INDEX(COMPOSICAO!$B:$B,MATCH($D12,COMPOSICAO!$A:$A,0)),
"")))))))),"*Verificar código*")</f>
        <v>Retirada Manual De Pavimento Em Paralelepípedos, Incluindo Empilhamento Para Reaproveitamento</v>
      </c>
      <c r="F12" s="172" t="str">
        <f>IFERROR(LOWER(
IF($C12="DER",INDEX(CDER!$C:$C,MATCH($D12,CDER!$A:$A,0)),
IF($C12="CDER-R",INDEX('CDER-R'!C:C,MATCH($D12,'CDER-R'!A:A,0)),
IF($C12="SINAPI",INDEX(CSINAPI!$C:$C,MATCH($D12,CSINAPI!$A:$A,0)),
IF($C12="CESAN",INDEX(CCESAN!$C:$C,MATCH($D12,CCESAN!$A:$A,0)),
IF($C12="SCORIO",INDEX(CSCORIO!$C:$C,MATCH($D12,CSCORIO!$A:$A,0)),
IF($C12="MERC",INDEX(MERCADO!$D:$D,MATCH($D12,MERCADO!$A:$A,0)),
IF($C12="COMP",INDEX(COMPOSICAO!$H:$H,MATCH($D12,COMPOSICAO!$A:$A,0)),
"")))))))),"")</f>
        <v>m2</v>
      </c>
      <c r="G12" s="390">
        <f>VLOOKUP(B12,'MEMÓRIA DE CÁLCULO'!A:J,10,0)</f>
        <v>12.65</v>
      </c>
      <c r="H12" s="265">
        <f>IFERROR(
IF($C12="DER",INDEX(CDER!$D:$D,MATCH($D12,CDER!$A:$A,0)),
IF($C12="CDER-R",INDEX('CDER-R'!D:D,MATCH($D12,'CDER-R'!A:A,0)),
IF($C12="SINAPI",INDEX(CSINAPI!$D:$D,MATCH($D12,CSINAPI!$A:$A,0)),
IF($C12="CESAN",INDEX(CCESAN!$D:$D,MATCH($D12,CCESAN!$A:$A,0)),
IF($C12="SCORIO",INDEX(CSCORIO!$D:$D,MATCH($D12,CSCORIO!$A:$A,0)),
IF($C12="MERC",INDEX(MERCADO!$E:$E,MATCH($D12,MERCADO!$A:$A,0)),
IF($C12="COMP",INDEX(COMPOSICAO!$I:$I,MATCH($D12,COMPOSICAO!$A:$A,0)),
0))))))),0)</f>
        <v>11.49</v>
      </c>
      <c r="I12" s="266">
        <f>IFERROR(ROUND(H12*(1+$J$2),2),"")</f>
        <v>14.17</v>
      </c>
      <c r="J12" s="264">
        <f t="shared" si="0"/>
        <v>179.25</v>
      </c>
      <c r="K12" s="176"/>
      <c r="L12" s="177">
        <f t="shared" ref="L12" si="8">G12</f>
        <v>12.65</v>
      </c>
      <c r="M12" s="178">
        <f t="shared" ref="M12" si="9">ROUND(L12*I12,2)</f>
        <v>179.25</v>
      </c>
      <c r="N12" s="179">
        <f t="shared" ref="N12" si="10">M12/$J$24</f>
        <v>4.6767974230520063E-4</v>
      </c>
      <c r="O12" s="178" t="e">
        <f t="shared" ref="O12" si="11">VLOOKUP(M12,$Z$2:$AA$4,2,1)</f>
        <v>#N/A</v>
      </c>
      <c r="P12" s="176"/>
    </row>
    <row r="13" spans="1:31" ht="17.25" customHeight="1">
      <c r="B13" s="127">
        <v>3</v>
      </c>
      <c r="C13" s="170"/>
      <c r="D13" s="170"/>
      <c r="E13" s="171" t="s">
        <v>1992</v>
      </c>
      <c r="F13" s="172"/>
      <c r="G13" s="173">
        <f>VLOOKUP(B13,'MEMÓRIA DE CÁLCULO'!A:J,10,0)</f>
        <v>0</v>
      </c>
      <c r="H13" s="265"/>
      <c r="I13" s="266"/>
      <c r="J13" s="264">
        <f>SUM(J14:J18)</f>
        <v>211920.21000000002</v>
      </c>
      <c r="K13" s="176"/>
      <c r="L13" s="177"/>
      <c r="M13" s="178"/>
      <c r="N13" s="179">
        <f t="shared" si="4"/>
        <v>0</v>
      </c>
      <c r="O13" s="178"/>
      <c r="P13" s="176"/>
    </row>
    <row r="14" spans="1:31" ht="49.9" customHeight="1">
      <c r="B14" s="127" t="s">
        <v>6259</v>
      </c>
      <c r="C14" s="170" t="s">
        <v>940</v>
      </c>
      <c r="D14" s="170">
        <v>1</v>
      </c>
      <c r="E14" s="171" t="str">
        <f>IFERROR(PROPER(
IF($C14="DER",INDEX(CDER!$B:$B,MATCH($D14,CDER!$A:$A,0)),
IF($C14="CDER-R",INDEX('CDER-R'!B:B,MATCH($D14,'CDER-R'!A:A,0)),
IF($C14="SINAPI",INDEX(CSINAPI!$B:$B,MATCH($D14,CSINAPI!$A:$A,0)),
IF($C14="CESAN",INDEX(CCESAN!$B:$B,MATCH($D14,CCESAN!$A:$A,0)),
IF($C14="SCORIO",INDEX(CSCORIO!$B:$B,MATCH($D14,CSCORIO!$A:$A,0)),
IF($C14="MERC",INDEX(MERCADO!$B:$B,MATCH($D14,MERCADO!$A:$A,0)),
IF($C14="COMP",INDEX(COMPOSICAO!$B:$B,MATCH($D14,COMPOSICAO!$A:$A,0)),
"")))))))),"*Verificar código*")</f>
        <v>Blocos Pré-Moldados De Concreto Tipo Pavi-S Ou Equivalente, Espessura De 8 Cm E Resistência A Compressão Mínima De 35Mpa, Assentados Sobre Colchão De Pó De Pedra E Cimento Na Espessura De 10 Cm (Cor Vermelha)</v>
      </c>
      <c r="F14" s="172" t="str">
        <f>IFERROR(LOWER(
IF($C14="DER",INDEX(CDER!$C:$C,MATCH($D14,CDER!$A:$A,0)),
IF($C14="CDER-R",INDEX('CDER-R'!C:C,MATCH($D14,'CDER-R'!A:A,0)),
IF($C14="SINAPI",INDEX(CSINAPI!$C:$C,MATCH($D14,CSINAPI!$A:$A,0)),
IF($C14="CESAN",INDEX(CCESAN!$C:$C,MATCH($D14,CCESAN!$A:$A,0)),
IF($C14="SCORIO",INDEX(CSCORIO!$C:$C,MATCH($D14,CSCORIO!$A:$A,0)),
IF($C14="MERC",INDEX(MERCADO!$D:$D,MATCH($D14,MERCADO!$A:$A,0)),
IF($C14="COMP",INDEX(COMPOSICAO!$H:$H,MATCH($D14,COMPOSICAO!$A:$A,0)),
"")))))))),"")</f>
        <v>m²</v>
      </c>
      <c r="G14" s="173">
        <f>VLOOKUP(B14,'MEMÓRIA DE CÁLCULO'!A:J,10,0)</f>
        <v>1187.25</v>
      </c>
      <c r="H14" s="265">
        <f>IFERROR(
IF($C14="DER",INDEX(CDER!$D:$D,MATCH($D14,CDER!$A:$A,0)),
IF($C14="CDER-R",INDEX('CDER-R'!D:D,MATCH($D14,'CDER-R'!A:A,0)),
IF($C14="SINAPI",INDEX(CSINAPI!$D:$D,MATCH($D14,CSINAPI!$A:$A,0)),
IF($C14="CESAN",INDEX(CCESAN!$D:$D,MATCH($D14,CCESAN!$A:$A,0)),
IF($C14="SCORIO",INDEX(CSCORIO!$D:$D,MATCH($D14,CSCORIO!$A:$A,0)),
IF($C14="MERC",INDEX(MERCADO!$E:$E,MATCH($D14,MERCADO!$A:$A,0)),
IF($C14="COMP",INDEX(COMPOSICAO!$I:$I,MATCH($D14,COMPOSICAO!$A:$A,0)),
0))))))),0)</f>
        <v>125.81</v>
      </c>
      <c r="I14" s="266">
        <f t="shared" ref="I14:I18" si="12">IFERROR(ROUND(H14*(1+$J$2),2),"")</f>
        <v>155.15</v>
      </c>
      <c r="J14" s="264">
        <f t="shared" ref="J14" si="13">IFERROR(ROUND($I14*$G14,2),"")</f>
        <v>184201.84</v>
      </c>
      <c r="K14" s="176"/>
      <c r="L14" s="177">
        <f t="shared" ref="L14" si="14">G14</f>
        <v>1187.25</v>
      </c>
      <c r="M14" s="178">
        <f t="shared" ref="M14" si="15">ROUND(L14*I14,2)</f>
        <v>184201.84</v>
      </c>
      <c r="N14" s="179">
        <f t="shared" si="4"/>
        <v>0.48059954847053726</v>
      </c>
      <c r="O14" s="178" t="e">
        <f t="shared" ref="O14" si="16">VLOOKUP(M14,$Z$2:$AA$4,2,1)</f>
        <v>#N/A</v>
      </c>
      <c r="P14" s="176"/>
    </row>
    <row r="15" spans="1:31" ht="19.899999999999999" customHeight="1">
      <c r="B15" s="127" t="s">
        <v>6269</v>
      </c>
      <c r="C15" s="170" t="s">
        <v>9266</v>
      </c>
      <c r="D15" s="170">
        <v>40364</v>
      </c>
      <c r="E15" s="171" t="str">
        <f>IFERROR(PROPER(
IF($C15="DER",INDEX(CDER!$B:$B,MATCH($D15,CDER!$A:$A,0)),
IF($C15="CDER-R",INDEX('CDER-R'!B:B,MATCH($D15,'CDER-R'!A:A,0)),
IF($C15="SINAPI",INDEX(CSINAPI!$B:$B,MATCH($D15,CSINAPI!$A:$A,0)),
IF($C15="CESAN",INDEX(CCESAN!$B:$B,MATCH($D15,CCESAN!$A:$A,0)),
IF($C15="SCORIO",INDEX(CSCORIO!$B:$B,MATCH($D15,CSCORIO!$A:$A,0)),
IF($C15="MERC",INDEX(MERCADO!$B:$B,MATCH($D15,MERCADO!$A:$A,0)),
IF($C15="COMP",INDEX(COMPOSICAO!$B:$B,MATCH($D15,COMPOSICAO!$A:$A,0)),
"")))))))),"*Verificar código*")</f>
        <v>Concreto Estrutural Fck = 30,0 Mpa, Tudo Incluído</v>
      </c>
      <c r="F15" s="172" t="str">
        <f>IFERROR(LOWER(
IF($C15="DER",INDEX(CDER!$C:$C,MATCH($D15,CDER!$A:$A,0)),
IF($C15="CDER-R",INDEX('CDER-R'!C:C,MATCH($D15,'CDER-R'!A:A,0)),
IF($C15="SINAPI",INDEX(CSINAPI!$C:$C,MATCH($D15,CSINAPI!$A:$A,0)),
IF($C15="CESAN",INDEX(CCESAN!$C:$C,MATCH($D15,CCESAN!$A:$A,0)),
IF($C15="SCORIO",INDEX(CSCORIO!$C:$C,MATCH($D15,CSCORIO!$A:$A,0)),
IF($C15="MERC",INDEX(MERCADO!$D:$D,MATCH($D15,MERCADO!$A:$A,0)),
IF($C15="COMP",INDEX(COMPOSICAO!$H:$H,MATCH($D15,COMPOSICAO!$A:$A,0)),
"")))))))),"")</f>
        <v>m3</v>
      </c>
      <c r="G15" s="173">
        <f>VLOOKUP(B15,'MEMÓRIA DE CÁLCULO'!A:J,10,0)</f>
        <v>3.94</v>
      </c>
      <c r="H15" s="265" t="str">
        <f>IFERROR(
IF($C15="DER",INDEX(CDER!$D:$D,MATCH($D15,CDER!$A:$A,0)),
IF($C15="CDER-R",INDEX('CDER-R'!D:D,MATCH($D15,'CDER-R'!A:A,0)),
IF($C15="SINAPI",INDEX(CSINAPI!$D:$D,MATCH($D15,CSINAPI!$A:$A,0)),
IF($C15="CESAN",INDEX(CCESAN!$D:$D,MATCH($D15,CCESAN!$A:$A,0)),
IF($C15="SCORIO",INDEX(CSCORIO!$D:$D,MATCH($D15,CSCORIO!$A:$A,0)),
IF($C15="MERC",INDEX(MERCADO!$E:$E,MATCH($D15,MERCADO!$A:$A,0)),
IF($C15="COMP",INDEX(COMPOSICAO!$I:$I,MATCH($D15,COMPOSICAO!$A:$A,0)),
0))))))),0)</f>
        <v>912,83</v>
      </c>
      <c r="I15" s="266">
        <f t="shared" si="12"/>
        <v>1125.7</v>
      </c>
      <c r="J15" s="264">
        <f>IFERROR(ROUND($I15*$G15,2),"")</f>
        <v>4435.26</v>
      </c>
      <c r="K15" s="176"/>
      <c r="L15" s="177">
        <f>G15</f>
        <v>3.94</v>
      </c>
      <c r="M15" s="178">
        <f>ROUND(L15*I15,2)</f>
        <v>4435.26</v>
      </c>
      <c r="N15" s="179">
        <f t="shared" si="4"/>
        <v>1.1572001416215142E-2</v>
      </c>
      <c r="O15" s="178" t="e">
        <f>VLOOKUP(M15,$Z$2:$AA$4,2,1)</f>
        <v>#N/A</v>
      </c>
      <c r="P15" s="176"/>
    </row>
    <row r="16" spans="1:31" ht="19.899999999999999" customHeight="1">
      <c r="B16" s="127" t="s">
        <v>6270</v>
      </c>
      <c r="C16" s="170" t="s">
        <v>9266</v>
      </c>
      <c r="D16" s="170">
        <v>40349</v>
      </c>
      <c r="E16" s="171" t="str">
        <f>IFERROR(PROPER(
IF($C16="DER",INDEX(CDER!$B:$B,MATCH($D16,CDER!$A:$A,0)),
IF($C16="CDER-R",INDEX('CDER-R'!B:B,MATCH($D16,'CDER-R'!A:A,0)),
IF($C16="SINAPI",INDEX(CSINAPI!$B:$B,MATCH($D16,CSINAPI!$A:$A,0)),
IF($C16="CESAN",INDEX(CCESAN!$B:$B,MATCH($D16,CCESAN!$A:$A,0)),
IF($C16="SCORIO",INDEX(CSCORIO!$B:$B,MATCH($D16,CSCORIO!$A:$A,0)),
IF($C16="MERC",INDEX(MERCADO!$B:$B,MATCH($D16,MERCADO!$A:$A,0)),
IF($C16="COMP",INDEX(COMPOSICAO!$B:$B,MATCH($D16,COMPOSICAO!$A:$A,0)),
"")))))))),"*Verificar código*")</f>
        <v>Concreto De Regularização, Tudo Incluído</v>
      </c>
      <c r="F16" s="172" t="str">
        <f>IFERROR(LOWER(
IF($C16="DER",INDEX(CDER!$C:$C,MATCH($D16,CDER!$A:$A,0)),
IF($C16="CDER-R",INDEX('CDER-R'!C:C,MATCH($D16,'CDER-R'!A:A,0)),
IF($C16="SINAPI",INDEX(CSINAPI!$C:$C,MATCH($D16,CSINAPI!$A:$A,0)),
IF($C16="CESAN",INDEX(CCESAN!$C:$C,MATCH($D16,CCESAN!$A:$A,0)),
IF($C16="SCORIO",INDEX(CSCORIO!$C:$C,MATCH($D16,CSCORIO!$A:$A,0)),
IF($C16="MERC",INDEX(MERCADO!$D:$D,MATCH($D16,MERCADO!$A:$A,0)),
IF($C16="COMP",INDEX(COMPOSICAO!$H:$H,MATCH($D16,COMPOSICAO!$A:$A,0)),
"")))))))),"")</f>
        <v>m3</v>
      </c>
      <c r="G16" s="173">
        <f>VLOOKUP(B16,'MEMÓRIA DE CÁLCULO'!A:J,10,0)</f>
        <v>1.8</v>
      </c>
      <c r="H16" s="265" t="str">
        <f>IFERROR(
IF($C16="DER",INDEX(CDER!$D:$D,MATCH($D16,CDER!$A:$A,0)),
IF($C16="CDER-R",INDEX('CDER-R'!D:D,MATCH($D16,'CDER-R'!A:A,0)),
IF($C16="SINAPI",INDEX(CSINAPI!$D:$D,MATCH($D16,CSINAPI!$A:$A,0)),
IF($C16="CESAN",INDEX(CCESAN!$D:$D,MATCH($D16,CCESAN!$A:$A,0)),
IF($C16="SCORIO",INDEX(CSCORIO!$D:$D,MATCH($D16,CSCORIO!$A:$A,0)),
IF($C16="MERC",INDEX(MERCADO!$E:$E,MATCH($D16,MERCADO!$A:$A,0)),
IF($C16="COMP",INDEX(COMPOSICAO!$I:$I,MATCH($D16,COMPOSICAO!$A:$A,0)),
0))))))),0)</f>
        <v>629,91</v>
      </c>
      <c r="I16" s="266">
        <f t="shared" si="12"/>
        <v>776.81</v>
      </c>
      <c r="J16" s="264">
        <f>IFERROR(ROUND($I16*$G16,2),"")</f>
        <v>1398.26</v>
      </c>
      <c r="K16" s="176"/>
      <c r="L16" s="177">
        <f>G16</f>
        <v>1.8</v>
      </c>
      <c r="M16" s="178">
        <f>ROUND(L16*I16,2)</f>
        <v>1398.26</v>
      </c>
      <c r="N16" s="179">
        <f t="shared" si="4"/>
        <v>3.648188990101366E-3</v>
      </c>
      <c r="O16" s="178" t="e">
        <f>VLOOKUP(M16,$Z$2:$AA$4,2,1)</f>
        <v>#N/A</v>
      </c>
      <c r="P16" s="176"/>
    </row>
    <row r="17" spans="1:16" ht="48.6" customHeight="1">
      <c r="B17" s="127" t="s">
        <v>6271</v>
      </c>
      <c r="C17" s="170" t="s">
        <v>9266</v>
      </c>
      <c r="D17" s="170">
        <v>40313</v>
      </c>
      <c r="E17" s="171" t="str">
        <f>IFERROR(PROPER(
IF($C17="DER",INDEX(CDER!$B:$B,MATCH($D17,CDER!$A:$A,0)),
IF($C17="CDER-R",INDEX('CDER-R'!B:B,MATCH($D17,'CDER-R'!A:A,0)),
IF($C17="SINAPI",INDEX(CSINAPI!$B:$B,MATCH($D17,CSINAPI!$A:$A,0)),
IF($C17="CESAN",INDEX(CCESAN!$B:$B,MATCH($D17,CCESAN!$A:$A,0)),
IF($C17="SCORIO",INDEX(CSCORIO!$B:$B,MATCH($D17,CSCORIO!$A:$A,0)),
IF($C17="MERC",INDEX(MERCADO!$B:$B,MATCH($D17,MERCADO!$A:$A,0)),
IF($C17="COMP",INDEX(COMPOSICAO!$B:$B,MATCH($D17,COMPOSICAO!$A:$A,0)),
"")))))))),"*Verificar código*")</f>
        <v>Formas Planas De Madeira Com 04 (Quatro) Reaproveitamentos, Inclusive Fornecimento E
Transporte Das Madeiras</v>
      </c>
      <c r="F17" s="172" t="str">
        <f>IFERROR(LOWER(
IF($C17="DER",INDEX(CDER!$C:$C,MATCH($D17,CDER!$A:$A,0)),
IF($C17="CDER-R",INDEX('CDER-R'!C:C,MATCH($D17,'CDER-R'!A:A,0)),
IF($C17="SINAPI",INDEX(CSINAPI!$C:$C,MATCH($D17,CSINAPI!$A:$A,0)),
IF($C17="CESAN",INDEX(CCESAN!$C:$C,MATCH($D17,CCESAN!$A:$A,0)),
IF($C17="SCORIO",INDEX(CSCORIO!$C:$C,MATCH($D17,CSCORIO!$A:$A,0)),
IF($C17="MERC",INDEX(MERCADO!$D:$D,MATCH($D17,MERCADO!$A:$A,0)),
IF($C17="COMP",INDEX(COMPOSICAO!$H:$H,MATCH($D17,COMPOSICAO!$A:$A,0)),
"")))))))),"")</f>
        <v>m2</v>
      </c>
      <c r="G17" s="173">
        <f>VLOOKUP(B17,'MEMÓRIA DE CÁLCULO'!A:J,10,0)</f>
        <v>78.86</v>
      </c>
      <c r="H17" s="265" t="str">
        <f>IFERROR(
IF($C17="DER",INDEX(CDER!$D:$D,MATCH($D17,CDER!$A:$A,0)),
IF($C17="CDER-R",INDEX('CDER-R'!D:D,MATCH($D17,'CDER-R'!A:A,0)),
IF($C17="SINAPI",INDEX(CSINAPI!$D:$D,MATCH($D17,CSINAPI!$A:$A,0)),
IF($C17="CESAN",INDEX(CCESAN!$D:$D,MATCH($D17,CCESAN!$A:$A,0)),
IF($C17="SCORIO",INDEX(CSCORIO!$D:$D,MATCH($D17,CSCORIO!$A:$A,0)),
IF($C17="MERC",INDEX(MERCADO!$E:$E,MATCH($D17,MERCADO!$A:$A,0)),
IF($C17="COMP",INDEX(COMPOSICAO!$I:$I,MATCH($D17,COMPOSICAO!$A:$A,0)),
0))))))),0)</f>
        <v>97,50</v>
      </c>
      <c r="I17" s="266">
        <f t="shared" si="12"/>
        <v>120.24</v>
      </c>
      <c r="J17" s="264">
        <f>IFERROR(ROUND($I17*$G17,2),"")</f>
        <v>9482.1299999999992</v>
      </c>
      <c r="K17" s="176"/>
      <c r="L17" s="177">
        <f>G17</f>
        <v>78.86</v>
      </c>
      <c r="M17" s="178">
        <f>ROUND(L17*I17,2)</f>
        <v>9482.1299999999992</v>
      </c>
      <c r="N17" s="179">
        <f t="shared" si="4"/>
        <v>2.4739749595003694E-2</v>
      </c>
      <c r="O17" s="178" t="e">
        <f>VLOOKUP(M17,$Z$2:$AA$4,2,1)</f>
        <v>#N/A</v>
      </c>
      <c r="P17" s="176"/>
    </row>
    <row r="18" spans="1:16" ht="30" customHeight="1">
      <c r="B18" s="127" t="s">
        <v>6272</v>
      </c>
      <c r="C18" s="170" t="s">
        <v>1853</v>
      </c>
      <c r="D18" s="170">
        <v>200202</v>
      </c>
      <c r="E18" s="171" t="str">
        <f>IFERROR(PROPER(
IF($C18="DER",INDEX(CDER!$B:$B,MATCH($D18,CDER!$A:$A,0)),
IF($C18="CDER-R",INDEX('CDER-R'!B:B,MATCH($D18,'CDER-R'!A:A,0)),
IF($C18="SINAPI",INDEX(CSINAPI!$B:$B,MATCH($D18,CSINAPI!$A:$A,0)),
IF($C18="CESAN",INDEX(CCESAN!$B:$B,MATCH($D18,CCESAN!$A:$A,0)),
IF($C18="SCORIO",INDEX(CSCORIO!$B:$B,MATCH($D18,CSCORIO!$A:$A,0)),
IF($C18="MERC",INDEX(MERCADO!$B:$B,MATCH($D18,MERCADO!$A:$A,0)),
IF($C18="COMP",INDEX(COMPOSICAO!$B:$B,MATCH($D18,COMPOSICAO!$A:$A,0)),
"")))))))),"*Verificar código*")</f>
        <v>Meio-Fio De Concreto Pré-Moldado Com Dimensões De 15X12X30X100 Cm , Rejuntados Com Argamassa De Cimento E Areia No Traço 1:3</v>
      </c>
      <c r="F18" s="172" t="str">
        <f>IFERROR(LOWER(
IF($C18="DER",INDEX(CDER!$C:$C,MATCH($D18,CDER!$A:$A,0)),
IF($C18="CDER-R",INDEX('CDER-R'!C:C,MATCH($D18,'CDER-R'!A:A,0)),
IF($C18="SINAPI",INDEX(CSINAPI!$C:$C,MATCH($D18,CSINAPI!$A:$A,0)),
IF($C18="CESAN",INDEX(CCESAN!$C:$C,MATCH($D18,CCESAN!$A:$A,0)),
IF($C18="SCORIO",INDEX(CSCORIO!$C:$C,MATCH($D18,CSCORIO!$A:$A,0)),
IF($C18="MERC",INDEX(MERCADO!$D:$D,MATCH($D18,MERCADO!$A:$A,0)),
IF($C18="COMP",INDEX(COMPOSICAO!$H:$H,MATCH($D18,COMPOSICAO!$A:$A,0)),
"")))))))),"")</f>
        <v>m</v>
      </c>
      <c r="G18" s="173">
        <f>VLOOKUP(B18,'MEMÓRIA DE CÁLCULO'!A:J,10,0)</f>
        <v>162</v>
      </c>
      <c r="H18" s="265">
        <f>IFERROR(
IF($C18="DER",INDEX(CDER!$D:$D,MATCH($D18,CDER!$A:$A,0)),
IF($C18="CDER-R",INDEX('CDER-R'!D:D,MATCH($D18,'CDER-R'!A:A,0)),
IF($C18="SINAPI",INDEX(CSINAPI!$D:$D,MATCH($D18,CSINAPI!$A:$A,0)),
IF($C18="CESAN",INDEX(CCESAN!$D:$D,MATCH($D18,CCESAN!$A:$A,0)),
IF($C18="SCORIO",INDEX(CSCORIO!$D:$D,MATCH($D18,CSCORIO!$A:$A,0)),
IF($C18="MERC",INDEX(MERCADO!$E:$E,MATCH($D18,MERCADO!$A:$A,0)),
IF($C18="COMP",INDEX(COMPOSICAO!$I:$I,MATCH($D18,COMPOSICAO!$A:$A,0)),
0))))))),0)</f>
        <v>62.08</v>
      </c>
      <c r="I18" s="266">
        <f t="shared" si="12"/>
        <v>76.56</v>
      </c>
      <c r="J18" s="264">
        <f t="shared" ref="J18" si="17">IFERROR(ROUND($I18*$G18,2),"")</f>
        <v>12402.72</v>
      </c>
      <c r="K18" s="176"/>
      <c r="L18" s="177">
        <f t="shared" ref="L18" si="18">G18</f>
        <v>162</v>
      </c>
      <c r="M18" s="178">
        <f t="shared" ref="M18" si="19">ROUND(L18*I18,2)</f>
        <v>12402.72</v>
      </c>
      <c r="N18" s="179">
        <f t="shared" si="4"/>
        <v>3.2359837620549836E-2</v>
      </c>
      <c r="O18" s="178" t="e">
        <f t="shared" ref="O18" si="20">VLOOKUP(M18,$Z$2:$AA$4,2,1)</f>
        <v>#N/A</v>
      </c>
      <c r="P18" s="176"/>
    </row>
    <row r="19" spans="1:16" ht="12.75" customHeight="1">
      <c r="A19" s="307" t="str">
        <f t="shared" ref="A19" si="21">CONCATENATE(C19,D19)</f>
        <v/>
      </c>
      <c r="B19" s="127">
        <v>4</v>
      </c>
      <c r="C19" s="170"/>
      <c r="D19" s="170"/>
      <c r="E19" s="171" t="s">
        <v>9268</v>
      </c>
      <c r="F19" s="172"/>
      <c r="G19" s="173"/>
      <c r="H19" s="265"/>
      <c r="I19" s="266"/>
      <c r="J19" s="264">
        <f>SUM(J20:J21)</f>
        <v>44598.75</v>
      </c>
      <c r="K19" s="176"/>
      <c r="L19" s="177"/>
      <c r="M19" s="178"/>
      <c r="N19" s="179"/>
      <c r="O19" s="178"/>
      <c r="P19" s="176"/>
    </row>
    <row r="20" spans="1:16" ht="19.899999999999999" customHeight="1">
      <c r="B20" s="127" t="s">
        <v>6258</v>
      </c>
      <c r="C20" s="170" t="s">
        <v>9266</v>
      </c>
      <c r="D20" s="170">
        <v>40146</v>
      </c>
      <c r="E20" s="171" t="str">
        <f>IFERROR(PROPER(
IF($C20="DER",INDEX(CDER!$B:$B,MATCH($D20,CDER!$A:$A,0)),
IF($C20="CDER-R",INDEX('CDER-R'!B:B,MATCH($D20,'CDER-R'!A:A,0)),
IF($C20="SINAPI",INDEX(CSINAPI!$B:$B,MATCH($D20,CSINAPI!$A:$A,0)),
IF($C20="CESAN",INDEX(CCESAN!$B:$B,MATCH($D20,CCESAN!$A:$A,0)),
IF($C20="SCORIO",INDEX(CSCORIO!$B:$B,MATCH($D20,CSCORIO!$A:$A,0)),
IF($C20="MERC",INDEX(MERCADO!$B:$B,MATCH($D20,MERCADO!$A:$A,0)),
IF($C20="COMP",INDEX(COMPOSICAO!$B:$B,MATCH($D20,COMPOSICAO!$A:$A,0)),
"")))))))),"*Verificar código*")</f>
        <v>Sinalização Horizontal - Taxa 0,6 L/M², Tudo Incluído</v>
      </c>
      <c r="F20" s="172" t="str">
        <f>IFERROR(LOWER(
IF($C20="DER",INDEX(CDER!$C:$C,MATCH($D20,CDER!$A:$A,0)),
IF($C20="CDER-R",INDEX('CDER-R'!C:C,MATCH($D20,'CDER-R'!A:A,0)),
IF($C20="SINAPI",INDEX(CSINAPI!$C:$C,MATCH($D20,CSINAPI!$A:$A,0)),
IF($C20="CESAN",INDEX(CCESAN!$C:$C,MATCH($D20,CCESAN!$A:$A,0)),
IF($C20="SCORIO",INDEX(CSCORIO!$C:$C,MATCH($D20,CSCORIO!$A:$A,0)),
IF($C20="MERC",INDEX(MERCADO!$D:$D,MATCH($D20,MERCADO!$A:$A,0)),
IF($C20="COMP",INDEX(COMPOSICAO!$H:$H,MATCH($D20,COMPOSICAO!$A:$A,0)),
"")))))))),"")</f>
        <v>m2</v>
      </c>
      <c r="G20" s="173">
        <f>VLOOKUP(B20,'MEMÓRIA DE CÁLCULO'!A:J,10,0)</f>
        <v>426.82</v>
      </c>
      <c r="H20" s="265" t="str">
        <f>IFERROR(
IF($C20="DER",INDEX(CDER!$D:$D,MATCH($D20,CDER!$A:$A,0)),
IF($C20="CDER-R",INDEX('CDER-R'!D:D,MATCH($D20,'CDER-R'!A:A,0)),
IF($C20="SINAPI",INDEX(CSINAPI!$D:$D,MATCH($D20,CSINAPI!$A:$A,0)),
IF($C20="CESAN",INDEX(CCESAN!$D:$D,MATCH($D20,CCESAN!$A:$A,0)),
IF($C20="SCORIO",INDEX(CSCORIO!$D:$D,MATCH($D20,CSCORIO!$A:$A,0)),
IF($C20="MERC",INDEX(MERCADO!$E:$E,MATCH($D20,MERCADO!$A:$A,0)),
IF($C20="COMP",INDEX(COMPOSICAO!$I:$I,MATCH($D20,COMPOSICAO!$A:$A,0)),
0))))))),0)</f>
        <v>23,38</v>
      </c>
      <c r="I20" s="266">
        <f>IFERROR(ROUND(H20*(1+$J$2),2),"")</f>
        <v>28.83</v>
      </c>
      <c r="J20" s="264">
        <f t="shared" ref="J20:J23" si="22">IFERROR(ROUND($I20*$G20,2),"")</f>
        <v>12305.22</v>
      </c>
      <c r="K20" s="176"/>
      <c r="L20" s="177">
        <f t="shared" ref="L20" si="23">G20</f>
        <v>426.82</v>
      </c>
      <c r="M20" s="178">
        <f t="shared" ref="M20" si="24">ROUND(L20*I20,2)</f>
        <v>12305.22</v>
      </c>
      <c r="N20" s="179">
        <f>M20/$J$24</f>
        <v>3.2105451149839891E-2</v>
      </c>
      <c r="O20" s="178" t="e">
        <f t="shared" ref="O20:O21" si="25">VLOOKUP(M20,$Z$2:$AA$4,2,1)</f>
        <v>#N/A</v>
      </c>
      <c r="P20" s="176"/>
    </row>
    <row r="21" spans="1:16" ht="19.899999999999999" customHeight="1">
      <c r="B21" s="127" t="s">
        <v>6260</v>
      </c>
      <c r="C21" s="170" t="s">
        <v>9266</v>
      </c>
      <c r="D21" s="170">
        <v>40145</v>
      </c>
      <c r="E21" s="171" t="str">
        <f>IFERROR(PROPER(
IF($C21="DER",INDEX(CDER!$B:$B,MATCH($D21,CDER!$A:$A,0)),
IF($C21="CDER-R",INDEX('CDER-R'!B:B,MATCH($D21,'CDER-R'!A:A,0)),
IF($C21="SINAPI",INDEX(CSINAPI!$B:$B,MATCH($D21,CSINAPI!$A:$A,0)),
IF($C21="CESAN",INDEX(CCESAN!$B:$B,MATCH($D21,CCESAN!$A:$A,0)),
IF($C21="SCORIO",INDEX(CSCORIO!$B:$B,MATCH($D21,CSCORIO!$A:$A,0)),
IF($C21="MERC",INDEX(MERCADO!$B:$B,MATCH($D21,MERCADO!$A:$A,0)),
IF($C21="COMP",INDEX(COMPOSICAO!$B:$B,MATCH($D21,COMPOSICAO!$A:$A,0)),
"")))))))),"*Verificar código*")</f>
        <v>Sinalização Vertical, Inclusive Transporte De Placa Sinalização E Madeira</v>
      </c>
      <c r="F21" s="172" t="str">
        <f>IFERROR(LOWER(
IF($C21="DER",INDEX(CDER!$C:$C,MATCH($D21,CDER!$A:$A,0)),
IF($C21="CDER-R",INDEX('CDER-R'!C:C,MATCH($D21,'CDER-R'!A:A,0)),
IF($C21="SINAPI",INDEX(CSINAPI!$C:$C,MATCH($D21,CSINAPI!$A:$A,0)),
IF($C21="CESAN",INDEX(CCESAN!$C:$C,MATCH($D21,CCESAN!$A:$A,0)),
IF($C21="SCORIO",INDEX(CSCORIO!$C:$C,MATCH($D21,CSCORIO!$A:$A,0)),
IF($C21="MERC",INDEX(MERCADO!$D:$D,MATCH($D21,MERCADO!$A:$A,0)),
IF($C21="COMP",INDEX(COMPOSICAO!$H:$H,MATCH($D21,COMPOSICAO!$A:$A,0)),
"")))))))),"")</f>
        <v>m2</v>
      </c>
      <c r="G21" s="173">
        <f>VLOOKUP(B21,'MEMÓRIA DE CÁLCULO'!A:J,10,0)</f>
        <v>27.5</v>
      </c>
      <c r="H21" s="265" t="str">
        <f>IFERROR(
IF($C21="DER",INDEX(CDER!$D:$D,MATCH($D21,CDER!$A:$A,0)),
IF($C21="CDER-R",INDEX('CDER-R'!D:D,MATCH($D21,'CDER-R'!A:A,0)),
IF($C21="SINAPI",INDEX(CSINAPI!$D:$D,MATCH($D21,CSINAPI!$A:$A,0)),
IF($C21="CESAN",INDEX(CCESAN!$D:$D,MATCH($D21,CCESAN!$A:$A,0)),
IF($C21="SCORIO",INDEX(CSCORIO!$D:$D,MATCH($D21,CSCORIO!$A:$A,0)),
IF($C21="MERC",INDEX(MERCADO!$E:$E,MATCH($D21,MERCADO!$A:$A,0)),
IF($C21="COMP",INDEX(COMPOSICAO!$I:$I,MATCH($D21,COMPOSICAO!$A:$A,0)),
0))))))),0)</f>
        <v>952,25</v>
      </c>
      <c r="I21" s="266">
        <f>IFERROR(ROUND(H21*(1+$J$2),2),"")</f>
        <v>1174.31</v>
      </c>
      <c r="J21" s="264">
        <f t="shared" si="22"/>
        <v>32293.53</v>
      </c>
      <c r="K21" s="176"/>
      <c r="L21" s="177" t="e">
        <f>#REF!</f>
        <v>#REF!</v>
      </c>
      <c r="M21" s="178" t="e">
        <f>ROUND(L21*#REF!,2)</f>
        <v>#REF!</v>
      </c>
      <c r="N21" s="179" t="e">
        <f>M21/$J$24</f>
        <v>#REF!</v>
      </c>
      <c r="O21" s="178" t="e">
        <f t="shared" si="25"/>
        <v>#REF!</v>
      </c>
      <c r="P21" s="176"/>
    </row>
    <row r="22" spans="1:16" ht="26.25" customHeight="1">
      <c r="A22" s="74" t="str">
        <f>CONCATENATE(C24,D24)</f>
        <v/>
      </c>
      <c r="B22" s="127">
        <v>5</v>
      </c>
      <c r="C22" s="170"/>
      <c r="D22" s="170"/>
      <c r="E22" s="171" t="s">
        <v>18698</v>
      </c>
      <c r="F22" s="172"/>
      <c r="G22" s="173"/>
      <c r="H22" s="265"/>
      <c r="I22" s="266"/>
      <c r="J22" s="264">
        <f>SUM(J23)</f>
        <v>28967.119999999999</v>
      </c>
      <c r="K22" s="176"/>
      <c r="L22" s="177">
        <f>IF((COUNTIF($A$5:$A22,$A22))&gt;1,0,SUMIF(A:A,$A22,G:G))</f>
        <v>0</v>
      </c>
      <c r="M22" s="178" t="e">
        <f>ROUND(L22*#REF!,2)</f>
        <v>#REF!</v>
      </c>
      <c r="N22" s="179" t="e">
        <f>M22/#REF!</f>
        <v>#REF!</v>
      </c>
      <c r="O22" s="178" t="e">
        <f>VLOOKUP(M22,$Z$2:$AA$4,2,1)</f>
        <v>#REF!</v>
      </c>
      <c r="P22" s="176"/>
    </row>
    <row r="23" spans="1:16" ht="30.75" customHeight="1">
      <c r="B23" s="127" t="s">
        <v>6274</v>
      </c>
      <c r="C23" s="170" t="s">
        <v>939</v>
      </c>
      <c r="D23" s="392">
        <v>90695</v>
      </c>
      <c r="E23" s="171" t="str">
        <f>IFERROR(PROPER(
IF($C23="DER",INDEX(CDER!$B:$B,MATCH($D23,CDER!$A:$A,0)),
IF($C23="CDER-R",INDEX('CDER-R'!B:B,MATCH($D23,'CDER-R'!A:A,0)),
IF($C23="SINAPI",INDEX(CSINAPI!$B:$B,MATCH($D23,CSINAPI!$A:$A,0)),
IF($C23="CESAN",INDEX(CCESAN!$B:$B,MATCH($D23,CCESAN!$A:$A,0)),
IF($C23="SCORIO",INDEX(CSCORIO!$B:$B,MATCH($D23,CSCORIO!$A:$A,0)),
IF($C23="MERC",INDEX(MERCADO!$B:$B,MATCH($D23,MERCADO!$A:$A,0)),
IF($C23="COMP",INDEX(COMPOSICAO!$B:$B,MATCH($D23,COMPOSICAO!$A:$A,0)),
"")))))))),"*Verificar código*")</f>
        <v>Tubo De Pvc Para Rede Coletora De Esgoto De Parede Maciça, Dn 150 Mm, Junta Elástica  - Fornecimento E Assentamento. Af_01/2021</v>
      </c>
      <c r="F23" s="172" t="str">
        <f>IFERROR(LOWER(
IF($C23="DER",INDEX(CDER!$C:$C,MATCH($D23,CDER!$A:$A,0)),
IF($C23="CDER-R",INDEX('CDER-R'!C:C,MATCH($D23,'CDER-R'!A:A,0)),
IF($C23="SINAPI",INDEX(CSINAPI!$C:$C,MATCH($D23,CSINAPI!$A:$A,0)),
IF($C23="CESAN",INDEX(CCESAN!$C:$C,MATCH($D23,CCESAN!$A:$A,0)),
IF($C23="SCORIO",INDEX(CSCORIO!$C:$C,MATCH($D23,CSCORIO!$A:$A,0)),
IF($C23="MERC",INDEX(MERCADO!$D:$D,MATCH($D23,MERCADO!$A:$A,0)),
IF($C23="COMP",INDEX(COMPOSICAO!$H:$H,MATCH($D23,COMPOSICAO!$A:$A,0)),
"")))))))),"")</f>
        <v>m</v>
      </c>
      <c r="G23" s="173">
        <f>VLOOKUP(B23,'MEMÓRIA DE CÁLCULO'!A:J,10,0)</f>
        <v>184</v>
      </c>
      <c r="H23" s="265">
        <f>IFERROR(
IF($C23="DER",INDEX(CDER!$D:$D,MATCH($D23,CDER!$A:$A,0)),
IF($C23="CDER-R",INDEX('CDER-R'!D:D,MATCH($D23,'CDER-R'!A:A,0)),
IF($C23="SINAPI",INDEX(CSINAPI!$D:$D,MATCH($D23,CSINAPI!$A:$A,0)),
IF($C23="CESAN",INDEX(CCESAN!$D:$D,MATCH($D23,CCESAN!$A:$A,0)),
IF($C23="SCORIO",INDEX(CSCORIO!$D:$D,MATCH($D23,CSCORIO!$A:$A,0)),
IF($C23="MERC",INDEX(MERCADO!$E:$E,MATCH($D23,MERCADO!$A:$A,0)),
IF($C23="COMP",INDEX(COMPOSICAO!$I:$I,MATCH($D23,COMPOSICAO!$A:$A,0)),
0))))))),0)</f>
        <v>127.66</v>
      </c>
      <c r="I23" s="266">
        <f>IFERROR(ROUND(H23*(1+$J$2),2),"")</f>
        <v>157.43</v>
      </c>
      <c r="J23" s="264">
        <f t="shared" si="22"/>
        <v>28967.119999999999</v>
      </c>
    </row>
    <row r="24" spans="1:16" ht="18.75" customHeight="1">
      <c r="C24" s="170"/>
      <c r="D24" s="170"/>
      <c r="E24" s="296" t="s">
        <v>12971</v>
      </c>
      <c r="F24" s="172" t="str">
        <f>IFERROR(LOWER(
IF($C24="IOPES",INDEX(CDER!$C:$C,MATCH($D24,CDER!$A:$A,0)),
IF($C24="SINAPI",INDEX(CSINAPI!$C:$C,MATCH($D24,CSINAPI!$A:$A,0)),
IF($C24="CESAN",INDEX(CCESAN!$C:$C,MATCH($D24,CCESAN!$A:$A,0)),
IF($C24="SCORIO",INDEX(CSCORIO!$C:$C,MATCH($D24,CSCORIO!$A:$A,0)),
IF($C24="MERC",INDEX(MERCADO!$D:$D,MATCH($D24,MERCADO!$A:$A,0)),
IF($C24="COMP",INDEX(COMPOSICAO!$H:$H,MATCH($D24,COMPOSICAO!$A:$A,0)),
""))))))),"")</f>
        <v/>
      </c>
      <c r="G24" s="173"/>
      <c r="H24" s="174"/>
      <c r="I24" s="171" t="s">
        <v>934</v>
      </c>
      <c r="J24" s="264">
        <f>ROUND(SUM(J13+J19+J7+J5+J22),2)</f>
        <v>383275.1</v>
      </c>
    </row>
    <row r="25" spans="1:16" ht="18.75" customHeight="1">
      <c r="B25" s="118"/>
      <c r="C25" s="119"/>
      <c r="D25" s="119"/>
      <c r="E25" s="119"/>
      <c r="F25" s="119"/>
      <c r="G25" s="128"/>
      <c r="H25" s="120"/>
      <c r="I25" s="120"/>
      <c r="J25" s="88"/>
    </row>
    <row r="26" spans="1:16" ht="18.75" customHeight="1">
      <c r="B26" s="121"/>
      <c r="C26" s="121"/>
      <c r="D26" s="121"/>
    </row>
    <row r="27" spans="1:16" ht="18.75" customHeight="1">
      <c r="B27" s="121"/>
      <c r="C27" s="121"/>
      <c r="D27" s="121"/>
    </row>
    <row r="28" spans="1:16" ht="18.75" customHeight="1">
      <c r="B28" s="121"/>
      <c r="C28" s="121"/>
      <c r="D28" s="121"/>
      <c r="E28" s="125"/>
    </row>
    <row r="29" spans="1:16" ht="18.75" customHeight="1">
      <c r="B29" s="121"/>
      <c r="C29" s="121"/>
      <c r="D29" s="121"/>
    </row>
    <row r="30" spans="1:16" ht="18.75" customHeight="1">
      <c r="B30" s="121"/>
      <c r="C30" s="121"/>
      <c r="D30" s="121"/>
    </row>
    <row r="31" spans="1:16" ht="18.75" customHeight="1">
      <c r="B31" s="121"/>
      <c r="C31" s="121"/>
      <c r="D31" s="121"/>
    </row>
    <row r="32" spans="1:16" ht="18.75" customHeight="1">
      <c r="B32" s="121"/>
      <c r="C32" s="121"/>
      <c r="D32" s="121"/>
    </row>
    <row r="33" spans="2:4" ht="18.75" customHeight="1">
      <c r="B33" s="121"/>
      <c r="C33" s="121"/>
      <c r="D33" s="121"/>
    </row>
    <row r="34" spans="2:4" ht="18.75" customHeight="1">
      <c r="B34" s="126"/>
    </row>
  </sheetData>
  <autoFilter ref="B4:O22"/>
  <mergeCells count="9">
    <mergeCell ref="Y1:Y4"/>
    <mergeCell ref="L3:O3"/>
    <mergeCell ref="L1:O2"/>
    <mergeCell ref="B1:J1"/>
    <mergeCell ref="C3:E3"/>
    <mergeCell ref="R1:R2"/>
    <mergeCell ref="Q1:Q2"/>
    <mergeCell ref="C2:H2"/>
    <mergeCell ref="G3:H3"/>
  </mergeCells>
  <phoneticPr fontId="58" type="noConversion"/>
  <conditionalFormatting sqref="B5:J5 L5:O5 E24 G7:G8 H8:J8 B8:F8 B23:C23 I23:J23 E23:G23 L8:O20 B9:J22">
    <cfRule type="expression" dxfId="76" priority="9026">
      <formula>IFERROR($E5,TRUE)</formula>
    </cfRule>
  </conditionalFormatting>
  <conditionalFormatting sqref="N5:N6 N8:N20">
    <cfRule type="expression" dxfId="75" priority="9094">
      <formula>IFERROR($E5,TRUE)</formula>
    </cfRule>
  </conditionalFormatting>
  <conditionalFormatting sqref="B5:J5 L5:O5 B24:D24 F24:J24 G7:G8 H8:J8 B8:F8 B23:C23 I23:J23 E23:G23 L8:O20 B9:J22">
    <cfRule type="expression" dxfId="74" priority="6786">
      <formula>IF(AND($C5="",$D5=""),TRUE,FALSE)</formula>
    </cfRule>
  </conditionalFormatting>
  <conditionalFormatting sqref="R4:S4">
    <cfRule type="cellIs" dxfId="73" priority="16694" operator="lessThan">
      <formula>R$3</formula>
    </cfRule>
    <cfRule type="cellIs" dxfId="72" priority="16695" operator="greaterThan">
      <formula>R$3</formula>
    </cfRule>
  </conditionalFormatting>
  <conditionalFormatting sqref="B5:D5 B24:D24 B23:C23 B8:D22 G5:G24">
    <cfRule type="expression" dxfId="71" priority="8915">
      <formula>IF(OR($C5&lt;&gt;"",$D5&lt;&gt;""),TRUE,FALSE)</formula>
    </cfRule>
  </conditionalFormatting>
  <conditionalFormatting sqref="I5 I8:I24">
    <cfRule type="expression" dxfId="70" priority="6787">
      <formula>IF(OR($C5&lt;&gt;"",$D5&lt;&gt;""),TRUE,FALSE)</formula>
    </cfRule>
  </conditionalFormatting>
  <conditionalFormatting sqref="E5 E24 H6 H8:H22 E8:F23">
    <cfRule type="expression" dxfId="69" priority="6788">
      <formula>IF($E5="*VERIFICAR CÓDIGO*",TRUE,FALSE)</formula>
    </cfRule>
  </conditionalFormatting>
  <conditionalFormatting sqref="F5">
    <cfRule type="expression" dxfId="68" priority="6785">
      <formula>IF($E5="*VERIFICAR CÓDIGO*",TRUE,FALSE)</formula>
    </cfRule>
  </conditionalFormatting>
  <conditionalFormatting sqref="H5">
    <cfRule type="expression" dxfId="67" priority="6784">
      <formula>IF($E5="*VERIFICAR CÓDIGO*",TRUE,FALSE)</formula>
    </cfRule>
  </conditionalFormatting>
  <conditionalFormatting sqref="H5">
    <cfRule type="expression" dxfId="66" priority="6783">
      <formula>IF($E5="*VERIFICAR CÓDIGO*",TRUE,FALSE)</formula>
    </cfRule>
  </conditionalFormatting>
  <conditionalFormatting sqref="O5 O20:O22 O14:O18 O8:O12">
    <cfRule type="cellIs" dxfId="65" priority="6456" operator="equal">
      <formula>"C"</formula>
    </cfRule>
    <cfRule type="cellIs" dxfId="64" priority="6457" operator="equal">
      <formula>"A"</formula>
    </cfRule>
    <cfRule type="cellIs" dxfId="63" priority="6510" operator="equal">
      <formula>"B"</formula>
    </cfRule>
  </conditionalFormatting>
  <conditionalFormatting sqref="H5:H21">
    <cfRule type="expression" dxfId="62" priority="17300">
      <formula>IF((SUMIF(A:A,A5,H:H)/COUNTIF(A:A,A5))&lt;&gt;H5,TRUE,FALSE)</formula>
    </cfRule>
  </conditionalFormatting>
  <conditionalFormatting sqref="O19">
    <cfRule type="cellIs" dxfId="61" priority="4528" operator="equal">
      <formula>"C"</formula>
    </cfRule>
    <cfRule type="cellIs" dxfId="60" priority="4529" operator="equal">
      <formula>"A"</formula>
    </cfRule>
    <cfRule type="cellIs" dxfId="59" priority="4530" operator="equal">
      <formula>"B"</formula>
    </cfRule>
  </conditionalFormatting>
  <conditionalFormatting sqref="L6:O6 B6:J6">
    <cfRule type="expression" dxfId="58" priority="3921">
      <formula>IFERROR($E6,TRUE)</formula>
    </cfRule>
  </conditionalFormatting>
  <conditionalFormatting sqref="L6:O6 B6:J6">
    <cfRule type="expression" dxfId="57" priority="3917">
      <formula>IF(AND($C6="",$D6=""),TRUE,FALSE)</formula>
    </cfRule>
  </conditionalFormatting>
  <conditionalFormatting sqref="B6:D6">
    <cfRule type="expression" dxfId="56" priority="3920">
      <formula>IF(OR($C6&lt;&gt;"",$D6&lt;&gt;""),TRUE,FALSE)</formula>
    </cfRule>
  </conditionalFormatting>
  <conditionalFormatting sqref="I6">
    <cfRule type="expression" dxfId="55" priority="3918">
      <formula>IF(OR($C6&lt;&gt;"",$D6&lt;&gt;""),TRUE,FALSE)</formula>
    </cfRule>
  </conditionalFormatting>
  <conditionalFormatting sqref="E6">
    <cfRule type="expression" dxfId="54" priority="3919">
      <formula>IF($E6="*VERIFICAR CÓDIGO*",TRUE,FALSE)</formula>
    </cfRule>
  </conditionalFormatting>
  <conditionalFormatting sqref="F6">
    <cfRule type="expression" dxfId="53" priority="3916">
      <formula>IF($E6="*VERIFICAR CÓDIGO*",TRUE,FALSE)</formula>
    </cfRule>
  </conditionalFormatting>
  <conditionalFormatting sqref="O6">
    <cfRule type="cellIs" dxfId="52" priority="3911" operator="equal">
      <formula>"C"</formula>
    </cfRule>
    <cfRule type="cellIs" dxfId="51" priority="3912" operator="equal">
      <formula>"A"</formula>
    </cfRule>
    <cfRule type="cellIs" dxfId="50" priority="3913" operator="equal">
      <formula>"B"</formula>
    </cfRule>
  </conditionalFormatting>
  <conditionalFormatting sqref="O13">
    <cfRule type="cellIs" dxfId="49" priority="2354" operator="equal">
      <formula>"C"</formula>
    </cfRule>
    <cfRule type="cellIs" dxfId="48" priority="2355" operator="equal">
      <formula>"A"</formula>
    </cfRule>
    <cfRule type="cellIs" dxfId="47" priority="2356" operator="equal">
      <formula>"B"</formula>
    </cfRule>
  </conditionalFormatting>
  <conditionalFormatting sqref="B7:F7 L7:O7 H7:J7">
    <cfRule type="expression" dxfId="46" priority="2347">
      <formula>IFERROR($E7,TRUE)</formula>
    </cfRule>
  </conditionalFormatting>
  <conditionalFormatting sqref="N7">
    <cfRule type="expression" dxfId="45" priority="2348">
      <formula>IFERROR($E7,TRUE)</formula>
    </cfRule>
  </conditionalFormatting>
  <conditionalFormatting sqref="B7:F7 L7:O7 H7:J7">
    <cfRule type="expression" dxfId="44" priority="2343">
      <formula>IF(AND($C7="",$D7=""),TRUE,FALSE)</formula>
    </cfRule>
  </conditionalFormatting>
  <conditionalFormatting sqref="B7:D7">
    <cfRule type="expression" dxfId="43" priority="2346">
      <formula>IF(OR($C7&lt;&gt;"",$D7&lt;&gt;""),TRUE,FALSE)</formula>
    </cfRule>
  </conditionalFormatting>
  <conditionalFormatting sqref="I7">
    <cfRule type="expression" dxfId="42" priority="2344">
      <formula>IF(OR($C7&lt;&gt;"",$D7&lt;&gt;""),TRUE,FALSE)</formula>
    </cfRule>
  </conditionalFormatting>
  <conditionalFormatting sqref="E7">
    <cfRule type="expression" dxfId="41" priority="2345">
      <formula>IF($E7="*VERIFICAR CÓDIGO*",TRUE,FALSE)</formula>
    </cfRule>
  </conditionalFormatting>
  <conditionalFormatting sqref="F7">
    <cfRule type="expression" dxfId="40" priority="2342">
      <formula>IF($E7="*VERIFICAR CÓDIGO*",TRUE,FALSE)</formula>
    </cfRule>
  </conditionalFormatting>
  <conditionalFormatting sqref="H7">
    <cfRule type="expression" dxfId="39" priority="2341">
      <formula>IF($E7="*VERIFICAR CÓDIGO*",TRUE,FALSE)</formula>
    </cfRule>
  </conditionalFormatting>
  <conditionalFormatting sqref="H7">
    <cfRule type="expression" dxfId="38" priority="2340">
      <formula>IF($E7="*VERIFICAR CÓDIGO*",TRUE,FALSE)</formula>
    </cfRule>
  </conditionalFormatting>
  <conditionalFormatting sqref="O7">
    <cfRule type="cellIs" dxfId="37" priority="2337" operator="equal">
      <formula>"C"</formula>
    </cfRule>
    <cfRule type="cellIs" dxfId="36" priority="2338" operator="equal">
      <formula>"A"</formula>
    </cfRule>
    <cfRule type="cellIs" dxfId="35" priority="2339" operator="equal">
      <formula>"B"</formula>
    </cfRule>
  </conditionalFormatting>
  <conditionalFormatting sqref="H20:H22">
    <cfRule type="expression" dxfId="34" priority="21476">
      <formula>IF((SUMIF(A:A,#REF!,H:H)/COUNTIF(A:A,#REF!))&lt;&gt;H20,TRUE,FALSE)</formula>
    </cfRule>
  </conditionalFormatting>
  <conditionalFormatting sqref="B24:D24 F24:J24">
    <cfRule type="expression" dxfId="33" priority="23391">
      <formula>IFERROR($I24,TRUE)</formula>
    </cfRule>
  </conditionalFormatting>
  <conditionalFormatting sqref="N22">
    <cfRule type="expression" dxfId="32" priority="23396">
      <formula>IFERROR($I24,TRUE)</formula>
    </cfRule>
  </conditionalFormatting>
  <conditionalFormatting sqref="F24 H24:I24">
    <cfRule type="expression" dxfId="31" priority="23399">
      <formula>IF($I24="*VERIFICAR CÓDIGO*",TRUE,FALSE)</formula>
    </cfRule>
  </conditionalFormatting>
  <conditionalFormatting sqref="E24">
    <cfRule type="expression" dxfId="30" priority="25035">
      <formula>IF(AND(#REF!="",#REF!=""),TRUE,FALSE)</formula>
    </cfRule>
  </conditionalFormatting>
  <conditionalFormatting sqref="D15">
    <cfRule type="expression" dxfId="29" priority="34377">
      <formula>IF((COUNTIF($A$5:$A57,A15))&gt;1,TRUE,FALSE)</formula>
    </cfRule>
  </conditionalFormatting>
  <conditionalFormatting sqref="D19 D8">
    <cfRule type="expression" dxfId="28" priority="34480">
      <formula>IF((COUNTIF($A$5:$A29,A8))&gt;1,TRUE,FALSE)</formula>
    </cfRule>
  </conditionalFormatting>
  <conditionalFormatting sqref="L22:O22">
    <cfRule type="expression" dxfId="27" priority="34504">
      <formula>IFERROR($I24,TRUE)</formula>
    </cfRule>
  </conditionalFormatting>
  <conditionalFormatting sqref="H22">
    <cfRule type="expression" dxfId="26" priority="34520">
      <formula>IF((SUMIF(A:A,A21,H:H)/COUNTIF(A:A,A21))&lt;&gt;H22,TRUE,FALSE)</formula>
    </cfRule>
  </conditionalFormatting>
  <conditionalFormatting sqref="H21">
    <cfRule type="expression" dxfId="25" priority="34527">
      <formula>IF((SUMIF(A:A,A18,H:H)/COUNTIF(A:A,A18))&lt;&gt;H21,TRUE,FALSE)</formula>
    </cfRule>
  </conditionalFormatting>
  <conditionalFormatting sqref="D21">
    <cfRule type="expression" dxfId="24" priority="4">
      <formula>IF((COUNTIF($A$5:$A39,#REF!))&gt;1,TRUE,FALSE)</formula>
    </cfRule>
  </conditionalFormatting>
  <conditionalFormatting sqref="D16:D17">
    <cfRule type="expression" dxfId="23" priority="34549">
      <formula>IF((COUNTIF($A$5:$A57,A16))&gt;1,TRUE,FALSE)</formula>
    </cfRule>
  </conditionalFormatting>
  <conditionalFormatting sqref="D5">
    <cfRule type="expression" dxfId="22" priority="34554">
      <formula>IF((COUNTIF($A$5:$A26,A5))&gt;1,TRUE,FALSE)</formula>
    </cfRule>
  </conditionalFormatting>
  <conditionalFormatting sqref="L21:O21">
    <cfRule type="expression" dxfId="21" priority="34555">
      <formula>IFERROR(#REF!,TRUE)</formula>
    </cfRule>
  </conditionalFormatting>
  <conditionalFormatting sqref="N21">
    <cfRule type="expression" dxfId="20" priority="34556">
      <formula>IFERROR(#REF!,TRUE)</formula>
    </cfRule>
  </conditionalFormatting>
  <conditionalFormatting sqref="L21:O21">
    <cfRule type="expression" dxfId="19" priority="34557">
      <formula>IF(AND(#REF!="",#REF!=""),TRUE,FALSE)</formula>
    </cfRule>
  </conditionalFormatting>
  <conditionalFormatting sqref="L22:O22">
    <cfRule type="expression" dxfId="18" priority="34558">
      <formula>IF(AND($C24="",$D24=""),TRUE,FALSE)</formula>
    </cfRule>
  </conditionalFormatting>
  <conditionalFormatting sqref="D22">
    <cfRule type="expression" dxfId="17" priority="34561">
      <formula>IF((COUNTIF($A$5:$A47,#REF!))&gt;1,TRUE,FALSE)</formula>
    </cfRule>
  </conditionalFormatting>
  <conditionalFormatting sqref="H8:H10">
    <cfRule type="expression" dxfId="16" priority="2">
      <formula>IFERROR($E8,TRUE)</formula>
    </cfRule>
  </conditionalFormatting>
  <conditionalFormatting sqref="H8:H10">
    <cfRule type="expression" dxfId="15" priority="1">
      <formula>IF(AND($C8="",$D8=""),TRUE,FALSE)</formula>
    </cfRule>
  </conditionalFormatting>
  <conditionalFormatting sqref="D20:D21">
    <cfRule type="expression" dxfId="14" priority="34587">
      <formula>IF((COUNTIF($A$5:$A46,#REF!))&gt;1,TRUE,FALSE)</formula>
    </cfRule>
  </conditionalFormatting>
  <conditionalFormatting sqref="H24">
    <cfRule type="expression" dxfId="13" priority="34589">
      <formula>IF((SUMIF(A:A,A22,H:H)/COUNTIF(A:A,A22))&lt;&gt;H24,TRUE,FALSE)</formula>
    </cfRule>
  </conditionalFormatting>
  <conditionalFormatting sqref="D24">
    <cfRule type="expression" dxfId="12" priority="34590">
      <formula>IF((COUNTIF($A$5:$A90,A22))&gt;1,TRUE,FALSE)</formula>
    </cfRule>
  </conditionalFormatting>
  <conditionalFormatting sqref="D14">
    <cfRule type="expression" dxfId="11" priority="34591">
      <formula>IF((COUNTIF($A$5:$A58,A14))&gt;1,TRUE,FALSE)</formula>
    </cfRule>
  </conditionalFormatting>
  <conditionalFormatting sqref="D20:D21">
    <cfRule type="expression" dxfId="10" priority="34592">
      <formula>IF((COUNTIF($A$5:$A56,A20))&gt;1,TRUE,FALSE)</formula>
    </cfRule>
  </conditionalFormatting>
  <conditionalFormatting sqref="D18">
    <cfRule type="expression" dxfId="9" priority="34593">
      <formula>IF((COUNTIF($A$5:$A68,A18))&gt;1,TRUE,FALSE)</formula>
    </cfRule>
  </conditionalFormatting>
  <conditionalFormatting sqref="D14">
    <cfRule type="expression" dxfId="8" priority="34594">
      <formula>IF((COUNTIF($A$5:$A54,A14))&gt;1,TRUE,FALSE)</formula>
    </cfRule>
  </conditionalFormatting>
  <conditionalFormatting sqref="D13">
    <cfRule type="expression" dxfId="7" priority="34595">
      <formula>IF((COUNTIF($A$5:$A87,A13))&gt;1,TRUE,FALSE)</formula>
    </cfRule>
  </conditionalFormatting>
  <conditionalFormatting sqref="D6">
    <cfRule type="expression" dxfId="6" priority="34597">
      <formula>IF((COUNTIF($A$5:$A26,A6))&gt;1,TRUE,FALSE)</formula>
    </cfRule>
  </conditionalFormatting>
  <conditionalFormatting sqref="D22">
    <cfRule type="expression" dxfId="5" priority="34598">
      <formula>IF((COUNTIF($A$5:$A42,A21))&gt;1,TRUE,FALSE)</formula>
    </cfRule>
  </conditionalFormatting>
  <conditionalFormatting sqref="D22">
    <cfRule type="expression" dxfId="4" priority="34599">
      <formula>IF((COUNTIF($A$5:$A57,A21))&gt;1,TRUE,FALSE)</formula>
    </cfRule>
  </conditionalFormatting>
  <conditionalFormatting sqref="D21">
    <cfRule type="expression" dxfId="3" priority="34600">
      <formula>IF((COUNTIF($A$5:$A49,A18))&gt;1,TRUE,FALSE)</formula>
    </cfRule>
  </conditionalFormatting>
  <conditionalFormatting sqref="D7">
    <cfRule type="expression" dxfId="2" priority="34604">
      <formula>IF((COUNTIF($A$5:$A29,A7))&gt;1,TRUE,FALSE)</formula>
    </cfRule>
  </conditionalFormatting>
  <conditionalFormatting sqref="D9:D12">
    <cfRule type="expression" dxfId="1" priority="34612">
      <formula>IF((COUNTIF($A$5:$A27,A9))&gt;1,TRUE,FALSE)</formula>
    </cfRule>
  </conditionalFormatting>
  <dataValidations count="2">
    <dataValidation type="list" errorStyle="warning" allowBlank="1" showInputMessage="1" showErrorMessage="1" error="Selecionar Referencial compatível" sqref="I3:J3 AF1:XFD2 Z1:AE1 U1:W2 Q1:S2">
      <formula1>DADOS</formula1>
    </dataValidation>
    <dataValidation type="list" allowBlank="1" showInputMessage="1" showErrorMessage="1" error="Selecionar Referencial compatível" sqref="C5:C24">
      <formula1>DADOS</formula1>
    </dataValidation>
  </dataValidations>
  <printOptions horizontalCentered="1"/>
  <pageMargins left="0.78740157480314965" right="0.39370078740157483" top="1.7716535433070868" bottom="0.78740157480314965" header="0.19685039370078741" footer="0.19685039370078741"/>
  <pageSetup paperSize="9" scale="72" pageOrder="overThenDown" orientation="landscape" useFirstPageNumber="1" r:id="rId1"/>
  <headerFooter scaleWithDoc="0">
    <oddHeader xml:space="preserve">&amp;C
&amp;G
</oddHeader>
    <oddFooter>&amp;L&amp;"Glacial Indifference,Regular"&amp;8&amp;F&amp;R&amp;"Glacial Indifference,Regular"&amp;8Página &amp;P/&amp;N</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238125</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314325</xdr:colOff>
                    <xdr:row>1</xdr:row>
                    <xdr:rowOff>123825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pageSetUpPr fitToPage="1"/>
  </sheetPr>
  <dimension ref="A1:WPW158"/>
  <sheetViews>
    <sheetView topLeftCell="B16" zoomScaleNormal="100" zoomScaleSheetLayoutView="100" zoomScalePageLayoutView="90" workbookViewId="0">
      <selection activeCell="D59" sqref="D59"/>
    </sheetView>
  </sheetViews>
  <sheetFormatPr defaultColWidth="9" defaultRowHeight="14.25"/>
  <cols>
    <col min="1" max="1" width="9.875" style="127" customWidth="1"/>
    <col min="2" max="2" width="9.875" style="123" customWidth="1"/>
    <col min="3" max="3" width="11.25" style="123" bestFit="1" customWidth="1"/>
    <col min="4" max="4" width="57.625" style="122" customWidth="1"/>
    <col min="5" max="5" width="9.625" style="123" customWidth="1"/>
    <col min="6" max="6" width="9.625" style="129" customWidth="1"/>
    <col min="7" max="7" width="10.75" style="124" customWidth="1"/>
    <col min="8" max="8" width="12.375" style="98" customWidth="1"/>
  </cols>
  <sheetData>
    <row r="1" spans="1:15987" ht="15">
      <c r="A1" s="444" t="s">
        <v>4810</v>
      </c>
      <c r="B1" s="444"/>
      <c r="C1" s="444"/>
      <c r="D1" s="444"/>
      <c r="E1" s="444"/>
      <c r="F1" s="444"/>
      <c r="G1" s="444"/>
      <c r="H1" s="444"/>
    </row>
    <row r="2" spans="1:15987">
      <c r="A2" s="184" t="s">
        <v>894</v>
      </c>
      <c r="B2" s="445" t="s">
        <v>6617</v>
      </c>
      <c r="C2" s="446"/>
      <c r="D2" s="446"/>
      <c r="E2" s="185"/>
      <c r="F2" s="186"/>
      <c r="G2" s="187" t="s">
        <v>18</v>
      </c>
      <c r="H2" s="188">
        <v>0.3453</v>
      </c>
    </row>
    <row r="3" spans="1:15987" ht="30.75" customHeight="1">
      <c r="A3" s="184" t="s">
        <v>4811</v>
      </c>
      <c r="B3" s="446" t="s">
        <v>6618</v>
      </c>
      <c r="C3" s="446"/>
      <c r="D3" s="446"/>
      <c r="E3" s="185" t="s">
        <v>4812</v>
      </c>
      <c r="F3" s="189" t="s">
        <v>4816</v>
      </c>
      <c r="G3" s="184" t="s">
        <v>930</v>
      </c>
      <c r="H3" s="190" t="s">
        <v>6249</v>
      </c>
    </row>
    <row r="4" spans="1:15987" ht="29.25" customHeight="1">
      <c r="A4" s="79" t="s">
        <v>932</v>
      </c>
      <c r="B4" s="79" t="s">
        <v>933</v>
      </c>
      <c r="C4" s="79" t="s">
        <v>19</v>
      </c>
      <c r="D4" s="80" t="s">
        <v>944</v>
      </c>
      <c r="E4" s="79" t="s">
        <v>20</v>
      </c>
      <c r="F4" s="81" t="s">
        <v>5855</v>
      </c>
      <c r="G4" s="83" t="s">
        <v>5849</v>
      </c>
      <c r="H4" s="130" t="s">
        <v>934</v>
      </c>
    </row>
    <row r="5" spans="1:15987" s="201" customFormat="1" ht="15">
      <c r="A5" s="127">
        <v>1</v>
      </c>
      <c r="B5" s="170"/>
      <c r="C5" s="170"/>
      <c r="D5" s="171" t="s">
        <v>937</v>
      </c>
      <c r="E5" s="172"/>
      <c r="F5" s="173"/>
      <c r="G5" s="174"/>
      <c r="H5" s="264">
        <f>SUM(H6:H8)</f>
        <v>8080.0300000000007</v>
      </c>
    </row>
    <row r="6" spans="1:15987">
      <c r="A6" s="127" t="s">
        <v>4796</v>
      </c>
      <c r="B6" s="170" t="s">
        <v>23</v>
      </c>
      <c r="C6" s="170">
        <v>20305</v>
      </c>
      <c r="D6" s="171" t="s">
        <v>6491</v>
      </c>
      <c r="E6" s="172" t="s">
        <v>26</v>
      </c>
      <c r="F6" s="173">
        <v>8</v>
      </c>
      <c r="G6" s="266">
        <v>335.48</v>
      </c>
      <c r="H6" s="264">
        <f>IFERROR(ROUND($G6*$F6,2),"")</f>
        <v>2683.84</v>
      </c>
    </row>
    <row r="7" spans="1:15987" ht="25.5">
      <c r="A7" s="127" t="s">
        <v>5864</v>
      </c>
      <c r="B7" s="170" t="s">
        <v>23</v>
      </c>
      <c r="C7" s="170">
        <v>30101</v>
      </c>
      <c r="D7" s="171" t="s">
        <v>6250</v>
      </c>
      <c r="E7" s="172" t="s">
        <v>35</v>
      </c>
      <c r="F7" s="173">
        <v>13.43</v>
      </c>
      <c r="G7" s="266">
        <v>57.36</v>
      </c>
      <c r="H7" s="264">
        <f>IFERROR(ROUND($G7*$F7,2),"")</f>
        <v>770.34</v>
      </c>
    </row>
    <row r="8" spans="1:15987" ht="38.25">
      <c r="A8" s="273" t="s">
        <v>6593</v>
      </c>
      <c r="B8" s="274" t="s">
        <v>23</v>
      </c>
      <c r="C8" s="274">
        <v>20802</v>
      </c>
      <c r="D8" s="275" t="s">
        <v>6551</v>
      </c>
      <c r="E8" s="276" t="s">
        <v>26</v>
      </c>
      <c r="F8" s="277">
        <v>10.89</v>
      </c>
      <c r="G8" s="278">
        <v>424.78</v>
      </c>
      <c r="H8" s="279">
        <f>IFERROR(ROUND($G8*$F8,2),"")</f>
        <v>4625.8500000000004</v>
      </c>
    </row>
    <row r="9" spans="1:15987" s="201" customFormat="1" ht="15">
      <c r="A9" s="176">
        <v>2</v>
      </c>
      <c r="B9" s="283"/>
      <c r="C9" s="283"/>
      <c r="D9" s="284" t="s">
        <v>1855</v>
      </c>
      <c r="E9" s="285"/>
      <c r="F9" s="286">
        <v>0</v>
      </c>
      <c r="G9" s="287"/>
      <c r="H9" s="288">
        <f>SUM(H10:H20)</f>
        <v>29445.170000000002</v>
      </c>
      <c r="I9" s="293"/>
      <c r="J9" s="289"/>
      <c r="K9" s="290"/>
      <c r="L9" s="443"/>
      <c r="M9" s="443"/>
      <c r="N9" s="443"/>
      <c r="O9" s="291"/>
      <c r="P9" s="292"/>
      <c r="Q9" s="293"/>
      <c r="R9" s="289"/>
      <c r="S9" s="290"/>
      <c r="T9" s="443"/>
      <c r="U9" s="443"/>
      <c r="V9" s="443"/>
      <c r="W9" s="291"/>
      <c r="X9" s="292"/>
      <c r="Y9" s="293"/>
      <c r="Z9" s="289"/>
      <c r="AA9" s="290"/>
      <c r="AB9" s="443"/>
      <c r="AC9" s="443"/>
      <c r="AD9" s="443"/>
      <c r="AE9" s="291"/>
      <c r="AF9" s="292"/>
      <c r="AG9" s="293"/>
      <c r="AH9" s="289"/>
      <c r="AI9" s="290"/>
      <c r="AJ9" s="443"/>
      <c r="AK9" s="443"/>
      <c r="AL9" s="443"/>
      <c r="AM9" s="291"/>
      <c r="AN9" s="292"/>
      <c r="AO9" s="293"/>
      <c r="AP9" s="289"/>
      <c r="AQ9" s="290"/>
      <c r="AR9" s="443"/>
      <c r="AS9" s="443"/>
      <c r="AT9" s="443"/>
      <c r="AU9" s="291"/>
      <c r="AV9" s="292"/>
      <c r="AW9" s="293"/>
      <c r="AX9" s="289"/>
      <c r="AY9" s="290"/>
      <c r="AZ9" s="443"/>
      <c r="BA9" s="443"/>
      <c r="BB9" s="443"/>
      <c r="BC9" s="291"/>
      <c r="BD9" s="292"/>
      <c r="BE9" s="293"/>
      <c r="BF9" s="289"/>
      <c r="BG9" s="290"/>
      <c r="BH9" s="443"/>
      <c r="BI9" s="443"/>
      <c r="BJ9" s="443"/>
      <c r="BK9" s="291"/>
      <c r="BL9" s="292"/>
      <c r="BM9" s="293"/>
      <c r="BN9" s="289"/>
      <c r="BO9" s="290"/>
      <c r="BP9" s="443"/>
      <c r="BQ9" s="443"/>
      <c r="BR9" s="443"/>
      <c r="BS9" s="291"/>
      <c r="BT9" s="292"/>
      <c r="BU9" s="293"/>
      <c r="BV9" s="289"/>
      <c r="BW9" s="290"/>
      <c r="BX9" s="443"/>
      <c r="BY9" s="443"/>
      <c r="BZ9" s="443"/>
      <c r="CA9" s="291"/>
      <c r="CB9" s="292"/>
      <c r="CC9" s="293"/>
      <c r="CD9" s="289"/>
      <c r="CE9" s="290"/>
      <c r="CF9" s="443"/>
      <c r="CG9" s="443"/>
      <c r="CH9" s="443"/>
      <c r="CI9" s="291"/>
      <c r="CJ9" s="292"/>
      <c r="CK9" s="293"/>
      <c r="CL9" s="289"/>
      <c r="CM9" s="290"/>
      <c r="CN9" s="443"/>
      <c r="CO9" s="443"/>
      <c r="CP9" s="443"/>
      <c r="CQ9" s="291"/>
      <c r="CR9" s="292"/>
      <c r="CS9" s="293"/>
      <c r="CT9" s="289"/>
      <c r="CU9" s="290"/>
      <c r="CV9" s="443"/>
      <c r="CW9" s="443"/>
      <c r="CX9" s="443"/>
      <c r="CY9" s="291"/>
      <c r="CZ9" s="292"/>
      <c r="DA9" s="293"/>
      <c r="DB9" s="289"/>
      <c r="DC9" s="290"/>
      <c r="DD9" s="443"/>
      <c r="DE9" s="443"/>
      <c r="DF9" s="443"/>
      <c r="DG9" s="291"/>
      <c r="DH9" s="292"/>
      <c r="DI9" s="293"/>
      <c r="DJ9" s="289"/>
      <c r="DK9" s="290"/>
      <c r="DL9" s="443"/>
      <c r="DM9" s="443"/>
      <c r="DN9" s="443"/>
      <c r="DO9" s="291"/>
      <c r="DP9" s="292"/>
      <c r="DQ9" s="293"/>
      <c r="DR9" s="289"/>
      <c r="DS9" s="290"/>
      <c r="DT9" s="443"/>
      <c r="DU9" s="443"/>
      <c r="DV9" s="443"/>
      <c r="DW9" s="291"/>
      <c r="DX9" s="292"/>
      <c r="DY9" s="293"/>
      <c r="DZ9" s="289"/>
      <c r="EA9" s="290"/>
      <c r="EB9" s="443"/>
      <c r="EC9" s="443"/>
      <c r="ED9" s="443"/>
      <c r="EE9" s="291"/>
      <c r="EF9" s="292"/>
      <c r="EG9" s="293"/>
      <c r="EH9" s="289"/>
      <c r="EI9" s="290"/>
      <c r="EJ9" s="443"/>
      <c r="EK9" s="443"/>
      <c r="EL9" s="443"/>
      <c r="EM9" s="291"/>
      <c r="EN9" s="292"/>
      <c r="EO9" s="293"/>
      <c r="EP9" s="289"/>
      <c r="EQ9" s="290"/>
      <c r="ER9" s="443"/>
      <c r="ES9" s="443"/>
      <c r="ET9" s="443"/>
      <c r="EU9" s="291"/>
      <c r="EV9" s="292"/>
      <c r="EW9" s="293"/>
      <c r="EX9" s="289"/>
      <c r="EY9" s="290"/>
      <c r="EZ9" s="443"/>
      <c r="FA9" s="443"/>
      <c r="FB9" s="443"/>
      <c r="FC9" s="291"/>
      <c r="FD9" s="292"/>
      <c r="FE9" s="293"/>
      <c r="FF9" s="289"/>
      <c r="FG9" s="290"/>
      <c r="FH9" s="443"/>
      <c r="FI9" s="443"/>
      <c r="FJ9" s="443"/>
      <c r="FK9" s="291"/>
      <c r="FL9" s="292"/>
      <c r="FM9" s="293"/>
      <c r="FN9" s="289"/>
      <c r="FO9" s="290"/>
      <c r="FP9" s="443"/>
      <c r="FQ9" s="443"/>
      <c r="FR9" s="443"/>
      <c r="FS9" s="291"/>
      <c r="FT9" s="292"/>
      <c r="FU9" s="293"/>
      <c r="FV9" s="289"/>
      <c r="FW9" s="290"/>
      <c r="FX9" s="443"/>
      <c r="FY9" s="443"/>
      <c r="FZ9" s="443"/>
      <c r="GA9" s="291"/>
      <c r="GB9" s="292"/>
      <c r="GC9" s="293"/>
      <c r="GD9" s="289"/>
      <c r="GE9" s="290"/>
      <c r="GF9" s="443"/>
      <c r="GG9" s="443"/>
      <c r="GH9" s="443"/>
      <c r="GI9" s="291"/>
      <c r="GJ9" s="292"/>
      <c r="GK9" s="293"/>
      <c r="GL9" s="289"/>
      <c r="GM9" s="290"/>
      <c r="GN9" s="443"/>
      <c r="GO9" s="443"/>
      <c r="GP9" s="443"/>
      <c r="GQ9" s="291"/>
      <c r="GR9" s="292"/>
      <c r="GS9" s="293"/>
      <c r="GT9" s="289"/>
      <c r="GU9" s="290"/>
      <c r="GV9" s="443"/>
      <c r="GW9" s="443"/>
      <c r="GX9" s="443"/>
      <c r="GY9" s="291"/>
      <c r="GZ9" s="292"/>
      <c r="HA9" s="293"/>
      <c r="HB9" s="289"/>
      <c r="HC9" s="290"/>
      <c r="HD9" s="443"/>
      <c r="HE9" s="443"/>
      <c r="HF9" s="443"/>
      <c r="HG9" s="291"/>
      <c r="HH9" s="292"/>
      <c r="HI9" s="293"/>
      <c r="HJ9" s="289"/>
      <c r="HK9" s="290"/>
      <c r="HL9" s="443"/>
      <c r="HM9" s="443"/>
      <c r="HN9" s="443"/>
      <c r="HO9" s="291"/>
      <c r="HP9" s="292"/>
      <c r="HQ9" s="293"/>
      <c r="HR9" s="289"/>
      <c r="HS9" s="290"/>
      <c r="HT9" s="443"/>
      <c r="HU9" s="443"/>
      <c r="HV9" s="443"/>
      <c r="HW9" s="291"/>
      <c r="HX9" s="292"/>
      <c r="HY9" s="293"/>
      <c r="HZ9" s="289"/>
      <c r="IA9" s="290"/>
      <c r="IB9" s="443"/>
      <c r="IC9" s="443"/>
      <c r="ID9" s="443"/>
      <c r="IE9" s="291"/>
      <c r="IF9" s="292"/>
      <c r="IG9" s="293"/>
      <c r="IH9" s="289"/>
      <c r="II9" s="290"/>
      <c r="IJ9" s="443"/>
      <c r="IK9" s="443"/>
      <c r="IL9" s="443"/>
      <c r="IM9" s="291"/>
      <c r="IN9" s="292"/>
      <c r="IO9" s="293"/>
      <c r="IP9" s="289"/>
      <c r="IQ9" s="290"/>
      <c r="IR9" s="443"/>
      <c r="IS9" s="443"/>
      <c r="IT9" s="443"/>
      <c r="IU9" s="291"/>
      <c r="IV9" s="292"/>
      <c r="IW9" s="293"/>
      <c r="IX9" s="289"/>
      <c r="IY9" s="290"/>
      <c r="IZ9" s="443"/>
      <c r="JA9" s="443"/>
      <c r="JB9" s="443"/>
      <c r="JC9" s="291"/>
      <c r="JD9" s="292"/>
      <c r="JE9" s="293"/>
      <c r="JF9" s="289"/>
      <c r="JG9" s="290"/>
      <c r="JH9" s="443"/>
      <c r="JI9" s="443"/>
      <c r="JJ9" s="443"/>
      <c r="JK9" s="291"/>
      <c r="JL9" s="292"/>
      <c r="JM9" s="293"/>
      <c r="JN9" s="289"/>
      <c r="JO9" s="290"/>
      <c r="JP9" s="443"/>
      <c r="JQ9" s="443"/>
      <c r="JR9" s="443"/>
      <c r="JS9" s="291"/>
      <c r="JT9" s="292"/>
      <c r="JU9" s="293"/>
      <c r="JV9" s="289"/>
      <c r="JW9" s="290"/>
      <c r="JX9" s="443"/>
      <c r="JY9" s="443"/>
      <c r="JZ9" s="443"/>
      <c r="KA9" s="291"/>
      <c r="KB9" s="292"/>
      <c r="KC9" s="293"/>
      <c r="KD9" s="289"/>
      <c r="KE9" s="290"/>
      <c r="KF9" s="443"/>
      <c r="KG9" s="443"/>
      <c r="KH9" s="443"/>
      <c r="KI9" s="291"/>
      <c r="KJ9" s="292"/>
      <c r="KK9" s="293"/>
      <c r="KL9" s="289"/>
      <c r="KM9" s="290"/>
      <c r="KN9" s="443"/>
      <c r="KO9" s="443"/>
      <c r="KP9" s="443"/>
      <c r="KQ9" s="291"/>
      <c r="KR9" s="292"/>
      <c r="KS9" s="293"/>
      <c r="KT9" s="289"/>
      <c r="KU9" s="290"/>
      <c r="KV9" s="443"/>
      <c r="KW9" s="443"/>
      <c r="KX9" s="443"/>
      <c r="KY9" s="291"/>
      <c r="KZ9" s="292"/>
      <c r="LA9" s="293"/>
      <c r="LB9" s="289"/>
      <c r="LC9" s="290"/>
      <c r="LD9" s="443"/>
      <c r="LE9" s="443"/>
      <c r="LF9" s="443"/>
      <c r="LG9" s="291"/>
      <c r="LH9" s="292"/>
      <c r="LI9" s="293"/>
      <c r="LJ9" s="289"/>
      <c r="LK9" s="290"/>
      <c r="LL9" s="443"/>
      <c r="LM9" s="443"/>
      <c r="LN9" s="443"/>
      <c r="LO9" s="291"/>
      <c r="LP9" s="292"/>
      <c r="LQ9" s="293"/>
      <c r="LR9" s="289"/>
      <c r="LS9" s="290"/>
      <c r="LT9" s="443"/>
      <c r="LU9" s="443"/>
      <c r="LV9" s="443"/>
      <c r="LW9" s="291"/>
      <c r="LX9" s="292"/>
      <c r="LY9" s="293"/>
      <c r="LZ9" s="289"/>
      <c r="MA9" s="290"/>
      <c r="MB9" s="443"/>
      <c r="MC9" s="443"/>
      <c r="MD9" s="443"/>
      <c r="ME9" s="291"/>
      <c r="MF9" s="292"/>
      <c r="MG9" s="293"/>
      <c r="MH9" s="289"/>
      <c r="MI9" s="290"/>
      <c r="MJ9" s="443"/>
      <c r="MK9" s="443"/>
      <c r="ML9" s="443"/>
      <c r="MM9" s="291"/>
      <c r="MN9" s="292"/>
      <c r="MO9" s="293"/>
      <c r="MP9" s="289"/>
      <c r="MQ9" s="290"/>
      <c r="MR9" s="443"/>
      <c r="MS9" s="443"/>
      <c r="MT9" s="443"/>
      <c r="MU9" s="291"/>
      <c r="MV9" s="292"/>
      <c r="MW9" s="293"/>
      <c r="MX9" s="289"/>
      <c r="MY9" s="290"/>
      <c r="MZ9" s="443"/>
      <c r="NA9" s="443"/>
      <c r="NB9" s="443"/>
      <c r="NC9" s="291"/>
      <c r="ND9" s="292"/>
      <c r="NE9" s="293"/>
      <c r="NF9" s="289"/>
      <c r="NG9" s="290"/>
      <c r="NH9" s="443"/>
      <c r="NI9" s="443"/>
      <c r="NJ9" s="443"/>
      <c r="NK9" s="291"/>
      <c r="NL9" s="292"/>
      <c r="NM9" s="293"/>
      <c r="NN9" s="289"/>
      <c r="NO9" s="290"/>
      <c r="NP9" s="443"/>
      <c r="NQ9" s="443"/>
      <c r="NR9" s="443"/>
      <c r="NS9" s="291"/>
      <c r="NT9" s="292"/>
      <c r="NU9" s="293"/>
      <c r="NV9" s="289"/>
      <c r="NW9" s="290"/>
      <c r="NX9" s="443"/>
      <c r="NY9" s="443"/>
      <c r="NZ9" s="443"/>
      <c r="OA9" s="291"/>
      <c r="OB9" s="292"/>
      <c r="OC9" s="293"/>
      <c r="OD9" s="289"/>
      <c r="OE9" s="290"/>
      <c r="OF9" s="443"/>
      <c r="OG9" s="443"/>
      <c r="OH9" s="443"/>
      <c r="OI9" s="291"/>
      <c r="OJ9" s="292"/>
      <c r="OK9" s="293"/>
      <c r="OL9" s="289"/>
      <c r="OM9" s="290"/>
      <c r="ON9" s="443"/>
      <c r="OO9" s="443"/>
      <c r="OP9" s="443"/>
      <c r="OQ9" s="291"/>
      <c r="OR9" s="292"/>
      <c r="OS9" s="293"/>
      <c r="OT9" s="289"/>
      <c r="OU9" s="290"/>
      <c r="OV9" s="443"/>
      <c r="OW9" s="443"/>
      <c r="OX9" s="443"/>
      <c r="OY9" s="291"/>
      <c r="OZ9" s="292"/>
      <c r="PA9" s="293"/>
      <c r="PB9" s="289"/>
      <c r="PC9" s="290"/>
      <c r="PD9" s="443"/>
      <c r="PE9" s="443"/>
      <c r="PF9" s="443"/>
      <c r="PG9" s="291"/>
      <c r="PH9" s="292"/>
      <c r="PI9" s="293"/>
      <c r="PJ9" s="289"/>
      <c r="PK9" s="290"/>
      <c r="PL9" s="443"/>
      <c r="PM9" s="443"/>
      <c r="PN9" s="443"/>
      <c r="PO9" s="291"/>
      <c r="PP9" s="292"/>
      <c r="PQ9" s="293"/>
      <c r="PR9" s="289"/>
      <c r="PS9" s="290"/>
      <c r="PT9" s="443"/>
      <c r="PU9" s="443"/>
      <c r="PV9" s="443"/>
      <c r="PW9" s="291"/>
      <c r="PX9" s="292"/>
      <c r="PY9" s="293"/>
      <c r="PZ9" s="289"/>
      <c r="QA9" s="290"/>
      <c r="QB9" s="443"/>
      <c r="QC9" s="443"/>
      <c r="QD9" s="443"/>
      <c r="QE9" s="291"/>
      <c r="QF9" s="292"/>
      <c r="QG9" s="293"/>
      <c r="QH9" s="289"/>
      <c r="QI9" s="290"/>
      <c r="QJ9" s="443"/>
      <c r="QK9" s="443"/>
      <c r="QL9" s="443"/>
      <c r="QM9" s="291"/>
      <c r="QN9" s="292"/>
      <c r="QO9" s="293"/>
      <c r="QP9" s="289"/>
      <c r="QQ9" s="290"/>
      <c r="QR9" s="443"/>
      <c r="QS9" s="443"/>
      <c r="QT9" s="443"/>
      <c r="QU9" s="291"/>
      <c r="QV9" s="292"/>
      <c r="QW9" s="293"/>
      <c r="QX9" s="289"/>
      <c r="QY9" s="290"/>
      <c r="QZ9" s="443"/>
      <c r="RA9" s="443"/>
      <c r="RB9" s="443"/>
      <c r="RC9" s="291"/>
      <c r="RD9" s="292"/>
      <c r="RE9" s="293"/>
      <c r="RF9" s="289"/>
      <c r="RG9" s="290"/>
      <c r="RH9" s="443"/>
      <c r="RI9" s="443"/>
      <c r="RJ9" s="443"/>
      <c r="RK9" s="291"/>
      <c r="RL9" s="292"/>
      <c r="RM9" s="293"/>
      <c r="RN9" s="289"/>
      <c r="RO9" s="290"/>
      <c r="RP9" s="443"/>
      <c r="RQ9" s="443"/>
      <c r="RR9" s="443"/>
      <c r="RS9" s="291"/>
      <c r="RT9" s="292"/>
      <c r="RU9" s="293"/>
      <c r="RV9" s="289"/>
      <c r="RW9" s="290"/>
      <c r="RX9" s="443"/>
      <c r="RY9" s="443"/>
      <c r="RZ9" s="443"/>
      <c r="SA9" s="291"/>
      <c r="SB9" s="292"/>
      <c r="SC9" s="293"/>
      <c r="SD9" s="289"/>
      <c r="SE9" s="290"/>
      <c r="SF9" s="443"/>
      <c r="SG9" s="443"/>
      <c r="SH9" s="443"/>
      <c r="SI9" s="291"/>
      <c r="SJ9" s="292"/>
      <c r="SK9" s="293"/>
      <c r="SL9" s="289"/>
      <c r="SM9" s="290"/>
      <c r="SN9" s="443"/>
      <c r="SO9" s="443"/>
      <c r="SP9" s="443"/>
      <c r="SQ9" s="291"/>
      <c r="SR9" s="292"/>
      <c r="SS9" s="293"/>
      <c r="ST9" s="289"/>
      <c r="SU9" s="290"/>
      <c r="SV9" s="443"/>
      <c r="SW9" s="443"/>
      <c r="SX9" s="443"/>
      <c r="SY9" s="291"/>
      <c r="SZ9" s="292"/>
      <c r="TA9" s="293"/>
      <c r="TB9" s="289"/>
      <c r="TC9" s="290"/>
      <c r="TD9" s="443"/>
      <c r="TE9" s="443"/>
      <c r="TF9" s="443"/>
      <c r="TG9" s="291"/>
      <c r="TH9" s="292"/>
      <c r="TI9" s="293"/>
      <c r="TJ9" s="289"/>
      <c r="TK9" s="290"/>
      <c r="TL9" s="443"/>
      <c r="TM9" s="443"/>
      <c r="TN9" s="443"/>
      <c r="TO9" s="291"/>
      <c r="TP9" s="292"/>
      <c r="TQ9" s="293"/>
      <c r="TR9" s="289"/>
      <c r="TS9" s="290"/>
      <c r="TT9" s="443"/>
      <c r="TU9" s="443"/>
      <c r="TV9" s="443"/>
      <c r="TW9" s="291"/>
      <c r="TX9" s="292"/>
      <c r="TY9" s="293"/>
      <c r="TZ9" s="289"/>
      <c r="UA9" s="290"/>
      <c r="UB9" s="443"/>
      <c r="UC9" s="443"/>
      <c r="UD9" s="443"/>
      <c r="UE9" s="291"/>
      <c r="UF9" s="292"/>
      <c r="UG9" s="293"/>
      <c r="UH9" s="289"/>
      <c r="UI9" s="290"/>
      <c r="UJ9" s="443"/>
      <c r="UK9" s="443"/>
      <c r="UL9" s="443"/>
      <c r="UM9" s="291"/>
      <c r="UN9" s="292"/>
      <c r="UO9" s="293"/>
      <c r="UP9" s="289"/>
      <c r="UQ9" s="290"/>
      <c r="UR9" s="443"/>
      <c r="US9" s="443"/>
      <c r="UT9" s="443"/>
      <c r="UU9" s="291"/>
      <c r="UV9" s="292"/>
      <c r="UW9" s="293"/>
      <c r="UX9" s="289"/>
      <c r="UY9" s="290"/>
      <c r="UZ9" s="443"/>
      <c r="VA9" s="443"/>
      <c r="VB9" s="443"/>
      <c r="VC9" s="291"/>
      <c r="VD9" s="292"/>
      <c r="VE9" s="293"/>
      <c r="VF9" s="289"/>
      <c r="VG9" s="290"/>
      <c r="VH9" s="443"/>
      <c r="VI9" s="443"/>
      <c r="VJ9" s="443"/>
      <c r="VK9" s="291"/>
      <c r="VL9" s="292"/>
      <c r="VM9" s="293"/>
      <c r="VN9" s="289"/>
      <c r="VO9" s="290"/>
      <c r="VP9" s="443"/>
      <c r="VQ9" s="443"/>
      <c r="VR9" s="443"/>
      <c r="VS9" s="291"/>
      <c r="VT9" s="292"/>
      <c r="VU9" s="293"/>
      <c r="VV9" s="289"/>
      <c r="VW9" s="290"/>
      <c r="VX9" s="443"/>
      <c r="VY9" s="443"/>
      <c r="VZ9" s="443"/>
      <c r="WA9" s="291"/>
      <c r="WB9" s="292"/>
      <c r="WC9" s="293"/>
      <c r="WD9" s="289"/>
      <c r="WE9" s="290"/>
      <c r="WF9" s="443"/>
      <c r="WG9" s="443"/>
      <c r="WH9" s="443"/>
      <c r="WI9" s="291"/>
      <c r="WJ9" s="292"/>
      <c r="WK9" s="293"/>
      <c r="WL9" s="289"/>
      <c r="WM9" s="290"/>
      <c r="WN9" s="443"/>
      <c r="WO9" s="443"/>
      <c r="WP9" s="443"/>
      <c r="WQ9" s="291"/>
      <c r="WR9" s="292"/>
      <c r="WS9" s="293"/>
      <c r="WT9" s="289"/>
      <c r="WU9" s="290"/>
      <c r="WV9" s="443"/>
      <c r="WW9" s="443"/>
      <c r="WX9" s="443"/>
      <c r="WY9" s="291"/>
      <c r="WZ9" s="292"/>
      <c r="XA9" s="293"/>
      <c r="XB9" s="289"/>
      <c r="XC9" s="290"/>
      <c r="XD9" s="443"/>
      <c r="XE9" s="443"/>
      <c r="XF9" s="443"/>
      <c r="XG9" s="291"/>
      <c r="XH9" s="292"/>
      <c r="XI9" s="293"/>
      <c r="XJ9" s="289"/>
      <c r="XK9" s="290"/>
      <c r="XL9" s="443"/>
      <c r="XM9" s="443"/>
      <c r="XN9" s="443"/>
      <c r="XO9" s="291"/>
      <c r="XP9" s="292"/>
      <c r="XQ9" s="293"/>
      <c r="XR9" s="289"/>
      <c r="XS9" s="290"/>
      <c r="XT9" s="443"/>
      <c r="XU9" s="443"/>
      <c r="XV9" s="443"/>
      <c r="XW9" s="291"/>
      <c r="XX9" s="292"/>
      <c r="XY9" s="293"/>
      <c r="XZ9" s="289"/>
      <c r="YA9" s="290"/>
      <c r="YB9" s="443"/>
      <c r="YC9" s="443"/>
      <c r="YD9" s="443"/>
      <c r="YE9" s="291"/>
      <c r="YF9" s="292"/>
      <c r="YG9" s="293"/>
      <c r="YH9" s="289"/>
      <c r="YI9" s="290"/>
      <c r="YJ9" s="443"/>
      <c r="YK9" s="443"/>
      <c r="YL9" s="443"/>
      <c r="YM9" s="291"/>
      <c r="YN9" s="292"/>
      <c r="YO9" s="293"/>
      <c r="YP9" s="289"/>
      <c r="YQ9" s="290"/>
      <c r="YR9" s="443"/>
      <c r="YS9" s="443"/>
      <c r="YT9" s="443"/>
      <c r="YU9" s="291"/>
      <c r="YV9" s="292"/>
      <c r="YW9" s="293"/>
      <c r="YX9" s="289"/>
      <c r="YY9" s="290"/>
      <c r="YZ9" s="443"/>
      <c r="ZA9" s="443"/>
      <c r="ZB9" s="443"/>
      <c r="ZC9" s="291"/>
      <c r="ZD9" s="292"/>
      <c r="ZE9" s="293"/>
      <c r="ZF9" s="289"/>
      <c r="ZG9" s="290"/>
      <c r="ZH9" s="443"/>
      <c r="ZI9" s="443"/>
      <c r="ZJ9" s="443"/>
      <c r="ZK9" s="291"/>
      <c r="ZL9" s="292"/>
      <c r="ZM9" s="293"/>
      <c r="ZN9" s="289"/>
      <c r="ZO9" s="290"/>
      <c r="ZP9" s="443"/>
      <c r="ZQ9" s="443"/>
      <c r="ZR9" s="443"/>
      <c r="ZS9" s="291"/>
      <c r="ZT9" s="292"/>
      <c r="ZU9" s="293"/>
      <c r="ZV9" s="289"/>
      <c r="ZW9" s="290"/>
      <c r="ZX9" s="443"/>
      <c r="ZY9" s="443"/>
      <c r="ZZ9" s="443"/>
      <c r="AAA9" s="291"/>
      <c r="AAB9" s="292"/>
      <c r="AAC9" s="293"/>
      <c r="AAD9" s="289"/>
      <c r="AAE9" s="290"/>
      <c r="AAF9" s="443"/>
      <c r="AAG9" s="443"/>
      <c r="AAH9" s="443"/>
      <c r="AAI9" s="291"/>
      <c r="AAJ9" s="292"/>
      <c r="AAK9" s="293"/>
      <c r="AAL9" s="289"/>
      <c r="AAM9" s="290"/>
      <c r="AAN9" s="443"/>
      <c r="AAO9" s="443"/>
      <c r="AAP9" s="443"/>
      <c r="AAQ9" s="291"/>
      <c r="AAR9" s="292"/>
      <c r="AAS9" s="293"/>
      <c r="AAT9" s="289"/>
      <c r="AAU9" s="290"/>
      <c r="AAV9" s="443"/>
      <c r="AAW9" s="443"/>
      <c r="AAX9" s="443"/>
      <c r="AAY9" s="291"/>
      <c r="AAZ9" s="292"/>
      <c r="ABA9" s="293"/>
      <c r="ABB9" s="289"/>
      <c r="ABC9" s="290"/>
      <c r="ABD9" s="443"/>
      <c r="ABE9" s="443"/>
      <c r="ABF9" s="443"/>
      <c r="ABG9" s="291"/>
      <c r="ABH9" s="292"/>
      <c r="ABI9" s="293"/>
      <c r="ABJ9" s="289"/>
      <c r="ABK9" s="290"/>
      <c r="ABL9" s="443"/>
      <c r="ABM9" s="443"/>
      <c r="ABN9" s="443"/>
      <c r="ABO9" s="291"/>
      <c r="ABP9" s="292"/>
      <c r="ABQ9" s="293"/>
      <c r="ABR9" s="289"/>
      <c r="ABS9" s="290"/>
      <c r="ABT9" s="443"/>
      <c r="ABU9" s="443"/>
      <c r="ABV9" s="443"/>
      <c r="ABW9" s="291"/>
      <c r="ABX9" s="292"/>
      <c r="ABY9" s="293"/>
      <c r="ABZ9" s="289"/>
      <c r="ACA9" s="290"/>
      <c r="ACB9" s="443"/>
      <c r="ACC9" s="443"/>
      <c r="ACD9" s="443"/>
      <c r="ACE9" s="291"/>
      <c r="ACF9" s="292"/>
      <c r="ACG9" s="293"/>
      <c r="ACH9" s="289"/>
      <c r="ACI9" s="290"/>
      <c r="ACJ9" s="443"/>
      <c r="ACK9" s="443"/>
      <c r="ACL9" s="443"/>
      <c r="ACM9" s="291"/>
      <c r="ACN9" s="292"/>
      <c r="ACO9" s="293"/>
      <c r="ACP9" s="289"/>
      <c r="ACQ9" s="290"/>
      <c r="ACR9" s="443"/>
      <c r="ACS9" s="443"/>
      <c r="ACT9" s="443"/>
      <c r="ACU9" s="291"/>
      <c r="ACV9" s="292"/>
      <c r="ACW9" s="293"/>
      <c r="ACX9" s="289"/>
      <c r="ACY9" s="290"/>
      <c r="ACZ9" s="443"/>
      <c r="ADA9" s="443"/>
      <c r="ADB9" s="443"/>
      <c r="ADC9" s="291"/>
      <c r="ADD9" s="292"/>
      <c r="ADE9" s="293"/>
      <c r="ADF9" s="289"/>
      <c r="ADG9" s="290"/>
      <c r="ADH9" s="443"/>
      <c r="ADI9" s="443"/>
      <c r="ADJ9" s="443"/>
      <c r="ADK9" s="291"/>
      <c r="ADL9" s="292"/>
      <c r="ADM9" s="293"/>
      <c r="ADN9" s="289"/>
      <c r="ADO9" s="290"/>
      <c r="ADP9" s="443"/>
      <c r="ADQ9" s="443"/>
      <c r="ADR9" s="443"/>
      <c r="ADS9" s="291"/>
      <c r="ADT9" s="292"/>
      <c r="ADU9" s="293"/>
      <c r="ADV9" s="289"/>
      <c r="ADW9" s="290"/>
      <c r="ADX9" s="443"/>
      <c r="ADY9" s="443"/>
      <c r="ADZ9" s="443"/>
      <c r="AEA9" s="291"/>
      <c r="AEB9" s="292"/>
      <c r="AEC9" s="293"/>
      <c r="AED9" s="289"/>
      <c r="AEE9" s="290"/>
      <c r="AEF9" s="443"/>
      <c r="AEG9" s="443"/>
      <c r="AEH9" s="443"/>
      <c r="AEI9" s="291"/>
      <c r="AEJ9" s="292"/>
      <c r="AEK9" s="293"/>
      <c r="AEL9" s="289"/>
      <c r="AEM9" s="290"/>
      <c r="AEN9" s="443"/>
      <c r="AEO9" s="443"/>
      <c r="AEP9" s="443"/>
      <c r="AEQ9" s="291"/>
      <c r="AER9" s="292"/>
      <c r="AES9" s="293"/>
      <c r="AET9" s="289"/>
      <c r="AEU9" s="290"/>
      <c r="AEV9" s="443"/>
      <c r="AEW9" s="443"/>
      <c r="AEX9" s="443"/>
      <c r="AEY9" s="291"/>
      <c r="AEZ9" s="292"/>
      <c r="AFA9" s="293"/>
      <c r="AFB9" s="289"/>
      <c r="AFC9" s="290"/>
      <c r="AFD9" s="443"/>
      <c r="AFE9" s="443"/>
      <c r="AFF9" s="443"/>
      <c r="AFG9" s="291"/>
      <c r="AFH9" s="292"/>
      <c r="AFI9" s="293"/>
      <c r="AFJ9" s="289"/>
      <c r="AFK9" s="290"/>
      <c r="AFL9" s="443"/>
      <c r="AFM9" s="443"/>
      <c r="AFN9" s="443"/>
      <c r="AFO9" s="291"/>
      <c r="AFP9" s="292"/>
      <c r="AFQ9" s="293"/>
      <c r="AFR9" s="289"/>
      <c r="AFS9" s="290"/>
      <c r="AFT9" s="443"/>
      <c r="AFU9" s="443"/>
      <c r="AFV9" s="443"/>
      <c r="AFW9" s="291"/>
      <c r="AFX9" s="292"/>
      <c r="AFY9" s="293"/>
      <c r="AFZ9" s="289"/>
      <c r="AGA9" s="290"/>
      <c r="AGB9" s="443"/>
      <c r="AGC9" s="443"/>
      <c r="AGD9" s="443"/>
      <c r="AGE9" s="291"/>
      <c r="AGF9" s="292"/>
      <c r="AGG9" s="293"/>
      <c r="AGH9" s="289"/>
      <c r="AGI9" s="290"/>
      <c r="AGJ9" s="443"/>
      <c r="AGK9" s="443"/>
      <c r="AGL9" s="443"/>
      <c r="AGM9" s="291"/>
      <c r="AGN9" s="292"/>
      <c r="AGO9" s="293"/>
      <c r="AGP9" s="289"/>
      <c r="AGQ9" s="290"/>
      <c r="AGR9" s="443"/>
      <c r="AGS9" s="443"/>
      <c r="AGT9" s="443"/>
      <c r="AGU9" s="291"/>
      <c r="AGV9" s="292"/>
      <c r="AGW9" s="293"/>
      <c r="AGX9" s="289"/>
      <c r="AGY9" s="290"/>
      <c r="AGZ9" s="443"/>
      <c r="AHA9" s="443"/>
      <c r="AHB9" s="443"/>
      <c r="AHC9" s="291"/>
      <c r="AHD9" s="292"/>
      <c r="AHE9" s="293"/>
      <c r="AHF9" s="289"/>
      <c r="AHG9" s="290"/>
      <c r="AHH9" s="443"/>
      <c r="AHI9" s="443"/>
      <c r="AHJ9" s="443"/>
      <c r="AHK9" s="291"/>
      <c r="AHL9" s="292"/>
      <c r="AHM9" s="293"/>
      <c r="AHN9" s="289"/>
      <c r="AHO9" s="290"/>
      <c r="AHP9" s="443"/>
      <c r="AHQ9" s="443"/>
      <c r="AHR9" s="443"/>
      <c r="AHS9" s="291"/>
      <c r="AHT9" s="292"/>
      <c r="AHU9" s="293"/>
      <c r="AHV9" s="289"/>
      <c r="AHW9" s="290"/>
      <c r="AHX9" s="443"/>
      <c r="AHY9" s="443"/>
      <c r="AHZ9" s="443"/>
      <c r="AIA9" s="291"/>
      <c r="AIB9" s="292"/>
      <c r="AIC9" s="293"/>
      <c r="AID9" s="289"/>
      <c r="AIE9" s="290"/>
      <c r="AIF9" s="443"/>
      <c r="AIG9" s="443"/>
      <c r="AIH9" s="443"/>
      <c r="AII9" s="291"/>
      <c r="AIJ9" s="292"/>
      <c r="AIK9" s="293"/>
      <c r="AIL9" s="289"/>
      <c r="AIM9" s="290"/>
      <c r="AIN9" s="443"/>
      <c r="AIO9" s="443"/>
      <c r="AIP9" s="443"/>
      <c r="AIQ9" s="291"/>
      <c r="AIR9" s="292"/>
      <c r="AIS9" s="293"/>
      <c r="AIT9" s="289"/>
      <c r="AIU9" s="290"/>
      <c r="AIV9" s="443"/>
      <c r="AIW9" s="443"/>
      <c r="AIX9" s="443"/>
      <c r="AIY9" s="291"/>
      <c r="AIZ9" s="292"/>
      <c r="AJA9" s="293"/>
      <c r="AJB9" s="289"/>
      <c r="AJC9" s="290"/>
      <c r="AJD9" s="443"/>
      <c r="AJE9" s="443"/>
      <c r="AJF9" s="443"/>
      <c r="AJG9" s="291"/>
      <c r="AJH9" s="292"/>
      <c r="AJI9" s="293"/>
      <c r="AJJ9" s="289"/>
      <c r="AJK9" s="290"/>
      <c r="AJL9" s="443"/>
      <c r="AJM9" s="443"/>
      <c r="AJN9" s="443"/>
      <c r="AJO9" s="291"/>
      <c r="AJP9" s="292"/>
      <c r="AJQ9" s="293"/>
      <c r="AJR9" s="289"/>
      <c r="AJS9" s="290"/>
      <c r="AJT9" s="443"/>
      <c r="AJU9" s="443"/>
      <c r="AJV9" s="443"/>
      <c r="AJW9" s="291"/>
      <c r="AJX9" s="292"/>
      <c r="AJY9" s="293"/>
      <c r="AJZ9" s="289"/>
      <c r="AKA9" s="290"/>
      <c r="AKB9" s="443"/>
      <c r="AKC9" s="443"/>
      <c r="AKD9" s="443"/>
      <c r="AKE9" s="291"/>
      <c r="AKF9" s="292"/>
      <c r="AKG9" s="293"/>
      <c r="AKH9" s="289"/>
      <c r="AKI9" s="290"/>
      <c r="AKJ9" s="443"/>
      <c r="AKK9" s="443"/>
      <c r="AKL9" s="443"/>
      <c r="AKM9" s="291"/>
      <c r="AKN9" s="292"/>
      <c r="AKO9" s="293"/>
      <c r="AKP9" s="289"/>
      <c r="AKQ9" s="290"/>
      <c r="AKR9" s="443"/>
      <c r="AKS9" s="443"/>
      <c r="AKT9" s="443"/>
      <c r="AKU9" s="291"/>
      <c r="AKV9" s="292"/>
      <c r="AKW9" s="293"/>
      <c r="AKX9" s="289"/>
      <c r="AKY9" s="290"/>
      <c r="AKZ9" s="443"/>
      <c r="ALA9" s="443"/>
      <c r="ALB9" s="443"/>
      <c r="ALC9" s="291"/>
      <c r="ALD9" s="292"/>
      <c r="ALE9" s="293"/>
      <c r="ALF9" s="289"/>
      <c r="ALG9" s="290"/>
      <c r="ALH9" s="443"/>
      <c r="ALI9" s="443"/>
      <c r="ALJ9" s="443"/>
      <c r="ALK9" s="291"/>
      <c r="ALL9" s="292"/>
      <c r="ALM9" s="293"/>
      <c r="ALN9" s="289"/>
      <c r="ALO9" s="290"/>
      <c r="ALP9" s="443"/>
      <c r="ALQ9" s="443"/>
      <c r="ALR9" s="443"/>
      <c r="ALS9" s="291"/>
      <c r="ALT9" s="292"/>
      <c r="ALU9" s="293"/>
      <c r="ALV9" s="289"/>
      <c r="ALW9" s="290"/>
      <c r="ALX9" s="443"/>
      <c r="ALY9" s="443"/>
      <c r="ALZ9" s="443"/>
      <c r="AMA9" s="291"/>
      <c r="AMB9" s="292"/>
      <c r="AMC9" s="293"/>
      <c r="AMD9" s="289"/>
      <c r="AME9" s="290"/>
      <c r="AMF9" s="443"/>
      <c r="AMG9" s="443"/>
      <c r="AMH9" s="443"/>
      <c r="AMI9" s="291"/>
      <c r="AMJ9" s="292"/>
      <c r="AMK9" s="293"/>
      <c r="AML9" s="289"/>
      <c r="AMM9" s="290"/>
      <c r="AMN9" s="443"/>
      <c r="AMO9" s="443"/>
      <c r="AMP9" s="443"/>
      <c r="AMQ9" s="291"/>
      <c r="AMR9" s="292"/>
      <c r="AMS9" s="293"/>
      <c r="AMT9" s="289"/>
      <c r="AMU9" s="290"/>
      <c r="AMV9" s="443"/>
      <c r="AMW9" s="443"/>
      <c r="AMX9" s="443"/>
      <c r="AMY9" s="291"/>
      <c r="AMZ9" s="292"/>
      <c r="ANA9" s="293"/>
      <c r="ANB9" s="289"/>
      <c r="ANC9" s="290"/>
      <c r="AND9" s="443"/>
      <c r="ANE9" s="443"/>
      <c r="ANF9" s="443"/>
      <c r="ANG9" s="291"/>
      <c r="ANH9" s="292"/>
      <c r="ANI9" s="293"/>
      <c r="ANJ9" s="289"/>
      <c r="ANK9" s="290"/>
      <c r="ANL9" s="443"/>
      <c r="ANM9" s="443"/>
      <c r="ANN9" s="443"/>
      <c r="ANO9" s="291"/>
      <c r="ANP9" s="292"/>
      <c r="ANQ9" s="293"/>
      <c r="ANR9" s="289"/>
      <c r="ANS9" s="290"/>
      <c r="ANT9" s="443"/>
      <c r="ANU9" s="443"/>
      <c r="ANV9" s="443"/>
      <c r="ANW9" s="291"/>
      <c r="ANX9" s="292"/>
      <c r="ANY9" s="293"/>
      <c r="ANZ9" s="289"/>
      <c r="AOA9" s="290"/>
      <c r="AOB9" s="443"/>
      <c r="AOC9" s="443"/>
      <c r="AOD9" s="443"/>
      <c r="AOE9" s="291"/>
      <c r="AOF9" s="292"/>
      <c r="AOG9" s="293"/>
      <c r="AOH9" s="289"/>
      <c r="AOI9" s="290"/>
      <c r="AOJ9" s="443"/>
      <c r="AOK9" s="443"/>
      <c r="AOL9" s="443"/>
      <c r="AOM9" s="291"/>
      <c r="AON9" s="292"/>
      <c r="AOO9" s="293"/>
      <c r="AOP9" s="289"/>
      <c r="AOQ9" s="290"/>
      <c r="AOR9" s="443"/>
      <c r="AOS9" s="443"/>
      <c r="AOT9" s="443"/>
      <c r="AOU9" s="291"/>
      <c r="AOV9" s="292"/>
      <c r="AOW9" s="293"/>
      <c r="AOX9" s="289"/>
      <c r="AOY9" s="290"/>
      <c r="AOZ9" s="443"/>
      <c r="APA9" s="443"/>
      <c r="APB9" s="443"/>
      <c r="APC9" s="291"/>
      <c r="APD9" s="292"/>
      <c r="APE9" s="293"/>
      <c r="APF9" s="289"/>
      <c r="APG9" s="290"/>
      <c r="APH9" s="443"/>
      <c r="API9" s="443"/>
      <c r="APJ9" s="443"/>
      <c r="APK9" s="291"/>
      <c r="APL9" s="292"/>
      <c r="APM9" s="293"/>
      <c r="APN9" s="289"/>
      <c r="APO9" s="290"/>
      <c r="APP9" s="443"/>
      <c r="APQ9" s="443"/>
      <c r="APR9" s="443"/>
      <c r="APS9" s="291"/>
      <c r="APT9" s="292"/>
      <c r="APU9" s="293"/>
      <c r="APV9" s="289"/>
      <c r="APW9" s="290"/>
      <c r="APX9" s="443"/>
      <c r="APY9" s="443"/>
      <c r="APZ9" s="443"/>
      <c r="AQA9" s="291"/>
      <c r="AQB9" s="292"/>
      <c r="AQC9" s="293"/>
      <c r="AQD9" s="289"/>
      <c r="AQE9" s="290"/>
      <c r="AQF9" s="443"/>
      <c r="AQG9" s="443"/>
      <c r="AQH9" s="443"/>
      <c r="AQI9" s="291"/>
      <c r="AQJ9" s="292"/>
      <c r="AQK9" s="293"/>
      <c r="AQL9" s="289"/>
      <c r="AQM9" s="290"/>
      <c r="AQN9" s="443"/>
      <c r="AQO9" s="443"/>
      <c r="AQP9" s="443"/>
      <c r="AQQ9" s="291"/>
      <c r="AQR9" s="292"/>
      <c r="AQS9" s="293"/>
      <c r="AQT9" s="289"/>
      <c r="AQU9" s="290"/>
      <c r="AQV9" s="443"/>
      <c r="AQW9" s="443"/>
      <c r="AQX9" s="443"/>
      <c r="AQY9" s="291"/>
      <c r="AQZ9" s="292"/>
      <c r="ARA9" s="293"/>
      <c r="ARB9" s="289"/>
      <c r="ARC9" s="290"/>
      <c r="ARD9" s="443"/>
      <c r="ARE9" s="443"/>
      <c r="ARF9" s="443"/>
      <c r="ARG9" s="291"/>
      <c r="ARH9" s="292"/>
      <c r="ARI9" s="293"/>
      <c r="ARJ9" s="289"/>
      <c r="ARK9" s="290"/>
      <c r="ARL9" s="443"/>
      <c r="ARM9" s="443"/>
      <c r="ARN9" s="443"/>
      <c r="ARO9" s="291"/>
      <c r="ARP9" s="292"/>
      <c r="ARQ9" s="293"/>
      <c r="ARR9" s="289"/>
      <c r="ARS9" s="290"/>
      <c r="ART9" s="443"/>
      <c r="ARU9" s="443"/>
      <c r="ARV9" s="443"/>
      <c r="ARW9" s="291"/>
      <c r="ARX9" s="292"/>
      <c r="ARY9" s="293"/>
      <c r="ARZ9" s="289"/>
      <c r="ASA9" s="290"/>
      <c r="ASB9" s="443"/>
      <c r="ASC9" s="443"/>
      <c r="ASD9" s="443"/>
      <c r="ASE9" s="291"/>
      <c r="ASF9" s="292"/>
      <c r="ASG9" s="293"/>
      <c r="ASH9" s="289"/>
      <c r="ASI9" s="290"/>
      <c r="ASJ9" s="443"/>
      <c r="ASK9" s="443"/>
      <c r="ASL9" s="443"/>
      <c r="ASM9" s="291"/>
      <c r="ASN9" s="292"/>
      <c r="ASO9" s="293"/>
      <c r="ASP9" s="289"/>
      <c r="ASQ9" s="290"/>
      <c r="ASR9" s="443"/>
      <c r="ASS9" s="443"/>
      <c r="AST9" s="443"/>
      <c r="ASU9" s="291"/>
      <c r="ASV9" s="292"/>
      <c r="ASW9" s="293"/>
      <c r="ASX9" s="289"/>
      <c r="ASY9" s="290"/>
      <c r="ASZ9" s="443"/>
      <c r="ATA9" s="443"/>
      <c r="ATB9" s="443"/>
      <c r="ATC9" s="291"/>
      <c r="ATD9" s="292"/>
      <c r="ATE9" s="293"/>
      <c r="ATF9" s="289"/>
      <c r="ATG9" s="290"/>
      <c r="ATH9" s="443"/>
      <c r="ATI9" s="443"/>
      <c r="ATJ9" s="443"/>
      <c r="ATK9" s="291"/>
      <c r="ATL9" s="292"/>
      <c r="ATM9" s="293"/>
      <c r="ATN9" s="289"/>
      <c r="ATO9" s="290"/>
      <c r="ATP9" s="443"/>
      <c r="ATQ9" s="443"/>
      <c r="ATR9" s="443"/>
      <c r="ATS9" s="291"/>
      <c r="ATT9" s="292"/>
      <c r="ATU9" s="293"/>
      <c r="ATV9" s="289"/>
      <c r="ATW9" s="290"/>
      <c r="ATX9" s="443"/>
      <c r="ATY9" s="443"/>
      <c r="ATZ9" s="443"/>
      <c r="AUA9" s="291"/>
      <c r="AUB9" s="292"/>
      <c r="AUC9" s="293"/>
      <c r="AUD9" s="289"/>
      <c r="AUE9" s="290"/>
      <c r="AUF9" s="443"/>
      <c r="AUG9" s="443"/>
      <c r="AUH9" s="443"/>
      <c r="AUI9" s="291"/>
      <c r="AUJ9" s="292"/>
      <c r="AUK9" s="293"/>
      <c r="AUL9" s="289"/>
      <c r="AUM9" s="290"/>
      <c r="AUN9" s="443"/>
      <c r="AUO9" s="443"/>
      <c r="AUP9" s="443"/>
      <c r="AUQ9" s="291"/>
      <c r="AUR9" s="292"/>
      <c r="AUS9" s="293"/>
      <c r="AUT9" s="289"/>
      <c r="AUU9" s="290"/>
      <c r="AUV9" s="443"/>
      <c r="AUW9" s="443"/>
      <c r="AUX9" s="443"/>
      <c r="AUY9" s="291"/>
      <c r="AUZ9" s="292"/>
      <c r="AVA9" s="293"/>
      <c r="AVB9" s="289"/>
      <c r="AVC9" s="290"/>
      <c r="AVD9" s="443"/>
      <c r="AVE9" s="443"/>
      <c r="AVF9" s="443"/>
      <c r="AVG9" s="291"/>
      <c r="AVH9" s="292"/>
      <c r="AVI9" s="293"/>
      <c r="AVJ9" s="289"/>
      <c r="AVK9" s="290"/>
      <c r="AVL9" s="443"/>
      <c r="AVM9" s="443"/>
      <c r="AVN9" s="443"/>
      <c r="AVO9" s="291"/>
      <c r="AVP9" s="292"/>
      <c r="AVQ9" s="293"/>
      <c r="AVR9" s="289"/>
      <c r="AVS9" s="290"/>
      <c r="AVT9" s="443"/>
      <c r="AVU9" s="443"/>
      <c r="AVV9" s="443"/>
      <c r="AVW9" s="291"/>
      <c r="AVX9" s="292"/>
      <c r="AVY9" s="293"/>
      <c r="AVZ9" s="289"/>
      <c r="AWA9" s="290"/>
      <c r="AWB9" s="443"/>
      <c r="AWC9" s="443"/>
      <c r="AWD9" s="443"/>
      <c r="AWE9" s="291"/>
      <c r="AWF9" s="292"/>
      <c r="AWG9" s="293"/>
      <c r="AWH9" s="289"/>
      <c r="AWI9" s="290"/>
      <c r="AWJ9" s="443"/>
      <c r="AWK9" s="443"/>
      <c r="AWL9" s="443"/>
      <c r="AWM9" s="291"/>
      <c r="AWN9" s="292"/>
      <c r="AWO9" s="293"/>
      <c r="AWP9" s="289"/>
      <c r="AWQ9" s="290"/>
      <c r="AWR9" s="443"/>
      <c r="AWS9" s="443"/>
      <c r="AWT9" s="443"/>
      <c r="AWU9" s="291"/>
      <c r="AWV9" s="292"/>
      <c r="AWW9" s="293"/>
      <c r="AWX9" s="289"/>
      <c r="AWY9" s="290"/>
      <c r="AWZ9" s="443"/>
      <c r="AXA9" s="443"/>
      <c r="AXB9" s="443"/>
      <c r="AXC9" s="291"/>
      <c r="AXD9" s="292"/>
      <c r="AXE9" s="293"/>
      <c r="AXF9" s="289"/>
      <c r="AXG9" s="290"/>
      <c r="AXH9" s="443"/>
      <c r="AXI9" s="443"/>
      <c r="AXJ9" s="443"/>
      <c r="AXK9" s="291"/>
      <c r="AXL9" s="292"/>
      <c r="AXM9" s="293"/>
      <c r="AXN9" s="289"/>
      <c r="AXO9" s="290"/>
      <c r="AXP9" s="443"/>
      <c r="AXQ9" s="443"/>
      <c r="AXR9" s="443"/>
      <c r="AXS9" s="291"/>
      <c r="AXT9" s="292"/>
      <c r="AXU9" s="293"/>
      <c r="AXV9" s="289"/>
      <c r="AXW9" s="290"/>
      <c r="AXX9" s="443"/>
      <c r="AXY9" s="443"/>
      <c r="AXZ9" s="443"/>
      <c r="AYA9" s="291"/>
      <c r="AYB9" s="292"/>
      <c r="AYC9" s="293"/>
      <c r="AYD9" s="289"/>
      <c r="AYE9" s="290"/>
      <c r="AYF9" s="443"/>
      <c r="AYG9" s="443"/>
      <c r="AYH9" s="443"/>
      <c r="AYI9" s="291"/>
      <c r="AYJ9" s="292"/>
      <c r="AYK9" s="293"/>
      <c r="AYL9" s="289"/>
      <c r="AYM9" s="290"/>
      <c r="AYN9" s="443"/>
      <c r="AYO9" s="443"/>
      <c r="AYP9" s="443"/>
      <c r="AYQ9" s="291"/>
      <c r="AYR9" s="292"/>
      <c r="AYS9" s="293"/>
      <c r="AYT9" s="289"/>
      <c r="AYU9" s="290"/>
      <c r="AYV9" s="443"/>
      <c r="AYW9" s="443"/>
      <c r="AYX9" s="443"/>
      <c r="AYY9" s="291"/>
      <c r="AYZ9" s="292"/>
      <c r="AZA9" s="293"/>
      <c r="AZB9" s="289"/>
      <c r="AZC9" s="290"/>
      <c r="AZD9" s="443"/>
      <c r="AZE9" s="443"/>
      <c r="AZF9" s="443"/>
      <c r="AZG9" s="291"/>
      <c r="AZH9" s="292"/>
      <c r="AZI9" s="293"/>
      <c r="AZJ9" s="289"/>
      <c r="AZK9" s="290"/>
      <c r="AZL9" s="443"/>
      <c r="AZM9" s="443"/>
      <c r="AZN9" s="443"/>
      <c r="AZO9" s="291"/>
      <c r="AZP9" s="292"/>
      <c r="AZQ9" s="293"/>
      <c r="AZR9" s="289"/>
      <c r="AZS9" s="290"/>
      <c r="AZT9" s="443"/>
      <c r="AZU9" s="443"/>
      <c r="AZV9" s="443"/>
      <c r="AZW9" s="291"/>
      <c r="AZX9" s="292"/>
      <c r="AZY9" s="293"/>
      <c r="AZZ9" s="289"/>
      <c r="BAA9" s="290"/>
      <c r="BAB9" s="443"/>
      <c r="BAC9" s="443"/>
      <c r="BAD9" s="443"/>
      <c r="BAE9" s="291"/>
      <c r="BAF9" s="292"/>
      <c r="BAG9" s="293"/>
      <c r="BAH9" s="289"/>
      <c r="BAI9" s="290"/>
      <c r="BAJ9" s="443"/>
      <c r="BAK9" s="443"/>
      <c r="BAL9" s="443"/>
      <c r="BAM9" s="291"/>
      <c r="BAN9" s="292"/>
      <c r="BAO9" s="293"/>
      <c r="BAP9" s="289"/>
      <c r="BAQ9" s="290"/>
      <c r="BAR9" s="443"/>
      <c r="BAS9" s="443"/>
      <c r="BAT9" s="443"/>
      <c r="BAU9" s="291"/>
      <c r="BAV9" s="292"/>
      <c r="BAW9" s="293"/>
      <c r="BAX9" s="289"/>
      <c r="BAY9" s="290"/>
      <c r="BAZ9" s="443"/>
      <c r="BBA9" s="443"/>
      <c r="BBB9" s="443"/>
      <c r="BBC9" s="291"/>
      <c r="BBD9" s="292"/>
      <c r="BBE9" s="293"/>
      <c r="BBF9" s="289"/>
      <c r="BBG9" s="290"/>
      <c r="BBH9" s="443"/>
      <c r="BBI9" s="443"/>
      <c r="BBJ9" s="443"/>
      <c r="BBK9" s="291"/>
      <c r="BBL9" s="292"/>
      <c r="BBM9" s="293"/>
      <c r="BBN9" s="289"/>
      <c r="BBO9" s="290"/>
      <c r="BBP9" s="443"/>
      <c r="BBQ9" s="443"/>
      <c r="BBR9" s="443"/>
      <c r="BBS9" s="291"/>
      <c r="BBT9" s="292"/>
      <c r="BBU9" s="293"/>
      <c r="BBV9" s="289"/>
      <c r="BBW9" s="290"/>
      <c r="BBX9" s="443"/>
      <c r="BBY9" s="443"/>
      <c r="BBZ9" s="443"/>
      <c r="BCA9" s="291"/>
      <c r="BCB9" s="292"/>
      <c r="BCC9" s="293"/>
      <c r="BCD9" s="289"/>
      <c r="BCE9" s="290"/>
      <c r="BCF9" s="443"/>
      <c r="BCG9" s="443"/>
      <c r="BCH9" s="443"/>
      <c r="BCI9" s="291"/>
      <c r="BCJ9" s="292"/>
      <c r="BCK9" s="293"/>
      <c r="BCL9" s="289"/>
      <c r="BCM9" s="290"/>
      <c r="BCN9" s="443"/>
      <c r="BCO9" s="443"/>
      <c r="BCP9" s="443"/>
      <c r="BCQ9" s="291"/>
      <c r="BCR9" s="292"/>
      <c r="BCS9" s="293"/>
      <c r="BCT9" s="289"/>
      <c r="BCU9" s="290"/>
      <c r="BCV9" s="443"/>
      <c r="BCW9" s="443"/>
      <c r="BCX9" s="443"/>
      <c r="BCY9" s="291"/>
      <c r="BCZ9" s="292"/>
      <c r="BDA9" s="293"/>
      <c r="BDB9" s="289"/>
      <c r="BDC9" s="290"/>
      <c r="BDD9" s="443"/>
      <c r="BDE9" s="443"/>
      <c r="BDF9" s="443"/>
      <c r="BDG9" s="291"/>
      <c r="BDH9" s="292"/>
      <c r="BDI9" s="293"/>
      <c r="BDJ9" s="289"/>
      <c r="BDK9" s="290"/>
      <c r="BDL9" s="443"/>
      <c r="BDM9" s="443"/>
      <c r="BDN9" s="443"/>
      <c r="BDO9" s="291"/>
      <c r="BDP9" s="292"/>
      <c r="BDQ9" s="293"/>
      <c r="BDR9" s="289"/>
      <c r="BDS9" s="290"/>
      <c r="BDT9" s="443"/>
      <c r="BDU9" s="443"/>
      <c r="BDV9" s="443"/>
      <c r="BDW9" s="291"/>
      <c r="BDX9" s="292"/>
      <c r="BDY9" s="293"/>
      <c r="BDZ9" s="289"/>
      <c r="BEA9" s="290"/>
      <c r="BEB9" s="443"/>
      <c r="BEC9" s="443"/>
      <c r="BED9" s="443"/>
      <c r="BEE9" s="291"/>
      <c r="BEF9" s="292"/>
      <c r="BEG9" s="293"/>
      <c r="BEH9" s="289"/>
      <c r="BEI9" s="290"/>
      <c r="BEJ9" s="443"/>
      <c r="BEK9" s="443"/>
      <c r="BEL9" s="443"/>
      <c r="BEM9" s="291"/>
      <c r="BEN9" s="292"/>
      <c r="BEO9" s="293"/>
      <c r="BEP9" s="289"/>
      <c r="BEQ9" s="290"/>
      <c r="BER9" s="443"/>
      <c r="BES9" s="443"/>
      <c r="BET9" s="443"/>
      <c r="BEU9" s="291"/>
      <c r="BEV9" s="292"/>
      <c r="BEW9" s="293"/>
      <c r="BEX9" s="289"/>
      <c r="BEY9" s="290"/>
      <c r="BEZ9" s="443"/>
      <c r="BFA9" s="443"/>
      <c r="BFB9" s="443"/>
      <c r="BFC9" s="291"/>
      <c r="BFD9" s="292"/>
      <c r="BFE9" s="293"/>
      <c r="BFF9" s="289"/>
      <c r="BFG9" s="290"/>
      <c r="BFH9" s="443"/>
      <c r="BFI9" s="443"/>
      <c r="BFJ9" s="443"/>
      <c r="BFK9" s="291"/>
      <c r="BFL9" s="292"/>
      <c r="BFM9" s="293"/>
      <c r="BFN9" s="289"/>
      <c r="BFO9" s="290"/>
      <c r="BFP9" s="443"/>
      <c r="BFQ9" s="443"/>
      <c r="BFR9" s="443"/>
      <c r="BFS9" s="291"/>
      <c r="BFT9" s="292"/>
      <c r="BFU9" s="293"/>
      <c r="BFV9" s="289"/>
      <c r="BFW9" s="290"/>
      <c r="BFX9" s="443"/>
      <c r="BFY9" s="443"/>
      <c r="BFZ9" s="443"/>
      <c r="BGA9" s="291"/>
      <c r="BGB9" s="292"/>
      <c r="BGC9" s="293"/>
      <c r="BGD9" s="289"/>
      <c r="BGE9" s="290"/>
      <c r="BGF9" s="443"/>
      <c r="BGG9" s="443"/>
      <c r="BGH9" s="443"/>
      <c r="BGI9" s="291"/>
      <c r="BGJ9" s="292"/>
      <c r="BGK9" s="293"/>
      <c r="BGL9" s="289"/>
      <c r="BGM9" s="290"/>
      <c r="BGN9" s="443"/>
      <c r="BGO9" s="443"/>
      <c r="BGP9" s="443"/>
      <c r="BGQ9" s="291"/>
      <c r="BGR9" s="292"/>
      <c r="BGS9" s="293"/>
      <c r="BGT9" s="289"/>
      <c r="BGU9" s="290"/>
      <c r="BGV9" s="443"/>
      <c r="BGW9" s="443"/>
      <c r="BGX9" s="443"/>
      <c r="BGY9" s="291"/>
      <c r="BGZ9" s="292"/>
      <c r="BHA9" s="293"/>
      <c r="BHB9" s="289"/>
      <c r="BHC9" s="290"/>
      <c r="BHD9" s="443"/>
      <c r="BHE9" s="443"/>
      <c r="BHF9" s="443"/>
      <c r="BHG9" s="291"/>
      <c r="BHH9" s="292"/>
      <c r="BHI9" s="293"/>
      <c r="BHJ9" s="289"/>
      <c r="BHK9" s="290"/>
      <c r="BHL9" s="443"/>
      <c r="BHM9" s="443"/>
      <c r="BHN9" s="443"/>
      <c r="BHO9" s="291"/>
      <c r="BHP9" s="292"/>
      <c r="BHQ9" s="293"/>
      <c r="BHR9" s="289"/>
      <c r="BHS9" s="290"/>
      <c r="BHT9" s="443"/>
      <c r="BHU9" s="443"/>
      <c r="BHV9" s="443"/>
      <c r="BHW9" s="291"/>
      <c r="BHX9" s="292"/>
      <c r="BHY9" s="293"/>
      <c r="BHZ9" s="289"/>
      <c r="BIA9" s="290"/>
      <c r="BIB9" s="443"/>
      <c r="BIC9" s="443"/>
      <c r="BID9" s="443"/>
      <c r="BIE9" s="291"/>
      <c r="BIF9" s="292"/>
      <c r="BIG9" s="293"/>
      <c r="BIH9" s="289"/>
      <c r="BII9" s="290"/>
      <c r="BIJ9" s="443"/>
      <c r="BIK9" s="443"/>
      <c r="BIL9" s="443"/>
      <c r="BIM9" s="291"/>
      <c r="BIN9" s="292"/>
      <c r="BIO9" s="293"/>
      <c r="BIP9" s="289"/>
      <c r="BIQ9" s="290"/>
      <c r="BIR9" s="443"/>
      <c r="BIS9" s="443"/>
      <c r="BIT9" s="443"/>
      <c r="BIU9" s="291"/>
      <c r="BIV9" s="292"/>
      <c r="BIW9" s="293"/>
      <c r="BIX9" s="289"/>
      <c r="BIY9" s="290"/>
      <c r="BIZ9" s="443"/>
      <c r="BJA9" s="443"/>
      <c r="BJB9" s="443"/>
      <c r="BJC9" s="291"/>
      <c r="BJD9" s="292"/>
      <c r="BJE9" s="293"/>
      <c r="BJF9" s="289"/>
      <c r="BJG9" s="290"/>
      <c r="BJH9" s="443"/>
      <c r="BJI9" s="443"/>
      <c r="BJJ9" s="443"/>
      <c r="BJK9" s="291"/>
      <c r="BJL9" s="292"/>
      <c r="BJM9" s="293"/>
      <c r="BJN9" s="289"/>
      <c r="BJO9" s="290"/>
      <c r="BJP9" s="443"/>
      <c r="BJQ9" s="443"/>
      <c r="BJR9" s="443"/>
      <c r="BJS9" s="291"/>
      <c r="BJT9" s="292"/>
      <c r="BJU9" s="293"/>
      <c r="BJV9" s="289"/>
      <c r="BJW9" s="290"/>
      <c r="BJX9" s="443"/>
      <c r="BJY9" s="443"/>
      <c r="BJZ9" s="443"/>
      <c r="BKA9" s="291"/>
      <c r="BKB9" s="292"/>
      <c r="BKC9" s="293"/>
      <c r="BKD9" s="289"/>
      <c r="BKE9" s="290"/>
      <c r="BKF9" s="443"/>
      <c r="BKG9" s="443"/>
      <c r="BKH9" s="443"/>
      <c r="BKI9" s="291"/>
      <c r="BKJ9" s="292"/>
      <c r="BKK9" s="293"/>
      <c r="BKL9" s="289"/>
      <c r="BKM9" s="290"/>
      <c r="BKN9" s="443"/>
      <c r="BKO9" s="443"/>
      <c r="BKP9" s="443"/>
      <c r="BKQ9" s="291"/>
      <c r="BKR9" s="292"/>
      <c r="BKS9" s="293"/>
      <c r="BKT9" s="289"/>
      <c r="BKU9" s="290"/>
      <c r="BKV9" s="443"/>
      <c r="BKW9" s="443"/>
      <c r="BKX9" s="443"/>
      <c r="BKY9" s="291"/>
      <c r="BKZ9" s="292"/>
      <c r="BLA9" s="293"/>
      <c r="BLB9" s="289"/>
      <c r="BLC9" s="290"/>
      <c r="BLD9" s="443"/>
      <c r="BLE9" s="443"/>
      <c r="BLF9" s="443"/>
      <c r="BLG9" s="291"/>
      <c r="BLH9" s="292"/>
      <c r="BLI9" s="293"/>
      <c r="BLJ9" s="289"/>
      <c r="BLK9" s="290"/>
      <c r="BLL9" s="443"/>
      <c r="BLM9" s="443"/>
      <c r="BLN9" s="443"/>
      <c r="BLO9" s="291"/>
      <c r="BLP9" s="292"/>
      <c r="BLQ9" s="293"/>
      <c r="BLR9" s="289"/>
      <c r="BLS9" s="290"/>
      <c r="BLT9" s="443"/>
      <c r="BLU9" s="443"/>
      <c r="BLV9" s="443"/>
      <c r="BLW9" s="291"/>
      <c r="BLX9" s="292"/>
      <c r="BLY9" s="293"/>
      <c r="BLZ9" s="289"/>
      <c r="BMA9" s="290"/>
      <c r="BMB9" s="443"/>
      <c r="BMC9" s="443"/>
      <c r="BMD9" s="443"/>
      <c r="BME9" s="291"/>
      <c r="BMF9" s="292"/>
      <c r="BMG9" s="293"/>
      <c r="BMH9" s="289"/>
      <c r="BMI9" s="290"/>
      <c r="BMJ9" s="443"/>
      <c r="BMK9" s="443"/>
      <c r="BML9" s="443"/>
      <c r="BMM9" s="291"/>
      <c r="BMN9" s="292"/>
      <c r="BMO9" s="293"/>
      <c r="BMP9" s="289"/>
      <c r="BMQ9" s="290"/>
      <c r="BMR9" s="443"/>
      <c r="BMS9" s="443"/>
      <c r="BMT9" s="443"/>
      <c r="BMU9" s="291"/>
      <c r="BMV9" s="292"/>
      <c r="BMW9" s="293"/>
      <c r="BMX9" s="289"/>
      <c r="BMY9" s="290"/>
      <c r="BMZ9" s="443"/>
      <c r="BNA9" s="443"/>
      <c r="BNB9" s="443"/>
      <c r="BNC9" s="291"/>
      <c r="BND9" s="292"/>
      <c r="BNE9" s="293"/>
      <c r="BNF9" s="289"/>
      <c r="BNG9" s="290"/>
      <c r="BNH9" s="443"/>
      <c r="BNI9" s="443"/>
      <c r="BNJ9" s="443"/>
      <c r="BNK9" s="291"/>
      <c r="BNL9" s="292"/>
      <c r="BNM9" s="293"/>
      <c r="BNN9" s="289"/>
      <c r="BNO9" s="290"/>
      <c r="BNP9" s="443"/>
      <c r="BNQ9" s="443"/>
      <c r="BNR9" s="443"/>
      <c r="BNS9" s="291"/>
      <c r="BNT9" s="292"/>
      <c r="BNU9" s="293"/>
      <c r="BNV9" s="289"/>
      <c r="BNW9" s="290"/>
      <c r="BNX9" s="443"/>
      <c r="BNY9" s="443"/>
      <c r="BNZ9" s="443"/>
      <c r="BOA9" s="291"/>
      <c r="BOB9" s="292"/>
      <c r="BOC9" s="293"/>
      <c r="BOD9" s="289"/>
      <c r="BOE9" s="290"/>
      <c r="BOF9" s="443"/>
      <c r="BOG9" s="443"/>
      <c r="BOH9" s="443"/>
      <c r="BOI9" s="291"/>
      <c r="BOJ9" s="292"/>
      <c r="BOK9" s="293"/>
      <c r="BOL9" s="289"/>
      <c r="BOM9" s="290"/>
      <c r="BON9" s="443"/>
      <c r="BOO9" s="443"/>
      <c r="BOP9" s="443"/>
      <c r="BOQ9" s="291"/>
      <c r="BOR9" s="292"/>
      <c r="BOS9" s="293"/>
      <c r="BOT9" s="289"/>
      <c r="BOU9" s="290"/>
      <c r="BOV9" s="443"/>
      <c r="BOW9" s="443"/>
      <c r="BOX9" s="443"/>
      <c r="BOY9" s="291"/>
      <c r="BOZ9" s="292"/>
      <c r="BPA9" s="293"/>
      <c r="BPB9" s="289"/>
      <c r="BPC9" s="290"/>
      <c r="BPD9" s="443"/>
      <c r="BPE9" s="443"/>
      <c r="BPF9" s="443"/>
      <c r="BPG9" s="291"/>
      <c r="BPH9" s="292"/>
      <c r="BPI9" s="293"/>
      <c r="BPJ9" s="289"/>
      <c r="BPK9" s="290"/>
      <c r="BPL9" s="443"/>
      <c r="BPM9" s="443"/>
      <c r="BPN9" s="443"/>
      <c r="BPO9" s="291"/>
      <c r="BPP9" s="292"/>
      <c r="BPQ9" s="293"/>
      <c r="BPR9" s="289"/>
      <c r="BPS9" s="290"/>
      <c r="BPT9" s="443"/>
      <c r="BPU9" s="443"/>
      <c r="BPV9" s="443"/>
      <c r="BPW9" s="291"/>
      <c r="BPX9" s="292"/>
      <c r="BPY9" s="293"/>
      <c r="BPZ9" s="289"/>
      <c r="BQA9" s="290"/>
      <c r="BQB9" s="443"/>
      <c r="BQC9" s="443"/>
      <c r="BQD9" s="443"/>
      <c r="BQE9" s="291"/>
      <c r="BQF9" s="292"/>
      <c r="BQG9" s="293"/>
      <c r="BQH9" s="289"/>
      <c r="BQI9" s="290"/>
      <c r="BQJ9" s="443"/>
      <c r="BQK9" s="443"/>
      <c r="BQL9" s="443"/>
      <c r="BQM9" s="291"/>
      <c r="BQN9" s="292"/>
      <c r="BQO9" s="293"/>
      <c r="BQP9" s="289"/>
      <c r="BQQ9" s="290"/>
      <c r="BQR9" s="443"/>
      <c r="BQS9" s="443"/>
      <c r="BQT9" s="443"/>
      <c r="BQU9" s="291"/>
      <c r="BQV9" s="292"/>
      <c r="BQW9" s="293"/>
      <c r="BQX9" s="289"/>
      <c r="BQY9" s="290"/>
      <c r="BQZ9" s="443"/>
      <c r="BRA9" s="443"/>
      <c r="BRB9" s="443"/>
      <c r="BRC9" s="291"/>
      <c r="BRD9" s="292"/>
      <c r="BRE9" s="293"/>
      <c r="BRF9" s="289"/>
      <c r="BRG9" s="290"/>
      <c r="BRH9" s="443"/>
      <c r="BRI9" s="443"/>
      <c r="BRJ9" s="443"/>
      <c r="BRK9" s="291"/>
      <c r="BRL9" s="292"/>
      <c r="BRM9" s="293"/>
      <c r="BRN9" s="289"/>
      <c r="BRO9" s="290"/>
      <c r="BRP9" s="443"/>
      <c r="BRQ9" s="443"/>
      <c r="BRR9" s="443"/>
      <c r="BRS9" s="291"/>
      <c r="BRT9" s="292"/>
      <c r="BRU9" s="293"/>
      <c r="BRV9" s="289"/>
      <c r="BRW9" s="290"/>
      <c r="BRX9" s="443"/>
      <c r="BRY9" s="443"/>
      <c r="BRZ9" s="443"/>
      <c r="BSA9" s="291"/>
      <c r="BSB9" s="292"/>
      <c r="BSC9" s="293"/>
      <c r="BSD9" s="289"/>
      <c r="BSE9" s="290"/>
      <c r="BSF9" s="443"/>
      <c r="BSG9" s="443"/>
      <c r="BSH9" s="443"/>
      <c r="BSI9" s="291"/>
      <c r="BSJ9" s="292"/>
      <c r="BSK9" s="293"/>
      <c r="BSL9" s="289"/>
      <c r="BSM9" s="290"/>
      <c r="BSN9" s="443"/>
      <c r="BSO9" s="443"/>
      <c r="BSP9" s="443"/>
      <c r="BSQ9" s="291"/>
      <c r="BSR9" s="292"/>
      <c r="BSS9" s="293"/>
      <c r="BST9" s="289"/>
      <c r="BSU9" s="290"/>
      <c r="BSV9" s="443"/>
      <c r="BSW9" s="443"/>
      <c r="BSX9" s="443"/>
      <c r="BSY9" s="291"/>
      <c r="BSZ9" s="292"/>
      <c r="BTA9" s="293"/>
      <c r="BTB9" s="289"/>
      <c r="BTC9" s="290"/>
      <c r="BTD9" s="443"/>
      <c r="BTE9" s="443"/>
      <c r="BTF9" s="443"/>
      <c r="BTG9" s="291"/>
      <c r="BTH9" s="292"/>
      <c r="BTI9" s="293"/>
      <c r="BTJ9" s="289"/>
      <c r="BTK9" s="290"/>
      <c r="BTL9" s="443"/>
      <c r="BTM9" s="443"/>
      <c r="BTN9" s="443"/>
      <c r="BTO9" s="291"/>
      <c r="BTP9" s="292"/>
      <c r="BTQ9" s="293"/>
      <c r="BTR9" s="289"/>
      <c r="BTS9" s="290"/>
      <c r="BTT9" s="443"/>
      <c r="BTU9" s="443"/>
      <c r="BTV9" s="443"/>
      <c r="BTW9" s="291"/>
      <c r="BTX9" s="292"/>
      <c r="BTY9" s="293"/>
      <c r="BTZ9" s="289"/>
      <c r="BUA9" s="290"/>
      <c r="BUB9" s="443"/>
      <c r="BUC9" s="443"/>
      <c r="BUD9" s="443"/>
      <c r="BUE9" s="291"/>
      <c r="BUF9" s="292"/>
      <c r="BUG9" s="293"/>
      <c r="BUH9" s="289"/>
      <c r="BUI9" s="290"/>
      <c r="BUJ9" s="443"/>
      <c r="BUK9" s="443"/>
      <c r="BUL9" s="443"/>
      <c r="BUM9" s="291"/>
      <c r="BUN9" s="292"/>
      <c r="BUO9" s="293"/>
      <c r="BUP9" s="289"/>
      <c r="BUQ9" s="290"/>
      <c r="BUR9" s="443"/>
      <c r="BUS9" s="443"/>
      <c r="BUT9" s="443"/>
      <c r="BUU9" s="291"/>
      <c r="BUV9" s="292"/>
      <c r="BUW9" s="293"/>
      <c r="BUX9" s="289"/>
      <c r="BUY9" s="290"/>
      <c r="BUZ9" s="443"/>
      <c r="BVA9" s="443"/>
      <c r="BVB9" s="443"/>
      <c r="BVC9" s="291"/>
      <c r="BVD9" s="292"/>
      <c r="BVE9" s="293"/>
      <c r="BVF9" s="289"/>
      <c r="BVG9" s="290"/>
      <c r="BVH9" s="443"/>
      <c r="BVI9" s="443"/>
      <c r="BVJ9" s="443"/>
      <c r="BVK9" s="291"/>
      <c r="BVL9" s="292"/>
      <c r="BVM9" s="293"/>
      <c r="BVN9" s="289"/>
      <c r="BVO9" s="290"/>
      <c r="BVP9" s="443"/>
      <c r="BVQ9" s="443"/>
      <c r="BVR9" s="443"/>
      <c r="BVS9" s="291"/>
      <c r="BVT9" s="292"/>
      <c r="BVU9" s="293"/>
      <c r="BVV9" s="289"/>
      <c r="BVW9" s="290"/>
      <c r="BVX9" s="443"/>
      <c r="BVY9" s="443"/>
      <c r="BVZ9" s="443"/>
      <c r="BWA9" s="291"/>
      <c r="BWB9" s="292"/>
      <c r="BWC9" s="293"/>
      <c r="BWD9" s="289"/>
      <c r="BWE9" s="290"/>
      <c r="BWF9" s="443"/>
      <c r="BWG9" s="443"/>
      <c r="BWH9" s="443"/>
      <c r="BWI9" s="291"/>
      <c r="BWJ9" s="292"/>
      <c r="BWK9" s="293"/>
      <c r="BWL9" s="289"/>
      <c r="BWM9" s="290"/>
      <c r="BWN9" s="443"/>
      <c r="BWO9" s="443"/>
      <c r="BWP9" s="443"/>
      <c r="BWQ9" s="291"/>
      <c r="BWR9" s="292"/>
      <c r="BWS9" s="293"/>
      <c r="BWT9" s="289"/>
      <c r="BWU9" s="290"/>
      <c r="BWV9" s="443"/>
      <c r="BWW9" s="443"/>
      <c r="BWX9" s="443"/>
      <c r="BWY9" s="291"/>
      <c r="BWZ9" s="292"/>
      <c r="BXA9" s="293"/>
      <c r="BXB9" s="289"/>
      <c r="BXC9" s="290"/>
      <c r="BXD9" s="443"/>
      <c r="BXE9" s="443"/>
      <c r="BXF9" s="443"/>
      <c r="BXG9" s="291"/>
      <c r="BXH9" s="292"/>
      <c r="BXI9" s="293"/>
      <c r="BXJ9" s="289"/>
      <c r="BXK9" s="290"/>
      <c r="BXL9" s="443"/>
      <c r="BXM9" s="443"/>
      <c r="BXN9" s="443"/>
      <c r="BXO9" s="291"/>
      <c r="BXP9" s="292"/>
      <c r="BXQ9" s="293"/>
      <c r="BXR9" s="289"/>
      <c r="BXS9" s="290"/>
      <c r="BXT9" s="443"/>
      <c r="BXU9" s="443"/>
      <c r="BXV9" s="443"/>
      <c r="BXW9" s="291"/>
      <c r="BXX9" s="292"/>
      <c r="BXY9" s="293"/>
      <c r="BXZ9" s="289"/>
      <c r="BYA9" s="290"/>
      <c r="BYB9" s="443"/>
      <c r="BYC9" s="443"/>
      <c r="BYD9" s="443"/>
      <c r="BYE9" s="291"/>
      <c r="BYF9" s="292"/>
      <c r="BYG9" s="293"/>
      <c r="BYH9" s="289"/>
      <c r="BYI9" s="290"/>
      <c r="BYJ9" s="443"/>
      <c r="BYK9" s="443"/>
      <c r="BYL9" s="443"/>
      <c r="BYM9" s="291"/>
      <c r="BYN9" s="292"/>
      <c r="BYO9" s="293"/>
      <c r="BYP9" s="289"/>
      <c r="BYQ9" s="290"/>
      <c r="BYR9" s="443"/>
      <c r="BYS9" s="443"/>
      <c r="BYT9" s="443"/>
      <c r="BYU9" s="291"/>
      <c r="BYV9" s="292"/>
      <c r="BYW9" s="293"/>
      <c r="BYX9" s="289"/>
      <c r="BYY9" s="290"/>
      <c r="BYZ9" s="443"/>
      <c r="BZA9" s="443"/>
      <c r="BZB9" s="443"/>
      <c r="BZC9" s="291"/>
      <c r="BZD9" s="292"/>
      <c r="BZE9" s="293"/>
      <c r="BZF9" s="289"/>
      <c r="BZG9" s="290"/>
      <c r="BZH9" s="443"/>
      <c r="BZI9" s="443"/>
      <c r="BZJ9" s="443"/>
      <c r="BZK9" s="291"/>
      <c r="BZL9" s="292"/>
      <c r="BZM9" s="293"/>
      <c r="BZN9" s="289"/>
      <c r="BZO9" s="290"/>
      <c r="BZP9" s="443"/>
      <c r="BZQ9" s="443"/>
      <c r="BZR9" s="443"/>
      <c r="BZS9" s="291"/>
      <c r="BZT9" s="292"/>
      <c r="BZU9" s="293"/>
      <c r="BZV9" s="289"/>
      <c r="BZW9" s="290"/>
      <c r="BZX9" s="443"/>
      <c r="BZY9" s="443"/>
      <c r="BZZ9" s="443"/>
      <c r="CAA9" s="291"/>
      <c r="CAB9" s="292"/>
      <c r="CAC9" s="293"/>
      <c r="CAD9" s="289"/>
      <c r="CAE9" s="290"/>
      <c r="CAF9" s="443"/>
      <c r="CAG9" s="443"/>
      <c r="CAH9" s="443"/>
      <c r="CAI9" s="291"/>
      <c r="CAJ9" s="292"/>
      <c r="CAK9" s="293"/>
      <c r="CAL9" s="289"/>
      <c r="CAM9" s="290"/>
      <c r="CAN9" s="443"/>
      <c r="CAO9" s="443"/>
      <c r="CAP9" s="443"/>
      <c r="CAQ9" s="291"/>
      <c r="CAR9" s="292"/>
      <c r="CAS9" s="293"/>
      <c r="CAT9" s="289"/>
      <c r="CAU9" s="290"/>
      <c r="CAV9" s="443"/>
      <c r="CAW9" s="443"/>
      <c r="CAX9" s="443"/>
      <c r="CAY9" s="291"/>
      <c r="CAZ9" s="292"/>
      <c r="CBA9" s="293"/>
      <c r="CBB9" s="289"/>
      <c r="CBC9" s="290"/>
      <c r="CBD9" s="443"/>
      <c r="CBE9" s="443"/>
      <c r="CBF9" s="443"/>
      <c r="CBG9" s="291"/>
      <c r="CBH9" s="292"/>
      <c r="CBI9" s="293"/>
      <c r="CBJ9" s="289"/>
      <c r="CBK9" s="290"/>
      <c r="CBL9" s="443"/>
      <c r="CBM9" s="443"/>
      <c r="CBN9" s="443"/>
      <c r="CBO9" s="291"/>
      <c r="CBP9" s="292"/>
      <c r="CBQ9" s="293"/>
      <c r="CBR9" s="289"/>
      <c r="CBS9" s="290"/>
      <c r="CBT9" s="443"/>
      <c r="CBU9" s="443"/>
      <c r="CBV9" s="443"/>
      <c r="CBW9" s="291"/>
      <c r="CBX9" s="292"/>
      <c r="CBY9" s="293"/>
      <c r="CBZ9" s="289"/>
      <c r="CCA9" s="290"/>
      <c r="CCB9" s="443"/>
      <c r="CCC9" s="443"/>
      <c r="CCD9" s="443"/>
      <c r="CCE9" s="291"/>
      <c r="CCF9" s="292"/>
      <c r="CCG9" s="293"/>
      <c r="CCH9" s="289"/>
      <c r="CCI9" s="290"/>
      <c r="CCJ9" s="443"/>
      <c r="CCK9" s="443"/>
      <c r="CCL9" s="443"/>
      <c r="CCM9" s="291"/>
      <c r="CCN9" s="292"/>
      <c r="CCO9" s="293"/>
      <c r="CCP9" s="289"/>
      <c r="CCQ9" s="290"/>
      <c r="CCR9" s="443"/>
      <c r="CCS9" s="443"/>
      <c r="CCT9" s="443"/>
      <c r="CCU9" s="291"/>
      <c r="CCV9" s="292"/>
      <c r="CCW9" s="293"/>
      <c r="CCX9" s="289"/>
      <c r="CCY9" s="290"/>
      <c r="CCZ9" s="443"/>
      <c r="CDA9" s="443"/>
      <c r="CDB9" s="443"/>
      <c r="CDC9" s="291"/>
      <c r="CDD9" s="292"/>
      <c r="CDE9" s="293"/>
      <c r="CDF9" s="289"/>
      <c r="CDG9" s="290"/>
      <c r="CDH9" s="443"/>
      <c r="CDI9" s="443"/>
      <c r="CDJ9" s="443"/>
      <c r="CDK9" s="291"/>
      <c r="CDL9" s="292"/>
      <c r="CDM9" s="293"/>
      <c r="CDN9" s="289"/>
      <c r="CDO9" s="290"/>
      <c r="CDP9" s="443"/>
      <c r="CDQ9" s="443"/>
      <c r="CDR9" s="443"/>
      <c r="CDS9" s="291"/>
      <c r="CDT9" s="292"/>
      <c r="CDU9" s="293"/>
      <c r="CDV9" s="289"/>
      <c r="CDW9" s="290"/>
      <c r="CDX9" s="443"/>
      <c r="CDY9" s="443"/>
      <c r="CDZ9" s="443"/>
      <c r="CEA9" s="291"/>
      <c r="CEB9" s="292"/>
      <c r="CEC9" s="293"/>
      <c r="CED9" s="289"/>
      <c r="CEE9" s="290"/>
      <c r="CEF9" s="443"/>
      <c r="CEG9" s="443"/>
      <c r="CEH9" s="443"/>
      <c r="CEI9" s="291"/>
      <c r="CEJ9" s="292"/>
      <c r="CEK9" s="293"/>
      <c r="CEL9" s="289"/>
      <c r="CEM9" s="290"/>
      <c r="CEN9" s="443"/>
      <c r="CEO9" s="443"/>
      <c r="CEP9" s="443"/>
      <c r="CEQ9" s="291"/>
      <c r="CER9" s="292"/>
      <c r="CES9" s="293"/>
      <c r="CET9" s="289"/>
      <c r="CEU9" s="290"/>
      <c r="CEV9" s="443"/>
      <c r="CEW9" s="443"/>
      <c r="CEX9" s="443"/>
      <c r="CEY9" s="291"/>
      <c r="CEZ9" s="292"/>
      <c r="CFA9" s="293"/>
      <c r="CFB9" s="289"/>
      <c r="CFC9" s="290"/>
      <c r="CFD9" s="443"/>
      <c r="CFE9" s="443"/>
      <c r="CFF9" s="443"/>
      <c r="CFG9" s="291"/>
      <c r="CFH9" s="292"/>
      <c r="CFI9" s="293"/>
      <c r="CFJ9" s="289"/>
      <c r="CFK9" s="290"/>
      <c r="CFL9" s="443"/>
      <c r="CFM9" s="443"/>
      <c r="CFN9" s="443"/>
      <c r="CFO9" s="291"/>
      <c r="CFP9" s="292"/>
      <c r="CFQ9" s="293"/>
      <c r="CFR9" s="289"/>
      <c r="CFS9" s="290"/>
      <c r="CFT9" s="443"/>
      <c r="CFU9" s="443"/>
      <c r="CFV9" s="443"/>
      <c r="CFW9" s="291"/>
      <c r="CFX9" s="292"/>
      <c r="CFY9" s="293"/>
      <c r="CFZ9" s="289"/>
      <c r="CGA9" s="290"/>
      <c r="CGB9" s="443"/>
      <c r="CGC9" s="443"/>
      <c r="CGD9" s="443"/>
      <c r="CGE9" s="291"/>
      <c r="CGF9" s="292"/>
      <c r="CGG9" s="293"/>
      <c r="CGH9" s="289"/>
      <c r="CGI9" s="290"/>
      <c r="CGJ9" s="443"/>
      <c r="CGK9" s="443"/>
      <c r="CGL9" s="443"/>
      <c r="CGM9" s="291"/>
      <c r="CGN9" s="292"/>
      <c r="CGO9" s="293"/>
      <c r="CGP9" s="289"/>
      <c r="CGQ9" s="290"/>
      <c r="CGR9" s="443"/>
      <c r="CGS9" s="443"/>
      <c r="CGT9" s="443"/>
      <c r="CGU9" s="291"/>
      <c r="CGV9" s="292"/>
      <c r="CGW9" s="293"/>
      <c r="CGX9" s="289"/>
      <c r="CGY9" s="290"/>
      <c r="CGZ9" s="443"/>
      <c r="CHA9" s="443"/>
      <c r="CHB9" s="443"/>
      <c r="CHC9" s="291"/>
      <c r="CHD9" s="292"/>
      <c r="CHE9" s="293"/>
      <c r="CHF9" s="289"/>
      <c r="CHG9" s="290"/>
      <c r="CHH9" s="443"/>
      <c r="CHI9" s="443"/>
      <c r="CHJ9" s="443"/>
      <c r="CHK9" s="291"/>
      <c r="CHL9" s="292"/>
      <c r="CHM9" s="293"/>
      <c r="CHN9" s="289"/>
      <c r="CHO9" s="290"/>
      <c r="CHP9" s="443"/>
      <c r="CHQ9" s="443"/>
      <c r="CHR9" s="443"/>
      <c r="CHS9" s="291"/>
      <c r="CHT9" s="292"/>
      <c r="CHU9" s="293"/>
      <c r="CHV9" s="289"/>
      <c r="CHW9" s="290"/>
      <c r="CHX9" s="443"/>
      <c r="CHY9" s="443"/>
      <c r="CHZ9" s="443"/>
      <c r="CIA9" s="291"/>
      <c r="CIB9" s="292"/>
      <c r="CIC9" s="293"/>
      <c r="CID9" s="289"/>
      <c r="CIE9" s="290"/>
      <c r="CIF9" s="443"/>
      <c r="CIG9" s="443"/>
      <c r="CIH9" s="443"/>
      <c r="CII9" s="291"/>
      <c r="CIJ9" s="292"/>
      <c r="CIK9" s="293"/>
      <c r="CIL9" s="289"/>
      <c r="CIM9" s="290"/>
      <c r="CIN9" s="443"/>
      <c r="CIO9" s="443"/>
      <c r="CIP9" s="443"/>
      <c r="CIQ9" s="291"/>
      <c r="CIR9" s="292"/>
      <c r="CIS9" s="293"/>
      <c r="CIT9" s="289"/>
      <c r="CIU9" s="290"/>
      <c r="CIV9" s="443"/>
      <c r="CIW9" s="443"/>
      <c r="CIX9" s="443"/>
      <c r="CIY9" s="291"/>
      <c r="CIZ9" s="292"/>
      <c r="CJA9" s="293"/>
      <c r="CJB9" s="289"/>
      <c r="CJC9" s="290"/>
      <c r="CJD9" s="443"/>
      <c r="CJE9" s="443"/>
      <c r="CJF9" s="443"/>
      <c r="CJG9" s="291"/>
      <c r="CJH9" s="292"/>
      <c r="CJI9" s="293"/>
      <c r="CJJ9" s="289"/>
      <c r="CJK9" s="290"/>
      <c r="CJL9" s="443"/>
      <c r="CJM9" s="443"/>
      <c r="CJN9" s="443"/>
      <c r="CJO9" s="291"/>
      <c r="CJP9" s="292"/>
      <c r="CJQ9" s="293"/>
      <c r="CJR9" s="289"/>
      <c r="CJS9" s="290"/>
      <c r="CJT9" s="443"/>
      <c r="CJU9" s="443"/>
      <c r="CJV9" s="443"/>
      <c r="CJW9" s="291"/>
      <c r="CJX9" s="292"/>
      <c r="CJY9" s="293"/>
      <c r="CJZ9" s="289"/>
      <c r="CKA9" s="290"/>
      <c r="CKB9" s="443"/>
      <c r="CKC9" s="443"/>
      <c r="CKD9" s="443"/>
      <c r="CKE9" s="291"/>
      <c r="CKF9" s="292"/>
      <c r="CKG9" s="293"/>
      <c r="CKH9" s="289"/>
      <c r="CKI9" s="290"/>
      <c r="CKJ9" s="443"/>
      <c r="CKK9" s="443"/>
      <c r="CKL9" s="443"/>
      <c r="CKM9" s="291"/>
      <c r="CKN9" s="292"/>
      <c r="CKO9" s="293"/>
      <c r="CKP9" s="289"/>
      <c r="CKQ9" s="290"/>
      <c r="CKR9" s="443"/>
      <c r="CKS9" s="443"/>
      <c r="CKT9" s="443"/>
      <c r="CKU9" s="291"/>
      <c r="CKV9" s="292"/>
      <c r="CKW9" s="293"/>
      <c r="CKX9" s="289"/>
      <c r="CKY9" s="290"/>
      <c r="CKZ9" s="443"/>
      <c r="CLA9" s="443"/>
      <c r="CLB9" s="443"/>
      <c r="CLC9" s="291"/>
      <c r="CLD9" s="292"/>
      <c r="CLE9" s="293"/>
      <c r="CLF9" s="289"/>
      <c r="CLG9" s="290"/>
      <c r="CLH9" s="443"/>
      <c r="CLI9" s="443"/>
      <c r="CLJ9" s="443"/>
      <c r="CLK9" s="291"/>
      <c r="CLL9" s="292"/>
      <c r="CLM9" s="293"/>
      <c r="CLN9" s="289"/>
      <c r="CLO9" s="290"/>
      <c r="CLP9" s="443"/>
      <c r="CLQ9" s="443"/>
      <c r="CLR9" s="443"/>
      <c r="CLS9" s="291"/>
      <c r="CLT9" s="292"/>
      <c r="CLU9" s="293"/>
      <c r="CLV9" s="289"/>
      <c r="CLW9" s="290"/>
      <c r="CLX9" s="443"/>
      <c r="CLY9" s="443"/>
      <c r="CLZ9" s="443"/>
      <c r="CMA9" s="291"/>
      <c r="CMB9" s="292"/>
      <c r="CMC9" s="293"/>
      <c r="CMD9" s="289"/>
      <c r="CME9" s="290"/>
      <c r="CMF9" s="443"/>
      <c r="CMG9" s="443"/>
      <c r="CMH9" s="443"/>
      <c r="CMI9" s="291"/>
      <c r="CMJ9" s="292"/>
      <c r="CMK9" s="293"/>
      <c r="CML9" s="289"/>
      <c r="CMM9" s="290"/>
      <c r="CMN9" s="443"/>
      <c r="CMO9" s="443"/>
      <c r="CMP9" s="443"/>
      <c r="CMQ9" s="291"/>
      <c r="CMR9" s="292"/>
      <c r="CMS9" s="293"/>
      <c r="CMT9" s="289"/>
      <c r="CMU9" s="290"/>
      <c r="CMV9" s="443"/>
      <c r="CMW9" s="443"/>
      <c r="CMX9" s="443"/>
      <c r="CMY9" s="291"/>
      <c r="CMZ9" s="292"/>
      <c r="CNA9" s="293"/>
      <c r="CNB9" s="289"/>
      <c r="CNC9" s="290"/>
      <c r="CND9" s="443"/>
      <c r="CNE9" s="443"/>
      <c r="CNF9" s="443"/>
      <c r="CNG9" s="291"/>
      <c r="CNH9" s="292"/>
      <c r="CNI9" s="293"/>
      <c r="CNJ9" s="289"/>
      <c r="CNK9" s="290"/>
      <c r="CNL9" s="443"/>
      <c r="CNM9" s="443"/>
      <c r="CNN9" s="443"/>
      <c r="CNO9" s="291"/>
      <c r="CNP9" s="292"/>
      <c r="CNQ9" s="293"/>
      <c r="CNR9" s="289"/>
      <c r="CNS9" s="290"/>
      <c r="CNT9" s="443"/>
      <c r="CNU9" s="443"/>
      <c r="CNV9" s="443"/>
      <c r="CNW9" s="291"/>
      <c r="CNX9" s="292"/>
      <c r="CNY9" s="293"/>
      <c r="CNZ9" s="289"/>
      <c r="COA9" s="290"/>
      <c r="COB9" s="443"/>
      <c r="COC9" s="443"/>
      <c r="COD9" s="443"/>
      <c r="COE9" s="291"/>
      <c r="COF9" s="292"/>
      <c r="COG9" s="293"/>
      <c r="COH9" s="289"/>
      <c r="COI9" s="290"/>
      <c r="COJ9" s="443"/>
      <c r="COK9" s="443"/>
      <c r="COL9" s="443"/>
      <c r="COM9" s="291"/>
      <c r="CON9" s="292"/>
      <c r="COO9" s="293"/>
      <c r="COP9" s="289"/>
      <c r="COQ9" s="290"/>
      <c r="COR9" s="443"/>
      <c r="COS9" s="443"/>
      <c r="COT9" s="443"/>
      <c r="COU9" s="291"/>
      <c r="COV9" s="292"/>
      <c r="COW9" s="293"/>
      <c r="COX9" s="289"/>
      <c r="COY9" s="290"/>
      <c r="COZ9" s="443"/>
      <c r="CPA9" s="443"/>
      <c r="CPB9" s="443"/>
      <c r="CPC9" s="291"/>
      <c r="CPD9" s="292"/>
      <c r="CPE9" s="293"/>
      <c r="CPF9" s="289"/>
      <c r="CPG9" s="290"/>
      <c r="CPH9" s="443"/>
      <c r="CPI9" s="443"/>
      <c r="CPJ9" s="443"/>
      <c r="CPK9" s="291"/>
      <c r="CPL9" s="292"/>
      <c r="CPM9" s="293"/>
      <c r="CPN9" s="289"/>
      <c r="CPO9" s="290"/>
      <c r="CPP9" s="443"/>
      <c r="CPQ9" s="443"/>
      <c r="CPR9" s="443"/>
      <c r="CPS9" s="291"/>
      <c r="CPT9" s="292"/>
      <c r="CPU9" s="293"/>
      <c r="CPV9" s="289"/>
      <c r="CPW9" s="290"/>
      <c r="CPX9" s="443"/>
      <c r="CPY9" s="443"/>
      <c r="CPZ9" s="443"/>
      <c r="CQA9" s="291"/>
      <c r="CQB9" s="292"/>
      <c r="CQC9" s="293"/>
      <c r="CQD9" s="289"/>
      <c r="CQE9" s="290"/>
      <c r="CQF9" s="443"/>
      <c r="CQG9" s="443"/>
      <c r="CQH9" s="443"/>
      <c r="CQI9" s="291"/>
      <c r="CQJ9" s="292"/>
      <c r="CQK9" s="293"/>
      <c r="CQL9" s="289"/>
      <c r="CQM9" s="290"/>
      <c r="CQN9" s="443"/>
      <c r="CQO9" s="443"/>
      <c r="CQP9" s="443"/>
      <c r="CQQ9" s="291"/>
      <c r="CQR9" s="292"/>
      <c r="CQS9" s="293"/>
      <c r="CQT9" s="289"/>
      <c r="CQU9" s="290"/>
      <c r="CQV9" s="443"/>
      <c r="CQW9" s="443"/>
      <c r="CQX9" s="443"/>
      <c r="CQY9" s="291"/>
      <c r="CQZ9" s="292"/>
      <c r="CRA9" s="293"/>
      <c r="CRB9" s="289"/>
      <c r="CRC9" s="290"/>
      <c r="CRD9" s="443"/>
      <c r="CRE9" s="443"/>
      <c r="CRF9" s="443"/>
      <c r="CRG9" s="291"/>
      <c r="CRH9" s="292"/>
      <c r="CRI9" s="293"/>
      <c r="CRJ9" s="289"/>
      <c r="CRK9" s="290"/>
      <c r="CRL9" s="443"/>
      <c r="CRM9" s="443"/>
      <c r="CRN9" s="443"/>
      <c r="CRO9" s="291"/>
      <c r="CRP9" s="292"/>
      <c r="CRQ9" s="293"/>
      <c r="CRR9" s="289"/>
      <c r="CRS9" s="290"/>
      <c r="CRT9" s="443"/>
      <c r="CRU9" s="443"/>
      <c r="CRV9" s="443"/>
      <c r="CRW9" s="291"/>
      <c r="CRX9" s="292"/>
      <c r="CRY9" s="293"/>
      <c r="CRZ9" s="289"/>
      <c r="CSA9" s="290"/>
      <c r="CSB9" s="443"/>
      <c r="CSC9" s="443"/>
      <c r="CSD9" s="443"/>
      <c r="CSE9" s="291"/>
      <c r="CSF9" s="292"/>
      <c r="CSG9" s="293"/>
      <c r="CSH9" s="289"/>
      <c r="CSI9" s="290"/>
      <c r="CSJ9" s="443"/>
      <c r="CSK9" s="443"/>
      <c r="CSL9" s="443"/>
      <c r="CSM9" s="291"/>
      <c r="CSN9" s="292"/>
      <c r="CSO9" s="293"/>
      <c r="CSP9" s="289"/>
      <c r="CSQ9" s="290"/>
      <c r="CSR9" s="443"/>
      <c r="CSS9" s="443"/>
      <c r="CST9" s="443"/>
      <c r="CSU9" s="291"/>
      <c r="CSV9" s="292"/>
      <c r="CSW9" s="293"/>
      <c r="CSX9" s="289"/>
      <c r="CSY9" s="290"/>
      <c r="CSZ9" s="443"/>
      <c r="CTA9" s="443"/>
      <c r="CTB9" s="443"/>
      <c r="CTC9" s="291"/>
      <c r="CTD9" s="292"/>
      <c r="CTE9" s="293"/>
      <c r="CTF9" s="289"/>
      <c r="CTG9" s="290"/>
      <c r="CTH9" s="443"/>
      <c r="CTI9" s="443"/>
      <c r="CTJ9" s="443"/>
      <c r="CTK9" s="291"/>
      <c r="CTL9" s="292"/>
      <c r="CTM9" s="293"/>
      <c r="CTN9" s="289"/>
      <c r="CTO9" s="290"/>
      <c r="CTP9" s="443"/>
      <c r="CTQ9" s="443"/>
      <c r="CTR9" s="443"/>
      <c r="CTS9" s="291"/>
      <c r="CTT9" s="292"/>
      <c r="CTU9" s="293"/>
      <c r="CTV9" s="289"/>
      <c r="CTW9" s="290"/>
      <c r="CTX9" s="443"/>
      <c r="CTY9" s="443"/>
      <c r="CTZ9" s="443"/>
      <c r="CUA9" s="291"/>
      <c r="CUB9" s="292"/>
      <c r="CUC9" s="293"/>
      <c r="CUD9" s="289"/>
      <c r="CUE9" s="290"/>
      <c r="CUF9" s="443"/>
      <c r="CUG9" s="443"/>
      <c r="CUH9" s="443"/>
      <c r="CUI9" s="291"/>
      <c r="CUJ9" s="292"/>
      <c r="CUK9" s="293"/>
      <c r="CUL9" s="289"/>
      <c r="CUM9" s="290"/>
      <c r="CUN9" s="443"/>
      <c r="CUO9" s="443"/>
      <c r="CUP9" s="443"/>
      <c r="CUQ9" s="291"/>
      <c r="CUR9" s="292"/>
      <c r="CUS9" s="293"/>
      <c r="CUT9" s="289"/>
      <c r="CUU9" s="290"/>
      <c r="CUV9" s="443"/>
      <c r="CUW9" s="443"/>
      <c r="CUX9" s="443"/>
      <c r="CUY9" s="291"/>
      <c r="CUZ9" s="292"/>
      <c r="CVA9" s="293"/>
      <c r="CVB9" s="289"/>
      <c r="CVC9" s="290"/>
      <c r="CVD9" s="443"/>
      <c r="CVE9" s="443"/>
      <c r="CVF9" s="443"/>
      <c r="CVG9" s="291"/>
      <c r="CVH9" s="292"/>
      <c r="CVI9" s="293"/>
      <c r="CVJ9" s="289"/>
      <c r="CVK9" s="290"/>
      <c r="CVL9" s="443"/>
      <c r="CVM9" s="443"/>
      <c r="CVN9" s="443"/>
      <c r="CVO9" s="291"/>
      <c r="CVP9" s="292"/>
      <c r="CVQ9" s="293"/>
      <c r="CVR9" s="289"/>
      <c r="CVS9" s="290"/>
      <c r="CVT9" s="443"/>
      <c r="CVU9" s="443"/>
      <c r="CVV9" s="443"/>
      <c r="CVW9" s="291"/>
      <c r="CVX9" s="292"/>
      <c r="CVY9" s="293"/>
      <c r="CVZ9" s="289"/>
      <c r="CWA9" s="290"/>
      <c r="CWB9" s="443"/>
      <c r="CWC9" s="443"/>
      <c r="CWD9" s="443"/>
      <c r="CWE9" s="291"/>
      <c r="CWF9" s="292"/>
      <c r="CWG9" s="293"/>
      <c r="CWH9" s="289"/>
      <c r="CWI9" s="290"/>
      <c r="CWJ9" s="443"/>
      <c r="CWK9" s="443"/>
      <c r="CWL9" s="443"/>
      <c r="CWM9" s="291"/>
      <c r="CWN9" s="292"/>
      <c r="CWO9" s="293"/>
      <c r="CWP9" s="289"/>
      <c r="CWQ9" s="290"/>
      <c r="CWR9" s="443"/>
      <c r="CWS9" s="443"/>
      <c r="CWT9" s="443"/>
      <c r="CWU9" s="291"/>
      <c r="CWV9" s="292"/>
      <c r="CWW9" s="293"/>
      <c r="CWX9" s="289"/>
      <c r="CWY9" s="290"/>
      <c r="CWZ9" s="443"/>
      <c r="CXA9" s="443"/>
      <c r="CXB9" s="443"/>
      <c r="CXC9" s="291"/>
      <c r="CXD9" s="292"/>
      <c r="CXE9" s="293"/>
      <c r="CXF9" s="289"/>
      <c r="CXG9" s="290"/>
      <c r="CXH9" s="443"/>
      <c r="CXI9" s="443"/>
      <c r="CXJ9" s="443"/>
      <c r="CXK9" s="291"/>
      <c r="CXL9" s="292"/>
      <c r="CXM9" s="293"/>
      <c r="CXN9" s="289"/>
      <c r="CXO9" s="290"/>
      <c r="CXP9" s="443"/>
      <c r="CXQ9" s="443"/>
      <c r="CXR9" s="443"/>
      <c r="CXS9" s="291"/>
      <c r="CXT9" s="292"/>
      <c r="CXU9" s="293"/>
      <c r="CXV9" s="289"/>
      <c r="CXW9" s="290"/>
      <c r="CXX9" s="443"/>
      <c r="CXY9" s="443"/>
      <c r="CXZ9" s="443"/>
      <c r="CYA9" s="291"/>
      <c r="CYB9" s="292"/>
      <c r="CYC9" s="293"/>
      <c r="CYD9" s="289"/>
      <c r="CYE9" s="290"/>
      <c r="CYF9" s="443"/>
      <c r="CYG9" s="443"/>
      <c r="CYH9" s="443"/>
      <c r="CYI9" s="291"/>
      <c r="CYJ9" s="292"/>
      <c r="CYK9" s="293"/>
      <c r="CYL9" s="289"/>
      <c r="CYM9" s="290"/>
      <c r="CYN9" s="443"/>
      <c r="CYO9" s="443"/>
      <c r="CYP9" s="443"/>
      <c r="CYQ9" s="291"/>
      <c r="CYR9" s="292"/>
      <c r="CYS9" s="293"/>
      <c r="CYT9" s="289"/>
      <c r="CYU9" s="290"/>
      <c r="CYV9" s="443"/>
      <c r="CYW9" s="443"/>
      <c r="CYX9" s="443"/>
      <c r="CYY9" s="291"/>
      <c r="CYZ9" s="292"/>
      <c r="CZA9" s="293"/>
      <c r="CZB9" s="289"/>
      <c r="CZC9" s="290"/>
      <c r="CZD9" s="443"/>
      <c r="CZE9" s="443"/>
      <c r="CZF9" s="443"/>
      <c r="CZG9" s="291"/>
      <c r="CZH9" s="292"/>
      <c r="CZI9" s="293"/>
      <c r="CZJ9" s="289"/>
      <c r="CZK9" s="290"/>
      <c r="CZL9" s="443"/>
      <c r="CZM9" s="443"/>
      <c r="CZN9" s="443"/>
      <c r="CZO9" s="291"/>
      <c r="CZP9" s="292"/>
      <c r="CZQ9" s="293"/>
      <c r="CZR9" s="289"/>
      <c r="CZS9" s="290"/>
      <c r="CZT9" s="443"/>
      <c r="CZU9" s="443"/>
      <c r="CZV9" s="443"/>
      <c r="CZW9" s="291"/>
      <c r="CZX9" s="292"/>
      <c r="CZY9" s="293"/>
      <c r="CZZ9" s="289"/>
      <c r="DAA9" s="290"/>
      <c r="DAB9" s="443"/>
      <c r="DAC9" s="443"/>
      <c r="DAD9" s="443"/>
      <c r="DAE9" s="291"/>
      <c r="DAF9" s="292"/>
      <c r="DAG9" s="293"/>
      <c r="DAH9" s="289"/>
      <c r="DAI9" s="290"/>
      <c r="DAJ9" s="443"/>
      <c r="DAK9" s="443"/>
      <c r="DAL9" s="443"/>
      <c r="DAM9" s="291"/>
      <c r="DAN9" s="292"/>
      <c r="DAO9" s="293"/>
      <c r="DAP9" s="289"/>
      <c r="DAQ9" s="290"/>
      <c r="DAR9" s="443"/>
      <c r="DAS9" s="443"/>
      <c r="DAT9" s="443"/>
      <c r="DAU9" s="291"/>
      <c r="DAV9" s="292"/>
      <c r="DAW9" s="293"/>
      <c r="DAX9" s="289"/>
      <c r="DAY9" s="290"/>
      <c r="DAZ9" s="443"/>
      <c r="DBA9" s="443"/>
      <c r="DBB9" s="443"/>
      <c r="DBC9" s="291"/>
      <c r="DBD9" s="292"/>
      <c r="DBE9" s="293"/>
      <c r="DBF9" s="289"/>
      <c r="DBG9" s="290"/>
      <c r="DBH9" s="443"/>
      <c r="DBI9" s="443"/>
      <c r="DBJ9" s="443"/>
      <c r="DBK9" s="291"/>
      <c r="DBL9" s="292"/>
      <c r="DBM9" s="293"/>
      <c r="DBN9" s="289"/>
      <c r="DBO9" s="290"/>
      <c r="DBP9" s="443"/>
      <c r="DBQ9" s="443"/>
      <c r="DBR9" s="443"/>
      <c r="DBS9" s="291"/>
      <c r="DBT9" s="292"/>
      <c r="DBU9" s="293"/>
      <c r="DBV9" s="289"/>
      <c r="DBW9" s="290"/>
      <c r="DBX9" s="443"/>
      <c r="DBY9" s="443"/>
      <c r="DBZ9" s="443"/>
      <c r="DCA9" s="291"/>
      <c r="DCB9" s="292"/>
      <c r="DCC9" s="293"/>
      <c r="DCD9" s="289"/>
      <c r="DCE9" s="290"/>
      <c r="DCF9" s="443"/>
      <c r="DCG9" s="443"/>
      <c r="DCH9" s="443"/>
      <c r="DCI9" s="291"/>
      <c r="DCJ9" s="292"/>
      <c r="DCK9" s="293"/>
      <c r="DCL9" s="289"/>
      <c r="DCM9" s="290"/>
      <c r="DCN9" s="443"/>
      <c r="DCO9" s="443"/>
      <c r="DCP9" s="443"/>
      <c r="DCQ9" s="291"/>
      <c r="DCR9" s="292"/>
      <c r="DCS9" s="293"/>
      <c r="DCT9" s="289"/>
      <c r="DCU9" s="290"/>
      <c r="DCV9" s="443"/>
      <c r="DCW9" s="443"/>
      <c r="DCX9" s="443"/>
      <c r="DCY9" s="291"/>
      <c r="DCZ9" s="292"/>
      <c r="DDA9" s="293"/>
      <c r="DDB9" s="289"/>
      <c r="DDC9" s="290"/>
      <c r="DDD9" s="443"/>
      <c r="DDE9" s="443"/>
      <c r="DDF9" s="443"/>
      <c r="DDG9" s="291"/>
      <c r="DDH9" s="292"/>
      <c r="DDI9" s="293"/>
      <c r="DDJ9" s="289"/>
      <c r="DDK9" s="290"/>
      <c r="DDL9" s="443"/>
      <c r="DDM9" s="443"/>
      <c r="DDN9" s="443"/>
      <c r="DDO9" s="291"/>
      <c r="DDP9" s="292"/>
      <c r="DDQ9" s="293"/>
      <c r="DDR9" s="289"/>
      <c r="DDS9" s="290"/>
      <c r="DDT9" s="443"/>
      <c r="DDU9" s="443"/>
      <c r="DDV9" s="443"/>
      <c r="DDW9" s="291"/>
      <c r="DDX9" s="292"/>
      <c r="DDY9" s="293"/>
      <c r="DDZ9" s="289"/>
      <c r="DEA9" s="290"/>
      <c r="DEB9" s="443"/>
      <c r="DEC9" s="443"/>
      <c r="DED9" s="443"/>
      <c r="DEE9" s="291"/>
      <c r="DEF9" s="292"/>
      <c r="DEG9" s="293"/>
      <c r="DEH9" s="289"/>
      <c r="DEI9" s="290"/>
      <c r="DEJ9" s="443"/>
      <c r="DEK9" s="443"/>
      <c r="DEL9" s="443"/>
      <c r="DEM9" s="291"/>
      <c r="DEN9" s="292"/>
      <c r="DEO9" s="293"/>
      <c r="DEP9" s="289"/>
      <c r="DEQ9" s="290"/>
      <c r="DER9" s="443"/>
      <c r="DES9" s="443"/>
      <c r="DET9" s="443"/>
      <c r="DEU9" s="291"/>
      <c r="DEV9" s="292"/>
      <c r="DEW9" s="293"/>
      <c r="DEX9" s="289"/>
      <c r="DEY9" s="290"/>
      <c r="DEZ9" s="443"/>
      <c r="DFA9" s="443"/>
      <c r="DFB9" s="443"/>
      <c r="DFC9" s="291"/>
      <c r="DFD9" s="292"/>
      <c r="DFE9" s="293"/>
      <c r="DFF9" s="289"/>
      <c r="DFG9" s="290"/>
      <c r="DFH9" s="443"/>
      <c r="DFI9" s="443"/>
      <c r="DFJ9" s="443"/>
      <c r="DFK9" s="291"/>
      <c r="DFL9" s="292"/>
      <c r="DFM9" s="293"/>
      <c r="DFN9" s="289"/>
      <c r="DFO9" s="290"/>
      <c r="DFP9" s="443"/>
      <c r="DFQ9" s="443"/>
      <c r="DFR9" s="443"/>
      <c r="DFS9" s="291"/>
      <c r="DFT9" s="292"/>
      <c r="DFU9" s="293"/>
      <c r="DFV9" s="289"/>
      <c r="DFW9" s="290"/>
      <c r="DFX9" s="443"/>
      <c r="DFY9" s="443"/>
      <c r="DFZ9" s="443"/>
      <c r="DGA9" s="291"/>
      <c r="DGB9" s="292"/>
      <c r="DGC9" s="293"/>
      <c r="DGD9" s="289"/>
      <c r="DGE9" s="290"/>
      <c r="DGF9" s="443"/>
      <c r="DGG9" s="443"/>
      <c r="DGH9" s="443"/>
      <c r="DGI9" s="291"/>
      <c r="DGJ9" s="292"/>
      <c r="DGK9" s="293"/>
      <c r="DGL9" s="289"/>
      <c r="DGM9" s="290"/>
      <c r="DGN9" s="443"/>
      <c r="DGO9" s="443"/>
      <c r="DGP9" s="443"/>
      <c r="DGQ9" s="291"/>
      <c r="DGR9" s="292"/>
      <c r="DGS9" s="293"/>
      <c r="DGT9" s="289"/>
      <c r="DGU9" s="290"/>
      <c r="DGV9" s="443"/>
      <c r="DGW9" s="443"/>
      <c r="DGX9" s="443"/>
      <c r="DGY9" s="291"/>
      <c r="DGZ9" s="292"/>
      <c r="DHA9" s="293"/>
      <c r="DHB9" s="289"/>
      <c r="DHC9" s="290"/>
      <c r="DHD9" s="443"/>
      <c r="DHE9" s="443"/>
      <c r="DHF9" s="443"/>
      <c r="DHG9" s="291"/>
      <c r="DHH9" s="292"/>
      <c r="DHI9" s="293"/>
      <c r="DHJ9" s="289"/>
      <c r="DHK9" s="290"/>
      <c r="DHL9" s="443"/>
      <c r="DHM9" s="443"/>
      <c r="DHN9" s="443"/>
      <c r="DHO9" s="291"/>
      <c r="DHP9" s="292"/>
      <c r="DHQ9" s="293"/>
      <c r="DHR9" s="289"/>
      <c r="DHS9" s="290"/>
      <c r="DHT9" s="443"/>
      <c r="DHU9" s="443"/>
      <c r="DHV9" s="443"/>
      <c r="DHW9" s="291"/>
      <c r="DHX9" s="292"/>
      <c r="DHY9" s="293"/>
      <c r="DHZ9" s="289"/>
      <c r="DIA9" s="290"/>
      <c r="DIB9" s="443"/>
      <c r="DIC9" s="443"/>
      <c r="DID9" s="443"/>
      <c r="DIE9" s="291"/>
      <c r="DIF9" s="292"/>
      <c r="DIG9" s="293"/>
      <c r="DIH9" s="289"/>
      <c r="DII9" s="290"/>
      <c r="DIJ9" s="443"/>
      <c r="DIK9" s="443"/>
      <c r="DIL9" s="443"/>
      <c r="DIM9" s="291"/>
      <c r="DIN9" s="292"/>
      <c r="DIO9" s="293"/>
      <c r="DIP9" s="289"/>
      <c r="DIQ9" s="290"/>
      <c r="DIR9" s="443"/>
      <c r="DIS9" s="443"/>
      <c r="DIT9" s="443"/>
      <c r="DIU9" s="291"/>
      <c r="DIV9" s="292"/>
      <c r="DIW9" s="293"/>
      <c r="DIX9" s="289"/>
      <c r="DIY9" s="290"/>
      <c r="DIZ9" s="443"/>
      <c r="DJA9" s="443"/>
      <c r="DJB9" s="443"/>
      <c r="DJC9" s="291"/>
      <c r="DJD9" s="292"/>
      <c r="DJE9" s="293"/>
      <c r="DJF9" s="289"/>
      <c r="DJG9" s="290"/>
      <c r="DJH9" s="443"/>
      <c r="DJI9" s="443"/>
      <c r="DJJ9" s="443"/>
      <c r="DJK9" s="291"/>
      <c r="DJL9" s="292"/>
      <c r="DJM9" s="293"/>
      <c r="DJN9" s="289"/>
      <c r="DJO9" s="290"/>
      <c r="DJP9" s="443"/>
      <c r="DJQ9" s="443"/>
      <c r="DJR9" s="443"/>
      <c r="DJS9" s="291"/>
      <c r="DJT9" s="292"/>
      <c r="DJU9" s="293"/>
      <c r="DJV9" s="289"/>
      <c r="DJW9" s="290"/>
      <c r="DJX9" s="443"/>
      <c r="DJY9" s="443"/>
      <c r="DJZ9" s="443"/>
      <c r="DKA9" s="291"/>
      <c r="DKB9" s="292"/>
      <c r="DKC9" s="293"/>
      <c r="DKD9" s="289"/>
      <c r="DKE9" s="290"/>
      <c r="DKF9" s="443"/>
      <c r="DKG9" s="443"/>
      <c r="DKH9" s="443"/>
      <c r="DKI9" s="291"/>
      <c r="DKJ9" s="292"/>
      <c r="DKK9" s="293"/>
      <c r="DKL9" s="289"/>
      <c r="DKM9" s="290"/>
      <c r="DKN9" s="443"/>
      <c r="DKO9" s="443"/>
      <c r="DKP9" s="443"/>
      <c r="DKQ9" s="291"/>
      <c r="DKR9" s="292"/>
      <c r="DKS9" s="293"/>
      <c r="DKT9" s="289"/>
      <c r="DKU9" s="290"/>
      <c r="DKV9" s="443"/>
      <c r="DKW9" s="443"/>
      <c r="DKX9" s="443"/>
      <c r="DKY9" s="291"/>
      <c r="DKZ9" s="292"/>
      <c r="DLA9" s="293"/>
      <c r="DLB9" s="289"/>
      <c r="DLC9" s="290"/>
      <c r="DLD9" s="443"/>
      <c r="DLE9" s="443"/>
      <c r="DLF9" s="443"/>
      <c r="DLG9" s="291"/>
      <c r="DLH9" s="292"/>
      <c r="DLI9" s="293"/>
      <c r="DLJ9" s="289"/>
      <c r="DLK9" s="290"/>
      <c r="DLL9" s="443"/>
      <c r="DLM9" s="443"/>
      <c r="DLN9" s="443"/>
      <c r="DLO9" s="291"/>
      <c r="DLP9" s="292"/>
      <c r="DLQ9" s="293"/>
      <c r="DLR9" s="289"/>
      <c r="DLS9" s="290"/>
      <c r="DLT9" s="443"/>
      <c r="DLU9" s="443"/>
      <c r="DLV9" s="443"/>
      <c r="DLW9" s="291"/>
      <c r="DLX9" s="292"/>
      <c r="DLY9" s="293"/>
      <c r="DLZ9" s="289"/>
      <c r="DMA9" s="290"/>
      <c r="DMB9" s="443"/>
      <c r="DMC9" s="443"/>
      <c r="DMD9" s="443"/>
      <c r="DME9" s="291"/>
      <c r="DMF9" s="292"/>
      <c r="DMG9" s="293"/>
      <c r="DMH9" s="289"/>
      <c r="DMI9" s="290"/>
      <c r="DMJ9" s="443"/>
      <c r="DMK9" s="443"/>
      <c r="DML9" s="443"/>
      <c r="DMM9" s="291"/>
      <c r="DMN9" s="292"/>
      <c r="DMO9" s="293"/>
      <c r="DMP9" s="289"/>
      <c r="DMQ9" s="290"/>
      <c r="DMR9" s="443"/>
      <c r="DMS9" s="443"/>
      <c r="DMT9" s="443"/>
      <c r="DMU9" s="291"/>
      <c r="DMV9" s="292"/>
      <c r="DMW9" s="293"/>
      <c r="DMX9" s="289"/>
      <c r="DMY9" s="290"/>
      <c r="DMZ9" s="443"/>
      <c r="DNA9" s="443"/>
      <c r="DNB9" s="443"/>
      <c r="DNC9" s="291"/>
      <c r="DND9" s="292"/>
      <c r="DNE9" s="293"/>
      <c r="DNF9" s="289"/>
      <c r="DNG9" s="290"/>
      <c r="DNH9" s="443"/>
      <c r="DNI9" s="443"/>
      <c r="DNJ9" s="443"/>
      <c r="DNK9" s="291"/>
      <c r="DNL9" s="292"/>
      <c r="DNM9" s="293"/>
      <c r="DNN9" s="289"/>
      <c r="DNO9" s="290"/>
      <c r="DNP9" s="443"/>
      <c r="DNQ9" s="443"/>
      <c r="DNR9" s="443"/>
      <c r="DNS9" s="291"/>
      <c r="DNT9" s="292"/>
      <c r="DNU9" s="293"/>
      <c r="DNV9" s="289"/>
      <c r="DNW9" s="290"/>
      <c r="DNX9" s="443"/>
      <c r="DNY9" s="443"/>
      <c r="DNZ9" s="443"/>
      <c r="DOA9" s="291"/>
      <c r="DOB9" s="292"/>
      <c r="DOC9" s="293"/>
      <c r="DOD9" s="289"/>
      <c r="DOE9" s="290"/>
      <c r="DOF9" s="443"/>
      <c r="DOG9" s="443"/>
      <c r="DOH9" s="443"/>
      <c r="DOI9" s="291"/>
      <c r="DOJ9" s="292"/>
      <c r="DOK9" s="293"/>
      <c r="DOL9" s="289"/>
      <c r="DOM9" s="290"/>
      <c r="DON9" s="443"/>
      <c r="DOO9" s="443"/>
      <c r="DOP9" s="443"/>
      <c r="DOQ9" s="291"/>
      <c r="DOR9" s="292"/>
      <c r="DOS9" s="293"/>
      <c r="DOT9" s="289"/>
      <c r="DOU9" s="290"/>
      <c r="DOV9" s="443"/>
      <c r="DOW9" s="443"/>
      <c r="DOX9" s="443"/>
      <c r="DOY9" s="291"/>
      <c r="DOZ9" s="292"/>
      <c r="DPA9" s="293"/>
      <c r="DPB9" s="289"/>
      <c r="DPC9" s="290"/>
      <c r="DPD9" s="443"/>
      <c r="DPE9" s="443"/>
      <c r="DPF9" s="443"/>
      <c r="DPG9" s="291"/>
      <c r="DPH9" s="292"/>
      <c r="DPI9" s="293"/>
      <c r="DPJ9" s="289"/>
      <c r="DPK9" s="290"/>
      <c r="DPL9" s="443"/>
      <c r="DPM9" s="443"/>
      <c r="DPN9" s="443"/>
      <c r="DPO9" s="291"/>
      <c r="DPP9" s="292"/>
      <c r="DPQ9" s="293"/>
      <c r="DPR9" s="289"/>
      <c r="DPS9" s="290"/>
      <c r="DPT9" s="443"/>
      <c r="DPU9" s="443"/>
      <c r="DPV9" s="443"/>
      <c r="DPW9" s="291"/>
      <c r="DPX9" s="292"/>
      <c r="DPY9" s="293"/>
      <c r="DPZ9" s="289"/>
      <c r="DQA9" s="290"/>
      <c r="DQB9" s="443"/>
      <c r="DQC9" s="443"/>
      <c r="DQD9" s="443"/>
      <c r="DQE9" s="291"/>
      <c r="DQF9" s="292"/>
      <c r="DQG9" s="293"/>
      <c r="DQH9" s="289"/>
      <c r="DQI9" s="290"/>
      <c r="DQJ9" s="443"/>
      <c r="DQK9" s="443"/>
      <c r="DQL9" s="443"/>
      <c r="DQM9" s="291"/>
      <c r="DQN9" s="292"/>
      <c r="DQO9" s="293"/>
      <c r="DQP9" s="289"/>
      <c r="DQQ9" s="290"/>
      <c r="DQR9" s="443"/>
      <c r="DQS9" s="443"/>
      <c r="DQT9" s="443"/>
      <c r="DQU9" s="291"/>
      <c r="DQV9" s="292"/>
      <c r="DQW9" s="293"/>
      <c r="DQX9" s="289"/>
      <c r="DQY9" s="290"/>
      <c r="DQZ9" s="443"/>
      <c r="DRA9" s="443"/>
      <c r="DRB9" s="443"/>
      <c r="DRC9" s="291"/>
      <c r="DRD9" s="292"/>
      <c r="DRE9" s="293"/>
      <c r="DRF9" s="289"/>
      <c r="DRG9" s="290"/>
      <c r="DRH9" s="443"/>
      <c r="DRI9" s="443"/>
      <c r="DRJ9" s="443"/>
      <c r="DRK9" s="291"/>
      <c r="DRL9" s="292"/>
      <c r="DRM9" s="293"/>
      <c r="DRN9" s="289"/>
      <c r="DRO9" s="290"/>
      <c r="DRP9" s="443"/>
      <c r="DRQ9" s="443"/>
      <c r="DRR9" s="443"/>
      <c r="DRS9" s="291"/>
      <c r="DRT9" s="292"/>
      <c r="DRU9" s="293"/>
      <c r="DRV9" s="289"/>
      <c r="DRW9" s="290"/>
      <c r="DRX9" s="443"/>
      <c r="DRY9" s="443"/>
      <c r="DRZ9" s="443"/>
      <c r="DSA9" s="291"/>
      <c r="DSB9" s="292"/>
      <c r="DSC9" s="293"/>
      <c r="DSD9" s="289"/>
      <c r="DSE9" s="290"/>
      <c r="DSF9" s="443"/>
      <c r="DSG9" s="443"/>
      <c r="DSH9" s="443"/>
      <c r="DSI9" s="291"/>
      <c r="DSJ9" s="292"/>
      <c r="DSK9" s="293"/>
      <c r="DSL9" s="289"/>
      <c r="DSM9" s="290"/>
      <c r="DSN9" s="443"/>
      <c r="DSO9" s="443"/>
      <c r="DSP9" s="443"/>
      <c r="DSQ9" s="291"/>
      <c r="DSR9" s="292"/>
      <c r="DSS9" s="293"/>
      <c r="DST9" s="289"/>
      <c r="DSU9" s="290"/>
      <c r="DSV9" s="443"/>
      <c r="DSW9" s="443"/>
      <c r="DSX9" s="443"/>
      <c r="DSY9" s="291"/>
      <c r="DSZ9" s="292"/>
      <c r="DTA9" s="293"/>
      <c r="DTB9" s="289"/>
      <c r="DTC9" s="290"/>
      <c r="DTD9" s="443"/>
      <c r="DTE9" s="443"/>
      <c r="DTF9" s="443"/>
      <c r="DTG9" s="291"/>
      <c r="DTH9" s="292"/>
      <c r="DTI9" s="293"/>
      <c r="DTJ9" s="289"/>
      <c r="DTK9" s="290"/>
      <c r="DTL9" s="443"/>
      <c r="DTM9" s="443"/>
      <c r="DTN9" s="443"/>
      <c r="DTO9" s="291"/>
      <c r="DTP9" s="292"/>
      <c r="DTQ9" s="293"/>
      <c r="DTR9" s="289"/>
      <c r="DTS9" s="290"/>
      <c r="DTT9" s="443"/>
      <c r="DTU9" s="443"/>
      <c r="DTV9" s="443"/>
      <c r="DTW9" s="291"/>
      <c r="DTX9" s="292"/>
      <c r="DTY9" s="293"/>
      <c r="DTZ9" s="289"/>
      <c r="DUA9" s="290"/>
      <c r="DUB9" s="443"/>
      <c r="DUC9" s="443"/>
      <c r="DUD9" s="443"/>
      <c r="DUE9" s="291"/>
      <c r="DUF9" s="292"/>
      <c r="DUG9" s="293"/>
      <c r="DUH9" s="289"/>
      <c r="DUI9" s="290"/>
      <c r="DUJ9" s="443"/>
      <c r="DUK9" s="443"/>
      <c r="DUL9" s="443"/>
      <c r="DUM9" s="291"/>
      <c r="DUN9" s="292"/>
      <c r="DUO9" s="293"/>
      <c r="DUP9" s="289"/>
      <c r="DUQ9" s="290"/>
      <c r="DUR9" s="443"/>
      <c r="DUS9" s="443"/>
      <c r="DUT9" s="443"/>
      <c r="DUU9" s="291"/>
      <c r="DUV9" s="292"/>
      <c r="DUW9" s="293"/>
      <c r="DUX9" s="289"/>
      <c r="DUY9" s="290"/>
      <c r="DUZ9" s="443"/>
      <c r="DVA9" s="443"/>
      <c r="DVB9" s="443"/>
      <c r="DVC9" s="291"/>
      <c r="DVD9" s="292"/>
      <c r="DVE9" s="293"/>
      <c r="DVF9" s="289"/>
      <c r="DVG9" s="290"/>
      <c r="DVH9" s="443"/>
      <c r="DVI9" s="443"/>
      <c r="DVJ9" s="443"/>
      <c r="DVK9" s="291"/>
      <c r="DVL9" s="292"/>
      <c r="DVM9" s="293"/>
      <c r="DVN9" s="289"/>
      <c r="DVO9" s="290"/>
      <c r="DVP9" s="443"/>
      <c r="DVQ9" s="443"/>
      <c r="DVR9" s="443"/>
      <c r="DVS9" s="291"/>
      <c r="DVT9" s="292"/>
      <c r="DVU9" s="293"/>
      <c r="DVV9" s="289"/>
      <c r="DVW9" s="290"/>
      <c r="DVX9" s="443"/>
      <c r="DVY9" s="443"/>
      <c r="DVZ9" s="443"/>
      <c r="DWA9" s="291"/>
      <c r="DWB9" s="292"/>
      <c r="DWC9" s="293"/>
      <c r="DWD9" s="289"/>
      <c r="DWE9" s="290"/>
      <c r="DWF9" s="443"/>
      <c r="DWG9" s="443"/>
      <c r="DWH9" s="443"/>
      <c r="DWI9" s="291"/>
      <c r="DWJ9" s="292"/>
      <c r="DWK9" s="293"/>
      <c r="DWL9" s="289"/>
      <c r="DWM9" s="290"/>
      <c r="DWN9" s="443"/>
      <c r="DWO9" s="443"/>
      <c r="DWP9" s="443"/>
      <c r="DWQ9" s="291"/>
      <c r="DWR9" s="292"/>
      <c r="DWS9" s="293"/>
      <c r="DWT9" s="289"/>
      <c r="DWU9" s="290"/>
      <c r="DWV9" s="443"/>
      <c r="DWW9" s="443"/>
      <c r="DWX9" s="443"/>
      <c r="DWY9" s="291"/>
      <c r="DWZ9" s="292"/>
      <c r="DXA9" s="293"/>
      <c r="DXB9" s="289"/>
      <c r="DXC9" s="290"/>
      <c r="DXD9" s="443"/>
      <c r="DXE9" s="443"/>
      <c r="DXF9" s="443"/>
      <c r="DXG9" s="291"/>
      <c r="DXH9" s="292"/>
      <c r="DXI9" s="293"/>
      <c r="DXJ9" s="289"/>
      <c r="DXK9" s="290"/>
      <c r="DXL9" s="443"/>
      <c r="DXM9" s="443"/>
      <c r="DXN9" s="443"/>
      <c r="DXO9" s="291"/>
      <c r="DXP9" s="292"/>
      <c r="DXQ9" s="293"/>
      <c r="DXR9" s="289"/>
      <c r="DXS9" s="290"/>
      <c r="DXT9" s="443"/>
      <c r="DXU9" s="443"/>
      <c r="DXV9" s="443"/>
      <c r="DXW9" s="291"/>
      <c r="DXX9" s="292"/>
      <c r="DXY9" s="293"/>
      <c r="DXZ9" s="289"/>
      <c r="DYA9" s="290"/>
      <c r="DYB9" s="443"/>
      <c r="DYC9" s="443"/>
      <c r="DYD9" s="443"/>
      <c r="DYE9" s="291"/>
      <c r="DYF9" s="292"/>
      <c r="DYG9" s="293"/>
      <c r="DYH9" s="289"/>
      <c r="DYI9" s="290"/>
      <c r="DYJ9" s="443"/>
      <c r="DYK9" s="443"/>
      <c r="DYL9" s="443"/>
      <c r="DYM9" s="291"/>
      <c r="DYN9" s="292"/>
      <c r="DYO9" s="293"/>
      <c r="DYP9" s="289"/>
      <c r="DYQ9" s="290"/>
      <c r="DYR9" s="443"/>
      <c r="DYS9" s="443"/>
      <c r="DYT9" s="443"/>
      <c r="DYU9" s="291"/>
      <c r="DYV9" s="292"/>
      <c r="DYW9" s="293"/>
      <c r="DYX9" s="289"/>
      <c r="DYY9" s="290"/>
      <c r="DYZ9" s="443"/>
      <c r="DZA9" s="443"/>
      <c r="DZB9" s="443"/>
      <c r="DZC9" s="291"/>
      <c r="DZD9" s="292"/>
      <c r="DZE9" s="293"/>
      <c r="DZF9" s="289"/>
      <c r="DZG9" s="290"/>
      <c r="DZH9" s="443"/>
      <c r="DZI9" s="443"/>
      <c r="DZJ9" s="443"/>
      <c r="DZK9" s="291"/>
      <c r="DZL9" s="292"/>
      <c r="DZM9" s="293"/>
      <c r="DZN9" s="289"/>
      <c r="DZO9" s="290"/>
      <c r="DZP9" s="443"/>
      <c r="DZQ9" s="443"/>
      <c r="DZR9" s="443"/>
      <c r="DZS9" s="291"/>
      <c r="DZT9" s="292"/>
      <c r="DZU9" s="293"/>
      <c r="DZV9" s="289"/>
      <c r="DZW9" s="290"/>
      <c r="DZX9" s="443"/>
      <c r="DZY9" s="443"/>
      <c r="DZZ9" s="443"/>
      <c r="EAA9" s="291"/>
      <c r="EAB9" s="292"/>
      <c r="EAC9" s="293"/>
      <c r="EAD9" s="289"/>
      <c r="EAE9" s="290"/>
      <c r="EAF9" s="443"/>
      <c r="EAG9" s="443"/>
      <c r="EAH9" s="443"/>
      <c r="EAI9" s="291"/>
      <c r="EAJ9" s="292"/>
      <c r="EAK9" s="293"/>
      <c r="EAL9" s="289"/>
      <c r="EAM9" s="290"/>
      <c r="EAN9" s="443"/>
      <c r="EAO9" s="443"/>
      <c r="EAP9" s="443"/>
      <c r="EAQ9" s="291"/>
      <c r="EAR9" s="292"/>
      <c r="EAS9" s="293"/>
      <c r="EAT9" s="289"/>
      <c r="EAU9" s="290"/>
      <c r="EAV9" s="443"/>
      <c r="EAW9" s="443"/>
      <c r="EAX9" s="443"/>
      <c r="EAY9" s="291"/>
      <c r="EAZ9" s="292"/>
      <c r="EBA9" s="293"/>
      <c r="EBB9" s="289"/>
      <c r="EBC9" s="290"/>
      <c r="EBD9" s="443"/>
      <c r="EBE9" s="443"/>
      <c r="EBF9" s="443"/>
      <c r="EBG9" s="291"/>
      <c r="EBH9" s="292"/>
      <c r="EBI9" s="293"/>
      <c r="EBJ9" s="289"/>
      <c r="EBK9" s="290"/>
      <c r="EBL9" s="443"/>
      <c r="EBM9" s="443"/>
      <c r="EBN9" s="443"/>
      <c r="EBO9" s="291"/>
      <c r="EBP9" s="292"/>
      <c r="EBQ9" s="293"/>
      <c r="EBR9" s="289"/>
      <c r="EBS9" s="290"/>
      <c r="EBT9" s="443"/>
      <c r="EBU9" s="443"/>
      <c r="EBV9" s="443"/>
      <c r="EBW9" s="291"/>
      <c r="EBX9" s="292"/>
      <c r="EBY9" s="293"/>
      <c r="EBZ9" s="289"/>
      <c r="ECA9" s="290"/>
      <c r="ECB9" s="443"/>
      <c r="ECC9" s="443"/>
      <c r="ECD9" s="443"/>
      <c r="ECE9" s="291"/>
      <c r="ECF9" s="292"/>
      <c r="ECG9" s="293"/>
      <c r="ECH9" s="289"/>
      <c r="ECI9" s="290"/>
      <c r="ECJ9" s="443"/>
      <c r="ECK9" s="443"/>
      <c r="ECL9" s="443"/>
      <c r="ECM9" s="291"/>
      <c r="ECN9" s="292"/>
      <c r="ECO9" s="293"/>
      <c r="ECP9" s="289"/>
      <c r="ECQ9" s="290"/>
      <c r="ECR9" s="443"/>
      <c r="ECS9" s="443"/>
      <c r="ECT9" s="443"/>
      <c r="ECU9" s="291"/>
      <c r="ECV9" s="292"/>
      <c r="ECW9" s="293"/>
      <c r="ECX9" s="289"/>
      <c r="ECY9" s="290"/>
      <c r="ECZ9" s="443"/>
      <c r="EDA9" s="443"/>
      <c r="EDB9" s="443"/>
      <c r="EDC9" s="291"/>
      <c r="EDD9" s="292"/>
      <c r="EDE9" s="293"/>
      <c r="EDF9" s="289"/>
      <c r="EDG9" s="290"/>
      <c r="EDH9" s="443"/>
      <c r="EDI9" s="443"/>
      <c r="EDJ9" s="443"/>
      <c r="EDK9" s="291"/>
      <c r="EDL9" s="292"/>
      <c r="EDM9" s="293"/>
      <c r="EDN9" s="289"/>
      <c r="EDO9" s="290"/>
      <c r="EDP9" s="443"/>
      <c r="EDQ9" s="443"/>
      <c r="EDR9" s="443"/>
      <c r="EDS9" s="291"/>
      <c r="EDT9" s="292"/>
      <c r="EDU9" s="293"/>
      <c r="EDV9" s="289"/>
      <c r="EDW9" s="290"/>
      <c r="EDX9" s="443"/>
      <c r="EDY9" s="443"/>
      <c r="EDZ9" s="443"/>
      <c r="EEA9" s="291"/>
      <c r="EEB9" s="292"/>
      <c r="EEC9" s="293"/>
      <c r="EED9" s="289"/>
      <c r="EEE9" s="290"/>
      <c r="EEF9" s="443"/>
      <c r="EEG9" s="443"/>
      <c r="EEH9" s="443"/>
      <c r="EEI9" s="291"/>
      <c r="EEJ9" s="292"/>
      <c r="EEK9" s="293"/>
      <c r="EEL9" s="289"/>
      <c r="EEM9" s="290"/>
      <c r="EEN9" s="443"/>
      <c r="EEO9" s="443"/>
      <c r="EEP9" s="443"/>
      <c r="EEQ9" s="291"/>
      <c r="EER9" s="292"/>
      <c r="EES9" s="293"/>
      <c r="EET9" s="289"/>
      <c r="EEU9" s="290"/>
      <c r="EEV9" s="443"/>
      <c r="EEW9" s="443"/>
      <c r="EEX9" s="443"/>
      <c r="EEY9" s="291"/>
      <c r="EEZ9" s="292"/>
      <c r="EFA9" s="293"/>
      <c r="EFB9" s="289"/>
      <c r="EFC9" s="290"/>
      <c r="EFD9" s="443"/>
      <c r="EFE9" s="443"/>
      <c r="EFF9" s="443"/>
      <c r="EFG9" s="291"/>
      <c r="EFH9" s="292"/>
      <c r="EFI9" s="293"/>
      <c r="EFJ9" s="289"/>
      <c r="EFK9" s="290"/>
      <c r="EFL9" s="443"/>
      <c r="EFM9" s="443"/>
      <c r="EFN9" s="443"/>
      <c r="EFO9" s="291"/>
      <c r="EFP9" s="292"/>
      <c r="EFQ9" s="293"/>
      <c r="EFR9" s="289"/>
      <c r="EFS9" s="290"/>
      <c r="EFT9" s="443"/>
      <c r="EFU9" s="443"/>
      <c r="EFV9" s="443"/>
      <c r="EFW9" s="291"/>
      <c r="EFX9" s="292"/>
      <c r="EFY9" s="293"/>
      <c r="EFZ9" s="289"/>
      <c r="EGA9" s="290"/>
      <c r="EGB9" s="443"/>
      <c r="EGC9" s="443"/>
      <c r="EGD9" s="443"/>
      <c r="EGE9" s="291"/>
      <c r="EGF9" s="292"/>
      <c r="EGG9" s="293"/>
      <c r="EGH9" s="289"/>
      <c r="EGI9" s="290"/>
      <c r="EGJ9" s="443"/>
      <c r="EGK9" s="443"/>
      <c r="EGL9" s="443"/>
      <c r="EGM9" s="291"/>
      <c r="EGN9" s="292"/>
      <c r="EGO9" s="293"/>
      <c r="EGP9" s="289"/>
      <c r="EGQ9" s="290"/>
      <c r="EGR9" s="443"/>
      <c r="EGS9" s="443"/>
      <c r="EGT9" s="443"/>
      <c r="EGU9" s="291"/>
      <c r="EGV9" s="292"/>
      <c r="EGW9" s="293"/>
      <c r="EGX9" s="289"/>
      <c r="EGY9" s="290"/>
      <c r="EGZ9" s="443"/>
      <c r="EHA9" s="443"/>
      <c r="EHB9" s="443"/>
      <c r="EHC9" s="291"/>
      <c r="EHD9" s="292"/>
      <c r="EHE9" s="293"/>
      <c r="EHF9" s="289"/>
      <c r="EHG9" s="290"/>
      <c r="EHH9" s="443"/>
      <c r="EHI9" s="443"/>
      <c r="EHJ9" s="443"/>
      <c r="EHK9" s="291"/>
      <c r="EHL9" s="292"/>
      <c r="EHM9" s="293"/>
      <c r="EHN9" s="289"/>
      <c r="EHO9" s="290"/>
      <c r="EHP9" s="443"/>
      <c r="EHQ9" s="443"/>
      <c r="EHR9" s="443"/>
      <c r="EHS9" s="291"/>
      <c r="EHT9" s="292"/>
      <c r="EHU9" s="293"/>
      <c r="EHV9" s="289"/>
      <c r="EHW9" s="290"/>
      <c r="EHX9" s="443"/>
      <c r="EHY9" s="443"/>
      <c r="EHZ9" s="443"/>
      <c r="EIA9" s="291"/>
      <c r="EIB9" s="292"/>
      <c r="EIC9" s="293"/>
      <c r="EID9" s="289"/>
      <c r="EIE9" s="290"/>
      <c r="EIF9" s="443"/>
      <c r="EIG9" s="443"/>
      <c r="EIH9" s="443"/>
      <c r="EII9" s="291"/>
      <c r="EIJ9" s="292"/>
      <c r="EIK9" s="293"/>
      <c r="EIL9" s="289"/>
      <c r="EIM9" s="290"/>
      <c r="EIN9" s="443"/>
      <c r="EIO9" s="443"/>
      <c r="EIP9" s="443"/>
      <c r="EIQ9" s="291"/>
      <c r="EIR9" s="292"/>
      <c r="EIS9" s="293"/>
      <c r="EIT9" s="289"/>
      <c r="EIU9" s="290"/>
      <c r="EIV9" s="443"/>
      <c r="EIW9" s="443"/>
      <c r="EIX9" s="443"/>
      <c r="EIY9" s="291"/>
      <c r="EIZ9" s="292"/>
      <c r="EJA9" s="293"/>
      <c r="EJB9" s="289"/>
      <c r="EJC9" s="290"/>
      <c r="EJD9" s="443"/>
      <c r="EJE9" s="443"/>
      <c r="EJF9" s="443"/>
      <c r="EJG9" s="291"/>
      <c r="EJH9" s="292"/>
      <c r="EJI9" s="293"/>
      <c r="EJJ9" s="289"/>
      <c r="EJK9" s="290"/>
      <c r="EJL9" s="443"/>
      <c r="EJM9" s="443"/>
      <c r="EJN9" s="443"/>
      <c r="EJO9" s="291"/>
      <c r="EJP9" s="292"/>
      <c r="EJQ9" s="293"/>
      <c r="EJR9" s="289"/>
      <c r="EJS9" s="290"/>
      <c r="EJT9" s="443"/>
      <c r="EJU9" s="443"/>
      <c r="EJV9" s="443"/>
      <c r="EJW9" s="291"/>
      <c r="EJX9" s="292"/>
      <c r="EJY9" s="293"/>
      <c r="EJZ9" s="289"/>
      <c r="EKA9" s="290"/>
      <c r="EKB9" s="443"/>
      <c r="EKC9" s="443"/>
      <c r="EKD9" s="443"/>
      <c r="EKE9" s="291"/>
      <c r="EKF9" s="292"/>
      <c r="EKG9" s="293"/>
      <c r="EKH9" s="289"/>
      <c r="EKI9" s="290"/>
      <c r="EKJ9" s="443"/>
      <c r="EKK9" s="443"/>
      <c r="EKL9" s="443"/>
      <c r="EKM9" s="291"/>
      <c r="EKN9" s="292"/>
      <c r="EKO9" s="293"/>
      <c r="EKP9" s="289"/>
      <c r="EKQ9" s="290"/>
      <c r="EKR9" s="443"/>
      <c r="EKS9" s="443"/>
      <c r="EKT9" s="443"/>
      <c r="EKU9" s="291"/>
      <c r="EKV9" s="292"/>
      <c r="EKW9" s="293"/>
      <c r="EKX9" s="289"/>
      <c r="EKY9" s="290"/>
      <c r="EKZ9" s="443"/>
      <c r="ELA9" s="443"/>
      <c r="ELB9" s="443"/>
      <c r="ELC9" s="291"/>
      <c r="ELD9" s="292"/>
      <c r="ELE9" s="293"/>
      <c r="ELF9" s="289"/>
      <c r="ELG9" s="290"/>
      <c r="ELH9" s="443"/>
      <c r="ELI9" s="443"/>
      <c r="ELJ9" s="443"/>
      <c r="ELK9" s="291"/>
      <c r="ELL9" s="292"/>
      <c r="ELM9" s="293"/>
      <c r="ELN9" s="289"/>
      <c r="ELO9" s="290"/>
      <c r="ELP9" s="443"/>
      <c r="ELQ9" s="443"/>
      <c r="ELR9" s="443"/>
      <c r="ELS9" s="291"/>
      <c r="ELT9" s="292"/>
      <c r="ELU9" s="293"/>
      <c r="ELV9" s="289"/>
      <c r="ELW9" s="290"/>
      <c r="ELX9" s="443"/>
      <c r="ELY9" s="443"/>
      <c r="ELZ9" s="443"/>
      <c r="EMA9" s="291"/>
      <c r="EMB9" s="292"/>
      <c r="EMC9" s="293"/>
      <c r="EMD9" s="289"/>
      <c r="EME9" s="290"/>
      <c r="EMF9" s="443"/>
      <c r="EMG9" s="443"/>
      <c r="EMH9" s="443"/>
      <c r="EMI9" s="291"/>
      <c r="EMJ9" s="292"/>
      <c r="EMK9" s="293"/>
      <c r="EML9" s="289"/>
      <c r="EMM9" s="290"/>
      <c r="EMN9" s="443"/>
      <c r="EMO9" s="443"/>
      <c r="EMP9" s="443"/>
      <c r="EMQ9" s="291"/>
      <c r="EMR9" s="292"/>
      <c r="EMS9" s="293"/>
      <c r="EMT9" s="289"/>
      <c r="EMU9" s="290"/>
      <c r="EMV9" s="443"/>
      <c r="EMW9" s="443"/>
      <c r="EMX9" s="443"/>
      <c r="EMY9" s="291"/>
      <c r="EMZ9" s="292"/>
      <c r="ENA9" s="293"/>
      <c r="ENB9" s="289"/>
      <c r="ENC9" s="290"/>
      <c r="END9" s="443"/>
      <c r="ENE9" s="443"/>
      <c r="ENF9" s="443"/>
      <c r="ENG9" s="291"/>
      <c r="ENH9" s="292"/>
      <c r="ENI9" s="293"/>
      <c r="ENJ9" s="289"/>
      <c r="ENK9" s="290"/>
      <c r="ENL9" s="443"/>
      <c r="ENM9" s="443"/>
      <c r="ENN9" s="443"/>
      <c r="ENO9" s="291"/>
      <c r="ENP9" s="292"/>
      <c r="ENQ9" s="293"/>
      <c r="ENR9" s="289"/>
      <c r="ENS9" s="290"/>
      <c r="ENT9" s="443"/>
      <c r="ENU9" s="443"/>
      <c r="ENV9" s="443"/>
      <c r="ENW9" s="291"/>
      <c r="ENX9" s="292"/>
      <c r="ENY9" s="293"/>
      <c r="ENZ9" s="289"/>
      <c r="EOA9" s="290"/>
      <c r="EOB9" s="443"/>
      <c r="EOC9" s="443"/>
      <c r="EOD9" s="443"/>
      <c r="EOE9" s="291"/>
      <c r="EOF9" s="292"/>
      <c r="EOG9" s="293"/>
      <c r="EOH9" s="289"/>
      <c r="EOI9" s="290"/>
      <c r="EOJ9" s="443"/>
      <c r="EOK9" s="443"/>
      <c r="EOL9" s="443"/>
      <c r="EOM9" s="291"/>
      <c r="EON9" s="292"/>
      <c r="EOO9" s="293"/>
      <c r="EOP9" s="289"/>
      <c r="EOQ9" s="290"/>
      <c r="EOR9" s="443"/>
      <c r="EOS9" s="443"/>
      <c r="EOT9" s="443"/>
      <c r="EOU9" s="291"/>
      <c r="EOV9" s="292"/>
      <c r="EOW9" s="293"/>
      <c r="EOX9" s="289"/>
      <c r="EOY9" s="290"/>
      <c r="EOZ9" s="443"/>
      <c r="EPA9" s="443"/>
      <c r="EPB9" s="443"/>
      <c r="EPC9" s="291"/>
      <c r="EPD9" s="292"/>
      <c r="EPE9" s="293"/>
      <c r="EPF9" s="289"/>
      <c r="EPG9" s="290"/>
      <c r="EPH9" s="443"/>
      <c r="EPI9" s="443"/>
      <c r="EPJ9" s="443"/>
      <c r="EPK9" s="291"/>
      <c r="EPL9" s="292"/>
      <c r="EPM9" s="293"/>
      <c r="EPN9" s="289"/>
      <c r="EPO9" s="290"/>
      <c r="EPP9" s="443"/>
      <c r="EPQ9" s="443"/>
      <c r="EPR9" s="443"/>
      <c r="EPS9" s="291"/>
      <c r="EPT9" s="292"/>
      <c r="EPU9" s="293"/>
      <c r="EPV9" s="289"/>
      <c r="EPW9" s="290"/>
      <c r="EPX9" s="443"/>
      <c r="EPY9" s="443"/>
      <c r="EPZ9" s="443"/>
      <c r="EQA9" s="291"/>
      <c r="EQB9" s="292"/>
      <c r="EQC9" s="293"/>
      <c r="EQD9" s="289"/>
      <c r="EQE9" s="290"/>
      <c r="EQF9" s="443"/>
      <c r="EQG9" s="443"/>
      <c r="EQH9" s="443"/>
      <c r="EQI9" s="291"/>
      <c r="EQJ9" s="292"/>
      <c r="EQK9" s="293"/>
      <c r="EQL9" s="289"/>
      <c r="EQM9" s="290"/>
      <c r="EQN9" s="443"/>
      <c r="EQO9" s="443"/>
      <c r="EQP9" s="443"/>
      <c r="EQQ9" s="291"/>
      <c r="EQR9" s="292"/>
      <c r="EQS9" s="293"/>
      <c r="EQT9" s="289"/>
      <c r="EQU9" s="290"/>
      <c r="EQV9" s="443"/>
      <c r="EQW9" s="443"/>
      <c r="EQX9" s="443"/>
      <c r="EQY9" s="291"/>
      <c r="EQZ9" s="292"/>
      <c r="ERA9" s="293"/>
      <c r="ERB9" s="289"/>
      <c r="ERC9" s="290"/>
      <c r="ERD9" s="443"/>
      <c r="ERE9" s="443"/>
      <c r="ERF9" s="443"/>
      <c r="ERG9" s="291"/>
      <c r="ERH9" s="292"/>
      <c r="ERI9" s="293"/>
      <c r="ERJ9" s="289"/>
      <c r="ERK9" s="290"/>
      <c r="ERL9" s="443"/>
      <c r="ERM9" s="443"/>
      <c r="ERN9" s="443"/>
      <c r="ERO9" s="291"/>
      <c r="ERP9" s="292"/>
      <c r="ERQ9" s="293"/>
      <c r="ERR9" s="289"/>
      <c r="ERS9" s="290"/>
      <c r="ERT9" s="443"/>
      <c r="ERU9" s="443"/>
      <c r="ERV9" s="443"/>
      <c r="ERW9" s="291"/>
      <c r="ERX9" s="292"/>
      <c r="ERY9" s="293"/>
      <c r="ERZ9" s="289"/>
      <c r="ESA9" s="290"/>
      <c r="ESB9" s="443"/>
      <c r="ESC9" s="443"/>
      <c r="ESD9" s="443"/>
      <c r="ESE9" s="291"/>
      <c r="ESF9" s="292"/>
      <c r="ESG9" s="293"/>
      <c r="ESH9" s="289"/>
      <c r="ESI9" s="290"/>
      <c r="ESJ9" s="443"/>
      <c r="ESK9" s="443"/>
      <c r="ESL9" s="443"/>
      <c r="ESM9" s="291"/>
      <c r="ESN9" s="292"/>
      <c r="ESO9" s="293"/>
      <c r="ESP9" s="289"/>
      <c r="ESQ9" s="290"/>
      <c r="ESR9" s="443"/>
      <c r="ESS9" s="443"/>
      <c r="EST9" s="443"/>
      <c r="ESU9" s="291"/>
      <c r="ESV9" s="292"/>
      <c r="ESW9" s="293"/>
      <c r="ESX9" s="289"/>
      <c r="ESY9" s="290"/>
      <c r="ESZ9" s="443"/>
      <c r="ETA9" s="443"/>
      <c r="ETB9" s="443"/>
      <c r="ETC9" s="291"/>
      <c r="ETD9" s="292"/>
      <c r="ETE9" s="293"/>
      <c r="ETF9" s="289"/>
      <c r="ETG9" s="290"/>
      <c r="ETH9" s="443"/>
      <c r="ETI9" s="443"/>
      <c r="ETJ9" s="443"/>
      <c r="ETK9" s="291"/>
      <c r="ETL9" s="292"/>
      <c r="ETM9" s="293"/>
      <c r="ETN9" s="289"/>
      <c r="ETO9" s="290"/>
      <c r="ETP9" s="443"/>
      <c r="ETQ9" s="443"/>
      <c r="ETR9" s="443"/>
      <c r="ETS9" s="291"/>
      <c r="ETT9" s="292"/>
      <c r="ETU9" s="293"/>
      <c r="ETV9" s="289"/>
      <c r="ETW9" s="290"/>
      <c r="ETX9" s="443"/>
      <c r="ETY9" s="443"/>
      <c r="ETZ9" s="443"/>
      <c r="EUA9" s="291"/>
      <c r="EUB9" s="292"/>
      <c r="EUC9" s="293"/>
      <c r="EUD9" s="289"/>
      <c r="EUE9" s="290"/>
      <c r="EUF9" s="443"/>
      <c r="EUG9" s="443"/>
      <c r="EUH9" s="443"/>
      <c r="EUI9" s="291"/>
      <c r="EUJ9" s="292"/>
      <c r="EUK9" s="293"/>
      <c r="EUL9" s="289"/>
      <c r="EUM9" s="290"/>
      <c r="EUN9" s="443"/>
      <c r="EUO9" s="443"/>
      <c r="EUP9" s="443"/>
      <c r="EUQ9" s="291"/>
      <c r="EUR9" s="292"/>
      <c r="EUS9" s="293"/>
      <c r="EUT9" s="289"/>
      <c r="EUU9" s="290"/>
      <c r="EUV9" s="443"/>
      <c r="EUW9" s="443"/>
      <c r="EUX9" s="443"/>
      <c r="EUY9" s="291"/>
      <c r="EUZ9" s="292"/>
      <c r="EVA9" s="293"/>
      <c r="EVB9" s="289"/>
      <c r="EVC9" s="290"/>
      <c r="EVD9" s="443"/>
      <c r="EVE9" s="443"/>
      <c r="EVF9" s="443"/>
      <c r="EVG9" s="291"/>
      <c r="EVH9" s="292"/>
      <c r="EVI9" s="293"/>
      <c r="EVJ9" s="289"/>
      <c r="EVK9" s="290"/>
      <c r="EVL9" s="443"/>
      <c r="EVM9" s="443"/>
      <c r="EVN9" s="443"/>
      <c r="EVO9" s="291"/>
      <c r="EVP9" s="292"/>
      <c r="EVQ9" s="293"/>
      <c r="EVR9" s="289"/>
      <c r="EVS9" s="290"/>
      <c r="EVT9" s="443"/>
      <c r="EVU9" s="443"/>
      <c r="EVV9" s="443"/>
      <c r="EVW9" s="291"/>
      <c r="EVX9" s="292"/>
      <c r="EVY9" s="293"/>
      <c r="EVZ9" s="289"/>
      <c r="EWA9" s="290"/>
      <c r="EWB9" s="443"/>
      <c r="EWC9" s="443"/>
      <c r="EWD9" s="443"/>
      <c r="EWE9" s="291"/>
      <c r="EWF9" s="292"/>
      <c r="EWG9" s="293"/>
      <c r="EWH9" s="289"/>
      <c r="EWI9" s="290"/>
      <c r="EWJ9" s="443"/>
      <c r="EWK9" s="443"/>
      <c r="EWL9" s="443"/>
      <c r="EWM9" s="291"/>
      <c r="EWN9" s="292"/>
      <c r="EWO9" s="293"/>
      <c r="EWP9" s="289"/>
      <c r="EWQ9" s="290"/>
      <c r="EWR9" s="443"/>
      <c r="EWS9" s="443"/>
      <c r="EWT9" s="443"/>
      <c r="EWU9" s="291"/>
      <c r="EWV9" s="292"/>
      <c r="EWW9" s="293"/>
      <c r="EWX9" s="289"/>
      <c r="EWY9" s="290"/>
      <c r="EWZ9" s="443"/>
      <c r="EXA9" s="443"/>
      <c r="EXB9" s="443"/>
      <c r="EXC9" s="291"/>
      <c r="EXD9" s="292"/>
      <c r="EXE9" s="293"/>
      <c r="EXF9" s="289"/>
      <c r="EXG9" s="290"/>
      <c r="EXH9" s="443"/>
      <c r="EXI9" s="443"/>
      <c r="EXJ9" s="443"/>
      <c r="EXK9" s="291"/>
      <c r="EXL9" s="292"/>
      <c r="EXM9" s="293"/>
      <c r="EXN9" s="289"/>
      <c r="EXO9" s="290"/>
      <c r="EXP9" s="443"/>
      <c r="EXQ9" s="443"/>
      <c r="EXR9" s="443"/>
      <c r="EXS9" s="291"/>
      <c r="EXT9" s="292"/>
      <c r="EXU9" s="293"/>
      <c r="EXV9" s="289"/>
      <c r="EXW9" s="290"/>
      <c r="EXX9" s="443"/>
      <c r="EXY9" s="443"/>
      <c r="EXZ9" s="443"/>
      <c r="EYA9" s="291"/>
      <c r="EYB9" s="292"/>
      <c r="EYC9" s="293"/>
      <c r="EYD9" s="289"/>
      <c r="EYE9" s="290"/>
      <c r="EYF9" s="443"/>
      <c r="EYG9" s="443"/>
      <c r="EYH9" s="443"/>
      <c r="EYI9" s="291"/>
      <c r="EYJ9" s="292"/>
      <c r="EYK9" s="293"/>
      <c r="EYL9" s="289"/>
      <c r="EYM9" s="290"/>
      <c r="EYN9" s="443"/>
      <c r="EYO9" s="443"/>
      <c r="EYP9" s="443"/>
      <c r="EYQ9" s="291"/>
      <c r="EYR9" s="292"/>
      <c r="EYS9" s="293"/>
      <c r="EYT9" s="289"/>
      <c r="EYU9" s="290"/>
      <c r="EYV9" s="443"/>
      <c r="EYW9" s="443"/>
      <c r="EYX9" s="443"/>
      <c r="EYY9" s="291"/>
      <c r="EYZ9" s="292"/>
      <c r="EZA9" s="293"/>
      <c r="EZB9" s="289"/>
      <c r="EZC9" s="290"/>
      <c r="EZD9" s="443"/>
      <c r="EZE9" s="443"/>
      <c r="EZF9" s="443"/>
      <c r="EZG9" s="291"/>
      <c r="EZH9" s="292"/>
      <c r="EZI9" s="293"/>
      <c r="EZJ9" s="289"/>
      <c r="EZK9" s="290"/>
      <c r="EZL9" s="443"/>
      <c r="EZM9" s="443"/>
      <c r="EZN9" s="443"/>
      <c r="EZO9" s="291"/>
      <c r="EZP9" s="292"/>
      <c r="EZQ9" s="293"/>
      <c r="EZR9" s="289"/>
      <c r="EZS9" s="290"/>
      <c r="EZT9" s="443"/>
      <c r="EZU9" s="443"/>
      <c r="EZV9" s="443"/>
      <c r="EZW9" s="291"/>
      <c r="EZX9" s="292"/>
      <c r="EZY9" s="293"/>
      <c r="EZZ9" s="289"/>
      <c r="FAA9" s="290"/>
      <c r="FAB9" s="443"/>
      <c r="FAC9" s="443"/>
      <c r="FAD9" s="443"/>
      <c r="FAE9" s="291"/>
      <c r="FAF9" s="292"/>
      <c r="FAG9" s="293"/>
      <c r="FAH9" s="289"/>
      <c r="FAI9" s="290"/>
      <c r="FAJ9" s="443"/>
      <c r="FAK9" s="443"/>
      <c r="FAL9" s="443"/>
      <c r="FAM9" s="291"/>
      <c r="FAN9" s="292"/>
      <c r="FAO9" s="293"/>
      <c r="FAP9" s="289"/>
      <c r="FAQ9" s="290"/>
      <c r="FAR9" s="443"/>
      <c r="FAS9" s="443"/>
      <c r="FAT9" s="443"/>
      <c r="FAU9" s="291"/>
      <c r="FAV9" s="292"/>
      <c r="FAW9" s="293"/>
      <c r="FAX9" s="289"/>
      <c r="FAY9" s="290"/>
      <c r="FAZ9" s="443"/>
      <c r="FBA9" s="443"/>
      <c r="FBB9" s="443"/>
      <c r="FBC9" s="291"/>
      <c r="FBD9" s="292"/>
      <c r="FBE9" s="293"/>
      <c r="FBF9" s="289"/>
      <c r="FBG9" s="290"/>
      <c r="FBH9" s="443"/>
      <c r="FBI9" s="443"/>
      <c r="FBJ9" s="443"/>
      <c r="FBK9" s="291"/>
      <c r="FBL9" s="292"/>
      <c r="FBM9" s="293"/>
      <c r="FBN9" s="289"/>
      <c r="FBO9" s="290"/>
      <c r="FBP9" s="443"/>
      <c r="FBQ9" s="443"/>
      <c r="FBR9" s="443"/>
      <c r="FBS9" s="291"/>
      <c r="FBT9" s="292"/>
      <c r="FBU9" s="293"/>
      <c r="FBV9" s="289"/>
      <c r="FBW9" s="290"/>
      <c r="FBX9" s="443"/>
      <c r="FBY9" s="443"/>
      <c r="FBZ9" s="443"/>
      <c r="FCA9" s="291"/>
      <c r="FCB9" s="292"/>
      <c r="FCC9" s="293"/>
      <c r="FCD9" s="289"/>
      <c r="FCE9" s="290"/>
      <c r="FCF9" s="443"/>
      <c r="FCG9" s="443"/>
      <c r="FCH9" s="443"/>
      <c r="FCI9" s="291"/>
      <c r="FCJ9" s="292"/>
      <c r="FCK9" s="293"/>
      <c r="FCL9" s="289"/>
      <c r="FCM9" s="290"/>
      <c r="FCN9" s="443"/>
      <c r="FCO9" s="443"/>
      <c r="FCP9" s="443"/>
      <c r="FCQ9" s="291"/>
      <c r="FCR9" s="292"/>
      <c r="FCS9" s="293"/>
      <c r="FCT9" s="289"/>
      <c r="FCU9" s="290"/>
      <c r="FCV9" s="443"/>
      <c r="FCW9" s="443"/>
      <c r="FCX9" s="443"/>
      <c r="FCY9" s="291"/>
      <c r="FCZ9" s="292"/>
      <c r="FDA9" s="293"/>
      <c r="FDB9" s="289"/>
      <c r="FDC9" s="290"/>
      <c r="FDD9" s="443"/>
      <c r="FDE9" s="443"/>
      <c r="FDF9" s="443"/>
      <c r="FDG9" s="291"/>
      <c r="FDH9" s="292"/>
      <c r="FDI9" s="293"/>
      <c r="FDJ9" s="289"/>
      <c r="FDK9" s="290"/>
      <c r="FDL9" s="443"/>
      <c r="FDM9" s="443"/>
      <c r="FDN9" s="443"/>
      <c r="FDO9" s="291"/>
      <c r="FDP9" s="292"/>
      <c r="FDQ9" s="293"/>
      <c r="FDR9" s="289"/>
      <c r="FDS9" s="290"/>
      <c r="FDT9" s="443"/>
      <c r="FDU9" s="443"/>
      <c r="FDV9" s="443"/>
      <c r="FDW9" s="291"/>
      <c r="FDX9" s="292"/>
      <c r="FDY9" s="293"/>
      <c r="FDZ9" s="289"/>
      <c r="FEA9" s="290"/>
      <c r="FEB9" s="443"/>
      <c r="FEC9" s="443"/>
      <c r="FED9" s="443"/>
      <c r="FEE9" s="291"/>
      <c r="FEF9" s="292"/>
      <c r="FEG9" s="293"/>
      <c r="FEH9" s="289"/>
      <c r="FEI9" s="290"/>
      <c r="FEJ9" s="443"/>
      <c r="FEK9" s="443"/>
      <c r="FEL9" s="443"/>
      <c r="FEM9" s="291"/>
      <c r="FEN9" s="292"/>
      <c r="FEO9" s="293"/>
      <c r="FEP9" s="289"/>
      <c r="FEQ9" s="290"/>
      <c r="FER9" s="443"/>
      <c r="FES9" s="443"/>
      <c r="FET9" s="443"/>
      <c r="FEU9" s="291"/>
      <c r="FEV9" s="292"/>
      <c r="FEW9" s="293"/>
      <c r="FEX9" s="289"/>
      <c r="FEY9" s="290"/>
      <c r="FEZ9" s="443"/>
      <c r="FFA9" s="443"/>
      <c r="FFB9" s="443"/>
      <c r="FFC9" s="291"/>
      <c r="FFD9" s="292"/>
      <c r="FFE9" s="293"/>
      <c r="FFF9" s="289"/>
      <c r="FFG9" s="290"/>
      <c r="FFH9" s="443"/>
      <c r="FFI9" s="443"/>
      <c r="FFJ9" s="443"/>
      <c r="FFK9" s="291"/>
      <c r="FFL9" s="292"/>
      <c r="FFM9" s="293"/>
      <c r="FFN9" s="289"/>
      <c r="FFO9" s="290"/>
      <c r="FFP9" s="443"/>
      <c r="FFQ9" s="443"/>
      <c r="FFR9" s="443"/>
      <c r="FFS9" s="291"/>
      <c r="FFT9" s="292"/>
      <c r="FFU9" s="293"/>
      <c r="FFV9" s="289"/>
      <c r="FFW9" s="290"/>
      <c r="FFX9" s="443"/>
      <c r="FFY9" s="443"/>
      <c r="FFZ9" s="443"/>
      <c r="FGA9" s="291"/>
      <c r="FGB9" s="292"/>
      <c r="FGC9" s="293"/>
      <c r="FGD9" s="289"/>
      <c r="FGE9" s="290"/>
      <c r="FGF9" s="443"/>
      <c r="FGG9" s="443"/>
      <c r="FGH9" s="443"/>
      <c r="FGI9" s="291"/>
      <c r="FGJ9" s="292"/>
      <c r="FGK9" s="293"/>
      <c r="FGL9" s="289"/>
      <c r="FGM9" s="290"/>
      <c r="FGN9" s="443"/>
      <c r="FGO9" s="443"/>
      <c r="FGP9" s="443"/>
      <c r="FGQ9" s="291"/>
      <c r="FGR9" s="292"/>
      <c r="FGS9" s="293"/>
      <c r="FGT9" s="289"/>
      <c r="FGU9" s="290"/>
      <c r="FGV9" s="443"/>
      <c r="FGW9" s="443"/>
      <c r="FGX9" s="443"/>
      <c r="FGY9" s="291"/>
      <c r="FGZ9" s="292"/>
      <c r="FHA9" s="293"/>
      <c r="FHB9" s="289"/>
      <c r="FHC9" s="290"/>
      <c r="FHD9" s="443"/>
      <c r="FHE9" s="443"/>
      <c r="FHF9" s="443"/>
      <c r="FHG9" s="291"/>
      <c r="FHH9" s="292"/>
      <c r="FHI9" s="293"/>
      <c r="FHJ9" s="289"/>
      <c r="FHK9" s="290"/>
      <c r="FHL9" s="443"/>
      <c r="FHM9" s="443"/>
      <c r="FHN9" s="443"/>
      <c r="FHO9" s="291"/>
      <c r="FHP9" s="292"/>
      <c r="FHQ9" s="293"/>
      <c r="FHR9" s="289"/>
      <c r="FHS9" s="290"/>
      <c r="FHT9" s="443"/>
      <c r="FHU9" s="443"/>
      <c r="FHV9" s="443"/>
      <c r="FHW9" s="291"/>
      <c r="FHX9" s="292"/>
      <c r="FHY9" s="293"/>
      <c r="FHZ9" s="289"/>
      <c r="FIA9" s="290"/>
      <c r="FIB9" s="443"/>
      <c r="FIC9" s="443"/>
      <c r="FID9" s="443"/>
      <c r="FIE9" s="291"/>
      <c r="FIF9" s="292"/>
      <c r="FIG9" s="293"/>
      <c r="FIH9" s="289"/>
      <c r="FII9" s="290"/>
      <c r="FIJ9" s="443"/>
      <c r="FIK9" s="443"/>
      <c r="FIL9" s="443"/>
      <c r="FIM9" s="291"/>
      <c r="FIN9" s="292"/>
      <c r="FIO9" s="293"/>
      <c r="FIP9" s="289"/>
      <c r="FIQ9" s="290"/>
      <c r="FIR9" s="443"/>
      <c r="FIS9" s="443"/>
      <c r="FIT9" s="443"/>
      <c r="FIU9" s="291"/>
      <c r="FIV9" s="292"/>
      <c r="FIW9" s="293"/>
      <c r="FIX9" s="289"/>
      <c r="FIY9" s="290"/>
      <c r="FIZ9" s="443"/>
      <c r="FJA9" s="443"/>
      <c r="FJB9" s="443"/>
      <c r="FJC9" s="291"/>
      <c r="FJD9" s="292"/>
      <c r="FJE9" s="293"/>
      <c r="FJF9" s="289"/>
      <c r="FJG9" s="290"/>
      <c r="FJH9" s="443"/>
      <c r="FJI9" s="443"/>
      <c r="FJJ9" s="443"/>
      <c r="FJK9" s="291"/>
      <c r="FJL9" s="292"/>
      <c r="FJM9" s="293"/>
      <c r="FJN9" s="289"/>
      <c r="FJO9" s="290"/>
      <c r="FJP9" s="443"/>
      <c r="FJQ9" s="443"/>
      <c r="FJR9" s="443"/>
      <c r="FJS9" s="291"/>
      <c r="FJT9" s="292"/>
      <c r="FJU9" s="293"/>
      <c r="FJV9" s="289"/>
      <c r="FJW9" s="290"/>
      <c r="FJX9" s="443"/>
      <c r="FJY9" s="443"/>
      <c r="FJZ9" s="443"/>
      <c r="FKA9" s="291"/>
      <c r="FKB9" s="292"/>
      <c r="FKC9" s="293"/>
      <c r="FKD9" s="289"/>
      <c r="FKE9" s="290"/>
      <c r="FKF9" s="443"/>
      <c r="FKG9" s="443"/>
      <c r="FKH9" s="443"/>
      <c r="FKI9" s="291"/>
      <c r="FKJ9" s="292"/>
      <c r="FKK9" s="293"/>
      <c r="FKL9" s="289"/>
      <c r="FKM9" s="290"/>
      <c r="FKN9" s="443"/>
      <c r="FKO9" s="443"/>
      <c r="FKP9" s="443"/>
      <c r="FKQ9" s="291"/>
      <c r="FKR9" s="292"/>
      <c r="FKS9" s="293"/>
      <c r="FKT9" s="289"/>
      <c r="FKU9" s="290"/>
      <c r="FKV9" s="443"/>
      <c r="FKW9" s="443"/>
      <c r="FKX9" s="443"/>
      <c r="FKY9" s="291"/>
      <c r="FKZ9" s="292"/>
      <c r="FLA9" s="293"/>
      <c r="FLB9" s="289"/>
      <c r="FLC9" s="290"/>
      <c r="FLD9" s="443"/>
      <c r="FLE9" s="443"/>
      <c r="FLF9" s="443"/>
      <c r="FLG9" s="291"/>
      <c r="FLH9" s="292"/>
      <c r="FLI9" s="293"/>
      <c r="FLJ9" s="289"/>
      <c r="FLK9" s="290"/>
      <c r="FLL9" s="443"/>
      <c r="FLM9" s="443"/>
      <c r="FLN9" s="443"/>
      <c r="FLO9" s="291"/>
      <c r="FLP9" s="292"/>
      <c r="FLQ9" s="293"/>
      <c r="FLR9" s="289"/>
      <c r="FLS9" s="290"/>
      <c r="FLT9" s="443"/>
      <c r="FLU9" s="443"/>
      <c r="FLV9" s="443"/>
      <c r="FLW9" s="291"/>
      <c r="FLX9" s="292"/>
      <c r="FLY9" s="293"/>
      <c r="FLZ9" s="289"/>
      <c r="FMA9" s="290"/>
      <c r="FMB9" s="443"/>
      <c r="FMC9" s="443"/>
      <c r="FMD9" s="443"/>
      <c r="FME9" s="291"/>
      <c r="FMF9" s="292"/>
      <c r="FMG9" s="293"/>
      <c r="FMH9" s="289"/>
      <c r="FMI9" s="290"/>
      <c r="FMJ9" s="443"/>
      <c r="FMK9" s="443"/>
      <c r="FML9" s="443"/>
      <c r="FMM9" s="291"/>
      <c r="FMN9" s="292"/>
      <c r="FMO9" s="293"/>
      <c r="FMP9" s="289"/>
      <c r="FMQ9" s="290"/>
      <c r="FMR9" s="443"/>
      <c r="FMS9" s="443"/>
      <c r="FMT9" s="443"/>
      <c r="FMU9" s="291"/>
      <c r="FMV9" s="292"/>
      <c r="FMW9" s="293"/>
      <c r="FMX9" s="289"/>
      <c r="FMY9" s="290"/>
      <c r="FMZ9" s="443"/>
      <c r="FNA9" s="443"/>
      <c r="FNB9" s="443"/>
      <c r="FNC9" s="291"/>
      <c r="FND9" s="292"/>
      <c r="FNE9" s="293"/>
      <c r="FNF9" s="289"/>
      <c r="FNG9" s="290"/>
      <c r="FNH9" s="443"/>
      <c r="FNI9" s="443"/>
      <c r="FNJ9" s="443"/>
      <c r="FNK9" s="291"/>
      <c r="FNL9" s="292"/>
      <c r="FNM9" s="293"/>
      <c r="FNN9" s="289"/>
      <c r="FNO9" s="290"/>
      <c r="FNP9" s="443"/>
      <c r="FNQ9" s="443"/>
      <c r="FNR9" s="443"/>
      <c r="FNS9" s="291"/>
      <c r="FNT9" s="292"/>
      <c r="FNU9" s="293"/>
      <c r="FNV9" s="289"/>
      <c r="FNW9" s="290"/>
      <c r="FNX9" s="443"/>
      <c r="FNY9" s="443"/>
      <c r="FNZ9" s="443"/>
      <c r="FOA9" s="291"/>
      <c r="FOB9" s="292"/>
      <c r="FOC9" s="293"/>
      <c r="FOD9" s="289"/>
      <c r="FOE9" s="290"/>
      <c r="FOF9" s="443"/>
      <c r="FOG9" s="443"/>
      <c r="FOH9" s="443"/>
      <c r="FOI9" s="291"/>
      <c r="FOJ9" s="292"/>
      <c r="FOK9" s="293"/>
      <c r="FOL9" s="289"/>
      <c r="FOM9" s="290"/>
      <c r="FON9" s="443"/>
      <c r="FOO9" s="443"/>
      <c r="FOP9" s="443"/>
      <c r="FOQ9" s="291"/>
      <c r="FOR9" s="292"/>
      <c r="FOS9" s="293"/>
      <c r="FOT9" s="289"/>
      <c r="FOU9" s="290"/>
      <c r="FOV9" s="443"/>
      <c r="FOW9" s="443"/>
      <c r="FOX9" s="443"/>
      <c r="FOY9" s="291"/>
      <c r="FOZ9" s="292"/>
      <c r="FPA9" s="293"/>
      <c r="FPB9" s="289"/>
      <c r="FPC9" s="290"/>
      <c r="FPD9" s="443"/>
      <c r="FPE9" s="443"/>
      <c r="FPF9" s="443"/>
      <c r="FPG9" s="291"/>
      <c r="FPH9" s="292"/>
      <c r="FPI9" s="293"/>
      <c r="FPJ9" s="289"/>
      <c r="FPK9" s="290"/>
      <c r="FPL9" s="443"/>
      <c r="FPM9" s="443"/>
      <c r="FPN9" s="443"/>
      <c r="FPO9" s="291"/>
      <c r="FPP9" s="292"/>
      <c r="FPQ9" s="293"/>
      <c r="FPR9" s="289"/>
      <c r="FPS9" s="290"/>
      <c r="FPT9" s="443"/>
      <c r="FPU9" s="443"/>
      <c r="FPV9" s="443"/>
      <c r="FPW9" s="291"/>
      <c r="FPX9" s="292"/>
      <c r="FPY9" s="293"/>
      <c r="FPZ9" s="289"/>
      <c r="FQA9" s="290"/>
      <c r="FQB9" s="443"/>
      <c r="FQC9" s="443"/>
      <c r="FQD9" s="443"/>
      <c r="FQE9" s="291"/>
      <c r="FQF9" s="292"/>
      <c r="FQG9" s="293"/>
      <c r="FQH9" s="289"/>
      <c r="FQI9" s="290"/>
      <c r="FQJ9" s="443"/>
      <c r="FQK9" s="443"/>
      <c r="FQL9" s="443"/>
      <c r="FQM9" s="291"/>
      <c r="FQN9" s="292"/>
      <c r="FQO9" s="293"/>
      <c r="FQP9" s="289"/>
      <c r="FQQ9" s="290"/>
      <c r="FQR9" s="443"/>
      <c r="FQS9" s="443"/>
      <c r="FQT9" s="443"/>
      <c r="FQU9" s="291"/>
      <c r="FQV9" s="292"/>
      <c r="FQW9" s="293"/>
      <c r="FQX9" s="289"/>
      <c r="FQY9" s="290"/>
      <c r="FQZ9" s="443"/>
      <c r="FRA9" s="443"/>
      <c r="FRB9" s="443"/>
      <c r="FRC9" s="291"/>
      <c r="FRD9" s="292"/>
      <c r="FRE9" s="293"/>
      <c r="FRF9" s="289"/>
      <c r="FRG9" s="290"/>
      <c r="FRH9" s="443"/>
      <c r="FRI9" s="443"/>
      <c r="FRJ9" s="443"/>
      <c r="FRK9" s="291"/>
      <c r="FRL9" s="292"/>
      <c r="FRM9" s="293"/>
      <c r="FRN9" s="289"/>
      <c r="FRO9" s="290"/>
      <c r="FRP9" s="443"/>
      <c r="FRQ9" s="443"/>
      <c r="FRR9" s="443"/>
      <c r="FRS9" s="291"/>
      <c r="FRT9" s="292"/>
      <c r="FRU9" s="293"/>
      <c r="FRV9" s="289"/>
      <c r="FRW9" s="290"/>
      <c r="FRX9" s="443"/>
      <c r="FRY9" s="443"/>
      <c r="FRZ9" s="443"/>
      <c r="FSA9" s="291"/>
      <c r="FSB9" s="292"/>
      <c r="FSC9" s="293"/>
      <c r="FSD9" s="289"/>
      <c r="FSE9" s="290"/>
      <c r="FSF9" s="443"/>
      <c r="FSG9" s="443"/>
      <c r="FSH9" s="443"/>
      <c r="FSI9" s="291"/>
      <c r="FSJ9" s="292"/>
      <c r="FSK9" s="293"/>
      <c r="FSL9" s="289"/>
      <c r="FSM9" s="290"/>
      <c r="FSN9" s="443"/>
      <c r="FSO9" s="443"/>
      <c r="FSP9" s="443"/>
      <c r="FSQ9" s="291"/>
      <c r="FSR9" s="292"/>
      <c r="FSS9" s="293"/>
      <c r="FST9" s="289"/>
      <c r="FSU9" s="290"/>
      <c r="FSV9" s="443"/>
      <c r="FSW9" s="443"/>
      <c r="FSX9" s="443"/>
      <c r="FSY9" s="291"/>
      <c r="FSZ9" s="292"/>
      <c r="FTA9" s="293"/>
      <c r="FTB9" s="289"/>
      <c r="FTC9" s="290"/>
      <c r="FTD9" s="443"/>
      <c r="FTE9" s="443"/>
      <c r="FTF9" s="443"/>
      <c r="FTG9" s="291"/>
      <c r="FTH9" s="292"/>
      <c r="FTI9" s="293"/>
      <c r="FTJ9" s="289"/>
      <c r="FTK9" s="290"/>
      <c r="FTL9" s="443"/>
      <c r="FTM9" s="443"/>
      <c r="FTN9" s="443"/>
      <c r="FTO9" s="291"/>
      <c r="FTP9" s="292"/>
      <c r="FTQ9" s="293"/>
      <c r="FTR9" s="289"/>
      <c r="FTS9" s="290"/>
      <c r="FTT9" s="443"/>
      <c r="FTU9" s="443"/>
      <c r="FTV9" s="443"/>
      <c r="FTW9" s="291"/>
      <c r="FTX9" s="292"/>
      <c r="FTY9" s="293"/>
      <c r="FTZ9" s="289"/>
      <c r="FUA9" s="290"/>
      <c r="FUB9" s="443"/>
      <c r="FUC9" s="443"/>
      <c r="FUD9" s="443"/>
      <c r="FUE9" s="291"/>
      <c r="FUF9" s="292"/>
      <c r="FUG9" s="293"/>
      <c r="FUH9" s="289"/>
      <c r="FUI9" s="290"/>
      <c r="FUJ9" s="443"/>
      <c r="FUK9" s="443"/>
      <c r="FUL9" s="443"/>
      <c r="FUM9" s="291"/>
      <c r="FUN9" s="292"/>
      <c r="FUO9" s="293"/>
      <c r="FUP9" s="289"/>
      <c r="FUQ9" s="290"/>
      <c r="FUR9" s="443"/>
      <c r="FUS9" s="443"/>
      <c r="FUT9" s="443"/>
      <c r="FUU9" s="291"/>
      <c r="FUV9" s="292"/>
      <c r="FUW9" s="293"/>
      <c r="FUX9" s="289"/>
      <c r="FUY9" s="290"/>
      <c r="FUZ9" s="443"/>
      <c r="FVA9" s="443"/>
      <c r="FVB9" s="443"/>
      <c r="FVC9" s="291"/>
      <c r="FVD9" s="292"/>
      <c r="FVE9" s="293"/>
      <c r="FVF9" s="289"/>
      <c r="FVG9" s="290"/>
      <c r="FVH9" s="443"/>
      <c r="FVI9" s="443"/>
      <c r="FVJ9" s="443"/>
      <c r="FVK9" s="291"/>
      <c r="FVL9" s="292"/>
      <c r="FVM9" s="293"/>
      <c r="FVN9" s="289"/>
      <c r="FVO9" s="290"/>
      <c r="FVP9" s="443"/>
      <c r="FVQ9" s="443"/>
      <c r="FVR9" s="443"/>
      <c r="FVS9" s="291"/>
      <c r="FVT9" s="292"/>
      <c r="FVU9" s="293"/>
      <c r="FVV9" s="289"/>
      <c r="FVW9" s="290"/>
      <c r="FVX9" s="443"/>
      <c r="FVY9" s="443"/>
      <c r="FVZ9" s="443"/>
      <c r="FWA9" s="291"/>
      <c r="FWB9" s="292"/>
      <c r="FWC9" s="293"/>
      <c r="FWD9" s="289"/>
      <c r="FWE9" s="290"/>
      <c r="FWF9" s="443"/>
      <c r="FWG9" s="443"/>
      <c r="FWH9" s="443"/>
      <c r="FWI9" s="291"/>
      <c r="FWJ9" s="292"/>
      <c r="FWK9" s="293"/>
      <c r="FWL9" s="289"/>
      <c r="FWM9" s="290"/>
      <c r="FWN9" s="443"/>
      <c r="FWO9" s="443"/>
      <c r="FWP9" s="443"/>
      <c r="FWQ9" s="291"/>
      <c r="FWR9" s="292"/>
      <c r="FWS9" s="293"/>
      <c r="FWT9" s="289"/>
      <c r="FWU9" s="290"/>
      <c r="FWV9" s="443"/>
      <c r="FWW9" s="443"/>
      <c r="FWX9" s="443"/>
      <c r="FWY9" s="291"/>
      <c r="FWZ9" s="292"/>
      <c r="FXA9" s="293"/>
      <c r="FXB9" s="289"/>
      <c r="FXC9" s="290"/>
      <c r="FXD9" s="443"/>
      <c r="FXE9" s="443"/>
      <c r="FXF9" s="443"/>
      <c r="FXG9" s="291"/>
      <c r="FXH9" s="292"/>
      <c r="FXI9" s="293"/>
      <c r="FXJ9" s="289"/>
      <c r="FXK9" s="290"/>
      <c r="FXL9" s="443"/>
      <c r="FXM9" s="443"/>
      <c r="FXN9" s="443"/>
      <c r="FXO9" s="291"/>
      <c r="FXP9" s="292"/>
      <c r="FXQ9" s="293"/>
      <c r="FXR9" s="289"/>
      <c r="FXS9" s="290"/>
      <c r="FXT9" s="443"/>
      <c r="FXU9" s="443"/>
      <c r="FXV9" s="443"/>
      <c r="FXW9" s="291"/>
      <c r="FXX9" s="292"/>
      <c r="FXY9" s="293"/>
      <c r="FXZ9" s="289"/>
      <c r="FYA9" s="290"/>
      <c r="FYB9" s="443"/>
      <c r="FYC9" s="443"/>
      <c r="FYD9" s="443"/>
      <c r="FYE9" s="291"/>
      <c r="FYF9" s="292"/>
      <c r="FYG9" s="293"/>
      <c r="FYH9" s="289"/>
      <c r="FYI9" s="290"/>
      <c r="FYJ9" s="443"/>
      <c r="FYK9" s="443"/>
      <c r="FYL9" s="443"/>
      <c r="FYM9" s="291"/>
      <c r="FYN9" s="292"/>
      <c r="FYO9" s="293"/>
      <c r="FYP9" s="289"/>
      <c r="FYQ9" s="290"/>
      <c r="FYR9" s="443"/>
      <c r="FYS9" s="443"/>
      <c r="FYT9" s="443"/>
      <c r="FYU9" s="291"/>
      <c r="FYV9" s="292"/>
      <c r="FYW9" s="293"/>
      <c r="FYX9" s="289"/>
      <c r="FYY9" s="290"/>
      <c r="FYZ9" s="443"/>
      <c r="FZA9" s="443"/>
      <c r="FZB9" s="443"/>
      <c r="FZC9" s="291"/>
      <c r="FZD9" s="292"/>
      <c r="FZE9" s="293"/>
      <c r="FZF9" s="289"/>
      <c r="FZG9" s="290"/>
      <c r="FZH9" s="443"/>
      <c r="FZI9" s="443"/>
      <c r="FZJ9" s="443"/>
      <c r="FZK9" s="291"/>
      <c r="FZL9" s="292"/>
      <c r="FZM9" s="293"/>
      <c r="FZN9" s="289"/>
      <c r="FZO9" s="290"/>
      <c r="FZP9" s="443"/>
      <c r="FZQ9" s="443"/>
      <c r="FZR9" s="443"/>
      <c r="FZS9" s="291"/>
      <c r="FZT9" s="292"/>
      <c r="FZU9" s="293"/>
      <c r="FZV9" s="289"/>
      <c r="FZW9" s="290"/>
      <c r="FZX9" s="443"/>
      <c r="FZY9" s="443"/>
      <c r="FZZ9" s="443"/>
      <c r="GAA9" s="291"/>
      <c r="GAB9" s="292"/>
      <c r="GAC9" s="293"/>
      <c r="GAD9" s="289"/>
      <c r="GAE9" s="290"/>
      <c r="GAF9" s="443"/>
      <c r="GAG9" s="443"/>
      <c r="GAH9" s="443"/>
      <c r="GAI9" s="291"/>
      <c r="GAJ9" s="292"/>
      <c r="GAK9" s="293"/>
      <c r="GAL9" s="289"/>
      <c r="GAM9" s="290"/>
      <c r="GAN9" s="443"/>
      <c r="GAO9" s="443"/>
      <c r="GAP9" s="443"/>
      <c r="GAQ9" s="291"/>
      <c r="GAR9" s="292"/>
      <c r="GAS9" s="293"/>
      <c r="GAT9" s="289"/>
      <c r="GAU9" s="290"/>
      <c r="GAV9" s="443"/>
      <c r="GAW9" s="443"/>
      <c r="GAX9" s="443"/>
      <c r="GAY9" s="291"/>
      <c r="GAZ9" s="292"/>
      <c r="GBA9" s="293"/>
      <c r="GBB9" s="289"/>
      <c r="GBC9" s="290"/>
      <c r="GBD9" s="443"/>
      <c r="GBE9" s="443"/>
      <c r="GBF9" s="443"/>
      <c r="GBG9" s="291"/>
      <c r="GBH9" s="292"/>
      <c r="GBI9" s="293"/>
      <c r="GBJ9" s="289"/>
      <c r="GBK9" s="290"/>
      <c r="GBL9" s="443"/>
      <c r="GBM9" s="443"/>
      <c r="GBN9" s="443"/>
      <c r="GBO9" s="291"/>
      <c r="GBP9" s="292"/>
      <c r="GBQ9" s="293"/>
      <c r="GBR9" s="289"/>
      <c r="GBS9" s="290"/>
      <c r="GBT9" s="443"/>
      <c r="GBU9" s="443"/>
      <c r="GBV9" s="443"/>
      <c r="GBW9" s="291"/>
      <c r="GBX9" s="292"/>
      <c r="GBY9" s="293"/>
      <c r="GBZ9" s="289"/>
      <c r="GCA9" s="290"/>
      <c r="GCB9" s="443"/>
      <c r="GCC9" s="443"/>
      <c r="GCD9" s="443"/>
      <c r="GCE9" s="291"/>
      <c r="GCF9" s="292"/>
      <c r="GCG9" s="293"/>
      <c r="GCH9" s="289"/>
      <c r="GCI9" s="290"/>
      <c r="GCJ9" s="443"/>
      <c r="GCK9" s="443"/>
      <c r="GCL9" s="443"/>
      <c r="GCM9" s="291"/>
      <c r="GCN9" s="292"/>
      <c r="GCO9" s="293"/>
      <c r="GCP9" s="289"/>
      <c r="GCQ9" s="290"/>
      <c r="GCR9" s="443"/>
      <c r="GCS9" s="443"/>
      <c r="GCT9" s="443"/>
      <c r="GCU9" s="291"/>
      <c r="GCV9" s="292"/>
      <c r="GCW9" s="293"/>
      <c r="GCX9" s="289"/>
      <c r="GCY9" s="290"/>
      <c r="GCZ9" s="443"/>
      <c r="GDA9" s="443"/>
      <c r="GDB9" s="443"/>
      <c r="GDC9" s="291"/>
      <c r="GDD9" s="292"/>
      <c r="GDE9" s="293"/>
      <c r="GDF9" s="289"/>
      <c r="GDG9" s="290"/>
      <c r="GDH9" s="443"/>
      <c r="GDI9" s="443"/>
      <c r="GDJ9" s="443"/>
      <c r="GDK9" s="291"/>
      <c r="GDL9" s="292"/>
      <c r="GDM9" s="293"/>
      <c r="GDN9" s="289"/>
      <c r="GDO9" s="290"/>
      <c r="GDP9" s="443"/>
      <c r="GDQ9" s="443"/>
      <c r="GDR9" s="443"/>
      <c r="GDS9" s="291"/>
      <c r="GDT9" s="292"/>
      <c r="GDU9" s="293"/>
      <c r="GDV9" s="289"/>
      <c r="GDW9" s="290"/>
      <c r="GDX9" s="443"/>
      <c r="GDY9" s="443"/>
      <c r="GDZ9" s="443"/>
      <c r="GEA9" s="291"/>
      <c r="GEB9" s="292"/>
      <c r="GEC9" s="293"/>
      <c r="GED9" s="289"/>
      <c r="GEE9" s="290"/>
      <c r="GEF9" s="443"/>
      <c r="GEG9" s="443"/>
      <c r="GEH9" s="443"/>
      <c r="GEI9" s="291"/>
      <c r="GEJ9" s="292"/>
      <c r="GEK9" s="293"/>
      <c r="GEL9" s="289"/>
      <c r="GEM9" s="290"/>
      <c r="GEN9" s="443"/>
      <c r="GEO9" s="443"/>
      <c r="GEP9" s="443"/>
      <c r="GEQ9" s="291"/>
      <c r="GER9" s="292"/>
      <c r="GES9" s="293"/>
      <c r="GET9" s="289"/>
      <c r="GEU9" s="290"/>
      <c r="GEV9" s="443"/>
      <c r="GEW9" s="443"/>
      <c r="GEX9" s="443"/>
      <c r="GEY9" s="291"/>
      <c r="GEZ9" s="292"/>
      <c r="GFA9" s="293"/>
      <c r="GFB9" s="289"/>
      <c r="GFC9" s="290"/>
      <c r="GFD9" s="443"/>
      <c r="GFE9" s="443"/>
      <c r="GFF9" s="443"/>
      <c r="GFG9" s="291"/>
      <c r="GFH9" s="292"/>
      <c r="GFI9" s="293"/>
      <c r="GFJ9" s="289"/>
      <c r="GFK9" s="290"/>
      <c r="GFL9" s="443"/>
      <c r="GFM9" s="443"/>
      <c r="GFN9" s="443"/>
      <c r="GFO9" s="291"/>
      <c r="GFP9" s="292"/>
      <c r="GFQ9" s="293"/>
      <c r="GFR9" s="289"/>
      <c r="GFS9" s="290"/>
      <c r="GFT9" s="443"/>
      <c r="GFU9" s="443"/>
      <c r="GFV9" s="443"/>
      <c r="GFW9" s="291"/>
      <c r="GFX9" s="292"/>
      <c r="GFY9" s="293"/>
      <c r="GFZ9" s="289"/>
      <c r="GGA9" s="290"/>
      <c r="GGB9" s="443"/>
      <c r="GGC9" s="443"/>
      <c r="GGD9" s="443"/>
      <c r="GGE9" s="291"/>
      <c r="GGF9" s="292"/>
      <c r="GGG9" s="293"/>
      <c r="GGH9" s="289"/>
      <c r="GGI9" s="290"/>
      <c r="GGJ9" s="443"/>
      <c r="GGK9" s="443"/>
      <c r="GGL9" s="443"/>
      <c r="GGM9" s="291"/>
      <c r="GGN9" s="292"/>
      <c r="GGO9" s="293"/>
      <c r="GGP9" s="289"/>
      <c r="GGQ9" s="290"/>
      <c r="GGR9" s="443"/>
      <c r="GGS9" s="443"/>
      <c r="GGT9" s="443"/>
      <c r="GGU9" s="291"/>
      <c r="GGV9" s="292"/>
      <c r="GGW9" s="293"/>
      <c r="GGX9" s="289"/>
      <c r="GGY9" s="290"/>
      <c r="GGZ9" s="443"/>
      <c r="GHA9" s="443"/>
      <c r="GHB9" s="443"/>
      <c r="GHC9" s="291"/>
      <c r="GHD9" s="292"/>
      <c r="GHE9" s="293"/>
      <c r="GHF9" s="289"/>
      <c r="GHG9" s="290"/>
      <c r="GHH9" s="443"/>
      <c r="GHI9" s="443"/>
      <c r="GHJ9" s="443"/>
      <c r="GHK9" s="291"/>
      <c r="GHL9" s="292"/>
      <c r="GHM9" s="293"/>
      <c r="GHN9" s="289"/>
      <c r="GHO9" s="290"/>
      <c r="GHP9" s="443"/>
      <c r="GHQ9" s="443"/>
      <c r="GHR9" s="443"/>
      <c r="GHS9" s="291"/>
      <c r="GHT9" s="292"/>
      <c r="GHU9" s="293"/>
      <c r="GHV9" s="289"/>
      <c r="GHW9" s="290"/>
      <c r="GHX9" s="443"/>
      <c r="GHY9" s="443"/>
      <c r="GHZ9" s="443"/>
      <c r="GIA9" s="291"/>
      <c r="GIB9" s="292"/>
      <c r="GIC9" s="293"/>
      <c r="GID9" s="289"/>
      <c r="GIE9" s="290"/>
      <c r="GIF9" s="443"/>
      <c r="GIG9" s="443"/>
      <c r="GIH9" s="443"/>
      <c r="GII9" s="291"/>
      <c r="GIJ9" s="292"/>
      <c r="GIK9" s="293"/>
      <c r="GIL9" s="289"/>
      <c r="GIM9" s="290"/>
      <c r="GIN9" s="443"/>
      <c r="GIO9" s="443"/>
      <c r="GIP9" s="443"/>
      <c r="GIQ9" s="291"/>
      <c r="GIR9" s="292"/>
      <c r="GIS9" s="293"/>
      <c r="GIT9" s="289"/>
      <c r="GIU9" s="290"/>
      <c r="GIV9" s="443"/>
      <c r="GIW9" s="443"/>
      <c r="GIX9" s="443"/>
      <c r="GIY9" s="291"/>
      <c r="GIZ9" s="292"/>
      <c r="GJA9" s="293"/>
      <c r="GJB9" s="289"/>
      <c r="GJC9" s="290"/>
      <c r="GJD9" s="443"/>
      <c r="GJE9" s="443"/>
      <c r="GJF9" s="443"/>
      <c r="GJG9" s="291"/>
      <c r="GJH9" s="292"/>
      <c r="GJI9" s="293"/>
      <c r="GJJ9" s="289"/>
      <c r="GJK9" s="290"/>
      <c r="GJL9" s="443"/>
      <c r="GJM9" s="443"/>
      <c r="GJN9" s="443"/>
      <c r="GJO9" s="291"/>
      <c r="GJP9" s="292"/>
      <c r="GJQ9" s="293"/>
      <c r="GJR9" s="289"/>
      <c r="GJS9" s="290"/>
      <c r="GJT9" s="443"/>
      <c r="GJU9" s="443"/>
      <c r="GJV9" s="443"/>
      <c r="GJW9" s="291"/>
      <c r="GJX9" s="292"/>
      <c r="GJY9" s="293"/>
      <c r="GJZ9" s="289"/>
      <c r="GKA9" s="290"/>
      <c r="GKB9" s="443"/>
      <c r="GKC9" s="443"/>
      <c r="GKD9" s="443"/>
      <c r="GKE9" s="291"/>
      <c r="GKF9" s="292"/>
      <c r="GKG9" s="293"/>
      <c r="GKH9" s="289"/>
      <c r="GKI9" s="290"/>
      <c r="GKJ9" s="443"/>
      <c r="GKK9" s="443"/>
      <c r="GKL9" s="443"/>
      <c r="GKM9" s="291"/>
      <c r="GKN9" s="292"/>
      <c r="GKO9" s="293"/>
      <c r="GKP9" s="289"/>
      <c r="GKQ9" s="290"/>
      <c r="GKR9" s="443"/>
      <c r="GKS9" s="443"/>
      <c r="GKT9" s="443"/>
      <c r="GKU9" s="291"/>
      <c r="GKV9" s="292"/>
      <c r="GKW9" s="293"/>
      <c r="GKX9" s="289"/>
      <c r="GKY9" s="290"/>
      <c r="GKZ9" s="443"/>
      <c r="GLA9" s="443"/>
      <c r="GLB9" s="443"/>
      <c r="GLC9" s="291"/>
      <c r="GLD9" s="292"/>
      <c r="GLE9" s="293"/>
      <c r="GLF9" s="289"/>
      <c r="GLG9" s="290"/>
      <c r="GLH9" s="443"/>
      <c r="GLI9" s="443"/>
      <c r="GLJ9" s="443"/>
      <c r="GLK9" s="291"/>
      <c r="GLL9" s="292"/>
      <c r="GLM9" s="293"/>
      <c r="GLN9" s="289"/>
      <c r="GLO9" s="290"/>
      <c r="GLP9" s="443"/>
      <c r="GLQ9" s="443"/>
      <c r="GLR9" s="443"/>
      <c r="GLS9" s="291"/>
      <c r="GLT9" s="292"/>
      <c r="GLU9" s="293"/>
      <c r="GLV9" s="289"/>
      <c r="GLW9" s="290"/>
      <c r="GLX9" s="443"/>
      <c r="GLY9" s="443"/>
      <c r="GLZ9" s="443"/>
      <c r="GMA9" s="291"/>
      <c r="GMB9" s="292"/>
      <c r="GMC9" s="293"/>
      <c r="GMD9" s="289"/>
      <c r="GME9" s="290"/>
      <c r="GMF9" s="443"/>
      <c r="GMG9" s="443"/>
      <c r="GMH9" s="443"/>
      <c r="GMI9" s="291"/>
      <c r="GMJ9" s="292"/>
      <c r="GMK9" s="293"/>
      <c r="GML9" s="289"/>
      <c r="GMM9" s="290"/>
      <c r="GMN9" s="443"/>
      <c r="GMO9" s="443"/>
      <c r="GMP9" s="443"/>
      <c r="GMQ9" s="291"/>
      <c r="GMR9" s="292"/>
      <c r="GMS9" s="293"/>
      <c r="GMT9" s="289"/>
      <c r="GMU9" s="290"/>
      <c r="GMV9" s="443"/>
      <c r="GMW9" s="443"/>
      <c r="GMX9" s="443"/>
      <c r="GMY9" s="291"/>
      <c r="GMZ9" s="292"/>
      <c r="GNA9" s="293"/>
      <c r="GNB9" s="289"/>
      <c r="GNC9" s="290"/>
      <c r="GND9" s="443"/>
      <c r="GNE9" s="443"/>
      <c r="GNF9" s="443"/>
      <c r="GNG9" s="291"/>
      <c r="GNH9" s="292"/>
      <c r="GNI9" s="293"/>
      <c r="GNJ9" s="289"/>
      <c r="GNK9" s="290"/>
      <c r="GNL9" s="443"/>
      <c r="GNM9" s="443"/>
      <c r="GNN9" s="443"/>
      <c r="GNO9" s="291"/>
      <c r="GNP9" s="292"/>
      <c r="GNQ9" s="293"/>
      <c r="GNR9" s="289"/>
      <c r="GNS9" s="290"/>
      <c r="GNT9" s="443"/>
      <c r="GNU9" s="443"/>
      <c r="GNV9" s="443"/>
      <c r="GNW9" s="291"/>
      <c r="GNX9" s="292"/>
      <c r="GNY9" s="293"/>
      <c r="GNZ9" s="289"/>
      <c r="GOA9" s="290"/>
      <c r="GOB9" s="443"/>
      <c r="GOC9" s="443"/>
      <c r="GOD9" s="443"/>
      <c r="GOE9" s="291"/>
      <c r="GOF9" s="292"/>
      <c r="GOG9" s="293"/>
      <c r="GOH9" s="289"/>
      <c r="GOI9" s="290"/>
      <c r="GOJ9" s="443"/>
      <c r="GOK9" s="443"/>
      <c r="GOL9" s="443"/>
      <c r="GOM9" s="291"/>
      <c r="GON9" s="292"/>
      <c r="GOO9" s="293"/>
      <c r="GOP9" s="289"/>
      <c r="GOQ9" s="290"/>
      <c r="GOR9" s="443"/>
      <c r="GOS9" s="443"/>
      <c r="GOT9" s="443"/>
      <c r="GOU9" s="291"/>
      <c r="GOV9" s="292"/>
      <c r="GOW9" s="293"/>
      <c r="GOX9" s="289"/>
      <c r="GOY9" s="290"/>
      <c r="GOZ9" s="443"/>
      <c r="GPA9" s="443"/>
      <c r="GPB9" s="443"/>
      <c r="GPC9" s="291"/>
      <c r="GPD9" s="292"/>
      <c r="GPE9" s="293"/>
      <c r="GPF9" s="289"/>
      <c r="GPG9" s="290"/>
      <c r="GPH9" s="443"/>
      <c r="GPI9" s="443"/>
      <c r="GPJ9" s="443"/>
      <c r="GPK9" s="291"/>
      <c r="GPL9" s="292"/>
      <c r="GPM9" s="293"/>
      <c r="GPN9" s="289"/>
      <c r="GPO9" s="290"/>
      <c r="GPP9" s="443"/>
      <c r="GPQ9" s="443"/>
      <c r="GPR9" s="443"/>
      <c r="GPS9" s="291"/>
      <c r="GPT9" s="292"/>
      <c r="GPU9" s="293"/>
      <c r="GPV9" s="289"/>
      <c r="GPW9" s="290"/>
      <c r="GPX9" s="443"/>
      <c r="GPY9" s="443"/>
      <c r="GPZ9" s="443"/>
      <c r="GQA9" s="291"/>
      <c r="GQB9" s="292"/>
      <c r="GQC9" s="293"/>
      <c r="GQD9" s="289"/>
      <c r="GQE9" s="290"/>
      <c r="GQF9" s="443"/>
      <c r="GQG9" s="443"/>
      <c r="GQH9" s="443"/>
      <c r="GQI9" s="291"/>
      <c r="GQJ9" s="292"/>
      <c r="GQK9" s="293"/>
      <c r="GQL9" s="289"/>
      <c r="GQM9" s="290"/>
      <c r="GQN9" s="443"/>
      <c r="GQO9" s="443"/>
      <c r="GQP9" s="443"/>
      <c r="GQQ9" s="291"/>
      <c r="GQR9" s="292"/>
      <c r="GQS9" s="293"/>
      <c r="GQT9" s="289"/>
      <c r="GQU9" s="290"/>
      <c r="GQV9" s="443"/>
      <c r="GQW9" s="443"/>
      <c r="GQX9" s="443"/>
      <c r="GQY9" s="291"/>
      <c r="GQZ9" s="292"/>
      <c r="GRA9" s="293"/>
      <c r="GRB9" s="289"/>
      <c r="GRC9" s="290"/>
      <c r="GRD9" s="443"/>
      <c r="GRE9" s="443"/>
      <c r="GRF9" s="443"/>
      <c r="GRG9" s="291"/>
      <c r="GRH9" s="292"/>
      <c r="GRI9" s="293"/>
      <c r="GRJ9" s="289"/>
      <c r="GRK9" s="290"/>
      <c r="GRL9" s="443"/>
      <c r="GRM9" s="443"/>
      <c r="GRN9" s="443"/>
      <c r="GRO9" s="291"/>
      <c r="GRP9" s="292"/>
      <c r="GRQ9" s="293"/>
      <c r="GRR9" s="289"/>
      <c r="GRS9" s="290"/>
      <c r="GRT9" s="443"/>
      <c r="GRU9" s="443"/>
      <c r="GRV9" s="443"/>
      <c r="GRW9" s="291"/>
      <c r="GRX9" s="292"/>
      <c r="GRY9" s="293"/>
      <c r="GRZ9" s="289"/>
      <c r="GSA9" s="290"/>
      <c r="GSB9" s="443"/>
      <c r="GSC9" s="443"/>
      <c r="GSD9" s="443"/>
      <c r="GSE9" s="291"/>
      <c r="GSF9" s="292"/>
      <c r="GSG9" s="293"/>
      <c r="GSH9" s="289"/>
      <c r="GSI9" s="290"/>
      <c r="GSJ9" s="443"/>
      <c r="GSK9" s="443"/>
      <c r="GSL9" s="443"/>
      <c r="GSM9" s="291"/>
      <c r="GSN9" s="292"/>
      <c r="GSO9" s="293"/>
      <c r="GSP9" s="289"/>
      <c r="GSQ9" s="290"/>
      <c r="GSR9" s="443"/>
      <c r="GSS9" s="443"/>
      <c r="GST9" s="443"/>
      <c r="GSU9" s="291"/>
      <c r="GSV9" s="292"/>
      <c r="GSW9" s="293"/>
      <c r="GSX9" s="289"/>
      <c r="GSY9" s="290"/>
      <c r="GSZ9" s="443"/>
      <c r="GTA9" s="443"/>
      <c r="GTB9" s="443"/>
      <c r="GTC9" s="291"/>
      <c r="GTD9" s="292"/>
      <c r="GTE9" s="293"/>
      <c r="GTF9" s="289"/>
      <c r="GTG9" s="290"/>
      <c r="GTH9" s="443"/>
      <c r="GTI9" s="443"/>
      <c r="GTJ9" s="443"/>
      <c r="GTK9" s="291"/>
      <c r="GTL9" s="292"/>
      <c r="GTM9" s="293"/>
      <c r="GTN9" s="289"/>
      <c r="GTO9" s="290"/>
      <c r="GTP9" s="443"/>
      <c r="GTQ9" s="443"/>
      <c r="GTR9" s="443"/>
      <c r="GTS9" s="291"/>
      <c r="GTT9" s="292"/>
      <c r="GTU9" s="293"/>
      <c r="GTV9" s="289"/>
      <c r="GTW9" s="290"/>
      <c r="GTX9" s="443"/>
      <c r="GTY9" s="443"/>
      <c r="GTZ9" s="443"/>
      <c r="GUA9" s="291"/>
      <c r="GUB9" s="292"/>
      <c r="GUC9" s="293"/>
      <c r="GUD9" s="289"/>
      <c r="GUE9" s="290"/>
      <c r="GUF9" s="443"/>
      <c r="GUG9" s="443"/>
      <c r="GUH9" s="443"/>
      <c r="GUI9" s="291"/>
      <c r="GUJ9" s="292"/>
      <c r="GUK9" s="293"/>
      <c r="GUL9" s="289"/>
      <c r="GUM9" s="290"/>
      <c r="GUN9" s="443"/>
      <c r="GUO9" s="443"/>
      <c r="GUP9" s="443"/>
      <c r="GUQ9" s="291"/>
      <c r="GUR9" s="292"/>
      <c r="GUS9" s="293"/>
      <c r="GUT9" s="289"/>
      <c r="GUU9" s="290"/>
      <c r="GUV9" s="443"/>
      <c r="GUW9" s="443"/>
      <c r="GUX9" s="443"/>
      <c r="GUY9" s="291"/>
      <c r="GUZ9" s="292"/>
      <c r="GVA9" s="293"/>
      <c r="GVB9" s="289"/>
      <c r="GVC9" s="290"/>
      <c r="GVD9" s="443"/>
      <c r="GVE9" s="443"/>
      <c r="GVF9" s="443"/>
      <c r="GVG9" s="291"/>
      <c r="GVH9" s="292"/>
      <c r="GVI9" s="293"/>
      <c r="GVJ9" s="289"/>
      <c r="GVK9" s="290"/>
      <c r="GVL9" s="443"/>
      <c r="GVM9" s="443"/>
      <c r="GVN9" s="443"/>
      <c r="GVO9" s="291"/>
      <c r="GVP9" s="292"/>
      <c r="GVQ9" s="293"/>
      <c r="GVR9" s="289"/>
      <c r="GVS9" s="290"/>
      <c r="GVT9" s="443"/>
      <c r="GVU9" s="443"/>
      <c r="GVV9" s="443"/>
      <c r="GVW9" s="291"/>
      <c r="GVX9" s="292"/>
      <c r="GVY9" s="293"/>
      <c r="GVZ9" s="289"/>
      <c r="GWA9" s="290"/>
      <c r="GWB9" s="443"/>
      <c r="GWC9" s="443"/>
      <c r="GWD9" s="443"/>
      <c r="GWE9" s="291"/>
      <c r="GWF9" s="292"/>
      <c r="GWG9" s="293"/>
      <c r="GWH9" s="289"/>
      <c r="GWI9" s="290"/>
      <c r="GWJ9" s="443"/>
      <c r="GWK9" s="443"/>
      <c r="GWL9" s="443"/>
      <c r="GWM9" s="291"/>
      <c r="GWN9" s="292"/>
      <c r="GWO9" s="293"/>
      <c r="GWP9" s="289"/>
      <c r="GWQ9" s="290"/>
      <c r="GWR9" s="443"/>
      <c r="GWS9" s="443"/>
      <c r="GWT9" s="443"/>
      <c r="GWU9" s="291"/>
      <c r="GWV9" s="292"/>
      <c r="GWW9" s="293"/>
      <c r="GWX9" s="289"/>
      <c r="GWY9" s="290"/>
      <c r="GWZ9" s="443"/>
      <c r="GXA9" s="443"/>
      <c r="GXB9" s="443"/>
      <c r="GXC9" s="291"/>
      <c r="GXD9" s="292"/>
      <c r="GXE9" s="293"/>
      <c r="GXF9" s="289"/>
      <c r="GXG9" s="290"/>
      <c r="GXH9" s="443"/>
      <c r="GXI9" s="443"/>
      <c r="GXJ9" s="443"/>
      <c r="GXK9" s="291"/>
      <c r="GXL9" s="292"/>
      <c r="GXM9" s="293"/>
      <c r="GXN9" s="289"/>
      <c r="GXO9" s="290"/>
      <c r="GXP9" s="443"/>
      <c r="GXQ9" s="443"/>
      <c r="GXR9" s="443"/>
      <c r="GXS9" s="291"/>
      <c r="GXT9" s="292"/>
      <c r="GXU9" s="293"/>
      <c r="GXV9" s="289"/>
      <c r="GXW9" s="290"/>
      <c r="GXX9" s="443"/>
      <c r="GXY9" s="443"/>
      <c r="GXZ9" s="443"/>
      <c r="GYA9" s="291"/>
      <c r="GYB9" s="292"/>
      <c r="GYC9" s="293"/>
      <c r="GYD9" s="289"/>
      <c r="GYE9" s="290"/>
      <c r="GYF9" s="443"/>
      <c r="GYG9" s="443"/>
      <c r="GYH9" s="443"/>
      <c r="GYI9" s="291"/>
      <c r="GYJ9" s="292"/>
      <c r="GYK9" s="293"/>
      <c r="GYL9" s="289"/>
      <c r="GYM9" s="290"/>
      <c r="GYN9" s="443"/>
      <c r="GYO9" s="443"/>
      <c r="GYP9" s="443"/>
      <c r="GYQ9" s="291"/>
      <c r="GYR9" s="292"/>
      <c r="GYS9" s="293"/>
      <c r="GYT9" s="289"/>
      <c r="GYU9" s="290"/>
      <c r="GYV9" s="443"/>
      <c r="GYW9" s="443"/>
      <c r="GYX9" s="443"/>
      <c r="GYY9" s="291"/>
      <c r="GYZ9" s="292"/>
      <c r="GZA9" s="293"/>
      <c r="GZB9" s="289"/>
      <c r="GZC9" s="290"/>
      <c r="GZD9" s="443"/>
      <c r="GZE9" s="443"/>
      <c r="GZF9" s="443"/>
      <c r="GZG9" s="291"/>
      <c r="GZH9" s="292"/>
      <c r="GZI9" s="293"/>
      <c r="GZJ9" s="289"/>
      <c r="GZK9" s="290"/>
      <c r="GZL9" s="443"/>
      <c r="GZM9" s="443"/>
      <c r="GZN9" s="443"/>
      <c r="GZO9" s="291"/>
      <c r="GZP9" s="292"/>
      <c r="GZQ9" s="293"/>
      <c r="GZR9" s="289"/>
      <c r="GZS9" s="290"/>
      <c r="GZT9" s="443"/>
      <c r="GZU9" s="443"/>
      <c r="GZV9" s="443"/>
      <c r="GZW9" s="291"/>
      <c r="GZX9" s="292"/>
      <c r="GZY9" s="293"/>
      <c r="GZZ9" s="289"/>
      <c r="HAA9" s="290"/>
      <c r="HAB9" s="443"/>
      <c r="HAC9" s="443"/>
      <c r="HAD9" s="443"/>
      <c r="HAE9" s="291"/>
      <c r="HAF9" s="292"/>
      <c r="HAG9" s="293"/>
      <c r="HAH9" s="289"/>
      <c r="HAI9" s="290"/>
      <c r="HAJ9" s="443"/>
      <c r="HAK9" s="443"/>
      <c r="HAL9" s="443"/>
      <c r="HAM9" s="291"/>
      <c r="HAN9" s="292"/>
      <c r="HAO9" s="293"/>
      <c r="HAP9" s="289"/>
      <c r="HAQ9" s="290"/>
      <c r="HAR9" s="443"/>
      <c r="HAS9" s="443"/>
      <c r="HAT9" s="443"/>
      <c r="HAU9" s="291"/>
      <c r="HAV9" s="292"/>
      <c r="HAW9" s="293"/>
      <c r="HAX9" s="289"/>
      <c r="HAY9" s="290"/>
      <c r="HAZ9" s="443"/>
      <c r="HBA9" s="443"/>
      <c r="HBB9" s="443"/>
      <c r="HBC9" s="291"/>
      <c r="HBD9" s="292"/>
      <c r="HBE9" s="293"/>
      <c r="HBF9" s="289"/>
      <c r="HBG9" s="290"/>
      <c r="HBH9" s="443"/>
      <c r="HBI9" s="443"/>
      <c r="HBJ9" s="443"/>
      <c r="HBK9" s="291"/>
      <c r="HBL9" s="292"/>
      <c r="HBM9" s="293"/>
      <c r="HBN9" s="289"/>
      <c r="HBO9" s="290"/>
      <c r="HBP9" s="443"/>
      <c r="HBQ9" s="443"/>
      <c r="HBR9" s="443"/>
      <c r="HBS9" s="291"/>
      <c r="HBT9" s="292"/>
      <c r="HBU9" s="293"/>
      <c r="HBV9" s="289"/>
      <c r="HBW9" s="290"/>
      <c r="HBX9" s="443"/>
      <c r="HBY9" s="443"/>
      <c r="HBZ9" s="443"/>
      <c r="HCA9" s="291"/>
      <c r="HCB9" s="292"/>
      <c r="HCC9" s="293"/>
      <c r="HCD9" s="289"/>
      <c r="HCE9" s="290"/>
      <c r="HCF9" s="443"/>
      <c r="HCG9" s="443"/>
      <c r="HCH9" s="443"/>
      <c r="HCI9" s="291"/>
      <c r="HCJ9" s="292"/>
      <c r="HCK9" s="293"/>
      <c r="HCL9" s="289"/>
      <c r="HCM9" s="290"/>
      <c r="HCN9" s="443"/>
      <c r="HCO9" s="443"/>
      <c r="HCP9" s="443"/>
      <c r="HCQ9" s="291"/>
      <c r="HCR9" s="292"/>
      <c r="HCS9" s="293"/>
      <c r="HCT9" s="289"/>
      <c r="HCU9" s="290"/>
      <c r="HCV9" s="443"/>
      <c r="HCW9" s="443"/>
      <c r="HCX9" s="443"/>
      <c r="HCY9" s="291"/>
      <c r="HCZ9" s="292"/>
      <c r="HDA9" s="293"/>
      <c r="HDB9" s="289"/>
      <c r="HDC9" s="290"/>
      <c r="HDD9" s="443"/>
      <c r="HDE9" s="443"/>
      <c r="HDF9" s="443"/>
      <c r="HDG9" s="291"/>
      <c r="HDH9" s="292"/>
      <c r="HDI9" s="293"/>
      <c r="HDJ9" s="289"/>
      <c r="HDK9" s="290"/>
      <c r="HDL9" s="443"/>
      <c r="HDM9" s="443"/>
      <c r="HDN9" s="443"/>
      <c r="HDO9" s="291"/>
      <c r="HDP9" s="292"/>
      <c r="HDQ9" s="293"/>
      <c r="HDR9" s="289"/>
      <c r="HDS9" s="290"/>
      <c r="HDT9" s="443"/>
      <c r="HDU9" s="443"/>
      <c r="HDV9" s="443"/>
      <c r="HDW9" s="291"/>
      <c r="HDX9" s="292"/>
      <c r="HDY9" s="293"/>
      <c r="HDZ9" s="289"/>
      <c r="HEA9" s="290"/>
      <c r="HEB9" s="443"/>
      <c r="HEC9" s="443"/>
      <c r="HED9" s="443"/>
      <c r="HEE9" s="291"/>
      <c r="HEF9" s="292"/>
      <c r="HEG9" s="293"/>
      <c r="HEH9" s="289"/>
      <c r="HEI9" s="290"/>
      <c r="HEJ9" s="443"/>
      <c r="HEK9" s="443"/>
      <c r="HEL9" s="443"/>
      <c r="HEM9" s="291"/>
      <c r="HEN9" s="292"/>
      <c r="HEO9" s="293"/>
      <c r="HEP9" s="289"/>
      <c r="HEQ9" s="290"/>
      <c r="HER9" s="443"/>
      <c r="HES9" s="443"/>
      <c r="HET9" s="443"/>
      <c r="HEU9" s="291"/>
      <c r="HEV9" s="292"/>
      <c r="HEW9" s="293"/>
      <c r="HEX9" s="289"/>
      <c r="HEY9" s="290"/>
      <c r="HEZ9" s="443"/>
      <c r="HFA9" s="443"/>
      <c r="HFB9" s="443"/>
      <c r="HFC9" s="291"/>
      <c r="HFD9" s="292"/>
      <c r="HFE9" s="293"/>
      <c r="HFF9" s="289"/>
      <c r="HFG9" s="290"/>
      <c r="HFH9" s="443"/>
      <c r="HFI9" s="443"/>
      <c r="HFJ9" s="443"/>
      <c r="HFK9" s="291"/>
      <c r="HFL9" s="292"/>
      <c r="HFM9" s="293"/>
      <c r="HFN9" s="289"/>
      <c r="HFO9" s="290"/>
      <c r="HFP9" s="443"/>
      <c r="HFQ9" s="443"/>
      <c r="HFR9" s="443"/>
      <c r="HFS9" s="291"/>
      <c r="HFT9" s="292"/>
      <c r="HFU9" s="293"/>
      <c r="HFV9" s="289"/>
      <c r="HFW9" s="290"/>
      <c r="HFX9" s="443"/>
      <c r="HFY9" s="443"/>
      <c r="HFZ9" s="443"/>
      <c r="HGA9" s="291"/>
      <c r="HGB9" s="292"/>
      <c r="HGC9" s="293"/>
      <c r="HGD9" s="289"/>
      <c r="HGE9" s="290"/>
      <c r="HGF9" s="443"/>
      <c r="HGG9" s="443"/>
      <c r="HGH9" s="443"/>
      <c r="HGI9" s="291"/>
      <c r="HGJ9" s="292"/>
      <c r="HGK9" s="293"/>
      <c r="HGL9" s="289"/>
      <c r="HGM9" s="290"/>
      <c r="HGN9" s="443"/>
      <c r="HGO9" s="443"/>
      <c r="HGP9" s="443"/>
      <c r="HGQ9" s="291"/>
      <c r="HGR9" s="292"/>
      <c r="HGS9" s="293"/>
      <c r="HGT9" s="289"/>
      <c r="HGU9" s="290"/>
      <c r="HGV9" s="443"/>
      <c r="HGW9" s="443"/>
      <c r="HGX9" s="443"/>
      <c r="HGY9" s="291"/>
      <c r="HGZ9" s="292"/>
      <c r="HHA9" s="293"/>
      <c r="HHB9" s="289"/>
      <c r="HHC9" s="290"/>
      <c r="HHD9" s="443"/>
      <c r="HHE9" s="443"/>
      <c r="HHF9" s="443"/>
      <c r="HHG9" s="291"/>
      <c r="HHH9" s="292"/>
      <c r="HHI9" s="293"/>
      <c r="HHJ9" s="289"/>
      <c r="HHK9" s="290"/>
      <c r="HHL9" s="443"/>
      <c r="HHM9" s="443"/>
      <c r="HHN9" s="443"/>
      <c r="HHO9" s="291"/>
      <c r="HHP9" s="292"/>
      <c r="HHQ9" s="293"/>
      <c r="HHR9" s="289"/>
      <c r="HHS9" s="290"/>
      <c r="HHT9" s="443"/>
      <c r="HHU9" s="443"/>
      <c r="HHV9" s="443"/>
      <c r="HHW9" s="291"/>
      <c r="HHX9" s="292"/>
      <c r="HHY9" s="293"/>
      <c r="HHZ9" s="289"/>
      <c r="HIA9" s="290"/>
      <c r="HIB9" s="443"/>
      <c r="HIC9" s="443"/>
      <c r="HID9" s="443"/>
      <c r="HIE9" s="291"/>
      <c r="HIF9" s="292"/>
      <c r="HIG9" s="293"/>
      <c r="HIH9" s="289"/>
      <c r="HII9" s="290"/>
      <c r="HIJ9" s="443"/>
      <c r="HIK9" s="443"/>
      <c r="HIL9" s="443"/>
      <c r="HIM9" s="291"/>
      <c r="HIN9" s="292"/>
      <c r="HIO9" s="293"/>
      <c r="HIP9" s="289"/>
      <c r="HIQ9" s="290"/>
      <c r="HIR9" s="443"/>
      <c r="HIS9" s="443"/>
      <c r="HIT9" s="443"/>
      <c r="HIU9" s="291"/>
      <c r="HIV9" s="292"/>
      <c r="HIW9" s="293"/>
      <c r="HIX9" s="289"/>
      <c r="HIY9" s="290"/>
      <c r="HIZ9" s="443"/>
      <c r="HJA9" s="443"/>
      <c r="HJB9" s="443"/>
      <c r="HJC9" s="291"/>
      <c r="HJD9" s="292"/>
      <c r="HJE9" s="293"/>
      <c r="HJF9" s="289"/>
      <c r="HJG9" s="290"/>
      <c r="HJH9" s="443"/>
      <c r="HJI9" s="443"/>
      <c r="HJJ9" s="443"/>
      <c r="HJK9" s="291"/>
      <c r="HJL9" s="292"/>
      <c r="HJM9" s="293"/>
      <c r="HJN9" s="289"/>
      <c r="HJO9" s="290"/>
      <c r="HJP9" s="443"/>
      <c r="HJQ9" s="443"/>
      <c r="HJR9" s="443"/>
      <c r="HJS9" s="291"/>
      <c r="HJT9" s="292"/>
      <c r="HJU9" s="293"/>
      <c r="HJV9" s="289"/>
      <c r="HJW9" s="290"/>
      <c r="HJX9" s="443"/>
      <c r="HJY9" s="443"/>
      <c r="HJZ9" s="443"/>
      <c r="HKA9" s="291"/>
      <c r="HKB9" s="292"/>
      <c r="HKC9" s="293"/>
      <c r="HKD9" s="289"/>
      <c r="HKE9" s="290"/>
      <c r="HKF9" s="443"/>
      <c r="HKG9" s="443"/>
      <c r="HKH9" s="443"/>
      <c r="HKI9" s="291"/>
      <c r="HKJ9" s="292"/>
      <c r="HKK9" s="293"/>
      <c r="HKL9" s="289"/>
      <c r="HKM9" s="290"/>
      <c r="HKN9" s="443"/>
      <c r="HKO9" s="443"/>
      <c r="HKP9" s="443"/>
      <c r="HKQ9" s="291"/>
      <c r="HKR9" s="292"/>
      <c r="HKS9" s="293"/>
      <c r="HKT9" s="289"/>
      <c r="HKU9" s="290"/>
      <c r="HKV9" s="443"/>
      <c r="HKW9" s="443"/>
      <c r="HKX9" s="443"/>
      <c r="HKY9" s="291"/>
      <c r="HKZ9" s="292"/>
      <c r="HLA9" s="293"/>
      <c r="HLB9" s="289"/>
      <c r="HLC9" s="290"/>
      <c r="HLD9" s="443"/>
      <c r="HLE9" s="443"/>
      <c r="HLF9" s="443"/>
      <c r="HLG9" s="291"/>
      <c r="HLH9" s="292"/>
      <c r="HLI9" s="293"/>
      <c r="HLJ9" s="289"/>
      <c r="HLK9" s="290"/>
      <c r="HLL9" s="443"/>
      <c r="HLM9" s="443"/>
      <c r="HLN9" s="443"/>
      <c r="HLO9" s="291"/>
      <c r="HLP9" s="292"/>
      <c r="HLQ9" s="293"/>
      <c r="HLR9" s="289"/>
      <c r="HLS9" s="290"/>
      <c r="HLT9" s="443"/>
      <c r="HLU9" s="443"/>
      <c r="HLV9" s="443"/>
      <c r="HLW9" s="291"/>
      <c r="HLX9" s="292"/>
      <c r="HLY9" s="293"/>
      <c r="HLZ9" s="289"/>
      <c r="HMA9" s="290"/>
      <c r="HMB9" s="443"/>
      <c r="HMC9" s="443"/>
      <c r="HMD9" s="443"/>
      <c r="HME9" s="291"/>
      <c r="HMF9" s="292"/>
      <c r="HMG9" s="293"/>
      <c r="HMH9" s="289"/>
      <c r="HMI9" s="290"/>
      <c r="HMJ9" s="443"/>
      <c r="HMK9" s="443"/>
      <c r="HML9" s="443"/>
      <c r="HMM9" s="291"/>
      <c r="HMN9" s="292"/>
      <c r="HMO9" s="293"/>
      <c r="HMP9" s="289"/>
      <c r="HMQ9" s="290"/>
      <c r="HMR9" s="443"/>
      <c r="HMS9" s="443"/>
      <c r="HMT9" s="443"/>
      <c r="HMU9" s="291"/>
      <c r="HMV9" s="292"/>
      <c r="HMW9" s="293"/>
      <c r="HMX9" s="289"/>
      <c r="HMY9" s="290"/>
      <c r="HMZ9" s="443"/>
      <c r="HNA9" s="443"/>
      <c r="HNB9" s="443"/>
      <c r="HNC9" s="291"/>
      <c r="HND9" s="292"/>
      <c r="HNE9" s="293"/>
      <c r="HNF9" s="289"/>
      <c r="HNG9" s="290"/>
      <c r="HNH9" s="443"/>
      <c r="HNI9" s="443"/>
      <c r="HNJ9" s="443"/>
      <c r="HNK9" s="291"/>
      <c r="HNL9" s="292"/>
      <c r="HNM9" s="293"/>
      <c r="HNN9" s="289"/>
      <c r="HNO9" s="290"/>
      <c r="HNP9" s="443"/>
      <c r="HNQ9" s="443"/>
      <c r="HNR9" s="443"/>
      <c r="HNS9" s="291"/>
      <c r="HNT9" s="292"/>
      <c r="HNU9" s="293"/>
      <c r="HNV9" s="289"/>
      <c r="HNW9" s="290"/>
      <c r="HNX9" s="443"/>
      <c r="HNY9" s="443"/>
      <c r="HNZ9" s="443"/>
      <c r="HOA9" s="291"/>
      <c r="HOB9" s="292"/>
      <c r="HOC9" s="293"/>
      <c r="HOD9" s="289"/>
      <c r="HOE9" s="290"/>
      <c r="HOF9" s="443"/>
      <c r="HOG9" s="443"/>
      <c r="HOH9" s="443"/>
      <c r="HOI9" s="291"/>
      <c r="HOJ9" s="292"/>
      <c r="HOK9" s="293"/>
      <c r="HOL9" s="289"/>
      <c r="HOM9" s="290"/>
      <c r="HON9" s="443"/>
      <c r="HOO9" s="443"/>
      <c r="HOP9" s="443"/>
      <c r="HOQ9" s="291"/>
      <c r="HOR9" s="292"/>
      <c r="HOS9" s="293"/>
      <c r="HOT9" s="289"/>
      <c r="HOU9" s="290"/>
      <c r="HOV9" s="443"/>
      <c r="HOW9" s="443"/>
      <c r="HOX9" s="443"/>
      <c r="HOY9" s="291"/>
      <c r="HOZ9" s="292"/>
      <c r="HPA9" s="293"/>
      <c r="HPB9" s="289"/>
      <c r="HPC9" s="290"/>
      <c r="HPD9" s="443"/>
      <c r="HPE9" s="443"/>
      <c r="HPF9" s="443"/>
      <c r="HPG9" s="291"/>
      <c r="HPH9" s="292"/>
      <c r="HPI9" s="293"/>
      <c r="HPJ9" s="289"/>
      <c r="HPK9" s="290"/>
      <c r="HPL9" s="443"/>
      <c r="HPM9" s="443"/>
      <c r="HPN9" s="443"/>
      <c r="HPO9" s="291"/>
      <c r="HPP9" s="292"/>
      <c r="HPQ9" s="293"/>
      <c r="HPR9" s="289"/>
      <c r="HPS9" s="290"/>
      <c r="HPT9" s="443"/>
      <c r="HPU9" s="443"/>
      <c r="HPV9" s="443"/>
      <c r="HPW9" s="291"/>
      <c r="HPX9" s="292"/>
      <c r="HPY9" s="293"/>
      <c r="HPZ9" s="289"/>
      <c r="HQA9" s="290"/>
      <c r="HQB9" s="443"/>
      <c r="HQC9" s="443"/>
      <c r="HQD9" s="443"/>
      <c r="HQE9" s="291"/>
      <c r="HQF9" s="292"/>
      <c r="HQG9" s="293"/>
      <c r="HQH9" s="289"/>
      <c r="HQI9" s="290"/>
      <c r="HQJ9" s="443"/>
      <c r="HQK9" s="443"/>
      <c r="HQL9" s="443"/>
      <c r="HQM9" s="291"/>
      <c r="HQN9" s="292"/>
      <c r="HQO9" s="293"/>
      <c r="HQP9" s="289"/>
      <c r="HQQ9" s="290"/>
      <c r="HQR9" s="443"/>
      <c r="HQS9" s="443"/>
      <c r="HQT9" s="443"/>
      <c r="HQU9" s="291"/>
      <c r="HQV9" s="292"/>
      <c r="HQW9" s="293"/>
      <c r="HQX9" s="289"/>
      <c r="HQY9" s="290"/>
      <c r="HQZ9" s="443"/>
      <c r="HRA9" s="443"/>
      <c r="HRB9" s="443"/>
      <c r="HRC9" s="291"/>
      <c r="HRD9" s="292"/>
      <c r="HRE9" s="293"/>
      <c r="HRF9" s="289"/>
      <c r="HRG9" s="290"/>
      <c r="HRH9" s="443"/>
      <c r="HRI9" s="443"/>
      <c r="HRJ9" s="443"/>
      <c r="HRK9" s="291"/>
      <c r="HRL9" s="292"/>
      <c r="HRM9" s="293"/>
      <c r="HRN9" s="289"/>
      <c r="HRO9" s="290"/>
      <c r="HRP9" s="443"/>
      <c r="HRQ9" s="443"/>
      <c r="HRR9" s="443"/>
      <c r="HRS9" s="291"/>
      <c r="HRT9" s="292"/>
      <c r="HRU9" s="293"/>
      <c r="HRV9" s="289"/>
      <c r="HRW9" s="290"/>
      <c r="HRX9" s="443"/>
      <c r="HRY9" s="443"/>
      <c r="HRZ9" s="443"/>
      <c r="HSA9" s="291"/>
      <c r="HSB9" s="292"/>
      <c r="HSC9" s="293"/>
      <c r="HSD9" s="289"/>
      <c r="HSE9" s="290"/>
      <c r="HSF9" s="443"/>
      <c r="HSG9" s="443"/>
      <c r="HSH9" s="443"/>
      <c r="HSI9" s="291"/>
      <c r="HSJ9" s="292"/>
      <c r="HSK9" s="293"/>
      <c r="HSL9" s="289"/>
      <c r="HSM9" s="290"/>
      <c r="HSN9" s="443"/>
      <c r="HSO9" s="443"/>
      <c r="HSP9" s="443"/>
      <c r="HSQ9" s="291"/>
      <c r="HSR9" s="292"/>
      <c r="HSS9" s="293"/>
      <c r="HST9" s="289"/>
      <c r="HSU9" s="290"/>
      <c r="HSV9" s="443"/>
      <c r="HSW9" s="443"/>
      <c r="HSX9" s="443"/>
      <c r="HSY9" s="291"/>
      <c r="HSZ9" s="292"/>
      <c r="HTA9" s="293"/>
      <c r="HTB9" s="289"/>
      <c r="HTC9" s="290"/>
      <c r="HTD9" s="443"/>
      <c r="HTE9" s="443"/>
      <c r="HTF9" s="443"/>
      <c r="HTG9" s="291"/>
      <c r="HTH9" s="292"/>
      <c r="HTI9" s="293"/>
      <c r="HTJ9" s="289"/>
      <c r="HTK9" s="290"/>
      <c r="HTL9" s="443"/>
      <c r="HTM9" s="443"/>
      <c r="HTN9" s="443"/>
      <c r="HTO9" s="291"/>
      <c r="HTP9" s="292"/>
      <c r="HTQ9" s="293"/>
      <c r="HTR9" s="289"/>
      <c r="HTS9" s="290"/>
      <c r="HTT9" s="443"/>
      <c r="HTU9" s="443"/>
      <c r="HTV9" s="443"/>
      <c r="HTW9" s="291"/>
      <c r="HTX9" s="292"/>
      <c r="HTY9" s="293"/>
      <c r="HTZ9" s="289"/>
      <c r="HUA9" s="290"/>
      <c r="HUB9" s="443"/>
      <c r="HUC9" s="443"/>
      <c r="HUD9" s="443"/>
      <c r="HUE9" s="291"/>
      <c r="HUF9" s="292"/>
      <c r="HUG9" s="293"/>
      <c r="HUH9" s="289"/>
      <c r="HUI9" s="290"/>
      <c r="HUJ9" s="443"/>
      <c r="HUK9" s="443"/>
      <c r="HUL9" s="443"/>
      <c r="HUM9" s="291"/>
      <c r="HUN9" s="292"/>
      <c r="HUO9" s="293"/>
      <c r="HUP9" s="289"/>
      <c r="HUQ9" s="290"/>
      <c r="HUR9" s="443"/>
      <c r="HUS9" s="443"/>
      <c r="HUT9" s="443"/>
      <c r="HUU9" s="291"/>
      <c r="HUV9" s="292"/>
      <c r="HUW9" s="293"/>
      <c r="HUX9" s="289"/>
      <c r="HUY9" s="290"/>
      <c r="HUZ9" s="443"/>
      <c r="HVA9" s="443"/>
      <c r="HVB9" s="443"/>
      <c r="HVC9" s="291"/>
      <c r="HVD9" s="292"/>
      <c r="HVE9" s="293"/>
      <c r="HVF9" s="289"/>
      <c r="HVG9" s="290"/>
      <c r="HVH9" s="443"/>
      <c r="HVI9" s="443"/>
      <c r="HVJ9" s="443"/>
      <c r="HVK9" s="291"/>
      <c r="HVL9" s="292"/>
      <c r="HVM9" s="293"/>
      <c r="HVN9" s="289"/>
      <c r="HVO9" s="290"/>
      <c r="HVP9" s="443"/>
      <c r="HVQ9" s="443"/>
      <c r="HVR9" s="443"/>
      <c r="HVS9" s="291"/>
      <c r="HVT9" s="292"/>
      <c r="HVU9" s="293"/>
      <c r="HVV9" s="289"/>
      <c r="HVW9" s="290"/>
      <c r="HVX9" s="443"/>
      <c r="HVY9" s="443"/>
      <c r="HVZ9" s="443"/>
      <c r="HWA9" s="291"/>
      <c r="HWB9" s="292"/>
      <c r="HWC9" s="293"/>
      <c r="HWD9" s="289"/>
      <c r="HWE9" s="290"/>
      <c r="HWF9" s="443"/>
      <c r="HWG9" s="443"/>
      <c r="HWH9" s="443"/>
      <c r="HWI9" s="291"/>
      <c r="HWJ9" s="292"/>
      <c r="HWK9" s="293"/>
      <c r="HWL9" s="289"/>
      <c r="HWM9" s="290"/>
      <c r="HWN9" s="443"/>
      <c r="HWO9" s="443"/>
      <c r="HWP9" s="443"/>
      <c r="HWQ9" s="291"/>
      <c r="HWR9" s="292"/>
      <c r="HWS9" s="293"/>
      <c r="HWT9" s="289"/>
      <c r="HWU9" s="290"/>
      <c r="HWV9" s="443"/>
      <c r="HWW9" s="443"/>
      <c r="HWX9" s="443"/>
      <c r="HWY9" s="291"/>
      <c r="HWZ9" s="292"/>
      <c r="HXA9" s="293"/>
      <c r="HXB9" s="289"/>
      <c r="HXC9" s="290"/>
      <c r="HXD9" s="443"/>
      <c r="HXE9" s="443"/>
      <c r="HXF9" s="443"/>
      <c r="HXG9" s="291"/>
      <c r="HXH9" s="292"/>
      <c r="HXI9" s="293"/>
      <c r="HXJ9" s="289"/>
      <c r="HXK9" s="290"/>
      <c r="HXL9" s="443"/>
      <c r="HXM9" s="443"/>
      <c r="HXN9" s="443"/>
      <c r="HXO9" s="291"/>
      <c r="HXP9" s="292"/>
      <c r="HXQ9" s="293"/>
      <c r="HXR9" s="289"/>
      <c r="HXS9" s="290"/>
      <c r="HXT9" s="443"/>
      <c r="HXU9" s="443"/>
      <c r="HXV9" s="443"/>
      <c r="HXW9" s="291"/>
      <c r="HXX9" s="292"/>
      <c r="HXY9" s="293"/>
      <c r="HXZ9" s="289"/>
      <c r="HYA9" s="290"/>
      <c r="HYB9" s="443"/>
      <c r="HYC9" s="443"/>
      <c r="HYD9" s="443"/>
      <c r="HYE9" s="291"/>
      <c r="HYF9" s="292"/>
      <c r="HYG9" s="293"/>
      <c r="HYH9" s="289"/>
      <c r="HYI9" s="290"/>
      <c r="HYJ9" s="443"/>
      <c r="HYK9" s="443"/>
      <c r="HYL9" s="443"/>
      <c r="HYM9" s="291"/>
      <c r="HYN9" s="292"/>
      <c r="HYO9" s="293"/>
      <c r="HYP9" s="289"/>
      <c r="HYQ9" s="290"/>
      <c r="HYR9" s="443"/>
      <c r="HYS9" s="443"/>
      <c r="HYT9" s="443"/>
      <c r="HYU9" s="291"/>
      <c r="HYV9" s="292"/>
      <c r="HYW9" s="293"/>
      <c r="HYX9" s="289"/>
      <c r="HYY9" s="290"/>
      <c r="HYZ9" s="443"/>
      <c r="HZA9" s="443"/>
      <c r="HZB9" s="443"/>
      <c r="HZC9" s="291"/>
      <c r="HZD9" s="292"/>
      <c r="HZE9" s="293"/>
      <c r="HZF9" s="289"/>
      <c r="HZG9" s="290"/>
      <c r="HZH9" s="443"/>
      <c r="HZI9" s="443"/>
      <c r="HZJ9" s="443"/>
      <c r="HZK9" s="291"/>
      <c r="HZL9" s="292"/>
      <c r="HZM9" s="293"/>
      <c r="HZN9" s="289"/>
      <c r="HZO9" s="290"/>
      <c r="HZP9" s="443"/>
      <c r="HZQ9" s="443"/>
      <c r="HZR9" s="443"/>
      <c r="HZS9" s="291"/>
      <c r="HZT9" s="292"/>
      <c r="HZU9" s="293"/>
      <c r="HZV9" s="289"/>
      <c r="HZW9" s="290"/>
      <c r="HZX9" s="443"/>
      <c r="HZY9" s="443"/>
      <c r="HZZ9" s="443"/>
      <c r="IAA9" s="291"/>
      <c r="IAB9" s="292"/>
      <c r="IAC9" s="293"/>
      <c r="IAD9" s="289"/>
      <c r="IAE9" s="290"/>
      <c r="IAF9" s="443"/>
      <c r="IAG9" s="443"/>
      <c r="IAH9" s="443"/>
      <c r="IAI9" s="291"/>
      <c r="IAJ9" s="292"/>
      <c r="IAK9" s="293"/>
      <c r="IAL9" s="289"/>
      <c r="IAM9" s="290"/>
      <c r="IAN9" s="443"/>
      <c r="IAO9" s="443"/>
      <c r="IAP9" s="443"/>
      <c r="IAQ9" s="291"/>
      <c r="IAR9" s="292"/>
      <c r="IAS9" s="293"/>
      <c r="IAT9" s="289"/>
      <c r="IAU9" s="290"/>
      <c r="IAV9" s="443"/>
      <c r="IAW9" s="443"/>
      <c r="IAX9" s="443"/>
      <c r="IAY9" s="291"/>
      <c r="IAZ9" s="292"/>
      <c r="IBA9" s="293"/>
      <c r="IBB9" s="289"/>
      <c r="IBC9" s="290"/>
      <c r="IBD9" s="443"/>
      <c r="IBE9" s="443"/>
      <c r="IBF9" s="443"/>
      <c r="IBG9" s="291"/>
      <c r="IBH9" s="292"/>
      <c r="IBI9" s="293"/>
      <c r="IBJ9" s="289"/>
      <c r="IBK9" s="290"/>
      <c r="IBL9" s="443"/>
      <c r="IBM9" s="443"/>
      <c r="IBN9" s="443"/>
      <c r="IBO9" s="291"/>
      <c r="IBP9" s="292"/>
      <c r="IBQ9" s="293"/>
      <c r="IBR9" s="289"/>
      <c r="IBS9" s="290"/>
      <c r="IBT9" s="443"/>
      <c r="IBU9" s="443"/>
      <c r="IBV9" s="443"/>
      <c r="IBW9" s="291"/>
      <c r="IBX9" s="292"/>
      <c r="IBY9" s="293"/>
      <c r="IBZ9" s="289"/>
      <c r="ICA9" s="290"/>
      <c r="ICB9" s="443"/>
      <c r="ICC9" s="443"/>
      <c r="ICD9" s="443"/>
      <c r="ICE9" s="291"/>
      <c r="ICF9" s="292"/>
      <c r="ICG9" s="293"/>
      <c r="ICH9" s="289"/>
      <c r="ICI9" s="290"/>
      <c r="ICJ9" s="443"/>
      <c r="ICK9" s="443"/>
      <c r="ICL9" s="443"/>
      <c r="ICM9" s="291"/>
      <c r="ICN9" s="292"/>
      <c r="ICO9" s="293"/>
      <c r="ICP9" s="289"/>
      <c r="ICQ9" s="290"/>
      <c r="ICR9" s="443"/>
      <c r="ICS9" s="443"/>
      <c r="ICT9" s="443"/>
      <c r="ICU9" s="291"/>
      <c r="ICV9" s="292"/>
      <c r="ICW9" s="293"/>
      <c r="ICX9" s="289"/>
      <c r="ICY9" s="290"/>
      <c r="ICZ9" s="443"/>
      <c r="IDA9" s="443"/>
      <c r="IDB9" s="443"/>
      <c r="IDC9" s="291"/>
      <c r="IDD9" s="292"/>
      <c r="IDE9" s="293"/>
      <c r="IDF9" s="289"/>
      <c r="IDG9" s="290"/>
      <c r="IDH9" s="443"/>
      <c r="IDI9" s="443"/>
      <c r="IDJ9" s="443"/>
      <c r="IDK9" s="291"/>
      <c r="IDL9" s="292"/>
      <c r="IDM9" s="293"/>
      <c r="IDN9" s="289"/>
      <c r="IDO9" s="290"/>
      <c r="IDP9" s="443"/>
      <c r="IDQ9" s="443"/>
      <c r="IDR9" s="443"/>
      <c r="IDS9" s="291"/>
      <c r="IDT9" s="292"/>
      <c r="IDU9" s="293"/>
      <c r="IDV9" s="289"/>
      <c r="IDW9" s="290"/>
      <c r="IDX9" s="443"/>
      <c r="IDY9" s="443"/>
      <c r="IDZ9" s="443"/>
      <c r="IEA9" s="291"/>
      <c r="IEB9" s="292"/>
      <c r="IEC9" s="293"/>
      <c r="IED9" s="289"/>
      <c r="IEE9" s="290"/>
      <c r="IEF9" s="443"/>
      <c r="IEG9" s="443"/>
      <c r="IEH9" s="443"/>
      <c r="IEI9" s="291"/>
      <c r="IEJ9" s="292"/>
      <c r="IEK9" s="293"/>
      <c r="IEL9" s="289"/>
      <c r="IEM9" s="290"/>
      <c r="IEN9" s="443"/>
      <c r="IEO9" s="443"/>
      <c r="IEP9" s="443"/>
      <c r="IEQ9" s="291"/>
      <c r="IER9" s="292"/>
      <c r="IES9" s="293"/>
      <c r="IET9" s="289"/>
      <c r="IEU9" s="290"/>
      <c r="IEV9" s="443"/>
      <c r="IEW9" s="443"/>
      <c r="IEX9" s="443"/>
      <c r="IEY9" s="291"/>
      <c r="IEZ9" s="292"/>
      <c r="IFA9" s="293"/>
      <c r="IFB9" s="289"/>
      <c r="IFC9" s="290"/>
      <c r="IFD9" s="443"/>
      <c r="IFE9" s="443"/>
      <c r="IFF9" s="443"/>
      <c r="IFG9" s="291"/>
      <c r="IFH9" s="292"/>
      <c r="IFI9" s="293"/>
      <c r="IFJ9" s="289"/>
      <c r="IFK9" s="290"/>
      <c r="IFL9" s="443"/>
      <c r="IFM9" s="443"/>
      <c r="IFN9" s="443"/>
      <c r="IFO9" s="291"/>
      <c r="IFP9" s="292"/>
      <c r="IFQ9" s="293"/>
      <c r="IFR9" s="289"/>
      <c r="IFS9" s="290"/>
      <c r="IFT9" s="443"/>
      <c r="IFU9" s="443"/>
      <c r="IFV9" s="443"/>
      <c r="IFW9" s="291"/>
      <c r="IFX9" s="292"/>
      <c r="IFY9" s="293"/>
      <c r="IFZ9" s="289"/>
      <c r="IGA9" s="290"/>
      <c r="IGB9" s="443"/>
      <c r="IGC9" s="443"/>
      <c r="IGD9" s="443"/>
      <c r="IGE9" s="291"/>
      <c r="IGF9" s="292"/>
      <c r="IGG9" s="293"/>
      <c r="IGH9" s="289"/>
      <c r="IGI9" s="290"/>
      <c r="IGJ9" s="443"/>
      <c r="IGK9" s="443"/>
      <c r="IGL9" s="443"/>
      <c r="IGM9" s="291"/>
      <c r="IGN9" s="292"/>
      <c r="IGO9" s="293"/>
      <c r="IGP9" s="289"/>
      <c r="IGQ9" s="290"/>
      <c r="IGR9" s="443"/>
      <c r="IGS9" s="443"/>
      <c r="IGT9" s="443"/>
      <c r="IGU9" s="291"/>
      <c r="IGV9" s="292"/>
      <c r="IGW9" s="293"/>
      <c r="IGX9" s="289"/>
      <c r="IGY9" s="290"/>
      <c r="IGZ9" s="443"/>
      <c r="IHA9" s="443"/>
      <c r="IHB9" s="443"/>
      <c r="IHC9" s="291"/>
      <c r="IHD9" s="292"/>
      <c r="IHE9" s="293"/>
      <c r="IHF9" s="289"/>
      <c r="IHG9" s="290"/>
      <c r="IHH9" s="443"/>
      <c r="IHI9" s="443"/>
      <c r="IHJ9" s="443"/>
      <c r="IHK9" s="291"/>
      <c r="IHL9" s="292"/>
      <c r="IHM9" s="293"/>
      <c r="IHN9" s="289"/>
      <c r="IHO9" s="290"/>
      <c r="IHP9" s="443"/>
      <c r="IHQ9" s="443"/>
      <c r="IHR9" s="443"/>
      <c r="IHS9" s="291"/>
      <c r="IHT9" s="292"/>
      <c r="IHU9" s="293"/>
      <c r="IHV9" s="289"/>
      <c r="IHW9" s="290"/>
      <c r="IHX9" s="443"/>
      <c r="IHY9" s="443"/>
      <c r="IHZ9" s="443"/>
      <c r="IIA9" s="291"/>
      <c r="IIB9" s="292"/>
      <c r="IIC9" s="293"/>
      <c r="IID9" s="289"/>
      <c r="IIE9" s="290"/>
      <c r="IIF9" s="443"/>
      <c r="IIG9" s="443"/>
      <c r="IIH9" s="443"/>
      <c r="III9" s="291"/>
      <c r="IIJ9" s="292"/>
      <c r="IIK9" s="293"/>
      <c r="IIL9" s="289"/>
      <c r="IIM9" s="290"/>
      <c r="IIN9" s="443"/>
      <c r="IIO9" s="443"/>
      <c r="IIP9" s="443"/>
      <c r="IIQ9" s="291"/>
      <c r="IIR9" s="292"/>
      <c r="IIS9" s="293"/>
      <c r="IIT9" s="289"/>
      <c r="IIU9" s="290"/>
      <c r="IIV9" s="443"/>
      <c r="IIW9" s="443"/>
      <c r="IIX9" s="443"/>
      <c r="IIY9" s="291"/>
      <c r="IIZ9" s="292"/>
      <c r="IJA9" s="293"/>
      <c r="IJB9" s="289"/>
      <c r="IJC9" s="290"/>
      <c r="IJD9" s="443"/>
      <c r="IJE9" s="443"/>
      <c r="IJF9" s="443"/>
      <c r="IJG9" s="291"/>
      <c r="IJH9" s="292"/>
      <c r="IJI9" s="293"/>
      <c r="IJJ9" s="289"/>
      <c r="IJK9" s="290"/>
      <c r="IJL9" s="443"/>
      <c r="IJM9" s="443"/>
      <c r="IJN9" s="443"/>
      <c r="IJO9" s="291"/>
      <c r="IJP9" s="292"/>
      <c r="IJQ9" s="293"/>
      <c r="IJR9" s="289"/>
      <c r="IJS9" s="290"/>
      <c r="IJT9" s="443"/>
      <c r="IJU9" s="443"/>
      <c r="IJV9" s="443"/>
      <c r="IJW9" s="291"/>
      <c r="IJX9" s="292"/>
      <c r="IJY9" s="293"/>
      <c r="IJZ9" s="289"/>
      <c r="IKA9" s="290"/>
      <c r="IKB9" s="443"/>
      <c r="IKC9" s="443"/>
      <c r="IKD9" s="443"/>
      <c r="IKE9" s="291"/>
      <c r="IKF9" s="292"/>
      <c r="IKG9" s="293"/>
      <c r="IKH9" s="289"/>
      <c r="IKI9" s="290"/>
      <c r="IKJ9" s="443"/>
      <c r="IKK9" s="443"/>
      <c r="IKL9" s="443"/>
      <c r="IKM9" s="291"/>
      <c r="IKN9" s="292"/>
      <c r="IKO9" s="293"/>
      <c r="IKP9" s="289"/>
      <c r="IKQ9" s="290"/>
      <c r="IKR9" s="443"/>
      <c r="IKS9" s="443"/>
      <c r="IKT9" s="443"/>
      <c r="IKU9" s="291"/>
      <c r="IKV9" s="292"/>
      <c r="IKW9" s="293"/>
      <c r="IKX9" s="289"/>
      <c r="IKY9" s="290"/>
      <c r="IKZ9" s="443"/>
      <c r="ILA9" s="443"/>
      <c r="ILB9" s="443"/>
      <c r="ILC9" s="291"/>
      <c r="ILD9" s="292"/>
      <c r="ILE9" s="293"/>
      <c r="ILF9" s="289"/>
      <c r="ILG9" s="290"/>
      <c r="ILH9" s="443"/>
      <c r="ILI9" s="443"/>
      <c r="ILJ9" s="443"/>
      <c r="ILK9" s="291"/>
      <c r="ILL9" s="292"/>
      <c r="ILM9" s="293"/>
      <c r="ILN9" s="289"/>
      <c r="ILO9" s="290"/>
      <c r="ILP9" s="443"/>
      <c r="ILQ9" s="443"/>
      <c r="ILR9" s="443"/>
      <c r="ILS9" s="291"/>
      <c r="ILT9" s="292"/>
      <c r="ILU9" s="293"/>
      <c r="ILV9" s="289"/>
      <c r="ILW9" s="290"/>
      <c r="ILX9" s="443"/>
      <c r="ILY9" s="443"/>
      <c r="ILZ9" s="443"/>
      <c r="IMA9" s="291"/>
      <c r="IMB9" s="292"/>
      <c r="IMC9" s="293"/>
      <c r="IMD9" s="289"/>
      <c r="IME9" s="290"/>
      <c r="IMF9" s="443"/>
      <c r="IMG9" s="443"/>
      <c r="IMH9" s="443"/>
      <c r="IMI9" s="291"/>
      <c r="IMJ9" s="292"/>
      <c r="IMK9" s="293"/>
      <c r="IML9" s="289"/>
      <c r="IMM9" s="290"/>
      <c r="IMN9" s="443"/>
      <c r="IMO9" s="443"/>
      <c r="IMP9" s="443"/>
      <c r="IMQ9" s="291"/>
      <c r="IMR9" s="292"/>
      <c r="IMS9" s="293"/>
      <c r="IMT9" s="289"/>
      <c r="IMU9" s="290"/>
      <c r="IMV9" s="443"/>
      <c r="IMW9" s="443"/>
      <c r="IMX9" s="443"/>
      <c r="IMY9" s="291"/>
      <c r="IMZ9" s="292"/>
      <c r="INA9" s="293"/>
      <c r="INB9" s="289"/>
      <c r="INC9" s="290"/>
      <c r="IND9" s="443"/>
      <c r="INE9" s="443"/>
      <c r="INF9" s="443"/>
      <c r="ING9" s="291"/>
      <c r="INH9" s="292"/>
      <c r="INI9" s="293"/>
      <c r="INJ9" s="289"/>
      <c r="INK9" s="290"/>
      <c r="INL9" s="443"/>
      <c r="INM9" s="443"/>
      <c r="INN9" s="443"/>
      <c r="INO9" s="291"/>
      <c r="INP9" s="292"/>
      <c r="INQ9" s="293"/>
      <c r="INR9" s="289"/>
      <c r="INS9" s="290"/>
      <c r="INT9" s="443"/>
      <c r="INU9" s="443"/>
      <c r="INV9" s="443"/>
      <c r="INW9" s="291"/>
      <c r="INX9" s="292"/>
      <c r="INY9" s="293"/>
      <c r="INZ9" s="289"/>
      <c r="IOA9" s="290"/>
      <c r="IOB9" s="443"/>
      <c r="IOC9" s="443"/>
      <c r="IOD9" s="443"/>
      <c r="IOE9" s="291"/>
      <c r="IOF9" s="292"/>
      <c r="IOG9" s="293"/>
      <c r="IOH9" s="289"/>
      <c r="IOI9" s="290"/>
      <c r="IOJ9" s="443"/>
      <c r="IOK9" s="443"/>
      <c r="IOL9" s="443"/>
      <c r="IOM9" s="291"/>
      <c r="ION9" s="292"/>
      <c r="IOO9" s="293"/>
      <c r="IOP9" s="289"/>
      <c r="IOQ9" s="290"/>
      <c r="IOR9" s="443"/>
      <c r="IOS9" s="443"/>
      <c r="IOT9" s="443"/>
      <c r="IOU9" s="291"/>
      <c r="IOV9" s="292"/>
      <c r="IOW9" s="293"/>
      <c r="IOX9" s="289"/>
      <c r="IOY9" s="290"/>
      <c r="IOZ9" s="443"/>
      <c r="IPA9" s="443"/>
      <c r="IPB9" s="443"/>
      <c r="IPC9" s="291"/>
      <c r="IPD9" s="292"/>
      <c r="IPE9" s="293"/>
      <c r="IPF9" s="289"/>
      <c r="IPG9" s="290"/>
      <c r="IPH9" s="443"/>
      <c r="IPI9" s="443"/>
      <c r="IPJ9" s="443"/>
      <c r="IPK9" s="291"/>
      <c r="IPL9" s="292"/>
      <c r="IPM9" s="293"/>
      <c r="IPN9" s="289"/>
      <c r="IPO9" s="290"/>
      <c r="IPP9" s="443"/>
      <c r="IPQ9" s="443"/>
      <c r="IPR9" s="443"/>
      <c r="IPS9" s="291"/>
      <c r="IPT9" s="292"/>
      <c r="IPU9" s="293"/>
      <c r="IPV9" s="289"/>
      <c r="IPW9" s="290"/>
      <c r="IPX9" s="443"/>
      <c r="IPY9" s="443"/>
      <c r="IPZ9" s="443"/>
      <c r="IQA9" s="291"/>
      <c r="IQB9" s="292"/>
      <c r="IQC9" s="293"/>
      <c r="IQD9" s="289"/>
      <c r="IQE9" s="290"/>
      <c r="IQF9" s="443"/>
      <c r="IQG9" s="443"/>
      <c r="IQH9" s="443"/>
      <c r="IQI9" s="291"/>
      <c r="IQJ9" s="292"/>
      <c r="IQK9" s="293"/>
      <c r="IQL9" s="289"/>
      <c r="IQM9" s="290"/>
      <c r="IQN9" s="443"/>
      <c r="IQO9" s="443"/>
      <c r="IQP9" s="443"/>
      <c r="IQQ9" s="291"/>
      <c r="IQR9" s="292"/>
      <c r="IQS9" s="293"/>
      <c r="IQT9" s="289"/>
      <c r="IQU9" s="290"/>
      <c r="IQV9" s="443"/>
      <c r="IQW9" s="443"/>
      <c r="IQX9" s="443"/>
      <c r="IQY9" s="291"/>
      <c r="IQZ9" s="292"/>
      <c r="IRA9" s="293"/>
      <c r="IRB9" s="289"/>
      <c r="IRC9" s="290"/>
      <c r="IRD9" s="443"/>
      <c r="IRE9" s="443"/>
      <c r="IRF9" s="443"/>
      <c r="IRG9" s="291"/>
      <c r="IRH9" s="292"/>
      <c r="IRI9" s="293"/>
      <c r="IRJ9" s="289"/>
      <c r="IRK9" s="290"/>
      <c r="IRL9" s="443"/>
      <c r="IRM9" s="443"/>
      <c r="IRN9" s="443"/>
      <c r="IRO9" s="291"/>
      <c r="IRP9" s="292"/>
      <c r="IRQ9" s="293"/>
      <c r="IRR9" s="289"/>
      <c r="IRS9" s="290"/>
      <c r="IRT9" s="443"/>
      <c r="IRU9" s="443"/>
      <c r="IRV9" s="443"/>
      <c r="IRW9" s="291"/>
      <c r="IRX9" s="292"/>
      <c r="IRY9" s="293"/>
      <c r="IRZ9" s="289"/>
      <c r="ISA9" s="290"/>
      <c r="ISB9" s="443"/>
      <c r="ISC9" s="443"/>
      <c r="ISD9" s="443"/>
      <c r="ISE9" s="291"/>
      <c r="ISF9" s="292"/>
      <c r="ISG9" s="293"/>
      <c r="ISH9" s="289"/>
      <c r="ISI9" s="290"/>
      <c r="ISJ9" s="443"/>
      <c r="ISK9" s="443"/>
      <c r="ISL9" s="443"/>
      <c r="ISM9" s="291"/>
      <c r="ISN9" s="292"/>
      <c r="ISO9" s="293"/>
      <c r="ISP9" s="289"/>
      <c r="ISQ9" s="290"/>
      <c r="ISR9" s="443"/>
      <c r="ISS9" s="443"/>
      <c r="IST9" s="443"/>
      <c r="ISU9" s="291"/>
      <c r="ISV9" s="292"/>
      <c r="ISW9" s="293"/>
      <c r="ISX9" s="289"/>
      <c r="ISY9" s="290"/>
      <c r="ISZ9" s="443"/>
      <c r="ITA9" s="443"/>
      <c r="ITB9" s="443"/>
      <c r="ITC9" s="291"/>
      <c r="ITD9" s="292"/>
      <c r="ITE9" s="293"/>
      <c r="ITF9" s="289"/>
      <c r="ITG9" s="290"/>
      <c r="ITH9" s="443"/>
      <c r="ITI9" s="443"/>
      <c r="ITJ9" s="443"/>
      <c r="ITK9" s="291"/>
      <c r="ITL9" s="292"/>
      <c r="ITM9" s="293"/>
      <c r="ITN9" s="289"/>
      <c r="ITO9" s="290"/>
      <c r="ITP9" s="443"/>
      <c r="ITQ9" s="443"/>
      <c r="ITR9" s="443"/>
      <c r="ITS9" s="291"/>
      <c r="ITT9" s="292"/>
      <c r="ITU9" s="293"/>
      <c r="ITV9" s="289"/>
      <c r="ITW9" s="290"/>
      <c r="ITX9" s="443"/>
      <c r="ITY9" s="443"/>
      <c r="ITZ9" s="443"/>
      <c r="IUA9" s="291"/>
      <c r="IUB9" s="292"/>
      <c r="IUC9" s="293"/>
      <c r="IUD9" s="289"/>
      <c r="IUE9" s="290"/>
      <c r="IUF9" s="443"/>
      <c r="IUG9" s="443"/>
      <c r="IUH9" s="443"/>
      <c r="IUI9" s="291"/>
      <c r="IUJ9" s="292"/>
      <c r="IUK9" s="293"/>
      <c r="IUL9" s="289"/>
      <c r="IUM9" s="290"/>
      <c r="IUN9" s="443"/>
      <c r="IUO9" s="443"/>
      <c r="IUP9" s="443"/>
      <c r="IUQ9" s="291"/>
      <c r="IUR9" s="292"/>
      <c r="IUS9" s="293"/>
      <c r="IUT9" s="289"/>
      <c r="IUU9" s="290"/>
      <c r="IUV9" s="443"/>
      <c r="IUW9" s="443"/>
      <c r="IUX9" s="443"/>
      <c r="IUY9" s="291"/>
      <c r="IUZ9" s="292"/>
      <c r="IVA9" s="293"/>
      <c r="IVB9" s="289"/>
      <c r="IVC9" s="290"/>
      <c r="IVD9" s="443"/>
      <c r="IVE9" s="443"/>
      <c r="IVF9" s="443"/>
      <c r="IVG9" s="291"/>
      <c r="IVH9" s="292"/>
      <c r="IVI9" s="293"/>
      <c r="IVJ9" s="289"/>
      <c r="IVK9" s="290"/>
      <c r="IVL9" s="443"/>
      <c r="IVM9" s="443"/>
      <c r="IVN9" s="443"/>
      <c r="IVO9" s="291"/>
      <c r="IVP9" s="292"/>
      <c r="IVQ9" s="293"/>
      <c r="IVR9" s="289"/>
      <c r="IVS9" s="290"/>
      <c r="IVT9" s="443"/>
      <c r="IVU9" s="443"/>
      <c r="IVV9" s="443"/>
      <c r="IVW9" s="291"/>
      <c r="IVX9" s="292"/>
      <c r="IVY9" s="293"/>
      <c r="IVZ9" s="289"/>
      <c r="IWA9" s="290"/>
      <c r="IWB9" s="443"/>
      <c r="IWC9" s="443"/>
      <c r="IWD9" s="443"/>
      <c r="IWE9" s="291"/>
      <c r="IWF9" s="292"/>
      <c r="IWG9" s="293"/>
      <c r="IWH9" s="289"/>
      <c r="IWI9" s="290"/>
      <c r="IWJ9" s="443"/>
      <c r="IWK9" s="443"/>
      <c r="IWL9" s="443"/>
      <c r="IWM9" s="291"/>
      <c r="IWN9" s="292"/>
      <c r="IWO9" s="293"/>
      <c r="IWP9" s="289"/>
      <c r="IWQ9" s="290"/>
      <c r="IWR9" s="443"/>
      <c r="IWS9" s="443"/>
      <c r="IWT9" s="443"/>
      <c r="IWU9" s="291"/>
      <c r="IWV9" s="292"/>
      <c r="IWW9" s="293"/>
      <c r="IWX9" s="289"/>
      <c r="IWY9" s="290"/>
      <c r="IWZ9" s="443"/>
      <c r="IXA9" s="443"/>
      <c r="IXB9" s="443"/>
      <c r="IXC9" s="291"/>
      <c r="IXD9" s="292"/>
      <c r="IXE9" s="293"/>
      <c r="IXF9" s="289"/>
      <c r="IXG9" s="290"/>
      <c r="IXH9" s="443"/>
      <c r="IXI9" s="443"/>
      <c r="IXJ9" s="443"/>
      <c r="IXK9" s="291"/>
      <c r="IXL9" s="292"/>
      <c r="IXM9" s="293"/>
      <c r="IXN9" s="289"/>
      <c r="IXO9" s="290"/>
      <c r="IXP9" s="443"/>
      <c r="IXQ9" s="443"/>
      <c r="IXR9" s="443"/>
      <c r="IXS9" s="291"/>
      <c r="IXT9" s="292"/>
      <c r="IXU9" s="293"/>
      <c r="IXV9" s="289"/>
      <c r="IXW9" s="290"/>
      <c r="IXX9" s="443"/>
      <c r="IXY9" s="443"/>
      <c r="IXZ9" s="443"/>
      <c r="IYA9" s="291"/>
      <c r="IYB9" s="292"/>
      <c r="IYC9" s="293"/>
      <c r="IYD9" s="289"/>
      <c r="IYE9" s="290"/>
      <c r="IYF9" s="443"/>
      <c r="IYG9" s="443"/>
      <c r="IYH9" s="443"/>
      <c r="IYI9" s="291"/>
      <c r="IYJ9" s="292"/>
      <c r="IYK9" s="293"/>
      <c r="IYL9" s="289"/>
      <c r="IYM9" s="290"/>
      <c r="IYN9" s="443"/>
      <c r="IYO9" s="443"/>
      <c r="IYP9" s="443"/>
      <c r="IYQ9" s="291"/>
      <c r="IYR9" s="292"/>
      <c r="IYS9" s="293"/>
      <c r="IYT9" s="289"/>
      <c r="IYU9" s="290"/>
      <c r="IYV9" s="443"/>
      <c r="IYW9" s="443"/>
      <c r="IYX9" s="443"/>
      <c r="IYY9" s="291"/>
      <c r="IYZ9" s="292"/>
      <c r="IZA9" s="293"/>
      <c r="IZB9" s="289"/>
      <c r="IZC9" s="290"/>
      <c r="IZD9" s="443"/>
      <c r="IZE9" s="443"/>
      <c r="IZF9" s="443"/>
      <c r="IZG9" s="291"/>
      <c r="IZH9" s="292"/>
      <c r="IZI9" s="293"/>
      <c r="IZJ9" s="289"/>
      <c r="IZK9" s="290"/>
      <c r="IZL9" s="443"/>
      <c r="IZM9" s="443"/>
      <c r="IZN9" s="443"/>
      <c r="IZO9" s="291"/>
      <c r="IZP9" s="292"/>
      <c r="IZQ9" s="293"/>
      <c r="IZR9" s="289"/>
      <c r="IZS9" s="290"/>
      <c r="IZT9" s="443"/>
      <c r="IZU9" s="443"/>
      <c r="IZV9" s="443"/>
      <c r="IZW9" s="291"/>
      <c r="IZX9" s="292"/>
      <c r="IZY9" s="293"/>
      <c r="IZZ9" s="289"/>
      <c r="JAA9" s="290"/>
      <c r="JAB9" s="443"/>
      <c r="JAC9" s="443"/>
      <c r="JAD9" s="443"/>
      <c r="JAE9" s="291"/>
      <c r="JAF9" s="292"/>
      <c r="JAG9" s="293"/>
      <c r="JAH9" s="289"/>
      <c r="JAI9" s="290"/>
      <c r="JAJ9" s="443"/>
      <c r="JAK9" s="443"/>
      <c r="JAL9" s="443"/>
      <c r="JAM9" s="291"/>
      <c r="JAN9" s="292"/>
      <c r="JAO9" s="293"/>
      <c r="JAP9" s="289"/>
      <c r="JAQ9" s="290"/>
      <c r="JAR9" s="443"/>
      <c r="JAS9" s="443"/>
      <c r="JAT9" s="443"/>
      <c r="JAU9" s="291"/>
      <c r="JAV9" s="292"/>
      <c r="JAW9" s="293"/>
      <c r="JAX9" s="289"/>
      <c r="JAY9" s="290"/>
      <c r="JAZ9" s="443"/>
      <c r="JBA9" s="443"/>
      <c r="JBB9" s="443"/>
      <c r="JBC9" s="291"/>
      <c r="JBD9" s="292"/>
      <c r="JBE9" s="293"/>
      <c r="JBF9" s="289"/>
      <c r="JBG9" s="290"/>
      <c r="JBH9" s="443"/>
      <c r="JBI9" s="443"/>
      <c r="JBJ9" s="443"/>
      <c r="JBK9" s="291"/>
      <c r="JBL9" s="292"/>
      <c r="JBM9" s="293"/>
      <c r="JBN9" s="289"/>
      <c r="JBO9" s="290"/>
      <c r="JBP9" s="443"/>
      <c r="JBQ9" s="443"/>
      <c r="JBR9" s="443"/>
      <c r="JBS9" s="291"/>
      <c r="JBT9" s="292"/>
      <c r="JBU9" s="293"/>
      <c r="JBV9" s="289"/>
      <c r="JBW9" s="290"/>
      <c r="JBX9" s="443"/>
      <c r="JBY9" s="443"/>
      <c r="JBZ9" s="443"/>
      <c r="JCA9" s="291"/>
      <c r="JCB9" s="292"/>
      <c r="JCC9" s="293"/>
      <c r="JCD9" s="289"/>
      <c r="JCE9" s="290"/>
      <c r="JCF9" s="443"/>
      <c r="JCG9" s="443"/>
      <c r="JCH9" s="443"/>
      <c r="JCI9" s="291"/>
      <c r="JCJ9" s="292"/>
      <c r="JCK9" s="293"/>
      <c r="JCL9" s="289"/>
      <c r="JCM9" s="290"/>
      <c r="JCN9" s="443"/>
      <c r="JCO9" s="443"/>
      <c r="JCP9" s="443"/>
      <c r="JCQ9" s="291"/>
      <c r="JCR9" s="292"/>
      <c r="JCS9" s="293"/>
      <c r="JCT9" s="289"/>
      <c r="JCU9" s="290"/>
      <c r="JCV9" s="443"/>
      <c r="JCW9" s="443"/>
      <c r="JCX9" s="443"/>
      <c r="JCY9" s="291"/>
      <c r="JCZ9" s="292"/>
      <c r="JDA9" s="293"/>
      <c r="JDB9" s="289"/>
      <c r="JDC9" s="290"/>
      <c r="JDD9" s="443"/>
      <c r="JDE9" s="443"/>
      <c r="JDF9" s="443"/>
      <c r="JDG9" s="291"/>
      <c r="JDH9" s="292"/>
      <c r="JDI9" s="293"/>
      <c r="JDJ9" s="289"/>
      <c r="JDK9" s="290"/>
      <c r="JDL9" s="443"/>
      <c r="JDM9" s="443"/>
      <c r="JDN9" s="443"/>
      <c r="JDO9" s="291"/>
      <c r="JDP9" s="292"/>
      <c r="JDQ9" s="293"/>
      <c r="JDR9" s="289"/>
      <c r="JDS9" s="290"/>
      <c r="JDT9" s="443"/>
      <c r="JDU9" s="443"/>
      <c r="JDV9" s="443"/>
      <c r="JDW9" s="291"/>
      <c r="JDX9" s="292"/>
      <c r="JDY9" s="293"/>
      <c r="JDZ9" s="289"/>
      <c r="JEA9" s="290"/>
      <c r="JEB9" s="443"/>
      <c r="JEC9" s="443"/>
      <c r="JED9" s="443"/>
      <c r="JEE9" s="291"/>
      <c r="JEF9" s="292"/>
      <c r="JEG9" s="293"/>
      <c r="JEH9" s="289"/>
      <c r="JEI9" s="290"/>
      <c r="JEJ9" s="443"/>
      <c r="JEK9" s="443"/>
      <c r="JEL9" s="443"/>
      <c r="JEM9" s="291"/>
      <c r="JEN9" s="292"/>
      <c r="JEO9" s="293"/>
      <c r="JEP9" s="289"/>
      <c r="JEQ9" s="290"/>
      <c r="JER9" s="443"/>
      <c r="JES9" s="443"/>
      <c r="JET9" s="443"/>
      <c r="JEU9" s="291"/>
      <c r="JEV9" s="292"/>
      <c r="JEW9" s="293"/>
      <c r="JEX9" s="289"/>
      <c r="JEY9" s="290"/>
      <c r="JEZ9" s="443"/>
      <c r="JFA9" s="443"/>
      <c r="JFB9" s="443"/>
      <c r="JFC9" s="291"/>
      <c r="JFD9" s="292"/>
      <c r="JFE9" s="293"/>
      <c r="JFF9" s="289"/>
      <c r="JFG9" s="290"/>
      <c r="JFH9" s="443"/>
      <c r="JFI9" s="443"/>
      <c r="JFJ9" s="443"/>
      <c r="JFK9" s="291"/>
      <c r="JFL9" s="292"/>
      <c r="JFM9" s="293"/>
      <c r="JFN9" s="289"/>
      <c r="JFO9" s="290"/>
      <c r="JFP9" s="443"/>
      <c r="JFQ9" s="443"/>
      <c r="JFR9" s="443"/>
      <c r="JFS9" s="291"/>
      <c r="JFT9" s="292"/>
      <c r="JFU9" s="293"/>
      <c r="JFV9" s="289"/>
      <c r="JFW9" s="290"/>
      <c r="JFX9" s="443"/>
      <c r="JFY9" s="443"/>
      <c r="JFZ9" s="443"/>
      <c r="JGA9" s="291"/>
      <c r="JGB9" s="292"/>
      <c r="JGC9" s="293"/>
      <c r="JGD9" s="289"/>
      <c r="JGE9" s="290"/>
      <c r="JGF9" s="443"/>
      <c r="JGG9" s="443"/>
      <c r="JGH9" s="443"/>
      <c r="JGI9" s="291"/>
      <c r="JGJ9" s="292"/>
      <c r="JGK9" s="293"/>
      <c r="JGL9" s="289"/>
      <c r="JGM9" s="290"/>
      <c r="JGN9" s="443"/>
      <c r="JGO9" s="443"/>
      <c r="JGP9" s="443"/>
      <c r="JGQ9" s="291"/>
      <c r="JGR9" s="292"/>
      <c r="JGS9" s="293"/>
      <c r="JGT9" s="289"/>
      <c r="JGU9" s="290"/>
      <c r="JGV9" s="443"/>
      <c r="JGW9" s="443"/>
      <c r="JGX9" s="443"/>
      <c r="JGY9" s="291"/>
      <c r="JGZ9" s="292"/>
      <c r="JHA9" s="293"/>
      <c r="JHB9" s="289"/>
      <c r="JHC9" s="290"/>
      <c r="JHD9" s="443"/>
      <c r="JHE9" s="443"/>
      <c r="JHF9" s="443"/>
      <c r="JHG9" s="291"/>
      <c r="JHH9" s="292"/>
      <c r="JHI9" s="293"/>
      <c r="JHJ9" s="289"/>
      <c r="JHK9" s="290"/>
      <c r="JHL9" s="443"/>
      <c r="JHM9" s="443"/>
      <c r="JHN9" s="443"/>
      <c r="JHO9" s="291"/>
      <c r="JHP9" s="292"/>
      <c r="JHQ9" s="293"/>
      <c r="JHR9" s="289"/>
      <c r="JHS9" s="290"/>
      <c r="JHT9" s="443"/>
      <c r="JHU9" s="443"/>
      <c r="JHV9" s="443"/>
      <c r="JHW9" s="291"/>
      <c r="JHX9" s="292"/>
      <c r="JHY9" s="293"/>
      <c r="JHZ9" s="289"/>
      <c r="JIA9" s="290"/>
      <c r="JIB9" s="443"/>
      <c r="JIC9" s="443"/>
      <c r="JID9" s="443"/>
      <c r="JIE9" s="291"/>
      <c r="JIF9" s="292"/>
      <c r="JIG9" s="293"/>
      <c r="JIH9" s="289"/>
      <c r="JII9" s="290"/>
      <c r="JIJ9" s="443"/>
      <c r="JIK9" s="443"/>
      <c r="JIL9" s="443"/>
      <c r="JIM9" s="291"/>
      <c r="JIN9" s="292"/>
      <c r="JIO9" s="293"/>
      <c r="JIP9" s="289"/>
      <c r="JIQ9" s="290"/>
      <c r="JIR9" s="443"/>
      <c r="JIS9" s="443"/>
      <c r="JIT9" s="443"/>
      <c r="JIU9" s="291"/>
      <c r="JIV9" s="292"/>
      <c r="JIW9" s="293"/>
      <c r="JIX9" s="289"/>
      <c r="JIY9" s="290"/>
      <c r="JIZ9" s="443"/>
      <c r="JJA9" s="443"/>
      <c r="JJB9" s="443"/>
      <c r="JJC9" s="291"/>
      <c r="JJD9" s="292"/>
      <c r="JJE9" s="293"/>
      <c r="JJF9" s="289"/>
      <c r="JJG9" s="290"/>
      <c r="JJH9" s="443"/>
      <c r="JJI9" s="443"/>
      <c r="JJJ9" s="443"/>
      <c r="JJK9" s="291"/>
      <c r="JJL9" s="292"/>
      <c r="JJM9" s="293"/>
      <c r="JJN9" s="289"/>
      <c r="JJO9" s="290"/>
      <c r="JJP9" s="443"/>
      <c r="JJQ9" s="443"/>
      <c r="JJR9" s="443"/>
      <c r="JJS9" s="291"/>
      <c r="JJT9" s="292"/>
      <c r="JJU9" s="293"/>
      <c r="JJV9" s="289"/>
      <c r="JJW9" s="290"/>
      <c r="JJX9" s="443"/>
      <c r="JJY9" s="443"/>
      <c r="JJZ9" s="443"/>
      <c r="JKA9" s="291"/>
      <c r="JKB9" s="292"/>
      <c r="JKC9" s="293"/>
      <c r="JKD9" s="289"/>
      <c r="JKE9" s="290"/>
      <c r="JKF9" s="443"/>
      <c r="JKG9" s="443"/>
      <c r="JKH9" s="443"/>
      <c r="JKI9" s="291"/>
      <c r="JKJ9" s="292"/>
      <c r="JKK9" s="293"/>
      <c r="JKL9" s="289"/>
      <c r="JKM9" s="290"/>
      <c r="JKN9" s="443"/>
      <c r="JKO9" s="443"/>
      <c r="JKP9" s="443"/>
      <c r="JKQ9" s="291"/>
      <c r="JKR9" s="292"/>
      <c r="JKS9" s="293"/>
      <c r="JKT9" s="289"/>
      <c r="JKU9" s="290"/>
      <c r="JKV9" s="443"/>
      <c r="JKW9" s="443"/>
      <c r="JKX9" s="443"/>
      <c r="JKY9" s="291"/>
      <c r="JKZ9" s="292"/>
      <c r="JLA9" s="293"/>
      <c r="JLB9" s="289"/>
      <c r="JLC9" s="290"/>
      <c r="JLD9" s="443"/>
      <c r="JLE9" s="443"/>
      <c r="JLF9" s="443"/>
      <c r="JLG9" s="291"/>
      <c r="JLH9" s="292"/>
      <c r="JLI9" s="293"/>
      <c r="JLJ9" s="289"/>
      <c r="JLK9" s="290"/>
      <c r="JLL9" s="443"/>
      <c r="JLM9" s="443"/>
      <c r="JLN9" s="443"/>
      <c r="JLO9" s="291"/>
      <c r="JLP9" s="292"/>
      <c r="JLQ9" s="293"/>
      <c r="JLR9" s="289"/>
      <c r="JLS9" s="290"/>
      <c r="JLT9" s="443"/>
      <c r="JLU9" s="443"/>
      <c r="JLV9" s="443"/>
      <c r="JLW9" s="291"/>
      <c r="JLX9" s="292"/>
      <c r="JLY9" s="293"/>
      <c r="JLZ9" s="289"/>
      <c r="JMA9" s="290"/>
      <c r="JMB9" s="443"/>
      <c r="JMC9" s="443"/>
      <c r="JMD9" s="443"/>
      <c r="JME9" s="291"/>
      <c r="JMF9" s="292"/>
      <c r="JMG9" s="293"/>
      <c r="JMH9" s="289"/>
      <c r="JMI9" s="290"/>
      <c r="JMJ9" s="443"/>
      <c r="JMK9" s="443"/>
      <c r="JML9" s="443"/>
      <c r="JMM9" s="291"/>
      <c r="JMN9" s="292"/>
      <c r="JMO9" s="293"/>
      <c r="JMP9" s="289"/>
      <c r="JMQ9" s="290"/>
      <c r="JMR9" s="443"/>
      <c r="JMS9" s="443"/>
      <c r="JMT9" s="443"/>
      <c r="JMU9" s="291"/>
      <c r="JMV9" s="292"/>
      <c r="JMW9" s="293"/>
      <c r="JMX9" s="289"/>
      <c r="JMY9" s="290"/>
      <c r="JMZ9" s="443"/>
      <c r="JNA9" s="443"/>
      <c r="JNB9" s="443"/>
      <c r="JNC9" s="291"/>
      <c r="JND9" s="292"/>
      <c r="JNE9" s="293"/>
      <c r="JNF9" s="289"/>
      <c r="JNG9" s="290"/>
      <c r="JNH9" s="443"/>
      <c r="JNI9" s="443"/>
      <c r="JNJ9" s="443"/>
      <c r="JNK9" s="291"/>
      <c r="JNL9" s="292"/>
      <c r="JNM9" s="293"/>
      <c r="JNN9" s="289"/>
      <c r="JNO9" s="290"/>
      <c r="JNP9" s="443"/>
      <c r="JNQ9" s="443"/>
      <c r="JNR9" s="443"/>
      <c r="JNS9" s="291"/>
      <c r="JNT9" s="292"/>
      <c r="JNU9" s="293"/>
      <c r="JNV9" s="289"/>
      <c r="JNW9" s="290"/>
      <c r="JNX9" s="443"/>
      <c r="JNY9" s="443"/>
      <c r="JNZ9" s="443"/>
      <c r="JOA9" s="291"/>
      <c r="JOB9" s="292"/>
      <c r="JOC9" s="293"/>
      <c r="JOD9" s="289"/>
      <c r="JOE9" s="290"/>
      <c r="JOF9" s="443"/>
      <c r="JOG9" s="443"/>
      <c r="JOH9" s="443"/>
      <c r="JOI9" s="291"/>
      <c r="JOJ9" s="292"/>
      <c r="JOK9" s="293"/>
      <c r="JOL9" s="289"/>
      <c r="JOM9" s="290"/>
      <c r="JON9" s="443"/>
      <c r="JOO9" s="443"/>
      <c r="JOP9" s="443"/>
      <c r="JOQ9" s="291"/>
      <c r="JOR9" s="292"/>
      <c r="JOS9" s="293"/>
      <c r="JOT9" s="289"/>
      <c r="JOU9" s="290"/>
      <c r="JOV9" s="443"/>
      <c r="JOW9" s="443"/>
      <c r="JOX9" s="443"/>
      <c r="JOY9" s="291"/>
      <c r="JOZ9" s="292"/>
      <c r="JPA9" s="293"/>
      <c r="JPB9" s="289"/>
      <c r="JPC9" s="290"/>
      <c r="JPD9" s="443"/>
      <c r="JPE9" s="443"/>
      <c r="JPF9" s="443"/>
      <c r="JPG9" s="291"/>
      <c r="JPH9" s="292"/>
      <c r="JPI9" s="293"/>
      <c r="JPJ9" s="289"/>
      <c r="JPK9" s="290"/>
      <c r="JPL9" s="443"/>
      <c r="JPM9" s="443"/>
      <c r="JPN9" s="443"/>
      <c r="JPO9" s="291"/>
      <c r="JPP9" s="292"/>
      <c r="JPQ9" s="293"/>
      <c r="JPR9" s="289"/>
      <c r="JPS9" s="290"/>
      <c r="JPT9" s="443"/>
      <c r="JPU9" s="443"/>
      <c r="JPV9" s="443"/>
      <c r="JPW9" s="291"/>
      <c r="JPX9" s="292"/>
      <c r="JPY9" s="293"/>
      <c r="JPZ9" s="289"/>
      <c r="JQA9" s="290"/>
      <c r="JQB9" s="443"/>
      <c r="JQC9" s="443"/>
      <c r="JQD9" s="443"/>
      <c r="JQE9" s="291"/>
      <c r="JQF9" s="292"/>
      <c r="JQG9" s="293"/>
      <c r="JQH9" s="289"/>
      <c r="JQI9" s="290"/>
      <c r="JQJ9" s="443"/>
      <c r="JQK9" s="443"/>
      <c r="JQL9" s="443"/>
      <c r="JQM9" s="291"/>
      <c r="JQN9" s="292"/>
      <c r="JQO9" s="293"/>
      <c r="JQP9" s="289"/>
      <c r="JQQ9" s="290"/>
      <c r="JQR9" s="443"/>
      <c r="JQS9" s="443"/>
      <c r="JQT9" s="443"/>
      <c r="JQU9" s="291"/>
      <c r="JQV9" s="292"/>
      <c r="JQW9" s="293"/>
      <c r="JQX9" s="289"/>
      <c r="JQY9" s="290"/>
      <c r="JQZ9" s="443"/>
      <c r="JRA9" s="443"/>
      <c r="JRB9" s="443"/>
      <c r="JRC9" s="291"/>
      <c r="JRD9" s="292"/>
      <c r="JRE9" s="293"/>
      <c r="JRF9" s="289"/>
      <c r="JRG9" s="290"/>
      <c r="JRH9" s="443"/>
      <c r="JRI9" s="443"/>
      <c r="JRJ9" s="443"/>
      <c r="JRK9" s="291"/>
      <c r="JRL9" s="292"/>
      <c r="JRM9" s="293"/>
      <c r="JRN9" s="289"/>
      <c r="JRO9" s="290"/>
      <c r="JRP9" s="443"/>
      <c r="JRQ9" s="443"/>
      <c r="JRR9" s="443"/>
      <c r="JRS9" s="291"/>
      <c r="JRT9" s="292"/>
      <c r="JRU9" s="293"/>
      <c r="JRV9" s="289"/>
      <c r="JRW9" s="290"/>
      <c r="JRX9" s="443"/>
      <c r="JRY9" s="443"/>
      <c r="JRZ9" s="443"/>
      <c r="JSA9" s="291"/>
      <c r="JSB9" s="292"/>
      <c r="JSC9" s="293"/>
      <c r="JSD9" s="289"/>
      <c r="JSE9" s="290"/>
      <c r="JSF9" s="443"/>
      <c r="JSG9" s="443"/>
      <c r="JSH9" s="443"/>
      <c r="JSI9" s="291"/>
      <c r="JSJ9" s="292"/>
      <c r="JSK9" s="293"/>
      <c r="JSL9" s="289"/>
      <c r="JSM9" s="290"/>
      <c r="JSN9" s="443"/>
      <c r="JSO9" s="443"/>
      <c r="JSP9" s="443"/>
      <c r="JSQ9" s="291"/>
      <c r="JSR9" s="292"/>
      <c r="JSS9" s="293"/>
      <c r="JST9" s="289"/>
      <c r="JSU9" s="290"/>
      <c r="JSV9" s="443"/>
      <c r="JSW9" s="443"/>
      <c r="JSX9" s="443"/>
      <c r="JSY9" s="291"/>
      <c r="JSZ9" s="292"/>
      <c r="JTA9" s="293"/>
      <c r="JTB9" s="289"/>
      <c r="JTC9" s="290"/>
      <c r="JTD9" s="443"/>
      <c r="JTE9" s="443"/>
      <c r="JTF9" s="443"/>
      <c r="JTG9" s="291"/>
      <c r="JTH9" s="292"/>
      <c r="JTI9" s="293"/>
      <c r="JTJ9" s="289"/>
      <c r="JTK9" s="290"/>
      <c r="JTL9" s="443"/>
      <c r="JTM9" s="443"/>
      <c r="JTN9" s="443"/>
      <c r="JTO9" s="291"/>
      <c r="JTP9" s="292"/>
      <c r="JTQ9" s="293"/>
      <c r="JTR9" s="289"/>
      <c r="JTS9" s="290"/>
      <c r="JTT9" s="443"/>
      <c r="JTU9" s="443"/>
      <c r="JTV9" s="443"/>
      <c r="JTW9" s="291"/>
      <c r="JTX9" s="292"/>
      <c r="JTY9" s="293"/>
      <c r="JTZ9" s="289"/>
      <c r="JUA9" s="290"/>
      <c r="JUB9" s="443"/>
      <c r="JUC9" s="443"/>
      <c r="JUD9" s="443"/>
      <c r="JUE9" s="291"/>
      <c r="JUF9" s="292"/>
      <c r="JUG9" s="293"/>
      <c r="JUH9" s="289"/>
      <c r="JUI9" s="290"/>
      <c r="JUJ9" s="443"/>
      <c r="JUK9" s="443"/>
      <c r="JUL9" s="443"/>
      <c r="JUM9" s="291"/>
      <c r="JUN9" s="292"/>
      <c r="JUO9" s="293"/>
      <c r="JUP9" s="289"/>
      <c r="JUQ9" s="290"/>
      <c r="JUR9" s="443"/>
      <c r="JUS9" s="443"/>
      <c r="JUT9" s="443"/>
      <c r="JUU9" s="291"/>
      <c r="JUV9" s="292"/>
      <c r="JUW9" s="293"/>
      <c r="JUX9" s="289"/>
      <c r="JUY9" s="290"/>
      <c r="JUZ9" s="443"/>
      <c r="JVA9" s="443"/>
      <c r="JVB9" s="443"/>
      <c r="JVC9" s="291"/>
      <c r="JVD9" s="292"/>
      <c r="JVE9" s="293"/>
      <c r="JVF9" s="289"/>
      <c r="JVG9" s="290"/>
      <c r="JVH9" s="443"/>
      <c r="JVI9" s="443"/>
      <c r="JVJ9" s="443"/>
      <c r="JVK9" s="291"/>
      <c r="JVL9" s="292"/>
      <c r="JVM9" s="293"/>
      <c r="JVN9" s="289"/>
      <c r="JVO9" s="290"/>
      <c r="JVP9" s="443"/>
      <c r="JVQ9" s="443"/>
      <c r="JVR9" s="443"/>
      <c r="JVS9" s="291"/>
      <c r="JVT9" s="292"/>
      <c r="JVU9" s="293"/>
      <c r="JVV9" s="289"/>
      <c r="JVW9" s="290"/>
      <c r="JVX9" s="443"/>
      <c r="JVY9" s="443"/>
      <c r="JVZ9" s="443"/>
      <c r="JWA9" s="291"/>
      <c r="JWB9" s="292"/>
      <c r="JWC9" s="293"/>
      <c r="JWD9" s="289"/>
      <c r="JWE9" s="290"/>
      <c r="JWF9" s="443"/>
      <c r="JWG9" s="443"/>
      <c r="JWH9" s="443"/>
      <c r="JWI9" s="291"/>
      <c r="JWJ9" s="292"/>
      <c r="JWK9" s="293"/>
      <c r="JWL9" s="289"/>
      <c r="JWM9" s="290"/>
      <c r="JWN9" s="443"/>
      <c r="JWO9" s="443"/>
      <c r="JWP9" s="443"/>
      <c r="JWQ9" s="291"/>
      <c r="JWR9" s="292"/>
      <c r="JWS9" s="293"/>
      <c r="JWT9" s="289"/>
      <c r="JWU9" s="290"/>
      <c r="JWV9" s="443"/>
      <c r="JWW9" s="443"/>
      <c r="JWX9" s="443"/>
      <c r="JWY9" s="291"/>
      <c r="JWZ9" s="292"/>
      <c r="JXA9" s="293"/>
      <c r="JXB9" s="289"/>
      <c r="JXC9" s="290"/>
      <c r="JXD9" s="443"/>
      <c r="JXE9" s="443"/>
      <c r="JXF9" s="443"/>
      <c r="JXG9" s="291"/>
      <c r="JXH9" s="292"/>
      <c r="JXI9" s="293"/>
      <c r="JXJ9" s="289"/>
      <c r="JXK9" s="290"/>
      <c r="JXL9" s="443"/>
      <c r="JXM9" s="443"/>
      <c r="JXN9" s="443"/>
      <c r="JXO9" s="291"/>
      <c r="JXP9" s="292"/>
      <c r="JXQ9" s="293"/>
      <c r="JXR9" s="289"/>
      <c r="JXS9" s="290"/>
      <c r="JXT9" s="443"/>
      <c r="JXU9" s="443"/>
      <c r="JXV9" s="443"/>
      <c r="JXW9" s="291"/>
      <c r="JXX9" s="292"/>
      <c r="JXY9" s="293"/>
      <c r="JXZ9" s="289"/>
      <c r="JYA9" s="290"/>
      <c r="JYB9" s="443"/>
      <c r="JYC9" s="443"/>
      <c r="JYD9" s="443"/>
      <c r="JYE9" s="291"/>
      <c r="JYF9" s="292"/>
      <c r="JYG9" s="293"/>
      <c r="JYH9" s="289"/>
      <c r="JYI9" s="290"/>
      <c r="JYJ9" s="443"/>
      <c r="JYK9" s="443"/>
      <c r="JYL9" s="443"/>
      <c r="JYM9" s="291"/>
      <c r="JYN9" s="292"/>
      <c r="JYO9" s="293"/>
      <c r="JYP9" s="289"/>
      <c r="JYQ9" s="290"/>
      <c r="JYR9" s="443"/>
      <c r="JYS9" s="443"/>
      <c r="JYT9" s="443"/>
      <c r="JYU9" s="291"/>
      <c r="JYV9" s="292"/>
      <c r="JYW9" s="293"/>
      <c r="JYX9" s="289"/>
      <c r="JYY9" s="290"/>
      <c r="JYZ9" s="443"/>
      <c r="JZA9" s="443"/>
      <c r="JZB9" s="443"/>
      <c r="JZC9" s="291"/>
      <c r="JZD9" s="292"/>
      <c r="JZE9" s="293"/>
      <c r="JZF9" s="289"/>
      <c r="JZG9" s="290"/>
      <c r="JZH9" s="443"/>
      <c r="JZI9" s="443"/>
      <c r="JZJ9" s="443"/>
      <c r="JZK9" s="291"/>
      <c r="JZL9" s="292"/>
      <c r="JZM9" s="293"/>
      <c r="JZN9" s="289"/>
      <c r="JZO9" s="290"/>
      <c r="JZP9" s="443"/>
      <c r="JZQ9" s="443"/>
      <c r="JZR9" s="443"/>
      <c r="JZS9" s="291"/>
      <c r="JZT9" s="292"/>
      <c r="JZU9" s="293"/>
      <c r="JZV9" s="289"/>
      <c r="JZW9" s="290"/>
      <c r="JZX9" s="443"/>
      <c r="JZY9" s="443"/>
      <c r="JZZ9" s="443"/>
      <c r="KAA9" s="291"/>
      <c r="KAB9" s="292"/>
      <c r="KAC9" s="293"/>
      <c r="KAD9" s="289"/>
      <c r="KAE9" s="290"/>
      <c r="KAF9" s="443"/>
      <c r="KAG9" s="443"/>
      <c r="KAH9" s="443"/>
      <c r="KAI9" s="291"/>
      <c r="KAJ9" s="292"/>
      <c r="KAK9" s="293"/>
      <c r="KAL9" s="289"/>
      <c r="KAM9" s="290"/>
      <c r="KAN9" s="443"/>
      <c r="KAO9" s="443"/>
      <c r="KAP9" s="443"/>
      <c r="KAQ9" s="291"/>
      <c r="KAR9" s="292"/>
      <c r="KAS9" s="293"/>
      <c r="KAT9" s="289"/>
      <c r="KAU9" s="290"/>
      <c r="KAV9" s="443"/>
      <c r="KAW9" s="443"/>
      <c r="KAX9" s="443"/>
      <c r="KAY9" s="291"/>
      <c r="KAZ9" s="292"/>
      <c r="KBA9" s="293"/>
      <c r="KBB9" s="289"/>
      <c r="KBC9" s="290"/>
      <c r="KBD9" s="443"/>
      <c r="KBE9" s="443"/>
      <c r="KBF9" s="443"/>
      <c r="KBG9" s="291"/>
      <c r="KBH9" s="292"/>
      <c r="KBI9" s="293"/>
      <c r="KBJ9" s="289"/>
      <c r="KBK9" s="290"/>
      <c r="KBL9" s="443"/>
      <c r="KBM9" s="443"/>
      <c r="KBN9" s="443"/>
      <c r="KBO9" s="291"/>
      <c r="KBP9" s="292"/>
      <c r="KBQ9" s="293"/>
      <c r="KBR9" s="289"/>
      <c r="KBS9" s="290"/>
      <c r="KBT9" s="443"/>
      <c r="KBU9" s="443"/>
      <c r="KBV9" s="443"/>
      <c r="KBW9" s="291"/>
      <c r="KBX9" s="292"/>
      <c r="KBY9" s="293"/>
      <c r="KBZ9" s="289"/>
      <c r="KCA9" s="290"/>
      <c r="KCB9" s="443"/>
      <c r="KCC9" s="443"/>
      <c r="KCD9" s="443"/>
      <c r="KCE9" s="291"/>
      <c r="KCF9" s="292"/>
      <c r="KCG9" s="293"/>
      <c r="KCH9" s="289"/>
      <c r="KCI9" s="290"/>
      <c r="KCJ9" s="443"/>
      <c r="KCK9" s="443"/>
      <c r="KCL9" s="443"/>
      <c r="KCM9" s="291"/>
      <c r="KCN9" s="292"/>
      <c r="KCO9" s="293"/>
      <c r="KCP9" s="289"/>
      <c r="KCQ9" s="290"/>
      <c r="KCR9" s="443"/>
      <c r="KCS9" s="443"/>
      <c r="KCT9" s="443"/>
      <c r="KCU9" s="291"/>
      <c r="KCV9" s="292"/>
      <c r="KCW9" s="293"/>
      <c r="KCX9" s="289"/>
      <c r="KCY9" s="290"/>
      <c r="KCZ9" s="443"/>
      <c r="KDA9" s="443"/>
      <c r="KDB9" s="443"/>
      <c r="KDC9" s="291"/>
      <c r="KDD9" s="292"/>
      <c r="KDE9" s="293"/>
      <c r="KDF9" s="289"/>
      <c r="KDG9" s="290"/>
      <c r="KDH9" s="443"/>
      <c r="KDI9" s="443"/>
      <c r="KDJ9" s="443"/>
      <c r="KDK9" s="291"/>
      <c r="KDL9" s="292"/>
      <c r="KDM9" s="293"/>
      <c r="KDN9" s="289"/>
      <c r="KDO9" s="290"/>
      <c r="KDP9" s="443"/>
      <c r="KDQ9" s="443"/>
      <c r="KDR9" s="443"/>
      <c r="KDS9" s="291"/>
      <c r="KDT9" s="292"/>
      <c r="KDU9" s="293"/>
      <c r="KDV9" s="289"/>
      <c r="KDW9" s="290"/>
      <c r="KDX9" s="443"/>
      <c r="KDY9" s="443"/>
      <c r="KDZ9" s="443"/>
      <c r="KEA9" s="291"/>
      <c r="KEB9" s="292"/>
      <c r="KEC9" s="293"/>
      <c r="KED9" s="289"/>
      <c r="KEE9" s="290"/>
      <c r="KEF9" s="443"/>
      <c r="KEG9" s="443"/>
      <c r="KEH9" s="443"/>
      <c r="KEI9" s="291"/>
      <c r="KEJ9" s="292"/>
      <c r="KEK9" s="293"/>
      <c r="KEL9" s="289"/>
      <c r="KEM9" s="290"/>
      <c r="KEN9" s="443"/>
      <c r="KEO9" s="443"/>
      <c r="KEP9" s="443"/>
      <c r="KEQ9" s="291"/>
      <c r="KER9" s="292"/>
      <c r="KES9" s="293"/>
      <c r="KET9" s="289"/>
      <c r="KEU9" s="290"/>
      <c r="KEV9" s="443"/>
      <c r="KEW9" s="443"/>
      <c r="KEX9" s="443"/>
      <c r="KEY9" s="291"/>
      <c r="KEZ9" s="292"/>
      <c r="KFA9" s="293"/>
      <c r="KFB9" s="289"/>
      <c r="KFC9" s="290"/>
      <c r="KFD9" s="443"/>
      <c r="KFE9" s="443"/>
      <c r="KFF9" s="443"/>
      <c r="KFG9" s="291"/>
      <c r="KFH9" s="292"/>
      <c r="KFI9" s="293"/>
      <c r="KFJ9" s="289"/>
      <c r="KFK9" s="290"/>
      <c r="KFL9" s="443"/>
      <c r="KFM9" s="443"/>
      <c r="KFN9" s="443"/>
      <c r="KFO9" s="291"/>
      <c r="KFP9" s="292"/>
      <c r="KFQ9" s="293"/>
      <c r="KFR9" s="289"/>
      <c r="KFS9" s="290"/>
      <c r="KFT9" s="443"/>
      <c r="KFU9" s="443"/>
      <c r="KFV9" s="443"/>
      <c r="KFW9" s="291"/>
      <c r="KFX9" s="292"/>
      <c r="KFY9" s="293"/>
      <c r="KFZ9" s="289"/>
      <c r="KGA9" s="290"/>
      <c r="KGB9" s="443"/>
      <c r="KGC9" s="443"/>
      <c r="KGD9" s="443"/>
      <c r="KGE9" s="291"/>
      <c r="KGF9" s="292"/>
      <c r="KGG9" s="293"/>
      <c r="KGH9" s="289"/>
      <c r="KGI9" s="290"/>
      <c r="KGJ9" s="443"/>
      <c r="KGK9" s="443"/>
      <c r="KGL9" s="443"/>
      <c r="KGM9" s="291"/>
      <c r="KGN9" s="292"/>
      <c r="KGO9" s="293"/>
      <c r="KGP9" s="289"/>
      <c r="KGQ9" s="290"/>
      <c r="KGR9" s="443"/>
      <c r="KGS9" s="443"/>
      <c r="KGT9" s="443"/>
      <c r="KGU9" s="291"/>
      <c r="KGV9" s="292"/>
      <c r="KGW9" s="293"/>
      <c r="KGX9" s="289"/>
      <c r="KGY9" s="290"/>
      <c r="KGZ9" s="443"/>
      <c r="KHA9" s="443"/>
      <c r="KHB9" s="443"/>
      <c r="KHC9" s="291"/>
      <c r="KHD9" s="292"/>
      <c r="KHE9" s="293"/>
      <c r="KHF9" s="289"/>
      <c r="KHG9" s="290"/>
      <c r="KHH9" s="443"/>
      <c r="KHI9" s="443"/>
      <c r="KHJ9" s="443"/>
      <c r="KHK9" s="291"/>
      <c r="KHL9" s="292"/>
      <c r="KHM9" s="293"/>
      <c r="KHN9" s="289"/>
      <c r="KHO9" s="290"/>
      <c r="KHP9" s="443"/>
      <c r="KHQ9" s="443"/>
      <c r="KHR9" s="443"/>
      <c r="KHS9" s="291"/>
      <c r="KHT9" s="292"/>
      <c r="KHU9" s="293"/>
      <c r="KHV9" s="289"/>
      <c r="KHW9" s="290"/>
      <c r="KHX9" s="443"/>
      <c r="KHY9" s="443"/>
      <c r="KHZ9" s="443"/>
      <c r="KIA9" s="291"/>
      <c r="KIB9" s="292"/>
      <c r="KIC9" s="293"/>
      <c r="KID9" s="289"/>
      <c r="KIE9" s="290"/>
      <c r="KIF9" s="443"/>
      <c r="KIG9" s="443"/>
      <c r="KIH9" s="443"/>
      <c r="KII9" s="291"/>
      <c r="KIJ9" s="292"/>
      <c r="KIK9" s="293"/>
      <c r="KIL9" s="289"/>
      <c r="KIM9" s="290"/>
      <c r="KIN9" s="443"/>
      <c r="KIO9" s="443"/>
      <c r="KIP9" s="443"/>
      <c r="KIQ9" s="291"/>
      <c r="KIR9" s="292"/>
      <c r="KIS9" s="293"/>
      <c r="KIT9" s="289"/>
      <c r="KIU9" s="290"/>
      <c r="KIV9" s="443"/>
      <c r="KIW9" s="443"/>
      <c r="KIX9" s="443"/>
      <c r="KIY9" s="291"/>
      <c r="KIZ9" s="292"/>
      <c r="KJA9" s="293"/>
      <c r="KJB9" s="289"/>
      <c r="KJC9" s="290"/>
      <c r="KJD9" s="443"/>
      <c r="KJE9" s="443"/>
      <c r="KJF9" s="443"/>
      <c r="KJG9" s="291"/>
      <c r="KJH9" s="292"/>
      <c r="KJI9" s="293"/>
      <c r="KJJ9" s="289"/>
      <c r="KJK9" s="290"/>
      <c r="KJL9" s="443"/>
      <c r="KJM9" s="443"/>
      <c r="KJN9" s="443"/>
      <c r="KJO9" s="291"/>
      <c r="KJP9" s="292"/>
      <c r="KJQ9" s="293"/>
      <c r="KJR9" s="289"/>
      <c r="KJS9" s="290"/>
      <c r="KJT9" s="443"/>
      <c r="KJU9" s="443"/>
      <c r="KJV9" s="443"/>
      <c r="KJW9" s="291"/>
      <c r="KJX9" s="292"/>
      <c r="KJY9" s="293"/>
      <c r="KJZ9" s="289"/>
      <c r="KKA9" s="290"/>
      <c r="KKB9" s="443"/>
      <c r="KKC9" s="443"/>
      <c r="KKD9" s="443"/>
      <c r="KKE9" s="291"/>
      <c r="KKF9" s="292"/>
      <c r="KKG9" s="293"/>
      <c r="KKH9" s="289"/>
      <c r="KKI9" s="290"/>
      <c r="KKJ9" s="443"/>
      <c r="KKK9" s="443"/>
      <c r="KKL9" s="443"/>
      <c r="KKM9" s="291"/>
      <c r="KKN9" s="292"/>
      <c r="KKO9" s="293"/>
      <c r="KKP9" s="289"/>
      <c r="KKQ9" s="290"/>
      <c r="KKR9" s="443"/>
      <c r="KKS9" s="443"/>
      <c r="KKT9" s="443"/>
      <c r="KKU9" s="291"/>
      <c r="KKV9" s="292"/>
      <c r="KKW9" s="293"/>
      <c r="KKX9" s="289"/>
      <c r="KKY9" s="290"/>
      <c r="KKZ9" s="443"/>
      <c r="KLA9" s="443"/>
      <c r="KLB9" s="443"/>
      <c r="KLC9" s="291"/>
      <c r="KLD9" s="292"/>
      <c r="KLE9" s="293"/>
      <c r="KLF9" s="289"/>
      <c r="KLG9" s="290"/>
      <c r="KLH9" s="443"/>
      <c r="KLI9" s="443"/>
      <c r="KLJ9" s="443"/>
      <c r="KLK9" s="291"/>
      <c r="KLL9" s="292"/>
      <c r="KLM9" s="293"/>
      <c r="KLN9" s="289"/>
      <c r="KLO9" s="290"/>
      <c r="KLP9" s="443"/>
      <c r="KLQ9" s="443"/>
      <c r="KLR9" s="443"/>
      <c r="KLS9" s="291"/>
      <c r="KLT9" s="292"/>
      <c r="KLU9" s="293"/>
      <c r="KLV9" s="289"/>
      <c r="KLW9" s="290"/>
      <c r="KLX9" s="443"/>
      <c r="KLY9" s="443"/>
      <c r="KLZ9" s="443"/>
      <c r="KMA9" s="291"/>
      <c r="KMB9" s="292"/>
      <c r="KMC9" s="293"/>
      <c r="KMD9" s="289"/>
      <c r="KME9" s="290"/>
      <c r="KMF9" s="443"/>
      <c r="KMG9" s="443"/>
      <c r="KMH9" s="443"/>
      <c r="KMI9" s="291"/>
      <c r="KMJ9" s="292"/>
      <c r="KMK9" s="293"/>
      <c r="KML9" s="289"/>
      <c r="KMM9" s="290"/>
      <c r="KMN9" s="443"/>
      <c r="KMO9" s="443"/>
      <c r="KMP9" s="443"/>
      <c r="KMQ9" s="291"/>
      <c r="KMR9" s="292"/>
      <c r="KMS9" s="293"/>
      <c r="KMT9" s="289"/>
      <c r="KMU9" s="290"/>
      <c r="KMV9" s="443"/>
      <c r="KMW9" s="443"/>
      <c r="KMX9" s="443"/>
      <c r="KMY9" s="291"/>
      <c r="KMZ9" s="292"/>
      <c r="KNA9" s="293"/>
      <c r="KNB9" s="289"/>
      <c r="KNC9" s="290"/>
      <c r="KND9" s="443"/>
      <c r="KNE9" s="443"/>
      <c r="KNF9" s="443"/>
      <c r="KNG9" s="291"/>
      <c r="KNH9" s="292"/>
      <c r="KNI9" s="293"/>
      <c r="KNJ9" s="289"/>
      <c r="KNK9" s="290"/>
      <c r="KNL9" s="443"/>
      <c r="KNM9" s="443"/>
      <c r="KNN9" s="443"/>
      <c r="KNO9" s="291"/>
      <c r="KNP9" s="292"/>
      <c r="KNQ9" s="293"/>
      <c r="KNR9" s="289"/>
      <c r="KNS9" s="290"/>
      <c r="KNT9" s="443"/>
      <c r="KNU9" s="443"/>
      <c r="KNV9" s="443"/>
      <c r="KNW9" s="291"/>
      <c r="KNX9" s="292"/>
      <c r="KNY9" s="293"/>
      <c r="KNZ9" s="289"/>
      <c r="KOA9" s="290"/>
      <c r="KOB9" s="443"/>
      <c r="KOC9" s="443"/>
      <c r="KOD9" s="443"/>
      <c r="KOE9" s="291"/>
      <c r="KOF9" s="292"/>
      <c r="KOG9" s="293"/>
      <c r="KOH9" s="289"/>
      <c r="KOI9" s="290"/>
      <c r="KOJ9" s="443"/>
      <c r="KOK9" s="443"/>
      <c r="KOL9" s="443"/>
      <c r="KOM9" s="291"/>
      <c r="KON9" s="292"/>
      <c r="KOO9" s="293"/>
      <c r="KOP9" s="289"/>
      <c r="KOQ9" s="290"/>
      <c r="KOR9" s="443"/>
      <c r="KOS9" s="443"/>
      <c r="KOT9" s="443"/>
      <c r="KOU9" s="291"/>
      <c r="KOV9" s="292"/>
      <c r="KOW9" s="293"/>
      <c r="KOX9" s="289"/>
      <c r="KOY9" s="290"/>
      <c r="KOZ9" s="443"/>
      <c r="KPA9" s="443"/>
      <c r="KPB9" s="443"/>
      <c r="KPC9" s="291"/>
      <c r="KPD9" s="292"/>
      <c r="KPE9" s="293"/>
      <c r="KPF9" s="289"/>
      <c r="KPG9" s="290"/>
      <c r="KPH9" s="443"/>
      <c r="KPI9" s="443"/>
      <c r="KPJ9" s="443"/>
      <c r="KPK9" s="291"/>
      <c r="KPL9" s="292"/>
      <c r="KPM9" s="293"/>
      <c r="KPN9" s="289"/>
      <c r="KPO9" s="290"/>
      <c r="KPP9" s="443"/>
      <c r="KPQ9" s="443"/>
      <c r="KPR9" s="443"/>
      <c r="KPS9" s="291"/>
      <c r="KPT9" s="292"/>
      <c r="KPU9" s="293"/>
      <c r="KPV9" s="289"/>
      <c r="KPW9" s="290"/>
      <c r="KPX9" s="443"/>
      <c r="KPY9" s="443"/>
      <c r="KPZ9" s="443"/>
      <c r="KQA9" s="291"/>
      <c r="KQB9" s="292"/>
      <c r="KQC9" s="293"/>
      <c r="KQD9" s="289"/>
      <c r="KQE9" s="290"/>
      <c r="KQF9" s="443"/>
      <c r="KQG9" s="443"/>
      <c r="KQH9" s="443"/>
      <c r="KQI9" s="291"/>
      <c r="KQJ9" s="292"/>
      <c r="KQK9" s="293"/>
      <c r="KQL9" s="289"/>
      <c r="KQM9" s="290"/>
      <c r="KQN9" s="443"/>
      <c r="KQO9" s="443"/>
      <c r="KQP9" s="443"/>
      <c r="KQQ9" s="291"/>
      <c r="KQR9" s="292"/>
      <c r="KQS9" s="293"/>
      <c r="KQT9" s="289"/>
      <c r="KQU9" s="290"/>
      <c r="KQV9" s="443"/>
      <c r="KQW9" s="443"/>
      <c r="KQX9" s="443"/>
      <c r="KQY9" s="291"/>
      <c r="KQZ9" s="292"/>
      <c r="KRA9" s="293"/>
      <c r="KRB9" s="289"/>
      <c r="KRC9" s="290"/>
      <c r="KRD9" s="443"/>
      <c r="KRE9" s="443"/>
      <c r="KRF9" s="443"/>
      <c r="KRG9" s="291"/>
      <c r="KRH9" s="292"/>
      <c r="KRI9" s="293"/>
      <c r="KRJ9" s="289"/>
      <c r="KRK9" s="290"/>
      <c r="KRL9" s="443"/>
      <c r="KRM9" s="443"/>
      <c r="KRN9" s="443"/>
      <c r="KRO9" s="291"/>
      <c r="KRP9" s="292"/>
      <c r="KRQ9" s="293"/>
      <c r="KRR9" s="289"/>
      <c r="KRS9" s="290"/>
      <c r="KRT9" s="443"/>
      <c r="KRU9" s="443"/>
      <c r="KRV9" s="443"/>
      <c r="KRW9" s="291"/>
      <c r="KRX9" s="292"/>
      <c r="KRY9" s="293"/>
      <c r="KRZ9" s="289"/>
      <c r="KSA9" s="290"/>
      <c r="KSB9" s="443"/>
      <c r="KSC9" s="443"/>
      <c r="KSD9" s="443"/>
      <c r="KSE9" s="291"/>
      <c r="KSF9" s="292"/>
      <c r="KSG9" s="293"/>
      <c r="KSH9" s="289"/>
      <c r="KSI9" s="290"/>
      <c r="KSJ9" s="443"/>
      <c r="KSK9" s="443"/>
      <c r="KSL9" s="443"/>
      <c r="KSM9" s="291"/>
      <c r="KSN9" s="292"/>
      <c r="KSO9" s="293"/>
      <c r="KSP9" s="289"/>
      <c r="KSQ9" s="290"/>
      <c r="KSR9" s="443"/>
      <c r="KSS9" s="443"/>
      <c r="KST9" s="443"/>
      <c r="KSU9" s="291"/>
      <c r="KSV9" s="292"/>
      <c r="KSW9" s="293"/>
      <c r="KSX9" s="289"/>
      <c r="KSY9" s="290"/>
      <c r="KSZ9" s="443"/>
      <c r="KTA9" s="443"/>
      <c r="KTB9" s="443"/>
      <c r="KTC9" s="291"/>
      <c r="KTD9" s="292"/>
      <c r="KTE9" s="293"/>
      <c r="KTF9" s="289"/>
      <c r="KTG9" s="290"/>
      <c r="KTH9" s="443"/>
      <c r="KTI9" s="443"/>
      <c r="KTJ9" s="443"/>
      <c r="KTK9" s="291"/>
      <c r="KTL9" s="292"/>
      <c r="KTM9" s="293"/>
      <c r="KTN9" s="289"/>
      <c r="KTO9" s="290"/>
      <c r="KTP9" s="443"/>
      <c r="KTQ9" s="443"/>
      <c r="KTR9" s="443"/>
      <c r="KTS9" s="291"/>
      <c r="KTT9" s="292"/>
      <c r="KTU9" s="293"/>
      <c r="KTV9" s="289"/>
      <c r="KTW9" s="290"/>
      <c r="KTX9" s="443"/>
      <c r="KTY9" s="443"/>
      <c r="KTZ9" s="443"/>
      <c r="KUA9" s="291"/>
      <c r="KUB9" s="292"/>
      <c r="KUC9" s="293"/>
      <c r="KUD9" s="289"/>
      <c r="KUE9" s="290"/>
      <c r="KUF9" s="443"/>
      <c r="KUG9" s="443"/>
      <c r="KUH9" s="443"/>
      <c r="KUI9" s="291"/>
      <c r="KUJ9" s="292"/>
      <c r="KUK9" s="293"/>
      <c r="KUL9" s="289"/>
      <c r="KUM9" s="290"/>
      <c r="KUN9" s="443"/>
      <c r="KUO9" s="443"/>
      <c r="KUP9" s="443"/>
      <c r="KUQ9" s="291"/>
      <c r="KUR9" s="292"/>
      <c r="KUS9" s="293"/>
      <c r="KUT9" s="289"/>
      <c r="KUU9" s="290"/>
      <c r="KUV9" s="443"/>
      <c r="KUW9" s="443"/>
      <c r="KUX9" s="443"/>
      <c r="KUY9" s="291"/>
      <c r="KUZ9" s="292"/>
      <c r="KVA9" s="293"/>
      <c r="KVB9" s="289"/>
      <c r="KVC9" s="290"/>
      <c r="KVD9" s="443"/>
      <c r="KVE9" s="443"/>
      <c r="KVF9" s="443"/>
      <c r="KVG9" s="291"/>
      <c r="KVH9" s="292"/>
      <c r="KVI9" s="293"/>
      <c r="KVJ9" s="289"/>
      <c r="KVK9" s="290"/>
      <c r="KVL9" s="443"/>
      <c r="KVM9" s="443"/>
      <c r="KVN9" s="443"/>
      <c r="KVO9" s="291"/>
      <c r="KVP9" s="292"/>
      <c r="KVQ9" s="293"/>
      <c r="KVR9" s="289"/>
      <c r="KVS9" s="290"/>
      <c r="KVT9" s="443"/>
      <c r="KVU9" s="443"/>
      <c r="KVV9" s="443"/>
      <c r="KVW9" s="291"/>
      <c r="KVX9" s="292"/>
      <c r="KVY9" s="293"/>
      <c r="KVZ9" s="289"/>
      <c r="KWA9" s="290"/>
      <c r="KWB9" s="443"/>
      <c r="KWC9" s="443"/>
      <c r="KWD9" s="443"/>
      <c r="KWE9" s="291"/>
      <c r="KWF9" s="292"/>
      <c r="KWG9" s="293"/>
      <c r="KWH9" s="289"/>
      <c r="KWI9" s="290"/>
      <c r="KWJ9" s="443"/>
      <c r="KWK9" s="443"/>
      <c r="KWL9" s="443"/>
      <c r="KWM9" s="291"/>
      <c r="KWN9" s="292"/>
      <c r="KWO9" s="293"/>
      <c r="KWP9" s="289"/>
      <c r="KWQ9" s="290"/>
      <c r="KWR9" s="443"/>
      <c r="KWS9" s="443"/>
      <c r="KWT9" s="443"/>
      <c r="KWU9" s="291"/>
      <c r="KWV9" s="292"/>
      <c r="KWW9" s="293"/>
      <c r="KWX9" s="289"/>
      <c r="KWY9" s="290"/>
      <c r="KWZ9" s="443"/>
      <c r="KXA9" s="443"/>
      <c r="KXB9" s="443"/>
      <c r="KXC9" s="291"/>
      <c r="KXD9" s="292"/>
      <c r="KXE9" s="293"/>
      <c r="KXF9" s="289"/>
      <c r="KXG9" s="290"/>
      <c r="KXH9" s="443"/>
      <c r="KXI9" s="443"/>
      <c r="KXJ9" s="443"/>
      <c r="KXK9" s="291"/>
      <c r="KXL9" s="292"/>
      <c r="KXM9" s="293"/>
      <c r="KXN9" s="289"/>
      <c r="KXO9" s="290"/>
      <c r="KXP9" s="443"/>
      <c r="KXQ9" s="443"/>
      <c r="KXR9" s="443"/>
      <c r="KXS9" s="291"/>
      <c r="KXT9" s="292"/>
      <c r="KXU9" s="293"/>
      <c r="KXV9" s="289"/>
      <c r="KXW9" s="290"/>
      <c r="KXX9" s="443"/>
      <c r="KXY9" s="443"/>
      <c r="KXZ9" s="443"/>
      <c r="KYA9" s="291"/>
      <c r="KYB9" s="292"/>
      <c r="KYC9" s="293"/>
      <c r="KYD9" s="289"/>
      <c r="KYE9" s="290"/>
      <c r="KYF9" s="443"/>
      <c r="KYG9" s="443"/>
      <c r="KYH9" s="443"/>
      <c r="KYI9" s="291"/>
      <c r="KYJ9" s="292"/>
      <c r="KYK9" s="293"/>
      <c r="KYL9" s="289"/>
      <c r="KYM9" s="290"/>
      <c r="KYN9" s="443"/>
      <c r="KYO9" s="443"/>
      <c r="KYP9" s="443"/>
      <c r="KYQ9" s="291"/>
      <c r="KYR9" s="292"/>
      <c r="KYS9" s="293"/>
      <c r="KYT9" s="289"/>
      <c r="KYU9" s="290"/>
      <c r="KYV9" s="443"/>
      <c r="KYW9" s="443"/>
      <c r="KYX9" s="443"/>
      <c r="KYY9" s="291"/>
      <c r="KYZ9" s="292"/>
      <c r="KZA9" s="293"/>
      <c r="KZB9" s="289"/>
      <c r="KZC9" s="290"/>
      <c r="KZD9" s="443"/>
      <c r="KZE9" s="443"/>
      <c r="KZF9" s="443"/>
      <c r="KZG9" s="291"/>
      <c r="KZH9" s="292"/>
      <c r="KZI9" s="293"/>
      <c r="KZJ9" s="289"/>
      <c r="KZK9" s="290"/>
      <c r="KZL9" s="443"/>
      <c r="KZM9" s="443"/>
      <c r="KZN9" s="443"/>
      <c r="KZO9" s="291"/>
      <c r="KZP9" s="292"/>
      <c r="KZQ9" s="293"/>
      <c r="KZR9" s="289"/>
      <c r="KZS9" s="290"/>
      <c r="KZT9" s="443"/>
      <c r="KZU9" s="443"/>
      <c r="KZV9" s="443"/>
      <c r="KZW9" s="291"/>
      <c r="KZX9" s="292"/>
      <c r="KZY9" s="293"/>
      <c r="KZZ9" s="289"/>
      <c r="LAA9" s="290"/>
      <c r="LAB9" s="443"/>
      <c r="LAC9" s="443"/>
      <c r="LAD9" s="443"/>
      <c r="LAE9" s="291"/>
      <c r="LAF9" s="292"/>
      <c r="LAG9" s="293"/>
      <c r="LAH9" s="289"/>
      <c r="LAI9" s="290"/>
      <c r="LAJ9" s="443"/>
      <c r="LAK9" s="443"/>
      <c r="LAL9" s="443"/>
      <c r="LAM9" s="291"/>
      <c r="LAN9" s="292"/>
      <c r="LAO9" s="293"/>
      <c r="LAP9" s="289"/>
      <c r="LAQ9" s="290"/>
      <c r="LAR9" s="443"/>
      <c r="LAS9" s="443"/>
      <c r="LAT9" s="443"/>
      <c r="LAU9" s="291"/>
      <c r="LAV9" s="292"/>
      <c r="LAW9" s="293"/>
      <c r="LAX9" s="289"/>
      <c r="LAY9" s="290"/>
      <c r="LAZ9" s="443"/>
      <c r="LBA9" s="443"/>
      <c r="LBB9" s="443"/>
      <c r="LBC9" s="291"/>
      <c r="LBD9" s="292"/>
      <c r="LBE9" s="293"/>
      <c r="LBF9" s="289"/>
      <c r="LBG9" s="290"/>
      <c r="LBH9" s="443"/>
      <c r="LBI9" s="443"/>
      <c r="LBJ9" s="443"/>
      <c r="LBK9" s="291"/>
      <c r="LBL9" s="292"/>
      <c r="LBM9" s="293"/>
      <c r="LBN9" s="289"/>
      <c r="LBO9" s="290"/>
      <c r="LBP9" s="443"/>
      <c r="LBQ9" s="443"/>
      <c r="LBR9" s="443"/>
      <c r="LBS9" s="291"/>
      <c r="LBT9" s="292"/>
      <c r="LBU9" s="293"/>
      <c r="LBV9" s="289"/>
      <c r="LBW9" s="290"/>
      <c r="LBX9" s="443"/>
      <c r="LBY9" s="443"/>
      <c r="LBZ9" s="443"/>
      <c r="LCA9" s="291"/>
      <c r="LCB9" s="292"/>
      <c r="LCC9" s="293"/>
      <c r="LCD9" s="289"/>
      <c r="LCE9" s="290"/>
      <c r="LCF9" s="443"/>
      <c r="LCG9" s="443"/>
      <c r="LCH9" s="443"/>
      <c r="LCI9" s="291"/>
      <c r="LCJ9" s="292"/>
      <c r="LCK9" s="293"/>
      <c r="LCL9" s="289"/>
      <c r="LCM9" s="290"/>
      <c r="LCN9" s="443"/>
      <c r="LCO9" s="443"/>
      <c r="LCP9" s="443"/>
      <c r="LCQ9" s="291"/>
      <c r="LCR9" s="292"/>
      <c r="LCS9" s="293"/>
      <c r="LCT9" s="289"/>
      <c r="LCU9" s="290"/>
      <c r="LCV9" s="443"/>
      <c r="LCW9" s="443"/>
      <c r="LCX9" s="443"/>
      <c r="LCY9" s="291"/>
      <c r="LCZ9" s="292"/>
      <c r="LDA9" s="293"/>
      <c r="LDB9" s="289"/>
      <c r="LDC9" s="290"/>
      <c r="LDD9" s="443"/>
      <c r="LDE9" s="443"/>
      <c r="LDF9" s="443"/>
      <c r="LDG9" s="291"/>
      <c r="LDH9" s="292"/>
      <c r="LDI9" s="293"/>
      <c r="LDJ9" s="289"/>
      <c r="LDK9" s="290"/>
      <c r="LDL9" s="443"/>
      <c r="LDM9" s="443"/>
      <c r="LDN9" s="443"/>
      <c r="LDO9" s="291"/>
      <c r="LDP9" s="292"/>
      <c r="LDQ9" s="293"/>
      <c r="LDR9" s="289"/>
      <c r="LDS9" s="290"/>
      <c r="LDT9" s="443"/>
      <c r="LDU9" s="443"/>
      <c r="LDV9" s="443"/>
      <c r="LDW9" s="291"/>
      <c r="LDX9" s="292"/>
      <c r="LDY9" s="293"/>
      <c r="LDZ9" s="289"/>
      <c r="LEA9" s="290"/>
      <c r="LEB9" s="443"/>
      <c r="LEC9" s="443"/>
      <c r="LED9" s="443"/>
      <c r="LEE9" s="291"/>
      <c r="LEF9" s="292"/>
      <c r="LEG9" s="293"/>
      <c r="LEH9" s="289"/>
      <c r="LEI9" s="290"/>
      <c r="LEJ9" s="443"/>
      <c r="LEK9" s="443"/>
      <c r="LEL9" s="443"/>
      <c r="LEM9" s="291"/>
      <c r="LEN9" s="292"/>
      <c r="LEO9" s="293"/>
      <c r="LEP9" s="289"/>
      <c r="LEQ9" s="290"/>
      <c r="LER9" s="443"/>
      <c r="LES9" s="443"/>
      <c r="LET9" s="443"/>
      <c r="LEU9" s="291"/>
      <c r="LEV9" s="292"/>
      <c r="LEW9" s="293"/>
      <c r="LEX9" s="289"/>
      <c r="LEY9" s="290"/>
      <c r="LEZ9" s="443"/>
      <c r="LFA9" s="443"/>
      <c r="LFB9" s="443"/>
      <c r="LFC9" s="291"/>
      <c r="LFD9" s="292"/>
      <c r="LFE9" s="293"/>
      <c r="LFF9" s="289"/>
      <c r="LFG9" s="290"/>
      <c r="LFH9" s="443"/>
      <c r="LFI9" s="443"/>
      <c r="LFJ9" s="443"/>
      <c r="LFK9" s="291"/>
      <c r="LFL9" s="292"/>
      <c r="LFM9" s="293"/>
      <c r="LFN9" s="289"/>
      <c r="LFO9" s="290"/>
      <c r="LFP9" s="443"/>
      <c r="LFQ9" s="443"/>
      <c r="LFR9" s="443"/>
      <c r="LFS9" s="291"/>
      <c r="LFT9" s="292"/>
      <c r="LFU9" s="293"/>
      <c r="LFV9" s="289"/>
      <c r="LFW9" s="290"/>
      <c r="LFX9" s="443"/>
      <c r="LFY9" s="443"/>
      <c r="LFZ9" s="443"/>
      <c r="LGA9" s="291"/>
      <c r="LGB9" s="292"/>
      <c r="LGC9" s="293"/>
      <c r="LGD9" s="289"/>
      <c r="LGE9" s="290"/>
      <c r="LGF9" s="443"/>
      <c r="LGG9" s="443"/>
      <c r="LGH9" s="443"/>
      <c r="LGI9" s="291"/>
      <c r="LGJ9" s="292"/>
      <c r="LGK9" s="293"/>
      <c r="LGL9" s="289"/>
      <c r="LGM9" s="290"/>
      <c r="LGN9" s="443"/>
      <c r="LGO9" s="443"/>
      <c r="LGP9" s="443"/>
      <c r="LGQ9" s="291"/>
      <c r="LGR9" s="292"/>
      <c r="LGS9" s="293"/>
      <c r="LGT9" s="289"/>
      <c r="LGU9" s="290"/>
      <c r="LGV9" s="443"/>
      <c r="LGW9" s="443"/>
      <c r="LGX9" s="443"/>
      <c r="LGY9" s="291"/>
      <c r="LGZ9" s="292"/>
      <c r="LHA9" s="293"/>
      <c r="LHB9" s="289"/>
      <c r="LHC9" s="290"/>
      <c r="LHD9" s="443"/>
      <c r="LHE9" s="443"/>
      <c r="LHF9" s="443"/>
      <c r="LHG9" s="291"/>
      <c r="LHH9" s="292"/>
      <c r="LHI9" s="293"/>
      <c r="LHJ9" s="289"/>
      <c r="LHK9" s="290"/>
      <c r="LHL9" s="443"/>
      <c r="LHM9" s="443"/>
      <c r="LHN9" s="443"/>
      <c r="LHO9" s="291"/>
      <c r="LHP9" s="292"/>
      <c r="LHQ9" s="293"/>
      <c r="LHR9" s="289"/>
      <c r="LHS9" s="290"/>
      <c r="LHT9" s="443"/>
      <c r="LHU9" s="443"/>
      <c r="LHV9" s="443"/>
      <c r="LHW9" s="291"/>
      <c r="LHX9" s="292"/>
      <c r="LHY9" s="293"/>
      <c r="LHZ9" s="289"/>
      <c r="LIA9" s="290"/>
      <c r="LIB9" s="443"/>
      <c r="LIC9" s="443"/>
      <c r="LID9" s="443"/>
      <c r="LIE9" s="291"/>
      <c r="LIF9" s="292"/>
      <c r="LIG9" s="293"/>
      <c r="LIH9" s="289"/>
      <c r="LII9" s="290"/>
      <c r="LIJ9" s="443"/>
      <c r="LIK9" s="443"/>
      <c r="LIL9" s="443"/>
      <c r="LIM9" s="291"/>
      <c r="LIN9" s="292"/>
      <c r="LIO9" s="293"/>
      <c r="LIP9" s="289"/>
      <c r="LIQ9" s="290"/>
      <c r="LIR9" s="443"/>
      <c r="LIS9" s="443"/>
      <c r="LIT9" s="443"/>
      <c r="LIU9" s="291"/>
      <c r="LIV9" s="292"/>
      <c r="LIW9" s="293"/>
      <c r="LIX9" s="289"/>
      <c r="LIY9" s="290"/>
      <c r="LIZ9" s="443"/>
      <c r="LJA9" s="443"/>
      <c r="LJB9" s="443"/>
      <c r="LJC9" s="291"/>
      <c r="LJD9" s="292"/>
      <c r="LJE9" s="293"/>
      <c r="LJF9" s="289"/>
      <c r="LJG9" s="290"/>
      <c r="LJH9" s="443"/>
      <c r="LJI9" s="443"/>
      <c r="LJJ9" s="443"/>
      <c r="LJK9" s="291"/>
      <c r="LJL9" s="292"/>
      <c r="LJM9" s="293"/>
      <c r="LJN9" s="289"/>
      <c r="LJO9" s="290"/>
      <c r="LJP9" s="443"/>
      <c r="LJQ9" s="443"/>
      <c r="LJR9" s="443"/>
      <c r="LJS9" s="291"/>
      <c r="LJT9" s="292"/>
      <c r="LJU9" s="293"/>
      <c r="LJV9" s="289"/>
      <c r="LJW9" s="290"/>
      <c r="LJX9" s="443"/>
      <c r="LJY9" s="443"/>
      <c r="LJZ9" s="443"/>
      <c r="LKA9" s="291"/>
      <c r="LKB9" s="292"/>
      <c r="LKC9" s="293"/>
      <c r="LKD9" s="289"/>
      <c r="LKE9" s="290"/>
      <c r="LKF9" s="443"/>
      <c r="LKG9" s="443"/>
      <c r="LKH9" s="443"/>
      <c r="LKI9" s="291"/>
      <c r="LKJ9" s="292"/>
      <c r="LKK9" s="293"/>
      <c r="LKL9" s="289"/>
      <c r="LKM9" s="290"/>
      <c r="LKN9" s="443"/>
      <c r="LKO9" s="443"/>
      <c r="LKP9" s="443"/>
      <c r="LKQ9" s="291"/>
      <c r="LKR9" s="292"/>
      <c r="LKS9" s="293"/>
      <c r="LKT9" s="289"/>
      <c r="LKU9" s="290"/>
      <c r="LKV9" s="443"/>
      <c r="LKW9" s="443"/>
      <c r="LKX9" s="443"/>
      <c r="LKY9" s="291"/>
      <c r="LKZ9" s="292"/>
      <c r="LLA9" s="293"/>
      <c r="LLB9" s="289"/>
      <c r="LLC9" s="290"/>
      <c r="LLD9" s="443"/>
      <c r="LLE9" s="443"/>
      <c r="LLF9" s="443"/>
      <c r="LLG9" s="291"/>
      <c r="LLH9" s="292"/>
      <c r="LLI9" s="293"/>
      <c r="LLJ9" s="289"/>
      <c r="LLK9" s="290"/>
      <c r="LLL9" s="443"/>
      <c r="LLM9" s="443"/>
      <c r="LLN9" s="443"/>
      <c r="LLO9" s="291"/>
      <c r="LLP9" s="292"/>
      <c r="LLQ9" s="293"/>
      <c r="LLR9" s="289"/>
      <c r="LLS9" s="290"/>
      <c r="LLT9" s="443"/>
      <c r="LLU9" s="443"/>
      <c r="LLV9" s="443"/>
      <c r="LLW9" s="291"/>
      <c r="LLX9" s="292"/>
      <c r="LLY9" s="293"/>
      <c r="LLZ9" s="289"/>
      <c r="LMA9" s="290"/>
      <c r="LMB9" s="443"/>
      <c r="LMC9" s="443"/>
      <c r="LMD9" s="443"/>
      <c r="LME9" s="291"/>
      <c r="LMF9" s="292"/>
      <c r="LMG9" s="293"/>
      <c r="LMH9" s="289"/>
      <c r="LMI9" s="290"/>
      <c r="LMJ9" s="443"/>
      <c r="LMK9" s="443"/>
      <c r="LML9" s="443"/>
      <c r="LMM9" s="291"/>
      <c r="LMN9" s="292"/>
      <c r="LMO9" s="293"/>
      <c r="LMP9" s="289"/>
      <c r="LMQ9" s="290"/>
      <c r="LMR9" s="443"/>
      <c r="LMS9" s="443"/>
      <c r="LMT9" s="443"/>
      <c r="LMU9" s="291"/>
      <c r="LMV9" s="292"/>
      <c r="LMW9" s="293"/>
      <c r="LMX9" s="289"/>
      <c r="LMY9" s="290"/>
      <c r="LMZ9" s="443"/>
      <c r="LNA9" s="443"/>
      <c r="LNB9" s="443"/>
      <c r="LNC9" s="291"/>
      <c r="LND9" s="292"/>
      <c r="LNE9" s="293"/>
      <c r="LNF9" s="289"/>
      <c r="LNG9" s="290"/>
      <c r="LNH9" s="443"/>
      <c r="LNI9" s="443"/>
      <c r="LNJ9" s="443"/>
      <c r="LNK9" s="291"/>
      <c r="LNL9" s="292"/>
      <c r="LNM9" s="293"/>
      <c r="LNN9" s="289"/>
      <c r="LNO9" s="290"/>
      <c r="LNP9" s="443"/>
      <c r="LNQ9" s="443"/>
      <c r="LNR9" s="443"/>
      <c r="LNS9" s="291"/>
      <c r="LNT9" s="292"/>
      <c r="LNU9" s="293"/>
      <c r="LNV9" s="289"/>
      <c r="LNW9" s="290"/>
      <c r="LNX9" s="443"/>
      <c r="LNY9" s="443"/>
      <c r="LNZ9" s="443"/>
      <c r="LOA9" s="291"/>
      <c r="LOB9" s="292"/>
      <c r="LOC9" s="293"/>
      <c r="LOD9" s="289"/>
      <c r="LOE9" s="290"/>
      <c r="LOF9" s="443"/>
      <c r="LOG9" s="443"/>
      <c r="LOH9" s="443"/>
      <c r="LOI9" s="291"/>
      <c r="LOJ9" s="292"/>
      <c r="LOK9" s="293"/>
      <c r="LOL9" s="289"/>
      <c r="LOM9" s="290"/>
      <c r="LON9" s="443"/>
      <c r="LOO9" s="443"/>
      <c r="LOP9" s="443"/>
      <c r="LOQ9" s="291"/>
      <c r="LOR9" s="292"/>
      <c r="LOS9" s="293"/>
      <c r="LOT9" s="289"/>
      <c r="LOU9" s="290"/>
      <c r="LOV9" s="443"/>
      <c r="LOW9" s="443"/>
      <c r="LOX9" s="443"/>
      <c r="LOY9" s="291"/>
      <c r="LOZ9" s="292"/>
      <c r="LPA9" s="293"/>
      <c r="LPB9" s="289"/>
      <c r="LPC9" s="290"/>
      <c r="LPD9" s="443"/>
      <c r="LPE9" s="443"/>
      <c r="LPF9" s="443"/>
      <c r="LPG9" s="291"/>
      <c r="LPH9" s="292"/>
      <c r="LPI9" s="293"/>
      <c r="LPJ9" s="289"/>
      <c r="LPK9" s="290"/>
      <c r="LPL9" s="443"/>
      <c r="LPM9" s="443"/>
      <c r="LPN9" s="443"/>
      <c r="LPO9" s="291"/>
      <c r="LPP9" s="292"/>
      <c r="LPQ9" s="293"/>
      <c r="LPR9" s="289"/>
      <c r="LPS9" s="290"/>
      <c r="LPT9" s="443"/>
      <c r="LPU9" s="443"/>
      <c r="LPV9" s="443"/>
      <c r="LPW9" s="291"/>
      <c r="LPX9" s="292"/>
      <c r="LPY9" s="293"/>
      <c r="LPZ9" s="289"/>
      <c r="LQA9" s="290"/>
      <c r="LQB9" s="443"/>
      <c r="LQC9" s="443"/>
      <c r="LQD9" s="443"/>
      <c r="LQE9" s="291"/>
      <c r="LQF9" s="292"/>
      <c r="LQG9" s="293"/>
      <c r="LQH9" s="289"/>
      <c r="LQI9" s="290"/>
      <c r="LQJ9" s="443"/>
      <c r="LQK9" s="443"/>
      <c r="LQL9" s="443"/>
      <c r="LQM9" s="291"/>
      <c r="LQN9" s="292"/>
      <c r="LQO9" s="293"/>
      <c r="LQP9" s="289"/>
      <c r="LQQ9" s="290"/>
      <c r="LQR9" s="443"/>
      <c r="LQS9" s="443"/>
      <c r="LQT9" s="443"/>
      <c r="LQU9" s="291"/>
      <c r="LQV9" s="292"/>
      <c r="LQW9" s="293"/>
      <c r="LQX9" s="289"/>
      <c r="LQY9" s="290"/>
      <c r="LQZ9" s="443"/>
      <c r="LRA9" s="443"/>
      <c r="LRB9" s="443"/>
      <c r="LRC9" s="291"/>
      <c r="LRD9" s="292"/>
      <c r="LRE9" s="293"/>
      <c r="LRF9" s="289"/>
      <c r="LRG9" s="290"/>
      <c r="LRH9" s="443"/>
      <c r="LRI9" s="443"/>
      <c r="LRJ9" s="443"/>
      <c r="LRK9" s="291"/>
      <c r="LRL9" s="292"/>
      <c r="LRM9" s="293"/>
      <c r="LRN9" s="289"/>
      <c r="LRO9" s="290"/>
      <c r="LRP9" s="443"/>
      <c r="LRQ9" s="443"/>
      <c r="LRR9" s="443"/>
      <c r="LRS9" s="291"/>
      <c r="LRT9" s="292"/>
      <c r="LRU9" s="293"/>
      <c r="LRV9" s="289"/>
      <c r="LRW9" s="290"/>
      <c r="LRX9" s="443"/>
      <c r="LRY9" s="443"/>
      <c r="LRZ9" s="443"/>
      <c r="LSA9" s="291"/>
      <c r="LSB9" s="292"/>
      <c r="LSC9" s="293"/>
      <c r="LSD9" s="289"/>
      <c r="LSE9" s="290"/>
      <c r="LSF9" s="443"/>
      <c r="LSG9" s="443"/>
      <c r="LSH9" s="443"/>
      <c r="LSI9" s="291"/>
      <c r="LSJ9" s="292"/>
      <c r="LSK9" s="293"/>
      <c r="LSL9" s="289"/>
      <c r="LSM9" s="290"/>
      <c r="LSN9" s="443"/>
      <c r="LSO9" s="443"/>
      <c r="LSP9" s="443"/>
      <c r="LSQ9" s="291"/>
      <c r="LSR9" s="292"/>
      <c r="LSS9" s="293"/>
      <c r="LST9" s="289"/>
      <c r="LSU9" s="290"/>
      <c r="LSV9" s="443"/>
      <c r="LSW9" s="443"/>
      <c r="LSX9" s="443"/>
      <c r="LSY9" s="291"/>
      <c r="LSZ9" s="292"/>
      <c r="LTA9" s="293"/>
      <c r="LTB9" s="289"/>
      <c r="LTC9" s="290"/>
      <c r="LTD9" s="443"/>
      <c r="LTE9" s="443"/>
      <c r="LTF9" s="443"/>
      <c r="LTG9" s="291"/>
      <c r="LTH9" s="292"/>
      <c r="LTI9" s="293"/>
      <c r="LTJ9" s="289"/>
      <c r="LTK9" s="290"/>
      <c r="LTL9" s="443"/>
      <c r="LTM9" s="443"/>
      <c r="LTN9" s="443"/>
      <c r="LTO9" s="291"/>
      <c r="LTP9" s="292"/>
      <c r="LTQ9" s="293"/>
      <c r="LTR9" s="289"/>
      <c r="LTS9" s="290"/>
      <c r="LTT9" s="443"/>
      <c r="LTU9" s="443"/>
      <c r="LTV9" s="443"/>
      <c r="LTW9" s="291"/>
      <c r="LTX9" s="292"/>
      <c r="LTY9" s="293"/>
      <c r="LTZ9" s="289"/>
      <c r="LUA9" s="290"/>
      <c r="LUB9" s="443"/>
      <c r="LUC9" s="443"/>
      <c r="LUD9" s="443"/>
      <c r="LUE9" s="291"/>
      <c r="LUF9" s="292"/>
      <c r="LUG9" s="293"/>
      <c r="LUH9" s="289"/>
      <c r="LUI9" s="290"/>
      <c r="LUJ9" s="443"/>
      <c r="LUK9" s="443"/>
      <c r="LUL9" s="443"/>
      <c r="LUM9" s="291"/>
      <c r="LUN9" s="292"/>
      <c r="LUO9" s="293"/>
      <c r="LUP9" s="289"/>
      <c r="LUQ9" s="290"/>
      <c r="LUR9" s="443"/>
      <c r="LUS9" s="443"/>
      <c r="LUT9" s="443"/>
      <c r="LUU9" s="291"/>
      <c r="LUV9" s="292"/>
      <c r="LUW9" s="293"/>
      <c r="LUX9" s="289"/>
      <c r="LUY9" s="290"/>
      <c r="LUZ9" s="443"/>
      <c r="LVA9" s="443"/>
      <c r="LVB9" s="443"/>
      <c r="LVC9" s="291"/>
      <c r="LVD9" s="292"/>
      <c r="LVE9" s="293"/>
      <c r="LVF9" s="289"/>
      <c r="LVG9" s="290"/>
      <c r="LVH9" s="443"/>
      <c r="LVI9" s="443"/>
      <c r="LVJ9" s="443"/>
      <c r="LVK9" s="291"/>
      <c r="LVL9" s="292"/>
      <c r="LVM9" s="293"/>
      <c r="LVN9" s="289"/>
      <c r="LVO9" s="290"/>
      <c r="LVP9" s="443"/>
      <c r="LVQ9" s="443"/>
      <c r="LVR9" s="443"/>
      <c r="LVS9" s="291"/>
      <c r="LVT9" s="292"/>
      <c r="LVU9" s="293"/>
      <c r="LVV9" s="289"/>
      <c r="LVW9" s="290"/>
      <c r="LVX9" s="443"/>
      <c r="LVY9" s="443"/>
      <c r="LVZ9" s="443"/>
      <c r="LWA9" s="291"/>
      <c r="LWB9" s="292"/>
      <c r="LWC9" s="293"/>
      <c r="LWD9" s="289"/>
      <c r="LWE9" s="290"/>
      <c r="LWF9" s="443"/>
      <c r="LWG9" s="443"/>
      <c r="LWH9" s="443"/>
      <c r="LWI9" s="291"/>
      <c r="LWJ9" s="292"/>
      <c r="LWK9" s="293"/>
      <c r="LWL9" s="289"/>
      <c r="LWM9" s="290"/>
      <c r="LWN9" s="443"/>
      <c r="LWO9" s="443"/>
      <c r="LWP9" s="443"/>
      <c r="LWQ9" s="291"/>
      <c r="LWR9" s="292"/>
      <c r="LWS9" s="293"/>
      <c r="LWT9" s="289"/>
      <c r="LWU9" s="290"/>
      <c r="LWV9" s="443"/>
      <c r="LWW9" s="443"/>
      <c r="LWX9" s="443"/>
      <c r="LWY9" s="291"/>
      <c r="LWZ9" s="292"/>
      <c r="LXA9" s="293"/>
      <c r="LXB9" s="289"/>
      <c r="LXC9" s="290"/>
      <c r="LXD9" s="443"/>
      <c r="LXE9" s="443"/>
      <c r="LXF9" s="443"/>
      <c r="LXG9" s="291"/>
      <c r="LXH9" s="292"/>
      <c r="LXI9" s="293"/>
      <c r="LXJ9" s="289"/>
      <c r="LXK9" s="290"/>
      <c r="LXL9" s="443"/>
      <c r="LXM9" s="443"/>
      <c r="LXN9" s="443"/>
      <c r="LXO9" s="291"/>
      <c r="LXP9" s="292"/>
      <c r="LXQ9" s="293"/>
      <c r="LXR9" s="289"/>
      <c r="LXS9" s="290"/>
      <c r="LXT9" s="443"/>
      <c r="LXU9" s="443"/>
      <c r="LXV9" s="443"/>
      <c r="LXW9" s="291"/>
      <c r="LXX9" s="292"/>
      <c r="LXY9" s="293"/>
      <c r="LXZ9" s="289"/>
      <c r="LYA9" s="290"/>
      <c r="LYB9" s="443"/>
      <c r="LYC9" s="443"/>
      <c r="LYD9" s="443"/>
      <c r="LYE9" s="291"/>
      <c r="LYF9" s="292"/>
      <c r="LYG9" s="293"/>
      <c r="LYH9" s="289"/>
      <c r="LYI9" s="290"/>
      <c r="LYJ9" s="443"/>
      <c r="LYK9" s="443"/>
      <c r="LYL9" s="443"/>
      <c r="LYM9" s="291"/>
      <c r="LYN9" s="292"/>
      <c r="LYO9" s="293"/>
      <c r="LYP9" s="289"/>
      <c r="LYQ9" s="290"/>
      <c r="LYR9" s="443"/>
      <c r="LYS9" s="443"/>
      <c r="LYT9" s="443"/>
      <c r="LYU9" s="291"/>
      <c r="LYV9" s="292"/>
      <c r="LYW9" s="293"/>
      <c r="LYX9" s="289"/>
      <c r="LYY9" s="290"/>
      <c r="LYZ9" s="443"/>
      <c r="LZA9" s="443"/>
      <c r="LZB9" s="443"/>
      <c r="LZC9" s="291"/>
      <c r="LZD9" s="292"/>
      <c r="LZE9" s="293"/>
      <c r="LZF9" s="289"/>
      <c r="LZG9" s="290"/>
      <c r="LZH9" s="443"/>
      <c r="LZI9" s="443"/>
      <c r="LZJ9" s="443"/>
      <c r="LZK9" s="291"/>
      <c r="LZL9" s="292"/>
      <c r="LZM9" s="293"/>
      <c r="LZN9" s="289"/>
      <c r="LZO9" s="290"/>
      <c r="LZP9" s="443"/>
      <c r="LZQ9" s="443"/>
      <c r="LZR9" s="443"/>
      <c r="LZS9" s="291"/>
      <c r="LZT9" s="292"/>
      <c r="LZU9" s="293"/>
      <c r="LZV9" s="289"/>
      <c r="LZW9" s="290"/>
      <c r="LZX9" s="443"/>
      <c r="LZY9" s="443"/>
      <c r="LZZ9" s="443"/>
      <c r="MAA9" s="291"/>
      <c r="MAB9" s="292"/>
      <c r="MAC9" s="293"/>
      <c r="MAD9" s="289"/>
      <c r="MAE9" s="290"/>
      <c r="MAF9" s="443"/>
      <c r="MAG9" s="443"/>
      <c r="MAH9" s="443"/>
      <c r="MAI9" s="291"/>
      <c r="MAJ9" s="292"/>
      <c r="MAK9" s="293"/>
      <c r="MAL9" s="289"/>
      <c r="MAM9" s="290"/>
      <c r="MAN9" s="443"/>
      <c r="MAO9" s="443"/>
      <c r="MAP9" s="443"/>
      <c r="MAQ9" s="291"/>
      <c r="MAR9" s="292"/>
      <c r="MAS9" s="293"/>
      <c r="MAT9" s="289"/>
      <c r="MAU9" s="290"/>
      <c r="MAV9" s="443"/>
      <c r="MAW9" s="443"/>
      <c r="MAX9" s="443"/>
      <c r="MAY9" s="291"/>
      <c r="MAZ9" s="292"/>
      <c r="MBA9" s="293"/>
      <c r="MBB9" s="289"/>
      <c r="MBC9" s="290"/>
      <c r="MBD9" s="443"/>
      <c r="MBE9" s="443"/>
      <c r="MBF9" s="443"/>
      <c r="MBG9" s="291"/>
      <c r="MBH9" s="292"/>
      <c r="MBI9" s="293"/>
      <c r="MBJ9" s="289"/>
      <c r="MBK9" s="290"/>
      <c r="MBL9" s="443"/>
      <c r="MBM9" s="443"/>
      <c r="MBN9" s="443"/>
      <c r="MBO9" s="291"/>
      <c r="MBP9" s="292"/>
      <c r="MBQ9" s="293"/>
      <c r="MBR9" s="289"/>
      <c r="MBS9" s="290"/>
      <c r="MBT9" s="443"/>
      <c r="MBU9" s="443"/>
      <c r="MBV9" s="443"/>
      <c r="MBW9" s="291"/>
      <c r="MBX9" s="292"/>
      <c r="MBY9" s="293"/>
      <c r="MBZ9" s="289"/>
      <c r="MCA9" s="290"/>
      <c r="MCB9" s="443"/>
      <c r="MCC9" s="443"/>
      <c r="MCD9" s="443"/>
      <c r="MCE9" s="291"/>
      <c r="MCF9" s="292"/>
      <c r="MCG9" s="293"/>
      <c r="MCH9" s="289"/>
      <c r="MCI9" s="290"/>
      <c r="MCJ9" s="443"/>
      <c r="MCK9" s="443"/>
      <c r="MCL9" s="443"/>
      <c r="MCM9" s="291"/>
      <c r="MCN9" s="292"/>
      <c r="MCO9" s="293"/>
      <c r="MCP9" s="289"/>
      <c r="MCQ9" s="290"/>
      <c r="MCR9" s="443"/>
      <c r="MCS9" s="443"/>
      <c r="MCT9" s="443"/>
      <c r="MCU9" s="291"/>
      <c r="MCV9" s="292"/>
      <c r="MCW9" s="293"/>
      <c r="MCX9" s="289"/>
      <c r="MCY9" s="290"/>
      <c r="MCZ9" s="443"/>
      <c r="MDA9" s="443"/>
      <c r="MDB9" s="443"/>
      <c r="MDC9" s="291"/>
      <c r="MDD9" s="292"/>
      <c r="MDE9" s="293"/>
      <c r="MDF9" s="289"/>
      <c r="MDG9" s="290"/>
      <c r="MDH9" s="443"/>
      <c r="MDI9" s="443"/>
      <c r="MDJ9" s="443"/>
      <c r="MDK9" s="291"/>
      <c r="MDL9" s="292"/>
      <c r="MDM9" s="293"/>
      <c r="MDN9" s="289"/>
      <c r="MDO9" s="290"/>
      <c r="MDP9" s="443"/>
      <c r="MDQ9" s="443"/>
      <c r="MDR9" s="443"/>
      <c r="MDS9" s="291"/>
      <c r="MDT9" s="292"/>
      <c r="MDU9" s="293"/>
      <c r="MDV9" s="289"/>
      <c r="MDW9" s="290"/>
      <c r="MDX9" s="443"/>
      <c r="MDY9" s="443"/>
      <c r="MDZ9" s="443"/>
      <c r="MEA9" s="291"/>
      <c r="MEB9" s="292"/>
      <c r="MEC9" s="293"/>
      <c r="MED9" s="289"/>
      <c r="MEE9" s="290"/>
      <c r="MEF9" s="443"/>
      <c r="MEG9" s="443"/>
      <c r="MEH9" s="443"/>
      <c r="MEI9" s="291"/>
      <c r="MEJ9" s="292"/>
      <c r="MEK9" s="293"/>
      <c r="MEL9" s="289"/>
      <c r="MEM9" s="290"/>
      <c r="MEN9" s="443"/>
      <c r="MEO9" s="443"/>
      <c r="MEP9" s="443"/>
      <c r="MEQ9" s="291"/>
      <c r="MER9" s="292"/>
      <c r="MES9" s="293"/>
      <c r="MET9" s="289"/>
      <c r="MEU9" s="290"/>
      <c r="MEV9" s="443"/>
      <c r="MEW9" s="443"/>
      <c r="MEX9" s="443"/>
      <c r="MEY9" s="291"/>
      <c r="MEZ9" s="292"/>
      <c r="MFA9" s="293"/>
      <c r="MFB9" s="289"/>
      <c r="MFC9" s="290"/>
      <c r="MFD9" s="443"/>
      <c r="MFE9" s="443"/>
      <c r="MFF9" s="443"/>
      <c r="MFG9" s="291"/>
      <c r="MFH9" s="292"/>
      <c r="MFI9" s="293"/>
      <c r="MFJ9" s="289"/>
      <c r="MFK9" s="290"/>
      <c r="MFL9" s="443"/>
      <c r="MFM9" s="443"/>
      <c r="MFN9" s="443"/>
      <c r="MFO9" s="291"/>
      <c r="MFP9" s="292"/>
      <c r="MFQ9" s="293"/>
      <c r="MFR9" s="289"/>
      <c r="MFS9" s="290"/>
      <c r="MFT9" s="443"/>
      <c r="MFU9" s="443"/>
      <c r="MFV9" s="443"/>
      <c r="MFW9" s="291"/>
      <c r="MFX9" s="292"/>
      <c r="MFY9" s="293"/>
      <c r="MFZ9" s="289"/>
      <c r="MGA9" s="290"/>
      <c r="MGB9" s="443"/>
      <c r="MGC9" s="443"/>
      <c r="MGD9" s="443"/>
      <c r="MGE9" s="291"/>
      <c r="MGF9" s="292"/>
      <c r="MGG9" s="293"/>
      <c r="MGH9" s="289"/>
      <c r="MGI9" s="290"/>
      <c r="MGJ9" s="443"/>
      <c r="MGK9" s="443"/>
      <c r="MGL9" s="443"/>
      <c r="MGM9" s="291"/>
      <c r="MGN9" s="292"/>
      <c r="MGO9" s="293"/>
      <c r="MGP9" s="289"/>
      <c r="MGQ9" s="290"/>
      <c r="MGR9" s="443"/>
      <c r="MGS9" s="443"/>
      <c r="MGT9" s="443"/>
      <c r="MGU9" s="291"/>
      <c r="MGV9" s="292"/>
      <c r="MGW9" s="293"/>
      <c r="MGX9" s="289"/>
      <c r="MGY9" s="290"/>
      <c r="MGZ9" s="443"/>
      <c r="MHA9" s="443"/>
      <c r="MHB9" s="443"/>
      <c r="MHC9" s="291"/>
      <c r="MHD9" s="292"/>
      <c r="MHE9" s="293"/>
      <c r="MHF9" s="289"/>
      <c r="MHG9" s="290"/>
      <c r="MHH9" s="443"/>
      <c r="MHI9" s="443"/>
      <c r="MHJ9" s="443"/>
      <c r="MHK9" s="291"/>
      <c r="MHL9" s="292"/>
      <c r="MHM9" s="293"/>
      <c r="MHN9" s="289"/>
      <c r="MHO9" s="290"/>
      <c r="MHP9" s="443"/>
      <c r="MHQ9" s="443"/>
      <c r="MHR9" s="443"/>
      <c r="MHS9" s="291"/>
      <c r="MHT9" s="292"/>
      <c r="MHU9" s="293"/>
      <c r="MHV9" s="289"/>
      <c r="MHW9" s="290"/>
      <c r="MHX9" s="443"/>
      <c r="MHY9" s="443"/>
      <c r="MHZ9" s="443"/>
      <c r="MIA9" s="291"/>
      <c r="MIB9" s="292"/>
      <c r="MIC9" s="293"/>
      <c r="MID9" s="289"/>
      <c r="MIE9" s="290"/>
      <c r="MIF9" s="443"/>
      <c r="MIG9" s="443"/>
      <c r="MIH9" s="443"/>
      <c r="MII9" s="291"/>
      <c r="MIJ9" s="292"/>
      <c r="MIK9" s="293"/>
      <c r="MIL9" s="289"/>
      <c r="MIM9" s="290"/>
      <c r="MIN9" s="443"/>
      <c r="MIO9" s="443"/>
      <c r="MIP9" s="443"/>
      <c r="MIQ9" s="291"/>
      <c r="MIR9" s="292"/>
      <c r="MIS9" s="293"/>
      <c r="MIT9" s="289"/>
      <c r="MIU9" s="290"/>
      <c r="MIV9" s="443"/>
      <c r="MIW9" s="443"/>
      <c r="MIX9" s="443"/>
      <c r="MIY9" s="291"/>
      <c r="MIZ9" s="292"/>
      <c r="MJA9" s="293"/>
      <c r="MJB9" s="289"/>
      <c r="MJC9" s="290"/>
      <c r="MJD9" s="443"/>
      <c r="MJE9" s="443"/>
      <c r="MJF9" s="443"/>
      <c r="MJG9" s="291"/>
      <c r="MJH9" s="292"/>
      <c r="MJI9" s="293"/>
      <c r="MJJ9" s="289"/>
      <c r="MJK9" s="290"/>
      <c r="MJL9" s="443"/>
      <c r="MJM9" s="443"/>
      <c r="MJN9" s="443"/>
      <c r="MJO9" s="291"/>
      <c r="MJP9" s="292"/>
      <c r="MJQ9" s="293"/>
      <c r="MJR9" s="289"/>
      <c r="MJS9" s="290"/>
      <c r="MJT9" s="443"/>
      <c r="MJU9" s="443"/>
      <c r="MJV9" s="443"/>
      <c r="MJW9" s="291"/>
      <c r="MJX9" s="292"/>
      <c r="MJY9" s="293"/>
      <c r="MJZ9" s="289"/>
      <c r="MKA9" s="290"/>
      <c r="MKB9" s="443"/>
      <c r="MKC9" s="443"/>
      <c r="MKD9" s="443"/>
      <c r="MKE9" s="291"/>
      <c r="MKF9" s="292"/>
      <c r="MKG9" s="293"/>
      <c r="MKH9" s="289"/>
      <c r="MKI9" s="290"/>
      <c r="MKJ9" s="443"/>
      <c r="MKK9" s="443"/>
      <c r="MKL9" s="443"/>
      <c r="MKM9" s="291"/>
      <c r="MKN9" s="292"/>
      <c r="MKO9" s="293"/>
      <c r="MKP9" s="289"/>
      <c r="MKQ9" s="290"/>
      <c r="MKR9" s="443"/>
      <c r="MKS9" s="443"/>
      <c r="MKT9" s="443"/>
      <c r="MKU9" s="291"/>
      <c r="MKV9" s="292"/>
      <c r="MKW9" s="293"/>
      <c r="MKX9" s="289"/>
      <c r="MKY9" s="290"/>
      <c r="MKZ9" s="443"/>
      <c r="MLA9" s="443"/>
      <c r="MLB9" s="443"/>
      <c r="MLC9" s="291"/>
      <c r="MLD9" s="292"/>
      <c r="MLE9" s="293"/>
      <c r="MLF9" s="289"/>
      <c r="MLG9" s="290"/>
      <c r="MLH9" s="443"/>
      <c r="MLI9" s="443"/>
      <c r="MLJ9" s="443"/>
      <c r="MLK9" s="291"/>
      <c r="MLL9" s="292"/>
      <c r="MLM9" s="293"/>
      <c r="MLN9" s="289"/>
      <c r="MLO9" s="290"/>
      <c r="MLP9" s="443"/>
      <c r="MLQ9" s="443"/>
      <c r="MLR9" s="443"/>
      <c r="MLS9" s="291"/>
      <c r="MLT9" s="292"/>
      <c r="MLU9" s="293"/>
      <c r="MLV9" s="289"/>
      <c r="MLW9" s="290"/>
      <c r="MLX9" s="443"/>
      <c r="MLY9" s="443"/>
      <c r="MLZ9" s="443"/>
      <c r="MMA9" s="291"/>
      <c r="MMB9" s="292"/>
      <c r="MMC9" s="293"/>
      <c r="MMD9" s="289"/>
      <c r="MME9" s="290"/>
      <c r="MMF9" s="443"/>
      <c r="MMG9" s="443"/>
      <c r="MMH9" s="443"/>
      <c r="MMI9" s="291"/>
      <c r="MMJ9" s="292"/>
      <c r="MMK9" s="293"/>
      <c r="MML9" s="289"/>
      <c r="MMM9" s="290"/>
      <c r="MMN9" s="443"/>
      <c r="MMO9" s="443"/>
      <c r="MMP9" s="443"/>
      <c r="MMQ9" s="291"/>
      <c r="MMR9" s="292"/>
      <c r="MMS9" s="293"/>
      <c r="MMT9" s="289"/>
      <c r="MMU9" s="290"/>
      <c r="MMV9" s="443"/>
      <c r="MMW9" s="443"/>
      <c r="MMX9" s="443"/>
      <c r="MMY9" s="291"/>
      <c r="MMZ9" s="292"/>
      <c r="MNA9" s="293"/>
      <c r="MNB9" s="289"/>
      <c r="MNC9" s="290"/>
      <c r="MND9" s="443"/>
      <c r="MNE9" s="443"/>
      <c r="MNF9" s="443"/>
      <c r="MNG9" s="291"/>
      <c r="MNH9" s="292"/>
      <c r="MNI9" s="293"/>
      <c r="MNJ9" s="289"/>
      <c r="MNK9" s="290"/>
      <c r="MNL9" s="443"/>
      <c r="MNM9" s="443"/>
      <c r="MNN9" s="443"/>
      <c r="MNO9" s="291"/>
      <c r="MNP9" s="292"/>
      <c r="MNQ9" s="293"/>
      <c r="MNR9" s="289"/>
      <c r="MNS9" s="290"/>
      <c r="MNT9" s="443"/>
      <c r="MNU9" s="443"/>
      <c r="MNV9" s="443"/>
      <c r="MNW9" s="291"/>
      <c r="MNX9" s="292"/>
      <c r="MNY9" s="293"/>
      <c r="MNZ9" s="289"/>
      <c r="MOA9" s="290"/>
      <c r="MOB9" s="443"/>
      <c r="MOC9" s="443"/>
      <c r="MOD9" s="443"/>
      <c r="MOE9" s="291"/>
      <c r="MOF9" s="292"/>
      <c r="MOG9" s="293"/>
      <c r="MOH9" s="289"/>
      <c r="MOI9" s="290"/>
      <c r="MOJ9" s="443"/>
      <c r="MOK9" s="443"/>
      <c r="MOL9" s="443"/>
      <c r="MOM9" s="291"/>
      <c r="MON9" s="292"/>
      <c r="MOO9" s="293"/>
      <c r="MOP9" s="289"/>
      <c r="MOQ9" s="290"/>
      <c r="MOR9" s="443"/>
      <c r="MOS9" s="443"/>
      <c r="MOT9" s="443"/>
      <c r="MOU9" s="291"/>
      <c r="MOV9" s="292"/>
      <c r="MOW9" s="293"/>
      <c r="MOX9" s="289"/>
      <c r="MOY9" s="290"/>
      <c r="MOZ9" s="443"/>
      <c r="MPA9" s="443"/>
      <c r="MPB9" s="443"/>
      <c r="MPC9" s="291"/>
      <c r="MPD9" s="292"/>
      <c r="MPE9" s="293"/>
      <c r="MPF9" s="289"/>
      <c r="MPG9" s="290"/>
      <c r="MPH9" s="443"/>
      <c r="MPI9" s="443"/>
      <c r="MPJ9" s="443"/>
      <c r="MPK9" s="291"/>
      <c r="MPL9" s="292"/>
      <c r="MPM9" s="293"/>
      <c r="MPN9" s="289"/>
      <c r="MPO9" s="290"/>
      <c r="MPP9" s="443"/>
      <c r="MPQ9" s="443"/>
      <c r="MPR9" s="443"/>
      <c r="MPS9" s="291"/>
      <c r="MPT9" s="292"/>
      <c r="MPU9" s="293"/>
      <c r="MPV9" s="289"/>
      <c r="MPW9" s="290"/>
      <c r="MPX9" s="443"/>
      <c r="MPY9" s="443"/>
      <c r="MPZ9" s="443"/>
      <c r="MQA9" s="291"/>
      <c r="MQB9" s="292"/>
      <c r="MQC9" s="293"/>
      <c r="MQD9" s="289"/>
      <c r="MQE9" s="290"/>
      <c r="MQF9" s="443"/>
      <c r="MQG9" s="443"/>
      <c r="MQH9" s="443"/>
      <c r="MQI9" s="291"/>
      <c r="MQJ9" s="292"/>
      <c r="MQK9" s="293"/>
      <c r="MQL9" s="289"/>
      <c r="MQM9" s="290"/>
      <c r="MQN9" s="443"/>
      <c r="MQO9" s="443"/>
      <c r="MQP9" s="443"/>
      <c r="MQQ9" s="291"/>
      <c r="MQR9" s="292"/>
      <c r="MQS9" s="293"/>
      <c r="MQT9" s="289"/>
      <c r="MQU9" s="290"/>
      <c r="MQV9" s="443"/>
      <c r="MQW9" s="443"/>
      <c r="MQX9" s="443"/>
      <c r="MQY9" s="291"/>
      <c r="MQZ9" s="292"/>
      <c r="MRA9" s="293"/>
      <c r="MRB9" s="289"/>
      <c r="MRC9" s="290"/>
      <c r="MRD9" s="443"/>
      <c r="MRE9" s="443"/>
      <c r="MRF9" s="443"/>
      <c r="MRG9" s="291"/>
      <c r="MRH9" s="292"/>
      <c r="MRI9" s="293"/>
      <c r="MRJ9" s="289"/>
      <c r="MRK9" s="290"/>
      <c r="MRL9" s="443"/>
      <c r="MRM9" s="443"/>
      <c r="MRN9" s="443"/>
      <c r="MRO9" s="291"/>
      <c r="MRP9" s="292"/>
      <c r="MRQ9" s="293"/>
      <c r="MRR9" s="289"/>
      <c r="MRS9" s="290"/>
      <c r="MRT9" s="443"/>
      <c r="MRU9" s="443"/>
      <c r="MRV9" s="443"/>
      <c r="MRW9" s="291"/>
      <c r="MRX9" s="292"/>
      <c r="MRY9" s="293"/>
      <c r="MRZ9" s="289"/>
      <c r="MSA9" s="290"/>
      <c r="MSB9" s="443"/>
      <c r="MSC9" s="443"/>
      <c r="MSD9" s="443"/>
      <c r="MSE9" s="291"/>
      <c r="MSF9" s="292"/>
      <c r="MSG9" s="293"/>
      <c r="MSH9" s="289"/>
      <c r="MSI9" s="290"/>
      <c r="MSJ9" s="443"/>
      <c r="MSK9" s="443"/>
      <c r="MSL9" s="443"/>
      <c r="MSM9" s="291"/>
      <c r="MSN9" s="292"/>
      <c r="MSO9" s="293"/>
      <c r="MSP9" s="289"/>
      <c r="MSQ9" s="290"/>
      <c r="MSR9" s="443"/>
      <c r="MSS9" s="443"/>
      <c r="MST9" s="443"/>
      <c r="MSU9" s="291"/>
      <c r="MSV9" s="292"/>
      <c r="MSW9" s="293"/>
      <c r="MSX9" s="289"/>
      <c r="MSY9" s="290"/>
      <c r="MSZ9" s="443"/>
      <c r="MTA9" s="443"/>
      <c r="MTB9" s="443"/>
      <c r="MTC9" s="291"/>
      <c r="MTD9" s="292"/>
      <c r="MTE9" s="293"/>
      <c r="MTF9" s="289"/>
      <c r="MTG9" s="290"/>
      <c r="MTH9" s="443"/>
      <c r="MTI9" s="443"/>
      <c r="MTJ9" s="443"/>
      <c r="MTK9" s="291"/>
      <c r="MTL9" s="292"/>
      <c r="MTM9" s="293"/>
      <c r="MTN9" s="289"/>
      <c r="MTO9" s="290"/>
      <c r="MTP9" s="443"/>
      <c r="MTQ9" s="443"/>
      <c r="MTR9" s="443"/>
      <c r="MTS9" s="291"/>
      <c r="MTT9" s="292"/>
      <c r="MTU9" s="293"/>
      <c r="MTV9" s="289"/>
      <c r="MTW9" s="290"/>
      <c r="MTX9" s="443"/>
      <c r="MTY9" s="443"/>
      <c r="MTZ9" s="443"/>
      <c r="MUA9" s="291"/>
      <c r="MUB9" s="292"/>
      <c r="MUC9" s="293"/>
      <c r="MUD9" s="289"/>
      <c r="MUE9" s="290"/>
      <c r="MUF9" s="443"/>
      <c r="MUG9" s="443"/>
      <c r="MUH9" s="443"/>
      <c r="MUI9" s="291"/>
      <c r="MUJ9" s="292"/>
      <c r="MUK9" s="293"/>
      <c r="MUL9" s="289"/>
      <c r="MUM9" s="290"/>
      <c r="MUN9" s="443"/>
      <c r="MUO9" s="443"/>
      <c r="MUP9" s="443"/>
      <c r="MUQ9" s="291"/>
      <c r="MUR9" s="292"/>
      <c r="MUS9" s="293"/>
      <c r="MUT9" s="289"/>
      <c r="MUU9" s="290"/>
      <c r="MUV9" s="443"/>
      <c r="MUW9" s="443"/>
      <c r="MUX9" s="443"/>
      <c r="MUY9" s="291"/>
      <c r="MUZ9" s="292"/>
      <c r="MVA9" s="293"/>
      <c r="MVB9" s="289"/>
      <c r="MVC9" s="290"/>
      <c r="MVD9" s="443"/>
      <c r="MVE9" s="443"/>
      <c r="MVF9" s="443"/>
      <c r="MVG9" s="291"/>
      <c r="MVH9" s="292"/>
      <c r="MVI9" s="293"/>
      <c r="MVJ9" s="289"/>
      <c r="MVK9" s="290"/>
      <c r="MVL9" s="443"/>
      <c r="MVM9" s="443"/>
      <c r="MVN9" s="443"/>
      <c r="MVO9" s="291"/>
      <c r="MVP9" s="292"/>
      <c r="MVQ9" s="293"/>
      <c r="MVR9" s="289"/>
      <c r="MVS9" s="290"/>
      <c r="MVT9" s="443"/>
      <c r="MVU9" s="443"/>
      <c r="MVV9" s="443"/>
      <c r="MVW9" s="291"/>
      <c r="MVX9" s="292"/>
      <c r="MVY9" s="293"/>
      <c r="MVZ9" s="289"/>
      <c r="MWA9" s="290"/>
      <c r="MWB9" s="443"/>
      <c r="MWC9" s="443"/>
      <c r="MWD9" s="443"/>
      <c r="MWE9" s="291"/>
      <c r="MWF9" s="292"/>
      <c r="MWG9" s="293"/>
      <c r="MWH9" s="289"/>
      <c r="MWI9" s="290"/>
      <c r="MWJ9" s="443"/>
      <c r="MWK9" s="443"/>
      <c r="MWL9" s="443"/>
      <c r="MWM9" s="291"/>
      <c r="MWN9" s="292"/>
      <c r="MWO9" s="293"/>
      <c r="MWP9" s="289"/>
      <c r="MWQ9" s="290"/>
      <c r="MWR9" s="443"/>
      <c r="MWS9" s="443"/>
      <c r="MWT9" s="443"/>
      <c r="MWU9" s="291"/>
      <c r="MWV9" s="292"/>
      <c r="MWW9" s="293"/>
      <c r="MWX9" s="289"/>
      <c r="MWY9" s="290"/>
      <c r="MWZ9" s="443"/>
      <c r="MXA9" s="443"/>
      <c r="MXB9" s="443"/>
      <c r="MXC9" s="291"/>
      <c r="MXD9" s="292"/>
      <c r="MXE9" s="293"/>
      <c r="MXF9" s="289"/>
      <c r="MXG9" s="290"/>
      <c r="MXH9" s="443"/>
      <c r="MXI9" s="443"/>
      <c r="MXJ9" s="443"/>
      <c r="MXK9" s="291"/>
      <c r="MXL9" s="292"/>
      <c r="MXM9" s="293"/>
      <c r="MXN9" s="289"/>
      <c r="MXO9" s="290"/>
      <c r="MXP9" s="443"/>
      <c r="MXQ9" s="443"/>
      <c r="MXR9" s="443"/>
      <c r="MXS9" s="291"/>
      <c r="MXT9" s="292"/>
      <c r="MXU9" s="293"/>
      <c r="MXV9" s="289"/>
      <c r="MXW9" s="290"/>
      <c r="MXX9" s="443"/>
      <c r="MXY9" s="443"/>
      <c r="MXZ9" s="443"/>
      <c r="MYA9" s="291"/>
      <c r="MYB9" s="292"/>
      <c r="MYC9" s="293"/>
      <c r="MYD9" s="289"/>
      <c r="MYE9" s="290"/>
      <c r="MYF9" s="443"/>
      <c r="MYG9" s="443"/>
      <c r="MYH9" s="443"/>
      <c r="MYI9" s="291"/>
      <c r="MYJ9" s="292"/>
      <c r="MYK9" s="293"/>
      <c r="MYL9" s="289"/>
      <c r="MYM9" s="290"/>
      <c r="MYN9" s="443"/>
      <c r="MYO9" s="443"/>
      <c r="MYP9" s="443"/>
      <c r="MYQ9" s="291"/>
      <c r="MYR9" s="292"/>
      <c r="MYS9" s="293"/>
      <c r="MYT9" s="289"/>
      <c r="MYU9" s="290"/>
      <c r="MYV9" s="443"/>
      <c r="MYW9" s="443"/>
      <c r="MYX9" s="443"/>
      <c r="MYY9" s="291"/>
      <c r="MYZ9" s="292"/>
      <c r="MZA9" s="293"/>
      <c r="MZB9" s="289"/>
      <c r="MZC9" s="290"/>
      <c r="MZD9" s="443"/>
      <c r="MZE9" s="443"/>
      <c r="MZF9" s="443"/>
      <c r="MZG9" s="291"/>
      <c r="MZH9" s="292"/>
      <c r="MZI9" s="293"/>
      <c r="MZJ9" s="289"/>
      <c r="MZK9" s="290"/>
      <c r="MZL9" s="443"/>
      <c r="MZM9" s="443"/>
      <c r="MZN9" s="443"/>
      <c r="MZO9" s="291"/>
      <c r="MZP9" s="292"/>
      <c r="MZQ9" s="293"/>
      <c r="MZR9" s="289"/>
      <c r="MZS9" s="290"/>
      <c r="MZT9" s="443"/>
      <c r="MZU9" s="443"/>
      <c r="MZV9" s="443"/>
      <c r="MZW9" s="291"/>
      <c r="MZX9" s="292"/>
      <c r="MZY9" s="293"/>
      <c r="MZZ9" s="289"/>
      <c r="NAA9" s="290"/>
      <c r="NAB9" s="443"/>
      <c r="NAC9" s="443"/>
      <c r="NAD9" s="443"/>
      <c r="NAE9" s="291"/>
      <c r="NAF9" s="292"/>
      <c r="NAG9" s="293"/>
      <c r="NAH9" s="289"/>
      <c r="NAI9" s="290"/>
      <c r="NAJ9" s="443"/>
      <c r="NAK9" s="443"/>
      <c r="NAL9" s="443"/>
      <c r="NAM9" s="291"/>
      <c r="NAN9" s="292"/>
      <c r="NAO9" s="293"/>
      <c r="NAP9" s="289"/>
      <c r="NAQ9" s="290"/>
      <c r="NAR9" s="443"/>
      <c r="NAS9" s="443"/>
      <c r="NAT9" s="443"/>
      <c r="NAU9" s="291"/>
      <c r="NAV9" s="292"/>
      <c r="NAW9" s="293"/>
      <c r="NAX9" s="289"/>
      <c r="NAY9" s="290"/>
      <c r="NAZ9" s="443"/>
      <c r="NBA9" s="443"/>
      <c r="NBB9" s="443"/>
      <c r="NBC9" s="291"/>
      <c r="NBD9" s="292"/>
      <c r="NBE9" s="293"/>
      <c r="NBF9" s="289"/>
      <c r="NBG9" s="290"/>
      <c r="NBH9" s="443"/>
      <c r="NBI9" s="443"/>
      <c r="NBJ9" s="443"/>
      <c r="NBK9" s="291"/>
      <c r="NBL9" s="292"/>
      <c r="NBM9" s="293"/>
      <c r="NBN9" s="289"/>
      <c r="NBO9" s="290"/>
      <c r="NBP9" s="443"/>
      <c r="NBQ9" s="443"/>
      <c r="NBR9" s="443"/>
      <c r="NBS9" s="291"/>
      <c r="NBT9" s="292"/>
      <c r="NBU9" s="293"/>
      <c r="NBV9" s="289"/>
      <c r="NBW9" s="290"/>
      <c r="NBX9" s="443"/>
      <c r="NBY9" s="443"/>
      <c r="NBZ9" s="443"/>
      <c r="NCA9" s="291"/>
      <c r="NCB9" s="292"/>
      <c r="NCC9" s="293"/>
      <c r="NCD9" s="289"/>
      <c r="NCE9" s="290"/>
      <c r="NCF9" s="443"/>
      <c r="NCG9" s="443"/>
      <c r="NCH9" s="443"/>
      <c r="NCI9" s="291"/>
      <c r="NCJ9" s="292"/>
      <c r="NCK9" s="293"/>
      <c r="NCL9" s="289"/>
      <c r="NCM9" s="290"/>
      <c r="NCN9" s="443"/>
      <c r="NCO9" s="443"/>
      <c r="NCP9" s="443"/>
      <c r="NCQ9" s="291"/>
      <c r="NCR9" s="292"/>
      <c r="NCS9" s="293"/>
      <c r="NCT9" s="289"/>
      <c r="NCU9" s="290"/>
      <c r="NCV9" s="443"/>
      <c r="NCW9" s="443"/>
      <c r="NCX9" s="443"/>
      <c r="NCY9" s="291"/>
      <c r="NCZ9" s="292"/>
      <c r="NDA9" s="293"/>
      <c r="NDB9" s="289"/>
      <c r="NDC9" s="290"/>
      <c r="NDD9" s="443"/>
      <c r="NDE9" s="443"/>
      <c r="NDF9" s="443"/>
      <c r="NDG9" s="291"/>
      <c r="NDH9" s="292"/>
      <c r="NDI9" s="293"/>
      <c r="NDJ9" s="289"/>
      <c r="NDK9" s="290"/>
      <c r="NDL9" s="443"/>
      <c r="NDM9" s="443"/>
      <c r="NDN9" s="443"/>
      <c r="NDO9" s="291"/>
      <c r="NDP9" s="292"/>
      <c r="NDQ9" s="293"/>
      <c r="NDR9" s="289"/>
      <c r="NDS9" s="290"/>
      <c r="NDT9" s="443"/>
      <c r="NDU9" s="443"/>
      <c r="NDV9" s="443"/>
      <c r="NDW9" s="291"/>
      <c r="NDX9" s="292"/>
      <c r="NDY9" s="293"/>
      <c r="NDZ9" s="289"/>
      <c r="NEA9" s="290"/>
      <c r="NEB9" s="443"/>
      <c r="NEC9" s="443"/>
      <c r="NED9" s="443"/>
      <c r="NEE9" s="291"/>
      <c r="NEF9" s="292"/>
      <c r="NEG9" s="293"/>
      <c r="NEH9" s="289"/>
      <c r="NEI9" s="290"/>
      <c r="NEJ9" s="443"/>
      <c r="NEK9" s="443"/>
      <c r="NEL9" s="443"/>
      <c r="NEM9" s="291"/>
      <c r="NEN9" s="292"/>
      <c r="NEO9" s="293"/>
      <c r="NEP9" s="289"/>
      <c r="NEQ9" s="290"/>
      <c r="NER9" s="443"/>
      <c r="NES9" s="443"/>
      <c r="NET9" s="443"/>
      <c r="NEU9" s="291"/>
      <c r="NEV9" s="292"/>
      <c r="NEW9" s="293"/>
      <c r="NEX9" s="289"/>
      <c r="NEY9" s="290"/>
      <c r="NEZ9" s="443"/>
      <c r="NFA9" s="443"/>
      <c r="NFB9" s="443"/>
      <c r="NFC9" s="291"/>
      <c r="NFD9" s="292"/>
      <c r="NFE9" s="293"/>
      <c r="NFF9" s="289"/>
      <c r="NFG9" s="290"/>
      <c r="NFH9" s="443"/>
      <c r="NFI9" s="443"/>
      <c r="NFJ9" s="443"/>
      <c r="NFK9" s="291"/>
      <c r="NFL9" s="292"/>
      <c r="NFM9" s="293"/>
      <c r="NFN9" s="289"/>
      <c r="NFO9" s="290"/>
      <c r="NFP9" s="443"/>
      <c r="NFQ9" s="443"/>
      <c r="NFR9" s="443"/>
      <c r="NFS9" s="291"/>
      <c r="NFT9" s="292"/>
      <c r="NFU9" s="293"/>
      <c r="NFV9" s="289"/>
      <c r="NFW9" s="290"/>
      <c r="NFX9" s="443"/>
      <c r="NFY9" s="443"/>
      <c r="NFZ9" s="443"/>
      <c r="NGA9" s="291"/>
      <c r="NGB9" s="292"/>
      <c r="NGC9" s="293"/>
      <c r="NGD9" s="289"/>
      <c r="NGE9" s="290"/>
      <c r="NGF9" s="443"/>
      <c r="NGG9" s="443"/>
      <c r="NGH9" s="443"/>
      <c r="NGI9" s="291"/>
      <c r="NGJ9" s="292"/>
      <c r="NGK9" s="293"/>
      <c r="NGL9" s="289"/>
      <c r="NGM9" s="290"/>
      <c r="NGN9" s="443"/>
      <c r="NGO9" s="443"/>
      <c r="NGP9" s="443"/>
      <c r="NGQ9" s="291"/>
      <c r="NGR9" s="292"/>
      <c r="NGS9" s="293"/>
      <c r="NGT9" s="289"/>
      <c r="NGU9" s="290"/>
      <c r="NGV9" s="443"/>
      <c r="NGW9" s="443"/>
      <c r="NGX9" s="443"/>
      <c r="NGY9" s="291"/>
      <c r="NGZ9" s="292"/>
      <c r="NHA9" s="293"/>
      <c r="NHB9" s="289"/>
      <c r="NHC9" s="290"/>
      <c r="NHD9" s="443"/>
      <c r="NHE9" s="443"/>
      <c r="NHF9" s="443"/>
      <c r="NHG9" s="291"/>
      <c r="NHH9" s="292"/>
      <c r="NHI9" s="293"/>
      <c r="NHJ9" s="289"/>
      <c r="NHK9" s="290"/>
      <c r="NHL9" s="443"/>
      <c r="NHM9" s="443"/>
      <c r="NHN9" s="443"/>
      <c r="NHO9" s="291"/>
      <c r="NHP9" s="292"/>
      <c r="NHQ9" s="293"/>
      <c r="NHR9" s="289"/>
      <c r="NHS9" s="290"/>
      <c r="NHT9" s="443"/>
      <c r="NHU9" s="443"/>
      <c r="NHV9" s="443"/>
      <c r="NHW9" s="291"/>
      <c r="NHX9" s="292"/>
      <c r="NHY9" s="293"/>
      <c r="NHZ9" s="289"/>
      <c r="NIA9" s="290"/>
      <c r="NIB9" s="443"/>
      <c r="NIC9" s="443"/>
      <c r="NID9" s="443"/>
      <c r="NIE9" s="291"/>
      <c r="NIF9" s="292"/>
      <c r="NIG9" s="293"/>
      <c r="NIH9" s="289"/>
      <c r="NII9" s="290"/>
      <c r="NIJ9" s="443"/>
      <c r="NIK9" s="443"/>
      <c r="NIL9" s="443"/>
      <c r="NIM9" s="291"/>
      <c r="NIN9" s="292"/>
      <c r="NIO9" s="293"/>
      <c r="NIP9" s="289"/>
      <c r="NIQ9" s="290"/>
      <c r="NIR9" s="443"/>
      <c r="NIS9" s="443"/>
      <c r="NIT9" s="443"/>
      <c r="NIU9" s="291"/>
      <c r="NIV9" s="292"/>
      <c r="NIW9" s="293"/>
      <c r="NIX9" s="289"/>
      <c r="NIY9" s="290"/>
      <c r="NIZ9" s="443"/>
      <c r="NJA9" s="443"/>
      <c r="NJB9" s="443"/>
      <c r="NJC9" s="291"/>
      <c r="NJD9" s="292"/>
      <c r="NJE9" s="293"/>
      <c r="NJF9" s="289"/>
      <c r="NJG9" s="290"/>
      <c r="NJH9" s="443"/>
      <c r="NJI9" s="443"/>
      <c r="NJJ9" s="443"/>
      <c r="NJK9" s="291"/>
      <c r="NJL9" s="292"/>
      <c r="NJM9" s="293"/>
      <c r="NJN9" s="289"/>
      <c r="NJO9" s="290"/>
      <c r="NJP9" s="443"/>
      <c r="NJQ9" s="443"/>
      <c r="NJR9" s="443"/>
      <c r="NJS9" s="291"/>
      <c r="NJT9" s="292"/>
      <c r="NJU9" s="293"/>
      <c r="NJV9" s="289"/>
      <c r="NJW9" s="290"/>
      <c r="NJX9" s="443"/>
      <c r="NJY9" s="443"/>
      <c r="NJZ9" s="443"/>
      <c r="NKA9" s="291"/>
      <c r="NKB9" s="292"/>
      <c r="NKC9" s="293"/>
      <c r="NKD9" s="289"/>
      <c r="NKE9" s="290"/>
      <c r="NKF9" s="443"/>
      <c r="NKG9" s="443"/>
      <c r="NKH9" s="443"/>
      <c r="NKI9" s="291"/>
      <c r="NKJ9" s="292"/>
      <c r="NKK9" s="293"/>
      <c r="NKL9" s="289"/>
      <c r="NKM9" s="290"/>
      <c r="NKN9" s="443"/>
      <c r="NKO9" s="443"/>
      <c r="NKP9" s="443"/>
      <c r="NKQ9" s="291"/>
      <c r="NKR9" s="292"/>
      <c r="NKS9" s="293"/>
      <c r="NKT9" s="289"/>
      <c r="NKU9" s="290"/>
      <c r="NKV9" s="443"/>
      <c r="NKW9" s="443"/>
      <c r="NKX9" s="443"/>
      <c r="NKY9" s="291"/>
      <c r="NKZ9" s="292"/>
      <c r="NLA9" s="293"/>
      <c r="NLB9" s="289"/>
      <c r="NLC9" s="290"/>
      <c r="NLD9" s="443"/>
      <c r="NLE9" s="443"/>
      <c r="NLF9" s="443"/>
      <c r="NLG9" s="291"/>
      <c r="NLH9" s="292"/>
      <c r="NLI9" s="293"/>
      <c r="NLJ9" s="289"/>
      <c r="NLK9" s="290"/>
      <c r="NLL9" s="443"/>
      <c r="NLM9" s="443"/>
      <c r="NLN9" s="443"/>
      <c r="NLO9" s="291"/>
      <c r="NLP9" s="292"/>
      <c r="NLQ9" s="293"/>
      <c r="NLR9" s="289"/>
      <c r="NLS9" s="290"/>
      <c r="NLT9" s="443"/>
      <c r="NLU9" s="443"/>
      <c r="NLV9" s="443"/>
      <c r="NLW9" s="291"/>
      <c r="NLX9" s="292"/>
      <c r="NLY9" s="293"/>
      <c r="NLZ9" s="289"/>
      <c r="NMA9" s="290"/>
      <c r="NMB9" s="443"/>
      <c r="NMC9" s="443"/>
      <c r="NMD9" s="443"/>
      <c r="NME9" s="291"/>
      <c r="NMF9" s="292"/>
      <c r="NMG9" s="293"/>
      <c r="NMH9" s="289"/>
      <c r="NMI9" s="290"/>
      <c r="NMJ9" s="443"/>
      <c r="NMK9" s="443"/>
      <c r="NML9" s="443"/>
      <c r="NMM9" s="291"/>
      <c r="NMN9" s="292"/>
      <c r="NMO9" s="293"/>
      <c r="NMP9" s="289"/>
      <c r="NMQ9" s="290"/>
      <c r="NMR9" s="443"/>
      <c r="NMS9" s="443"/>
      <c r="NMT9" s="443"/>
      <c r="NMU9" s="291"/>
      <c r="NMV9" s="292"/>
      <c r="NMW9" s="293"/>
      <c r="NMX9" s="289"/>
      <c r="NMY9" s="290"/>
      <c r="NMZ9" s="443"/>
      <c r="NNA9" s="443"/>
      <c r="NNB9" s="443"/>
      <c r="NNC9" s="291"/>
      <c r="NND9" s="292"/>
      <c r="NNE9" s="293"/>
      <c r="NNF9" s="289"/>
      <c r="NNG9" s="290"/>
      <c r="NNH9" s="443"/>
      <c r="NNI9" s="443"/>
      <c r="NNJ9" s="443"/>
      <c r="NNK9" s="291"/>
      <c r="NNL9" s="292"/>
      <c r="NNM9" s="293"/>
      <c r="NNN9" s="289"/>
      <c r="NNO9" s="290"/>
      <c r="NNP9" s="443"/>
      <c r="NNQ9" s="443"/>
      <c r="NNR9" s="443"/>
      <c r="NNS9" s="291"/>
      <c r="NNT9" s="292"/>
      <c r="NNU9" s="293"/>
      <c r="NNV9" s="289"/>
      <c r="NNW9" s="290"/>
      <c r="NNX9" s="443"/>
      <c r="NNY9" s="443"/>
      <c r="NNZ9" s="443"/>
      <c r="NOA9" s="291"/>
      <c r="NOB9" s="292"/>
      <c r="NOC9" s="293"/>
      <c r="NOD9" s="289"/>
      <c r="NOE9" s="290"/>
      <c r="NOF9" s="443"/>
      <c r="NOG9" s="443"/>
      <c r="NOH9" s="443"/>
      <c r="NOI9" s="291"/>
      <c r="NOJ9" s="292"/>
      <c r="NOK9" s="293"/>
      <c r="NOL9" s="289"/>
      <c r="NOM9" s="290"/>
      <c r="NON9" s="443"/>
      <c r="NOO9" s="443"/>
      <c r="NOP9" s="443"/>
      <c r="NOQ9" s="291"/>
      <c r="NOR9" s="292"/>
      <c r="NOS9" s="293"/>
      <c r="NOT9" s="289"/>
      <c r="NOU9" s="290"/>
      <c r="NOV9" s="443"/>
      <c r="NOW9" s="443"/>
      <c r="NOX9" s="443"/>
      <c r="NOY9" s="291"/>
      <c r="NOZ9" s="292"/>
      <c r="NPA9" s="293"/>
      <c r="NPB9" s="289"/>
      <c r="NPC9" s="290"/>
      <c r="NPD9" s="443"/>
      <c r="NPE9" s="443"/>
      <c r="NPF9" s="443"/>
      <c r="NPG9" s="291"/>
      <c r="NPH9" s="292"/>
      <c r="NPI9" s="293"/>
      <c r="NPJ9" s="289"/>
      <c r="NPK9" s="290"/>
      <c r="NPL9" s="443"/>
      <c r="NPM9" s="443"/>
      <c r="NPN9" s="443"/>
      <c r="NPO9" s="291"/>
      <c r="NPP9" s="292"/>
      <c r="NPQ9" s="293"/>
      <c r="NPR9" s="289"/>
      <c r="NPS9" s="290"/>
      <c r="NPT9" s="443"/>
      <c r="NPU9" s="443"/>
      <c r="NPV9" s="443"/>
      <c r="NPW9" s="291"/>
      <c r="NPX9" s="292"/>
      <c r="NPY9" s="293"/>
      <c r="NPZ9" s="289"/>
      <c r="NQA9" s="290"/>
      <c r="NQB9" s="443"/>
      <c r="NQC9" s="443"/>
      <c r="NQD9" s="443"/>
      <c r="NQE9" s="291"/>
      <c r="NQF9" s="292"/>
      <c r="NQG9" s="293"/>
      <c r="NQH9" s="289"/>
      <c r="NQI9" s="290"/>
      <c r="NQJ9" s="443"/>
      <c r="NQK9" s="443"/>
      <c r="NQL9" s="443"/>
      <c r="NQM9" s="291"/>
      <c r="NQN9" s="292"/>
      <c r="NQO9" s="293"/>
      <c r="NQP9" s="289"/>
      <c r="NQQ9" s="290"/>
      <c r="NQR9" s="443"/>
      <c r="NQS9" s="443"/>
      <c r="NQT9" s="443"/>
      <c r="NQU9" s="291"/>
      <c r="NQV9" s="292"/>
      <c r="NQW9" s="293"/>
      <c r="NQX9" s="289"/>
      <c r="NQY9" s="290"/>
      <c r="NQZ9" s="443"/>
      <c r="NRA9" s="443"/>
      <c r="NRB9" s="443"/>
      <c r="NRC9" s="291"/>
      <c r="NRD9" s="292"/>
      <c r="NRE9" s="293"/>
      <c r="NRF9" s="289"/>
      <c r="NRG9" s="290"/>
      <c r="NRH9" s="443"/>
      <c r="NRI9" s="443"/>
      <c r="NRJ9" s="443"/>
      <c r="NRK9" s="291"/>
      <c r="NRL9" s="292"/>
      <c r="NRM9" s="293"/>
      <c r="NRN9" s="289"/>
      <c r="NRO9" s="290"/>
      <c r="NRP9" s="443"/>
      <c r="NRQ9" s="443"/>
      <c r="NRR9" s="443"/>
      <c r="NRS9" s="291"/>
      <c r="NRT9" s="292"/>
      <c r="NRU9" s="293"/>
      <c r="NRV9" s="289"/>
      <c r="NRW9" s="290"/>
      <c r="NRX9" s="443"/>
      <c r="NRY9" s="443"/>
      <c r="NRZ9" s="443"/>
      <c r="NSA9" s="291"/>
      <c r="NSB9" s="292"/>
      <c r="NSC9" s="293"/>
      <c r="NSD9" s="289"/>
      <c r="NSE9" s="290"/>
      <c r="NSF9" s="443"/>
      <c r="NSG9" s="443"/>
      <c r="NSH9" s="443"/>
      <c r="NSI9" s="291"/>
      <c r="NSJ9" s="292"/>
      <c r="NSK9" s="293"/>
      <c r="NSL9" s="289"/>
      <c r="NSM9" s="290"/>
      <c r="NSN9" s="443"/>
      <c r="NSO9" s="443"/>
      <c r="NSP9" s="443"/>
      <c r="NSQ9" s="291"/>
      <c r="NSR9" s="292"/>
      <c r="NSS9" s="293"/>
      <c r="NST9" s="289"/>
      <c r="NSU9" s="290"/>
      <c r="NSV9" s="443"/>
      <c r="NSW9" s="443"/>
      <c r="NSX9" s="443"/>
      <c r="NSY9" s="291"/>
      <c r="NSZ9" s="292"/>
      <c r="NTA9" s="293"/>
      <c r="NTB9" s="289"/>
      <c r="NTC9" s="290"/>
      <c r="NTD9" s="443"/>
      <c r="NTE9" s="443"/>
      <c r="NTF9" s="443"/>
      <c r="NTG9" s="291"/>
      <c r="NTH9" s="292"/>
      <c r="NTI9" s="293"/>
      <c r="NTJ9" s="289"/>
      <c r="NTK9" s="290"/>
      <c r="NTL9" s="443"/>
      <c r="NTM9" s="443"/>
      <c r="NTN9" s="443"/>
      <c r="NTO9" s="291"/>
      <c r="NTP9" s="292"/>
      <c r="NTQ9" s="293"/>
      <c r="NTR9" s="289"/>
      <c r="NTS9" s="290"/>
      <c r="NTT9" s="443"/>
      <c r="NTU9" s="443"/>
      <c r="NTV9" s="443"/>
      <c r="NTW9" s="291"/>
      <c r="NTX9" s="292"/>
      <c r="NTY9" s="293"/>
      <c r="NTZ9" s="289"/>
      <c r="NUA9" s="290"/>
      <c r="NUB9" s="443"/>
      <c r="NUC9" s="443"/>
      <c r="NUD9" s="443"/>
      <c r="NUE9" s="291"/>
      <c r="NUF9" s="292"/>
      <c r="NUG9" s="293"/>
      <c r="NUH9" s="289"/>
      <c r="NUI9" s="290"/>
      <c r="NUJ9" s="443"/>
      <c r="NUK9" s="443"/>
      <c r="NUL9" s="443"/>
      <c r="NUM9" s="291"/>
      <c r="NUN9" s="292"/>
      <c r="NUO9" s="293"/>
      <c r="NUP9" s="289"/>
      <c r="NUQ9" s="290"/>
      <c r="NUR9" s="443"/>
      <c r="NUS9" s="443"/>
      <c r="NUT9" s="443"/>
      <c r="NUU9" s="291"/>
      <c r="NUV9" s="292"/>
      <c r="NUW9" s="293"/>
      <c r="NUX9" s="289"/>
      <c r="NUY9" s="290"/>
      <c r="NUZ9" s="443"/>
      <c r="NVA9" s="443"/>
      <c r="NVB9" s="443"/>
      <c r="NVC9" s="291"/>
      <c r="NVD9" s="292"/>
      <c r="NVE9" s="293"/>
      <c r="NVF9" s="289"/>
      <c r="NVG9" s="290"/>
      <c r="NVH9" s="443"/>
      <c r="NVI9" s="443"/>
      <c r="NVJ9" s="443"/>
      <c r="NVK9" s="291"/>
      <c r="NVL9" s="292"/>
      <c r="NVM9" s="293"/>
      <c r="NVN9" s="289"/>
      <c r="NVO9" s="290"/>
      <c r="NVP9" s="443"/>
      <c r="NVQ9" s="443"/>
      <c r="NVR9" s="443"/>
      <c r="NVS9" s="291"/>
      <c r="NVT9" s="292"/>
      <c r="NVU9" s="293"/>
      <c r="NVV9" s="289"/>
      <c r="NVW9" s="290"/>
      <c r="NVX9" s="443"/>
      <c r="NVY9" s="443"/>
      <c r="NVZ9" s="443"/>
      <c r="NWA9" s="291"/>
      <c r="NWB9" s="292"/>
      <c r="NWC9" s="293"/>
      <c r="NWD9" s="289"/>
      <c r="NWE9" s="290"/>
      <c r="NWF9" s="443"/>
      <c r="NWG9" s="443"/>
      <c r="NWH9" s="443"/>
      <c r="NWI9" s="291"/>
      <c r="NWJ9" s="292"/>
      <c r="NWK9" s="293"/>
      <c r="NWL9" s="289"/>
      <c r="NWM9" s="290"/>
      <c r="NWN9" s="443"/>
      <c r="NWO9" s="443"/>
      <c r="NWP9" s="443"/>
      <c r="NWQ9" s="291"/>
      <c r="NWR9" s="292"/>
      <c r="NWS9" s="293"/>
      <c r="NWT9" s="289"/>
      <c r="NWU9" s="290"/>
      <c r="NWV9" s="443"/>
      <c r="NWW9" s="443"/>
      <c r="NWX9" s="443"/>
      <c r="NWY9" s="291"/>
      <c r="NWZ9" s="292"/>
      <c r="NXA9" s="293"/>
      <c r="NXB9" s="289"/>
      <c r="NXC9" s="290"/>
      <c r="NXD9" s="443"/>
      <c r="NXE9" s="443"/>
      <c r="NXF9" s="443"/>
      <c r="NXG9" s="291"/>
      <c r="NXH9" s="292"/>
      <c r="NXI9" s="293"/>
      <c r="NXJ9" s="289"/>
      <c r="NXK9" s="290"/>
      <c r="NXL9" s="443"/>
      <c r="NXM9" s="443"/>
      <c r="NXN9" s="443"/>
      <c r="NXO9" s="291"/>
      <c r="NXP9" s="292"/>
      <c r="NXQ9" s="293"/>
      <c r="NXR9" s="289"/>
      <c r="NXS9" s="290"/>
      <c r="NXT9" s="443"/>
      <c r="NXU9" s="443"/>
      <c r="NXV9" s="443"/>
      <c r="NXW9" s="291"/>
      <c r="NXX9" s="292"/>
      <c r="NXY9" s="293"/>
      <c r="NXZ9" s="289"/>
      <c r="NYA9" s="290"/>
      <c r="NYB9" s="443"/>
      <c r="NYC9" s="443"/>
      <c r="NYD9" s="443"/>
      <c r="NYE9" s="291"/>
      <c r="NYF9" s="292"/>
      <c r="NYG9" s="293"/>
      <c r="NYH9" s="289"/>
      <c r="NYI9" s="290"/>
      <c r="NYJ9" s="443"/>
      <c r="NYK9" s="443"/>
      <c r="NYL9" s="443"/>
      <c r="NYM9" s="291"/>
      <c r="NYN9" s="292"/>
      <c r="NYO9" s="293"/>
      <c r="NYP9" s="289"/>
      <c r="NYQ9" s="290"/>
      <c r="NYR9" s="443"/>
      <c r="NYS9" s="443"/>
      <c r="NYT9" s="443"/>
      <c r="NYU9" s="291"/>
      <c r="NYV9" s="292"/>
      <c r="NYW9" s="293"/>
      <c r="NYX9" s="289"/>
      <c r="NYY9" s="290"/>
      <c r="NYZ9" s="443"/>
      <c r="NZA9" s="443"/>
      <c r="NZB9" s="443"/>
      <c r="NZC9" s="291"/>
      <c r="NZD9" s="292"/>
      <c r="NZE9" s="293"/>
      <c r="NZF9" s="289"/>
      <c r="NZG9" s="290"/>
      <c r="NZH9" s="443"/>
      <c r="NZI9" s="443"/>
      <c r="NZJ9" s="443"/>
      <c r="NZK9" s="291"/>
      <c r="NZL9" s="292"/>
      <c r="NZM9" s="293"/>
      <c r="NZN9" s="289"/>
      <c r="NZO9" s="290"/>
      <c r="NZP9" s="443"/>
      <c r="NZQ9" s="443"/>
      <c r="NZR9" s="443"/>
      <c r="NZS9" s="291"/>
      <c r="NZT9" s="292"/>
      <c r="NZU9" s="293"/>
      <c r="NZV9" s="289"/>
      <c r="NZW9" s="290"/>
      <c r="NZX9" s="443"/>
      <c r="NZY9" s="443"/>
      <c r="NZZ9" s="443"/>
      <c r="OAA9" s="291"/>
      <c r="OAB9" s="292"/>
      <c r="OAC9" s="293"/>
      <c r="OAD9" s="289"/>
      <c r="OAE9" s="290"/>
      <c r="OAF9" s="443"/>
      <c r="OAG9" s="443"/>
      <c r="OAH9" s="443"/>
      <c r="OAI9" s="291"/>
      <c r="OAJ9" s="292"/>
      <c r="OAK9" s="293"/>
      <c r="OAL9" s="289"/>
      <c r="OAM9" s="290"/>
      <c r="OAN9" s="443"/>
      <c r="OAO9" s="443"/>
      <c r="OAP9" s="443"/>
      <c r="OAQ9" s="291"/>
      <c r="OAR9" s="292"/>
      <c r="OAS9" s="293"/>
      <c r="OAT9" s="289"/>
      <c r="OAU9" s="290"/>
      <c r="OAV9" s="443"/>
      <c r="OAW9" s="443"/>
      <c r="OAX9" s="443"/>
      <c r="OAY9" s="291"/>
      <c r="OAZ9" s="292"/>
      <c r="OBA9" s="293"/>
      <c r="OBB9" s="289"/>
      <c r="OBC9" s="290"/>
      <c r="OBD9" s="443"/>
      <c r="OBE9" s="443"/>
      <c r="OBF9" s="443"/>
      <c r="OBG9" s="291"/>
      <c r="OBH9" s="292"/>
      <c r="OBI9" s="293"/>
      <c r="OBJ9" s="289"/>
      <c r="OBK9" s="290"/>
      <c r="OBL9" s="443"/>
      <c r="OBM9" s="443"/>
      <c r="OBN9" s="443"/>
      <c r="OBO9" s="291"/>
      <c r="OBP9" s="292"/>
      <c r="OBQ9" s="293"/>
      <c r="OBR9" s="289"/>
      <c r="OBS9" s="290"/>
      <c r="OBT9" s="443"/>
      <c r="OBU9" s="443"/>
      <c r="OBV9" s="443"/>
      <c r="OBW9" s="291"/>
      <c r="OBX9" s="292"/>
      <c r="OBY9" s="293"/>
      <c r="OBZ9" s="289"/>
      <c r="OCA9" s="290"/>
      <c r="OCB9" s="443"/>
      <c r="OCC9" s="443"/>
      <c r="OCD9" s="443"/>
      <c r="OCE9" s="291"/>
      <c r="OCF9" s="292"/>
      <c r="OCG9" s="293"/>
      <c r="OCH9" s="289"/>
      <c r="OCI9" s="290"/>
      <c r="OCJ9" s="443"/>
      <c r="OCK9" s="443"/>
      <c r="OCL9" s="443"/>
      <c r="OCM9" s="291"/>
      <c r="OCN9" s="292"/>
      <c r="OCO9" s="293"/>
      <c r="OCP9" s="289"/>
      <c r="OCQ9" s="290"/>
      <c r="OCR9" s="443"/>
      <c r="OCS9" s="443"/>
      <c r="OCT9" s="443"/>
      <c r="OCU9" s="291"/>
      <c r="OCV9" s="292"/>
      <c r="OCW9" s="293"/>
      <c r="OCX9" s="289"/>
      <c r="OCY9" s="290"/>
      <c r="OCZ9" s="443"/>
      <c r="ODA9" s="443"/>
      <c r="ODB9" s="443"/>
      <c r="ODC9" s="291"/>
      <c r="ODD9" s="292"/>
      <c r="ODE9" s="293"/>
      <c r="ODF9" s="289"/>
      <c r="ODG9" s="290"/>
      <c r="ODH9" s="443"/>
      <c r="ODI9" s="443"/>
      <c r="ODJ9" s="443"/>
      <c r="ODK9" s="291"/>
      <c r="ODL9" s="292"/>
      <c r="ODM9" s="293"/>
      <c r="ODN9" s="289"/>
      <c r="ODO9" s="290"/>
      <c r="ODP9" s="443"/>
      <c r="ODQ9" s="443"/>
      <c r="ODR9" s="443"/>
      <c r="ODS9" s="291"/>
      <c r="ODT9" s="292"/>
      <c r="ODU9" s="293"/>
      <c r="ODV9" s="289"/>
      <c r="ODW9" s="290"/>
      <c r="ODX9" s="443"/>
      <c r="ODY9" s="443"/>
      <c r="ODZ9" s="443"/>
      <c r="OEA9" s="291"/>
      <c r="OEB9" s="292"/>
      <c r="OEC9" s="293"/>
      <c r="OED9" s="289"/>
      <c r="OEE9" s="290"/>
      <c r="OEF9" s="443"/>
      <c r="OEG9" s="443"/>
      <c r="OEH9" s="443"/>
      <c r="OEI9" s="291"/>
      <c r="OEJ9" s="292"/>
      <c r="OEK9" s="293"/>
      <c r="OEL9" s="289"/>
      <c r="OEM9" s="290"/>
      <c r="OEN9" s="443"/>
      <c r="OEO9" s="443"/>
      <c r="OEP9" s="443"/>
      <c r="OEQ9" s="291"/>
      <c r="OER9" s="292"/>
      <c r="OES9" s="293"/>
      <c r="OET9" s="289"/>
      <c r="OEU9" s="290"/>
      <c r="OEV9" s="443"/>
      <c r="OEW9" s="443"/>
      <c r="OEX9" s="443"/>
      <c r="OEY9" s="291"/>
      <c r="OEZ9" s="292"/>
      <c r="OFA9" s="293"/>
      <c r="OFB9" s="289"/>
      <c r="OFC9" s="290"/>
      <c r="OFD9" s="443"/>
      <c r="OFE9" s="443"/>
      <c r="OFF9" s="443"/>
      <c r="OFG9" s="291"/>
      <c r="OFH9" s="292"/>
      <c r="OFI9" s="293"/>
      <c r="OFJ9" s="289"/>
      <c r="OFK9" s="290"/>
      <c r="OFL9" s="443"/>
      <c r="OFM9" s="443"/>
      <c r="OFN9" s="443"/>
      <c r="OFO9" s="291"/>
      <c r="OFP9" s="292"/>
      <c r="OFQ9" s="293"/>
      <c r="OFR9" s="289"/>
      <c r="OFS9" s="290"/>
      <c r="OFT9" s="443"/>
      <c r="OFU9" s="443"/>
      <c r="OFV9" s="443"/>
      <c r="OFW9" s="291"/>
      <c r="OFX9" s="292"/>
      <c r="OFY9" s="293"/>
      <c r="OFZ9" s="289"/>
      <c r="OGA9" s="290"/>
      <c r="OGB9" s="443"/>
      <c r="OGC9" s="443"/>
      <c r="OGD9" s="443"/>
      <c r="OGE9" s="291"/>
      <c r="OGF9" s="292"/>
      <c r="OGG9" s="293"/>
      <c r="OGH9" s="289"/>
      <c r="OGI9" s="290"/>
      <c r="OGJ9" s="443"/>
      <c r="OGK9" s="443"/>
      <c r="OGL9" s="443"/>
      <c r="OGM9" s="291"/>
      <c r="OGN9" s="292"/>
      <c r="OGO9" s="293"/>
      <c r="OGP9" s="289"/>
      <c r="OGQ9" s="290"/>
      <c r="OGR9" s="443"/>
      <c r="OGS9" s="443"/>
      <c r="OGT9" s="443"/>
      <c r="OGU9" s="291"/>
      <c r="OGV9" s="292"/>
      <c r="OGW9" s="293"/>
      <c r="OGX9" s="289"/>
      <c r="OGY9" s="290"/>
      <c r="OGZ9" s="443"/>
      <c r="OHA9" s="443"/>
      <c r="OHB9" s="443"/>
      <c r="OHC9" s="291"/>
      <c r="OHD9" s="292"/>
      <c r="OHE9" s="293"/>
      <c r="OHF9" s="289"/>
      <c r="OHG9" s="290"/>
      <c r="OHH9" s="443"/>
      <c r="OHI9" s="443"/>
      <c r="OHJ9" s="443"/>
      <c r="OHK9" s="291"/>
      <c r="OHL9" s="292"/>
      <c r="OHM9" s="293"/>
      <c r="OHN9" s="289"/>
      <c r="OHO9" s="290"/>
      <c r="OHP9" s="443"/>
      <c r="OHQ9" s="443"/>
      <c r="OHR9" s="443"/>
      <c r="OHS9" s="291"/>
      <c r="OHT9" s="292"/>
      <c r="OHU9" s="293"/>
      <c r="OHV9" s="289"/>
      <c r="OHW9" s="290"/>
      <c r="OHX9" s="443"/>
      <c r="OHY9" s="443"/>
      <c r="OHZ9" s="443"/>
      <c r="OIA9" s="291"/>
      <c r="OIB9" s="292"/>
      <c r="OIC9" s="293"/>
      <c r="OID9" s="289"/>
      <c r="OIE9" s="290"/>
      <c r="OIF9" s="443"/>
      <c r="OIG9" s="443"/>
      <c r="OIH9" s="443"/>
      <c r="OII9" s="291"/>
      <c r="OIJ9" s="292"/>
      <c r="OIK9" s="293"/>
      <c r="OIL9" s="289"/>
      <c r="OIM9" s="290"/>
      <c r="OIN9" s="443"/>
      <c r="OIO9" s="443"/>
      <c r="OIP9" s="443"/>
      <c r="OIQ9" s="291"/>
      <c r="OIR9" s="292"/>
      <c r="OIS9" s="293"/>
      <c r="OIT9" s="289"/>
      <c r="OIU9" s="290"/>
      <c r="OIV9" s="443"/>
      <c r="OIW9" s="443"/>
      <c r="OIX9" s="443"/>
      <c r="OIY9" s="291"/>
      <c r="OIZ9" s="292"/>
      <c r="OJA9" s="293"/>
      <c r="OJB9" s="289"/>
      <c r="OJC9" s="290"/>
      <c r="OJD9" s="443"/>
      <c r="OJE9" s="443"/>
      <c r="OJF9" s="443"/>
      <c r="OJG9" s="291"/>
      <c r="OJH9" s="292"/>
      <c r="OJI9" s="293"/>
      <c r="OJJ9" s="289"/>
      <c r="OJK9" s="290"/>
      <c r="OJL9" s="443"/>
      <c r="OJM9" s="443"/>
      <c r="OJN9" s="443"/>
      <c r="OJO9" s="291"/>
      <c r="OJP9" s="292"/>
      <c r="OJQ9" s="293"/>
      <c r="OJR9" s="289"/>
      <c r="OJS9" s="290"/>
      <c r="OJT9" s="443"/>
      <c r="OJU9" s="443"/>
      <c r="OJV9" s="443"/>
      <c r="OJW9" s="291"/>
      <c r="OJX9" s="292"/>
      <c r="OJY9" s="293"/>
      <c r="OJZ9" s="289"/>
      <c r="OKA9" s="290"/>
      <c r="OKB9" s="443"/>
      <c r="OKC9" s="443"/>
      <c r="OKD9" s="443"/>
      <c r="OKE9" s="291"/>
      <c r="OKF9" s="292"/>
      <c r="OKG9" s="293"/>
      <c r="OKH9" s="289"/>
      <c r="OKI9" s="290"/>
      <c r="OKJ9" s="443"/>
      <c r="OKK9" s="443"/>
      <c r="OKL9" s="443"/>
      <c r="OKM9" s="291"/>
      <c r="OKN9" s="292"/>
      <c r="OKO9" s="293"/>
      <c r="OKP9" s="289"/>
      <c r="OKQ9" s="290"/>
      <c r="OKR9" s="443"/>
      <c r="OKS9" s="443"/>
      <c r="OKT9" s="443"/>
      <c r="OKU9" s="291"/>
      <c r="OKV9" s="292"/>
      <c r="OKW9" s="293"/>
      <c r="OKX9" s="289"/>
      <c r="OKY9" s="290"/>
      <c r="OKZ9" s="443"/>
      <c r="OLA9" s="443"/>
      <c r="OLB9" s="443"/>
      <c r="OLC9" s="291"/>
      <c r="OLD9" s="292"/>
      <c r="OLE9" s="293"/>
      <c r="OLF9" s="289"/>
      <c r="OLG9" s="290"/>
      <c r="OLH9" s="443"/>
      <c r="OLI9" s="443"/>
      <c r="OLJ9" s="443"/>
      <c r="OLK9" s="291"/>
      <c r="OLL9" s="292"/>
      <c r="OLM9" s="293"/>
      <c r="OLN9" s="289"/>
      <c r="OLO9" s="290"/>
      <c r="OLP9" s="443"/>
      <c r="OLQ9" s="443"/>
      <c r="OLR9" s="443"/>
      <c r="OLS9" s="291"/>
      <c r="OLT9" s="292"/>
      <c r="OLU9" s="293"/>
      <c r="OLV9" s="289"/>
      <c r="OLW9" s="290"/>
      <c r="OLX9" s="443"/>
      <c r="OLY9" s="443"/>
      <c r="OLZ9" s="443"/>
      <c r="OMA9" s="291"/>
      <c r="OMB9" s="292"/>
      <c r="OMC9" s="293"/>
      <c r="OMD9" s="289"/>
      <c r="OME9" s="290"/>
      <c r="OMF9" s="443"/>
      <c r="OMG9" s="443"/>
      <c r="OMH9" s="443"/>
      <c r="OMI9" s="291"/>
      <c r="OMJ9" s="292"/>
      <c r="OMK9" s="293"/>
      <c r="OML9" s="289"/>
      <c r="OMM9" s="290"/>
      <c r="OMN9" s="443"/>
      <c r="OMO9" s="443"/>
      <c r="OMP9" s="443"/>
      <c r="OMQ9" s="291"/>
      <c r="OMR9" s="292"/>
      <c r="OMS9" s="293"/>
      <c r="OMT9" s="289"/>
      <c r="OMU9" s="290"/>
      <c r="OMV9" s="443"/>
      <c r="OMW9" s="443"/>
      <c r="OMX9" s="443"/>
      <c r="OMY9" s="291"/>
      <c r="OMZ9" s="292"/>
      <c r="ONA9" s="293"/>
      <c r="ONB9" s="289"/>
      <c r="ONC9" s="290"/>
      <c r="OND9" s="443"/>
      <c r="ONE9" s="443"/>
      <c r="ONF9" s="443"/>
      <c r="ONG9" s="291"/>
      <c r="ONH9" s="292"/>
      <c r="ONI9" s="293"/>
      <c r="ONJ9" s="289"/>
      <c r="ONK9" s="290"/>
      <c r="ONL9" s="443"/>
      <c r="ONM9" s="443"/>
      <c r="ONN9" s="443"/>
      <c r="ONO9" s="291"/>
      <c r="ONP9" s="292"/>
      <c r="ONQ9" s="293"/>
      <c r="ONR9" s="289"/>
      <c r="ONS9" s="290"/>
      <c r="ONT9" s="443"/>
      <c r="ONU9" s="443"/>
      <c r="ONV9" s="443"/>
      <c r="ONW9" s="291"/>
      <c r="ONX9" s="292"/>
      <c r="ONY9" s="293"/>
      <c r="ONZ9" s="289"/>
      <c r="OOA9" s="290"/>
      <c r="OOB9" s="443"/>
      <c r="OOC9" s="443"/>
      <c r="OOD9" s="443"/>
      <c r="OOE9" s="291"/>
      <c r="OOF9" s="292"/>
      <c r="OOG9" s="293"/>
      <c r="OOH9" s="289"/>
      <c r="OOI9" s="290"/>
      <c r="OOJ9" s="443"/>
      <c r="OOK9" s="443"/>
      <c r="OOL9" s="443"/>
      <c r="OOM9" s="291"/>
      <c r="OON9" s="292"/>
      <c r="OOO9" s="293"/>
      <c r="OOP9" s="289"/>
      <c r="OOQ9" s="290"/>
      <c r="OOR9" s="443"/>
      <c r="OOS9" s="443"/>
      <c r="OOT9" s="443"/>
      <c r="OOU9" s="291"/>
      <c r="OOV9" s="292"/>
      <c r="OOW9" s="293"/>
      <c r="OOX9" s="289"/>
      <c r="OOY9" s="290"/>
      <c r="OOZ9" s="443"/>
      <c r="OPA9" s="443"/>
      <c r="OPB9" s="443"/>
      <c r="OPC9" s="291"/>
      <c r="OPD9" s="292"/>
      <c r="OPE9" s="293"/>
      <c r="OPF9" s="289"/>
      <c r="OPG9" s="290"/>
      <c r="OPH9" s="443"/>
      <c r="OPI9" s="443"/>
      <c r="OPJ9" s="443"/>
      <c r="OPK9" s="291"/>
      <c r="OPL9" s="292"/>
      <c r="OPM9" s="293"/>
      <c r="OPN9" s="289"/>
      <c r="OPO9" s="290"/>
      <c r="OPP9" s="443"/>
      <c r="OPQ9" s="443"/>
      <c r="OPR9" s="443"/>
      <c r="OPS9" s="291"/>
      <c r="OPT9" s="292"/>
      <c r="OPU9" s="293"/>
      <c r="OPV9" s="289"/>
      <c r="OPW9" s="290"/>
      <c r="OPX9" s="443"/>
      <c r="OPY9" s="443"/>
      <c r="OPZ9" s="443"/>
      <c r="OQA9" s="291"/>
      <c r="OQB9" s="292"/>
      <c r="OQC9" s="293"/>
      <c r="OQD9" s="289"/>
      <c r="OQE9" s="290"/>
      <c r="OQF9" s="443"/>
      <c r="OQG9" s="443"/>
      <c r="OQH9" s="443"/>
      <c r="OQI9" s="291"/>
      <c r="OQJ9" s="292"/>
      <c r="OQK9" s="293"/>
      <c r="OQL9" s="289"/>
      <c r="OQM9" s="290"/>
      <c r="OQN9" s="443"/>
      <c r="OQO9" s="443"/>
      <c r="OQP9" s="443"/>
      <c r="OQQ9" s="291"/>
      <c r="OQR9" s="292"/>
      <c r="OQS9" s="293"/>
      <c r="OQT9" s="289"/>
      <c r="OQU9" s="290"/>
      <c r="OQV9" s="443"/>
      <c r="OQW9" s="443"/>
      <c r="OQX9" s="443"/>
      <c r="OQY9" s="291"/>
      <c r="OQZ9" s="292"/>
      <c r="ORA9" s="293"/>
      <c r="ORB9" s="289"/>
      <c r="ORC9" s="290"/>
      <c r="ORD9" s="443"/>
      <c r="ORE9" s="443"/>
      <c r="ORF9" s="443"/>
      <c r="ORG9" s="291"/>
      <c r="ORH9" s="292"/>
      <c r="ORI9" s="293"/>
      <c r="ORJ9" s="289"/>
      <c r="ORK9" s="290"/>
      <c r="ORL9" s="443"/>
      <c r="ORM9" s="443"/>
      <c r="ORN9" s="443"/>
      <c r="ORO9" s="291"/>
      <c r="ORP9" s="292"/>
      <c r="ORQ9" s="293"/>
      <c r="ORR9" s="289"/>
      <c r="ORS9" s="290"/>
      <c r="ORT9" s="443"/>
      <c r="ORU9" s="443"/>
      <c r="ORV9" s="443"/>
      <c r="ORW9" s="291"/>
      <c r="ORX9" s="292"/>
      <c r="ORY9" s="293"/>
      <c r="ORZ9" s="289"/>
      <c r="OSA9" s="290"/>
      <c r="OSB9" s="443"/>
      <c r="OSC9" s="443"/>
      <c r="OSD9" s="443"/>
      <c r="OSE9" s="291"/>
      <c r="OSF9" s="292"/>
      <c r="OSG9" s="293"/>
      <c r="OSH9" s="289"/>
      <c r="OSI9" s="290"/>
      <c r="OSJ9" s="443"/>
      <c r="OSK9" s="443"/>
      <c r="OSL9" s="443"/>
      <c r="OSM9" s="291"/>
      <c r="OSN9" s="292"/>
      <c r="OSO9" s="293"/>
      <c r="OSP9" s="289"/>
      <c r="OSQ9" s="290"/>
      <c r="OSR9" s="443"/>
      <c r="OSS9" s="443"/>
      <c r="OST9" s="443"/>
      <c r="OSU9" s="291"/>
      <c r="OSV9" s="292"/>
      <c r="OSW9" s="293"/>
      <c r="OSX9" s="289"/>
      <c r="OSY9" s="290"/>
      <c r="OSZ9" s="443"/>
      <c r="OTA9" s="443"/>
      <c r="OTB9" s="443"/>
      <c r="OTC9" s="291"/>
      <c r="OTD9" s="292"/>
      <c r="OTE9" s="293"/>
      <c r="OTF9" s="289"/>
      <c r="OTG9" s="290"/>
      <c r="OTH9" s="443"/>
      <c r="OTI9" s="443"/>
      <c r="OTJ9" s="443"/>
      <c r="OTK9" s="291"/>
      <c r="OTL9" s="292"/>
      <c r="OTM9" s="293"/>
      <c r="OTN9" s="289"/>
      <c r="OTO9" s="290"/>
      <c r="OTP9" s="443"/>
      <c r="OTQ9" s="443"/>
      <c r="OTR9" s="443"/>
      <c r="OTS9" s="291"/>
      <c r="OTT9" s="292"/>
      <c r="OTU9" s="293"/>
      <c r="OTV9" s="289"/>
      <c r="OTW9" s="290"/>
      <c r="OTX9" s="443"/>
      <c r="OTY9" s="443"/>
      <c r="OTZ9" s="443"/>
      <c r="OUA9" s="291"/>
      <c r="OUB9" s="292"/>
      <c r="OUC9" s="293"/>
      <c r="OUD9" s="289"/>
      <c r="OUE9" s="290"/>
      <c r="OUF9" s="443"/>
      <c r="OUG9" s="443"/>
      <c r="OUH9" s="443"/>
      <c r="OUI9" s="291"/>
      <c r="OUJ9" s="292"/>
      <c r="OUK9" s="293"/>
      <c r="OUL9" s="289"/>
      <c r="OUM9" s="290"/>
      <c r="OUN9" s="443"/>
      <c r="OUO9" s="443"/>
      <c r="OUP9" s="443"/>
      <c r="OUQ9" s="291"/>
      <c r="OUR9" s="292"/>
      <c r="OUS9" s="293"/>
      <c r="OUT9" s="289"/>
      <c r="OUU9" s="290"/>
      <c r="OUV9" s="443"/>
      <c r="OUW9" s="443"/>
      <c r="OUX9" s="443"/>
      <c r="OUY9" s="291"/>
      <c r="OUZ9" s="292"/>
      <c r="OVA9" s="293"/>
      <c r="OVB9" s="289"/>
      <c r="OVC9" s="290"/>
      <c r="OVD9" s="443"/>
      <c r="OVE9" s="443"/>
      <c r="OVF9" s="443"/>
      <c r="OVG9" s="291"/>
      <c r="OVH9" s="292"/>
      <c r="OVI9" s="293"/>
      <c r="OVJ9" s="289"/>
      <c r="OVK9" s="290"/>
      <c r="OVL9" s="443"/>
      <c r="OVM9" s="443"/>
      <c r="OVN9" s="443"/>
      <c r="OVO9" s="291"/>
      <c r="OVP9" s="292"/>
      <c r="OVQ9" s="293"/>
      <c r="OVR9" s="289"/>
      <c r="OVS9" s="290"/>
      <c r="OVT9" s="443"/>
      <c r="OVU9" s="443"/>
      <c r="OVV9" s="443"/>
      <c r="OVW9" s="291"/>
      <c r="OVX9" s="292"/>
      <c r="OVY9" s="293"/>
      <c r="OVZ9" s="289"/>
      <c r="OWA9" s="290"/>
      <c r="OWB9" s="443"/>
      <c r="OWC9" s="443"/>
      <c r="OWD9" s="443"/>
      <c r="OWE9" s="291"/>
      <c r="OWF9" s="292"/>
      <c r="OWG9" s="293"/>
      <c r="OWH9" s="289"/>
      <c r="OWI9" s="290"/>
      <c r="OWJ9" s="443"/>
      <c r="OWK9" s="443"/>
      <c r="OWL9" s="443"/>
      <c r="OWM9" s="291"/>
      <c r="OWN9" s="292"/>
      <c r="OWO9" s="293"/>
      <c r="OWP9" s="289"/>
      <c r="OWQ9" s="290"/>
      <c r="OWR9" s="443"/>
      <c r="OWS9" s="443"/>
      <c r="OWT9" s="443"/>
      <c r="OWU9" s="291"/>
      <c r="OWV9" s="292"/>
      <c r="OWW9" s="293"/>
      <c r="OWX9" s="289"/>
      <c r="OWY9" s="290"/>
      <c r="OWZ9" s="443"/>
      <c r="OXA9" s="443"/>
      <c r="OXB9" s="443"/>
      <c r="OXC9" s="291"/>
      <c r="OXD9" s="292"/>
      <c r="OXE9" s="293"/>
      <c r="OXF9" s="289"/>
      <c r="OXG9" s="290"/>
      <c r="OXH9" s="443"/>
      <c r="OXI9" s="443"/>
      <c r="OXJ9" s="443"/>
      <c r="OXK9" s="291"/>
      <c r="OXL9" s="292"/>
      <c r="OXM9" s="293"/>
      <c r="OXN9" s="289"/>
      <c r="OXO9" s="290"/>
      <c r="OXP9" s="443"/>
      <c r="OXQ9" s="443"/>
      <c r="OXR9" s="443"/>
      <c r="OXS9" s="291"/>
      <c r="OXT9" s="292"/>
      <c r="OXU9" s="293"/>
      <c r="OXV9" s="289"/>
      <c r="OXW9" s="290"/>
      <c r="OXX9" s="443"/>
      <c r="OXY9" s="443"/>
      <c r="OXZ9" s="443"/>
      <c r="OYA9" s="291"/>
      <c r="OYB9" s="292"/>
      <c r="OYC9" s="293"/>
      <c r="OYD9" s="289"/>
      <c r="OYE9" s="290"/>
      <c r="OYF9" s="443"/>
      <c r="OYG9" s="443"/>
      <c r="OYH9" s="443"/>
      <c r="OYI9" s="291"/>
      <c r="OYJ9" s="292"/>
      <c r="OYK9" s="293"/>
      <c r="OYL9" s="289"/>
      <c r="OYM9" s="290"/>
      <c r="OYN9" s="443"/>
      <c r="OYO9" s="443"/>
      <c r="OYP9" s="443"/>
      <c r="OYQ9" s="291"/>
      <c r="OYR9" s="292"/>
      <c r="OYS9" s="293"/>
      <c r="OYT9" s="289"/>
      <c r="OYU9" s="290"/>
      <c r="OYV9" s="443"/>
      <c r="OYW9" s="443"/>
      <c r="OYX9" s="443"/>
      <c r="OYY9" s="291"/>
      <c r="OYZ9" s="292"/>
      <c r="OZA9" s="293"/>
      <c r="OZB9" s="289"/>
      <c r="OZC9" s="290"/>
      <c r="OZD9" s="443"/>
      <c r="OZE9" s="443"/>
      <c r="OZF9" s="443"/>
      <c r="OZG9" s="291"/>
      <c r="OZH9" s="292"/>
      <c r="OZI9" s="293"/>
      <c r="OZJ9" s="289"/>
      <c r="OZK9" s="290"/>
      <c r="OZL9" s="443"/>
      <c r="OZM9" s="443"/>
      <c r="OZN9" s="443"/>
      <c r="OZO9" s="291"/>
      <c r="OZP9" s="292"/>
      <c r="OZQ9" s="293"/>
      <c r="OZR9" s="289"/>
      <c r="OZS9" s="290"/>
      <c r="OZT9" s="443"/>
      <c r="OZU9" s="443"/>
      <c r="OZV9" s="443"/>
      <c r="OZW9" s="291"/>
      <c r="OZX9" s="292"/>
      <c r="OZY9" s="293"/>
      <c r="OZZ9" s="289"/>
      <c r="PAA9" s="290"/>
      <c r="PAB9" s="443"/>
      <c r="PAC9" s="443"/>
      <c r="PAD9" s="443"/>
      <c r="PAE9" s="291"/>
      <c r="PAF9" s="292"/>
      <c r="PAG9" s="293"/>
      <c r="PAH9" s="289"/>
      <c r="PAI9" s="290"/>
      <c r="PAJ9" s="443"/>
      <c r="PAK9" s="443"/>
      <c r="PAL9" s="443"/>
      <c r="PAM9" s="291"/>
      <c r="PAN9" s="292"/>
      <c r="PAO9" s="293"/>
      <c r="PAP9" s="289"/>
      <c r="PAQ9" s="290"/>
      <c r="PAR9" s="443"/>
      <c r="PAS9" s="443"/>
      <c r="PAT9" s="443"/>
      <c r="PAU9" s="291"/>
      <c r="PAV9" s="292"/>
      <c r="PAW9" s="293"/>
      <c r="PAX9" s="289"/>
      <c r="PAY9" s="290"/>
      <c r="PAZ9" s="443"/>
      <c r="PBA9" s="443"/>
      <c r="PBB9" s="443"/>
      <c r="PBC9" s="291"/>
      <c r="PBD9" s="292"/>
      <c r="PBE9" s="293"/>
      <c r="PBF9" s="289"/>
      <c r="PBG9" s="290"/>
      <c r="PBH9" s="443"/>
      <c r="PBI9" s="443"/>
      <c r="PBJ9" s="443"/>
      <c r="PBK9" s="291"/>
      <c r="PBL9" s="292"/>
      <c r="PBM9" s="293"/>
      <c r="PBN9" s="289"/>
      <c r="PBO9" s="290"/>
      <c r="PBP9" s="443"/>
      <c r="PBQ9" s="443"/>
      <c r="PBR9" s="443"/>
      <c r="PBS9" s="291"/>
      <c r="PBT9" s="292"/>
      <c r="PBU9" s="293"/>
      <c r="PBV9" s="289"/>
      <c r="PBW9" s="290"/>
      <c r="PBX9" s="443"/>
      <c r="PBY9" s="443"/>
      <c r="PBZ9" s="443"/>
      <c r="PCA9" s="291"/>
      <c r="PCB9" s="292"/>
      <c r="PCC9" s="293"/>
      <c r="PCD9" s="289"/>
      <c r="PCE9" s="290"/>
      <c r="PCF9" s="443"/>
      <c r="PCG9" s="443"/>
      <c r="PCH9" s="443"/>
      <c r="PCI9" s="291"/>
      <c r="PCJ9" s="292"/>
      <c r="PCK9" s="293"/>
      <c r="PCL9" s="289"/>
      <c r="PCM9" s="290"/>
      <c r="PCN9" s="443"/>
      <c r="PCO9" s="443"/>
      <c r="PCP9" s="443"/>
      <c r="PCQ9" s="291"/>
      <c r="PCR9" s="292"/>
      <c r="PCS9" s="293"/>
      <c r="PCT9" s="289"/>
      <c r="PCU9" s="290"/>
      <c r="PCV9" s="443"/>
      <c r="PCW9" s="443"/>
      <c r="PCX9" s="443"/>
      <c r="PCY9" s="291"/>
      <c r="PCZ9" s="292"/>
      <c r="PDA9" s="293"/>
      <c r="PDB9" s="289"/>
      <c r="PDC9" s="290"/>
      <c r="PDD9" s="443"/>
      <c r="PDE9" s="443"/>
      <c r="PDF9" s="443"/>
      <c r="PDG9" s="291"/>
      <c r="PDH9" s="292"/>
      <c r="PDI9" s="293"/>
      <c r="PDJ9" s="289"/>
      <c r="PDK9" s="290"/>
      <c r="PDL9" s="443"/>
      <c r="PDM9" s="443"/>
      <c r="PDN9" s="443"/>
      <c r="PDO9" s="291"/>
      <c r="PDP9" s="292"/>
      <c r="PDQ9" s="293"/>
      <c r="PDR9" s="289"/>
      <c r="PDS9" s="290"/>
      <c r="PDT9" s="443"/>
      <c r="PDU9" s="443"/>
      <c r="PDV9" s="443"/>
      <c r="PDW9" s="291"/>
      <c r="PDX9" s="292"/>
      <c r="PDY9" s="293"/>
      <c r="PDZ9" s="289"/>
      <c r="PEA9" s="290"/>
      <c r="PEB9" s="443"/>
      <c r="PEC9" s="443"/>
      <c r="PED9" s="443"/>
      <c r="PEE9" s="291"/>
      <c r="PEF9" s="292"/>
      <c r="PEG9" s="293"/>
      <c r="PEH9" s="289"/>
      <c r="PEI9" s="290"/>
      <c r="PEJ9" s="443"/>
      <c r="PEK9" s="443"/>
      <c r="PEL9" s="443"/>
      <c r="PEM9" s="291"/>
      <c r="PEN9" s="292"/>
      <c r="PEO9" s="293"/>
      <c r="PEP9" s="289"/>
      <c r="PEQ9" s="290"/>
      <c r="PER9" s="443"/>
      <c r="PES9" s="443"/>
      <c r="PET9" s="443"/>
      <c r="PEU9" s="291"/>
      <c r="PEV9" s="292"/>
      <c r="PEW9" s="293"/>
      <c r="PEX9" s="289"/>
      <c r="PEY9" s="290"/>
      <c r="PEZ9" s="443"/>
      <c r="PFA9" s="443"/>
      <c r="PFB9" s="443"/>
      <c r="PFC9" s="291"/>
      <c r="PFD9" s="292"/>
      <c r="PFE9" s="293"/>
      <c r="PFF9" s="289"/>
      <c r="PFG9" s="290"/>
      <c r="PFH9" s="443"/>
      <c r="PFI9" s="443"/>
      <c r="PFJ9" s="443"/>
      <c r="PFK9" s="291"/>
      <c r="PFL9" s="292"/>
      <c r="PFM9" s="293"/>
      <c r="PFN9" s="289"/>
      <c r="PFO9" s="290"/>
      <c r="PFP9" s="443"/>
      <c r="PFQ9" s="443"/>
      <c r="PFR9" s="443"/>
      <c r="PFS9" s="291"/>
      <c r="PFT9" s="292"/>
      <c r="PFU9" s="293"/>
      <c r="PFV9" s="289"/>
      <c r="PFW9" s="290"/>
      <c r="PFX9" s="443"/>
      <c r="PFY9" s="443"/>
      <c r="PFZ9" s="443"/>
      <c r="PGA9" s="291"/>
      <c r="PGB9" s="292"/>
      <c r="PGC9" s="293"/>
      <c r="PGD9" s="289"/>
      <c r="PGE9" s="290"/>
      <c r="PGF9" s="443"/>
      <c r="PGG9" s="443"/>
      <c r="PGH9" s="443"/>
      <c r="PGI9" s="291"/>
      <c r="PGJ9" s="292"/>
      <c r="PGK9" s="293"/>
      <c r="PGL9" s="289"/>
      <c r="PGM9" s="290"/>
      <c r="PGN9" s="443"/>
      <c r="PGO9" s="443"/>
      <c r="PGP9" s="443"/>
      <c r="PGQ9" s="291"/>
      <c r="PGR9" s="292"/>
      <c r="PGS9" s="293"/>
      <c r="PGT9" s="289"/>
      <c r="PGU9" s="290"/>
      <c r="PGV9" s="443"/>
      <c r="PGW9" s="443"/>
      <c r="PGX9" s="443"/>
      <c r="PGY9" s="291"/>
      <c r="PGZ9" s="292"/>
      <c r="PHA9" s="293"/>
      <c r="PHB9" s="289"/>
      <c r="PHC9" s="290"/>
      <c r="PHD9" s="443"/>
      <c r="PHE9" s="443"/>
      <c r="PHF9" s="443"/>
      <c r="PHG9" s="291"/>
      <c r="PHH9" s="292"/>
      <c r="PHI9" s="293"/>
      <c r="PHJ9" s="289"/>
      <c r="PHK9" s="290"/>
      <c r="PHL9" s="443"/>
      <c r="PHM9" s="443"/>
      <c r="PHN9" s="443"/>
      <c r="PHO9" s="291"/>
      <c r="PHP9" s="292"/>
      <c r="PHQ9" s="293"/>
      <c r="PHR9" s="289"/>
      <c r="PHS9" s="290"/>
      <c r="PHT9" s="443"/>
      <c r="PHU9" s="443"/>
      <c r="PHV9" s="443"/>
      <c r="PHW9" s="291"/>
      <c r="PHX9" s="292"/>
      <c r="PHY9" s="293"/>
      <c r="PHZ9" s="289"/>
      <c r="PIA9" s="290"/>
      <c r="PIB9" s="443"/>
      <c r="PIC9" s="443"/>
      <c r="PID9" s="443"/>
      <c r="PIE9" s="291"/>
      <c r="PIF9" s="292"/>
      <c r="PIG9" s="293"/>
      <c r="PIH9" s="289"/>
      <c r="PII9" s="290"/>
      <c r="PIJ9" s="443"/>
      <c r="PIK9" s="443"/>
      <c r="PIL9" s="443"/>
      <c r="PIM9" s="291"/>
      <c r="PIN9" s="292"/>
      <c r="PIO9" s="293"/>
      <c r="PIP9" s="289"/>
      <c r="PIQ9" s="290"/>
      <c r="PIR9" s="443"/>
      <c r="PIS9" s="443"/>
      <c r="PIT9" s="443"/>
      <c r="PIU9" s="291"/>
      <c r="PIV9" s="292"/>
      <c r="PIW9" s="293"/>
      <c r="PIX9" s="289"/>
      <c r="PIY9" s="290"/>
      <c r="PIZ9" s="443"/>
      <c r="PJA9" s="443"/>
      <c r="PJB9" s="443"/>
      <c r="PJC9" s="291"/>
      <c r="PJD9" s="292"/>
      <c r="PJE9" s="293"/>
      <c r="PJF9" s="289"/>
      <c r="PJG9" s="290"/>
      <c r="PJH9" s="443"/>
      <c r="PJI9" s="443"/>
      <c r="PJJ9" s="443"/>
      <c r="PJK9" s="291"/>
      <c r="PJL9" s="292"/>
      <c r="PJM9" s="293"/>
      <c r="PJN9" s="289"/>
      <c r="PJO9" s="290"/>
      <c r="PJP9" s="443"/>
      <c r="PJQ9" s="443"/>
      <c r="PJR9" s="443"/>
      <c r="PJS9" s="291"/>
      <c r="PJT9" s="292"/>
      <c r="PJU9" s="293"/>
      <c r="PJV9" s="289"/>
      <c r="PJW9" s="290"/>
      <c r="PJX9" s="443"/>
      <c r="PJY9" s="443"/>
      <c r="PJZ9" s="443"/>
      <c r="PKA9" s="291"/>
      <c r="PKB9" s="292"/>
      <c r="PKC9" s="293"/>
      <c r="PKD9" s="289"/>
      <c r="PKE9" s="290"/>
      <c r="PKF9" s="443"/>
      <c r="PKG9" s="443"/>
      <c r="PKH9" s="443"/>
      <c r="PKI9" s="291"/>
      <c r="PKJ9" s="292"/>
      <c r="PKK9" s="293"/>
      <c r="PKL9" s="289"/>
      <c r="PKM9" s="290"/>
      <c r="PKN9" s="443"/>
      <c r="PKO9" s="443"/>
      <c r="PKP9" s="443"/>
      <c r="PKQ9" s="291"/>
      <c r="PKR9" s="292"/>
      <c r="PKS9" s="293"/>
      <c r="PKT9" s="289"/>
      <c r="PKU9" s="290"/>
      <c r="PKV9" s="443"/>
      <c r="PKW9" s="443"/>
      <c r="PKX9" s="443"/>
      <c r="PKY9" s="291"/>
      <c r="PKZ9" s="292"/>
      <c r="PLA9" s="293"/>
      <c r="PLB9" s="289"/>
      <c r="PLC9" s="290"/>
      <c r="PLD9" s="443"/>
      <c r="PLE9" s="443"/>
      <c r="PLF9" s="443"/>
      <c r="PLG9" s="291"/>
      <c r="PLH9" s="292"/>
      <c r="PLI9" s="293"/>
      <c r="PLJ9" s="289"/>
      <c r="PLK9" s="290"/>
      <c r="PLL9" s="443"/>
      <c r="PLM9" s="443"/>
      <c r="PLN9" s="443"/>
      <c r="PLO9" s="291"/>
      <c r="PLP9" s="292"/>
      <c r="PLQ9" s="293"/>
      <c r="PLR9" s="289"/>
      <c r="PLS9" s="290"/>
      <c r="PLT9" s="443"/>
      <c r="PLU9" s="443"/>
      <c r="PLV9" s="443"/>
      <c r="PLW9" s="291"/>
      <c r="PLX9" s="292"/>
      <c r="PLY9" s="293"/>
      <c r="PLZ9" s="289"/>
      <c r="PMA9" s="290"/>
      <c r="PMB9" s="443"/>
      <c r="PMC9" s="443"/>
      <c r="PMD9" s="443"/>
      <c r="PME9" s="291"/>
      <c r="PMF9" s="292"/>
      <c r="PMG9" s="293"/>
      <c r="PMH9" s="289"/>
      <c r="PMI9" s="290"/>
      <c r="PMJ9" s="443"/>
      <c r="PMK9" s="443"/>
      <c r="PML9" s="443"/>
      <c r="PMM9" s="291"/>
      <c r="PMN9" s="292"/>
      <c r="PMO9" s="293"/>
      <c r="PMP9" s="289"/>
      <c r="PMQ9" s="290"/>
      <c r="PMR9" s="443"/>
      <c r="PMS9" s="443"/>
      <c r="PMT9" s="443"/>
      <c r="PMU9" s="291"/>
      <c r="PMV9" s="292"/>
      <c r="PMW9" s="293"/>
      <c r="PMX9" s="289"/>
      <c r="PMY9" s="290"/>
      <c r="PMZ9" s="443"/>
      <c r="PNA9" s="443"/>
      <c r="PNB9" s="443"/>
      <c r="PNC9" s="291"/>
      <c r="PND9" s="292"/>
      <c r="PNE9" s="293"/>
      <c r="PNF9" s="289"/>
      <c r="PNG9" s="290"/>
      <c r="PNH9" s="443"/>
      <c r="PNI9" s="443"/>
      <c r="PNJ9" s="443"/>
      <c r="PNK9" s="291"/>
      <c r="PNL9" s="292"/>
      <c r="PNM9" s="293"/>
      <c r="PNN9" s="289"/>
      <c r="PNO9" s="290"/>
      <c r="PNP9" s="443"/>
      <c r="PNQ9" s="443"/>
      <c r="PNR9" s="443"/>
      <c r="PNS9" s="291"/>
      <c r="PNT9" s="292"/>
      <c r="PNU9" s="293"/>
      <c r="PNV9" s="289"/>
      <c r="PNW9" s="290"/>
      <c r="PNX9" s="443"/>
      <c r="PNY9" s="443"/>
      <c r="PNZ9" s="443"/>
      <c r="POA9" s="291"/>
      <c r="POB9" s="292"/>
      <c r="POC9" s="293"/>
      <c r="POD9" s="289"/>
      <c r="POE9" s="290"/>
      <c r="POF9" s="443"/>
      <c r="POG9" s="443"/>
      <c r="POH9" s="443"/>
      <c r="POI9" s="291"/>
      <c r="POJ9" s="292"/>
      <c r="POK9" s="293"/>
      <c r="POL9" s="289"/>
      <c r="POM9" s="290"/>
      <c r="PON9" s="443"/>
      <c r="POO9" s="443"/>
      <c r="POP9" s="443"/>
      <c r="POQ9" s="291"/>
      <c r="POR9" s="292"/>
      <c r="POS9" s="293"/>
      <c r="POT9" s="289"/>
      <c r="POU9" s="290"/>
      <c r="POV9" s="443"/>
      <c r="POW9" s="443"/>
      <c r="POX9" s="443"/>
      <c r="POY9" s="291"/>
      <c r="POZ9" s="292"/>
      <c r="PPA9" s="293"/>
      <c r="PPB9" s="289"/>
      <c r="PPC9" s="290"/>
      <c r="PPD9" s="443"/>
      <c r="PPE9" s="443"/>
      <c r="PPF9" s="443"/>
      <c r="PPG9" s="291"/>
      <c r="PPH9" s="292"/>
      <c r="PPI9" s="293"/>
      <c r="PPJ9" s="289"/>
      <c r="PPK9" s="290"/>
      <c r="PPL9" s="443"/>
      <c r="PPM9" s="443"/>
      <c r="PPN9" s="443"/>
      <c r="PPO9" s="291"/>
      <c r="PPP9" s="292"/>
      <c r="PPQ9" s="293"/>
      <c r="PPR9" s="289"/>
      <c r="PPS9" s="290"/>
      <c r="PPT9" s="443"/>
      <c r="PPU9" s="443"/>
      <c r="PPV9" s="443"/>
      <c r="PPW9" s="291"/>
      <c r="PPX9" s="292"/>
      <c r="PPY9" s="293"/>
      <c r="PPZ9" s="289"/>
      <c r="PQA9" s="290"/>
      <c r="PQB9" s="443"/>
      <c r="PQC9" s="443"/>
      <c r="PQD9" s="443"/>
      <c r="PQE9" s="291"/>
      <c r="PQF9" s="292"/>
      <c r="PQG9" s="293"/>
      <c r="PQH9" s="289"/>
      <c r="PQI9" s="290"/>
      <c r="PQJ9" s="443"/>
      <c r="PQK9" s="443"/>
      <c r="PQL9" s="443"/>
      <c r="PQM9" s="291"/>
      <c r="PQN9" s="292"/>
      <c r="PQO9" s="293"/>
      <c r="PQP9" s="289"/>
      <c r="PQQ9" s="290"/>
      <c r="PQR9" s="443"/>
      <c r="PQS9" s="443"/>
      <c r="PQT9" s="443"/>
      <c r="PQU9" s="291"/>
      <c r="PQV9" s="292"/>
      <c r="PQW9" s="293"/>
      <c r="PQX9" s="289"/>
      <c r="PQY9" s="290"/>
      <c r="PQZ9" s="443"/>
      <c r="PRA9" s="443"/>
      <c r="PRB9" s="443"/>
      <c r="PRC9" s="291"/>
      <c r="PRD9" s="292"/>
      <c r="PRE9" s="293"/>
      <c r="PRF9" s="289"/>
      <c r="PRG9" s="290"/>
      <c r="PRH9" s="443"/>
      <c r="PRI9" s="443"/>
      <c r="PRJ9" s="443"/>
      <c r="PRK9" s="291"/>
      <c r="PRL9" s="292"/>
      <c r="PRM9" s="293"/>
      <c r="PRN9" s="289"/>
      <c r="PRO9" s="290"/>
      <c r="PRP9" s="443"/>
      <c r="PRQ9" s="443"/>
      <c r="PRR9" s="443"/>
      <c r="PRS9" s="291"/>
      <c r="PRT9" s="292"/>
      <c r="PRU9" s="293"/>
      <c r="PRV9" s="289"/>
      <c r="PRW9" s="290"/>
      <c r="PRX9" s="443"/>
      <c r="PRY9" s="443"/>
      <c r="PRZ9" s="443"/>
      <c r="PSA9" s="291"/>
      <c r="PSB9" s="292"/>
      <c r="PSC9" s="293"/>
      <c r="PSD9" s="289"/>
      <c r="PSE9" s="290"/>
      <c r="PSF9" s="443"/>
      <c r="PSG9" s="443"/>
      <c r="PSH9" s="443"/>
      <c r="PSI9" s="291"/>
      <c r="PSJ9" s="292"/>
      <c r="PSK9" s="293"/>
      <c r="PSL9" s="289"/>
      <c r="PSM9" s="290"/>
      <c r="PSN9" s="443"/>
      <c r="PSO9" s="443"/>
      <c r="PSP9" s="443"/>
      <c r="PSQ9" s="291"/>
      <c r="PSR9" s="292"/>
      <c r="PSS9" s="293"/>
      <c r="PST9" s="289"/>
      <c r="PSU9" s="290"/>
      <c r="PSV9" s="443"/>
      <c r="PSW9" s="443"/>
      <c r="PSX9" s="443"/>
      <c r="PSY9" s="291"/>
      <c r="PSZ9" s="292"/>
      <c r="PTA9" s="293"/>
      <c r="PTB9" s="289"/>
      <c r="PTC9" s="290"/>
      <c r="PTD9" s="443"/>
      <c r="PTE9" s="443"/>
      <c r="PTF9" s="443"/>
      <c r="PTG9" s="291"/>
      <c r="PTH9" s="292"/>
      <c r="PTI9" s="293"/>
      <c r="PTJ9" s="289"/>
      <c r="PTK9" s="290"/>
      <c r="PTL9" s="443"/>
      <c r="PTM9" s="443"/>
      <c r="PTN9" s="443"/>
      <c r="PTO9" s="291"/>
      <c r="PTP9" s="292"/>
      <c r="PTQ9" s="293"/>
      <c r="PTR9" s="289"/>
      <c r="PTS9" s="290"/>
      <c r="PTT9" s="443"/>
      <c r="PTU9" s="443"/>
      <c r="PTV9" s="443"/>
      <c r="PTW9" s="291"/>
      <c r="PTX9" s="292"/>
      <c r="PTY9" s="293"/>
      <c r="PTZ9" s="289"/>
      <c r="PUA9" s="290"/>
      <c r="PUB9" s="443"/>
      <c r="PUC9" s="443"/>
      <c r="PUD9" s="443"/>
      <c r="PUE9" s="291"/>
      <c r="PUF9" s="292"/>
      <c r="PUG9" s="293"/>
      <c r="PUH9" s="289"/>
      <c r="PUI9" s="290"/>
      <c r="PUJ9" s="443"/>
      <c r="PUK9" s="443"/>
      <c r="PUL9" s="443"/>
      <c r="PUM9" s="291"/>
      <c r="PUN9" s="292"/>
      <c r="PUO9" s="293"/>
      <c r="PUP9" s="289"/>
      <c r="PUQ9" s="290"/>
      <c r="PUR9" s="443"/>
      <c r="PUS9" s="443"/>
      <c r="PUT9" s="443"/>
      <c r="PUU9" s="291"/>
      <c r="PUV9" s="292"/>
      <c r="PUW9" s="293"/>
      <c r="PUX9" s="289"/>
      <c r="PUY9" s="290"/>
      <c r="PUZ9" s="443"/>
      <c r="PVA9" s="443"/>
      <c r="PVB9" s="443"/>
      <c r="PVC9" s="291"/>
      <c r="PVD9" s="292"/>
      <c r="PVE9" s="293"/>
      <c r="PVF9" s="289"/>
      <c r="PVG9" s="290"/>
      <c r="PVH9" s="443"/>
      <c r="PVI9" s="443"/>
      <c r="PVJ9" s="443"/>
      <c r="PVK9" s="291"/>
      <c r="PVL9" s="292"/>
      <c r="PVM9" s="293"/>
      <c r="PVN9" s="289"/>
      <c r="PVO9" s="290"/>
      <c r="PVP9" s="443"/>
      <c r="PVQ9" s="443"/>
      <c r="PVR9" s="443"/>
      <c r="PVS9" s="291"/>
      <c r="PVT9" s="292"/>
      <c r="PVU9" s="293"/>
      <c r="PVV9" s="289"/>
      <c r="PVW9" s="290"/>
      <c r="PVX9" s="443"/>
      <c r="PVY9" s="443"/>
      <c r="PVZ9" s="443"/>
      <c r="PWA9" s="291"/>
      <c r="PWB9" s="292"/>
      <c r="PWC9" s="293"/>
      <c r="PWD9" s="289"/>
      <c r="PWE9" s="290"/>
      <c r="PWF9" s="443"/>
      <c r="PWG9" s="443"/>
      <c r="PWH9" s="443"/>
      <c r="PWI9" s="291"/>
      <c r="PWJ9" s="292"/>
      <c r="PWK9" s="293"/>
      <c r="PWL9" s="289"/>
      <c r="PWM9" s="290"/>
      <c r="PWN9" s="443"/>
      <c r="PWO9" s="443"/>
      <c r="PWP9" s="443"/>
      <c r="PWQ9" s="291"/>
      <c r="PWR9" s="292"/>
      <c r="PWS9" s="293"/>
      <c r="PWT9" s="289"/>
      <c r="PWU9" s="290"/>
      <c r="PWV9" s="443"/>
      <c r="PWW9" s="443"/>
      <c r="PWX9" s="443"/>
      <c r="PWY9" s="291"/>
      <c r="PWZ9" s="292"/>
      <c r="PXA9" s="293"/>
      <c r="PXB9" s="289"/>
      <c r="PXC9" s="290"/>
      <c r="PXD9" s="443"/>
      <c r="PXE9" s="443"/>
      <c r="PXF9" s="443"/>
      <c r="PXG9" s="291"/>
      <c r="PXH9" s="292"/>
      <c r="PXI9" s="293"/>
      <c r="PXJ9" s="289"/>
      <c r="PXK9" s="290"/>
      <c r="PXL9" s="443"/>
      <c r="PXM9" s="443"/>
      <c r="PXN9" s="443"/>
      <c r="PXO9" s="291"/>
      <c r="PXP9" s="292"/>
      <c r="PXQ9" s="293"/>
      <c r="PXR9" s="289"/>
      <c r="PXS9" s="290"/>
      <c r="PXT9" s="443"/>
      <c r="PXU9" s="443"/>
      <c r="PXV9" s="443"/>
      <c r="PXW9" s="291"/>
      <c r="PXX9" s="292"/>
      <c r="PXY9" s="293"/>
      <c r="PXZ9" s="289"/>
      <c r="PYA9" s="290"/>
      <c r="PYB9" s="443"/>
      <c r="PYC9" s="443"/>
      <c r="PYD9" s="443"/>
      <c r="PYE9" s="291"/>
      <c r="PYF9" s="292"/>
      <c r="PYG9" s="293"/>
      <c r="PYH9" s="289"/>
      <c r="PYI9" s="290"/>
      <c r="PYJ9" s="443"/>
      <c r="PYK9" s="443"/>
      <c r="PYL9" s="443"/>
      <c r="PYM9" s="291"/>
      <c r="PYN9" s="292"/>
      <c r="PYO9" s="293"/>
      <c r="PYP9" s="289"/>
      <c r="PYQ9" s="290"/>
      <c r="PYR9" s="443"/>
      <c r="PYS9" s="443"/>
      <c r="PYT9" s="443"/>
      <c r="PYU9" s="291"/>
      <c r="PYV9" s="292"/>
      <c r="PYW9" s="293"/>
      <c r="PYX9" s="289"/>
      <c r="PYY9" s="290"/>
      <c r="PYZ9" s="443"/>
      <c r="PZA9" s="443"/>
      <c r="PZB9" s="443"/>
      <c r="PZC9" s="291"/>
      <c r="PZD9" s="292"/>
      <c r="PZE9" s="293"/>
      <c r="PZF9" s="289"/>
      <c r="PZG9" s="290"/>
      <c r="PZH9" s="443"/>
      <c r="PZI9" s="443"/>
      <c r="PZJ9" s="443"/>
      <c r="PZK9" s="291"/>
      <c r="PZL9" s="292"/>
      <c r="PZM9" s="293"/>
      <c r="PZN9" s="289"/>
      <c r="PZO9" s="290"/>
      <c r="PZP9" s="443"/>
      <c r="PZQ9" s="443"/>
      <c r="PZR9" s="443"/>
      <c r="PZS9" s="291"/>
      <c r="PZT9" s="292"/>
      <c r="PZU9" s="293"/>
      <c r="PZV9" s="289"/>
      <c r="PZW9" s="290"/>
      <c r="PZX9" s="443"/>
      <c r="PZY9" s="443"/>
      <c r="PZZ9" s="443"/>
      <c r="QAA9" s="291"/>
      <c r="QAB9" s="292"/>
      <c r="QAC9" s="293"/>
      <c r="QAD9" s="289"/>
      <c r="QAE9" s="290"/>
      <c r="QAF9" s="443"/>
      <c r="QAG9" s="443"/>
      <c r="QAH9" s="443"/>
      <c r="QAI9" s="291"/>
      <c r="QAJ9" s="292"/>
      <c r="QAK9" s="293"/>
      <c r="QAL9" s="289"/>
      <c r="QAM9" s="290"/>
      <c r="QAN9" s="443"/>
      <c r="QAO9" s="443"/>
      <c r="QAP9" s="443"/>
      <c r="QAQ9" s="291"/>
      <c r="QAR9" s="292"/>
      <c r="QAS9" s="293"/>
      <c r="QAT9" s="289"/>
      <c r="QAU9" s="290"/>
      <c r="QAV9" s="443"/>
      <c r="QAW9" s="443"/>
      <c r="QAX9" s="443"/>
      <c r="QAY9" s="291"/>
      <c r="QAZ9" s="292"/>
      <c r="QBA9" s="293"/>
      <c r="QBB9" s="289"/>
      <c r="QBC9" s="290"/>
      <c r="QBD9" s="443"/>
      <c r="QBE9" s="443"/>
      <c r="QBF9" s="443"/>
      <c r="QBG9" s="291"/>
      <c r="QBH9" s="292"/>
      <c r="QBI9" s="293"/>
      <c r="QBJ9" s="289"/>
      <c r="QBK9" s="290"/>
      <c r="QBL9" s="443"/>
      <c r="QBM9" s="443"/>
      <c r="QBN9" s="443"/>
      <c r="QBO9" s="291"/>
      <c r="QBP9" s="292"/>
      <c r="QBQ9" s="293"/>
      <c r="QBR9" s="289"/>
      <c r="QBS9" s="290"/>
      <c r="QBT9" s="443"/>
      <c r="QBU9" s="443"/>
      <c r="QBV9" s="443"/>
      <c r="QBW9" s="291"/>
      <c r="QBX9" s="292"/>
      <c r="QBY9" s="293"/>
      <c r="QBZ9" s="289"/>
      <c r="QCA9" s="290"/>
      <c r="QCB9" s="443"/>
      <c r="QCC9" s="443"/>
      <c r="QCD9" s="443"/>
      <c r="QCE9" s="291"/>
      <c r="QCF9" s="292"/>
      <c r="QCG9" s="293"/>
      <c r="QCH9" s="289"/>
      <c r="QCI9" s="290"/>
      <c r="QCJ9" s="443"/>
      <c r="QCK9" s="443"/>
      <c r="QCL9" s="443"/>
      <c r="QCM9" s="291"/>
      <c r="QCN9" s="292"/>
      <c r="QCO9" s="293"/>
      <c r="QCP9" s="289"/>
      <c r="QCQ9" s="290"/>
      <c r="QCR9" s="443"/>
      <c r="QCS9" s="443"/>
      <c r="QCT9" s="443"/>
      <c r="QCU9" s="291"/>
      <c r="QCV9" s="292"/>
      <c r="QCW9" s="293"/>
      <c r="QCX9" s="289"/>
      <c r="QCY9" s="290"/>
      <c r="QCZ9" s="443"/>
      <c r="QDA9" s="443"/>
      <c r="QDB9" s="443"/>
      <c r="QDC9" s="291"/>
      <c r="QDD9" s="292"/>
      <c r="QDE9" s="293"/>
      <c r="QDF9" s="289"/>
      <c r="QDG9" s="290"/>
      <c r="QDH9" s="443"/>
      <c r="QDI9" s="443"/>
      <c r="QDJ9" s="443"/>
      <c r="QDK9" s="291"/>
      <c r="QDL9" s="292"/>
      <c r="QDM9" s="293"/>
      <c r="QDN9" s="289"/>
      <c r="QDO9" s="290"/>
      <c r="QDP9" s="443"/>
      <c r="QDQ9" s="443"/>
      <c r="QDR9" s="443"/>
      <c r="QDS9" s="291"/>
      <c r="QDT9" s="292"/>
      <c r="QDU9" s="293"/>
      <c r="QDV9" s="289"/>
      <c r="QDW9" s="290"/>
      <c r="QDX9" s="443"/>
      <c r="QDY9" s="443"/>
      <c r="QDZ9" s="443"/>
      <c r="QEA9" s="291"/>
      <c r="QEB9" s="292"/>
      <c r="QEC9" s="293"/>
      <c r="QED9" s="289"/>
      <c r="QEE9" s="290"/>
      <c r="QEF9" s="443"/>
      <c r="QEG9" s="443"/>
      <c r="QEH9" s="443"/>
      <c r="QEI9" s="291"/>
      <c r="QEJ9" s="292"/>
      <c r="QEK9" s="293"/>
      <c r="QEL9" s="289"/>
      <c r="QEM9" s="290"/>
      <c r="QEN9" s="443"/>
      <c r="QEO9" s="443"/>
      <c r="QEP9" s="443"/>
      <c r="QEQ9" s="291"/>
      <c r="QER9" s="292"/>
      <c r="QES9" s="293"/>
      <c r="QET9" s="289"/>
      <c r="QEU9" s="290"/>
      <c r="QEV9" s="443"/>
      <c r="QEW9" s="443"/>
      <c r="QEX9" s="443"/>
      <c r="QEY9" s="291"/>
      <c r="QEZ9" s="292"/>
      <c r="QFA9" s="293"/>
      <c r="QFB9" s="289"/>
      <c r="QFC9" s="290"/>
      <c r="QFD9" s="443"/>
      <c r="QFE9" s="443"/>
      <c r="QFF9" s="443"/>
      <c r="QFG9" s="291"/>
      <c r="QFH9" s="292"/>
      <c r="QFI9" s="293"/>
      <c r="QFJ9" s="289"/>
      <c r="QFK9" s="290"/>
      <c r="QFL9" s="443"/>
      <c r="QFM9" s="443"/>
      <c r="QFN9" s="443"/>
      <c r="QFO9" s="291"/>
      <c r="QFP9" s="292"/>
      <c r="QFQ9" s="293"/>
      <c r="QFR9" s="289"/>
      <c r="QFS9" s="290"/>
      <c r="QFT9" s="443"/>
      <c r="QFU9" s="443"/>
      <c r="QFV9" s="443"/>
      <c r="QFW9" s="291"/>
      <c r="QFX9" s="292"/>
      <c r="QFY9" s="293"/>
      <c r="QFZ9" s="289"/>
      <c r="QGA9" s="290"/>
      <c r="QGB9" s="443"/>
      <c r="QGC9" s="443"/>
      <c r="QGD9" s="443"/>
      <c r="QGE9" s="291"/>
      <c r="QGF9" s="292"/>
      <c r="QGG9" s="293"/>
      <c r="QGH9" s="289"/>
      <c r="QGI9" s="290"/>
      <c r="QGJ9" s="443"/>
      <c r="QGK9" s="443"/>
      <c r="QGL9" s="443"/>
      <c r="QGM9" s="291"/>
      <c r="QGN9" s="292"/>
      <c r="QGO9" s="293"/>
      <c r="QGP9" s="289"/>
      <c r="QGQ9" s="290"/>
      <c r="QGR9" s="443"/>
      <c r="QGS9" s="443"/>
      <c r="QGT9" s="443"/>
      <c r="QGU9" s="291"/>
      <c r="QGV9" s="292"/>
      <c r="QGW9" s="293"/>
      <c r="QGX9" s="289"/>
      <c r="QGY9" s="290"/>
      <c r="QGZ9" s="443"/>
      <c r="QHA9" s="443"/>
      <c r="QHB9" s="443"/>
      <c r="QHC9" s="291"/>
      <c r="QHD9" s="292"/>
      <c r="QHE9" s="293"/>
      <c r="QHF9" s="289"/>
      <c r="QHG9" s="290"/>
      <c r="QHH9" s="443"/>
      <c r="QHI9" s="443"/>
      <c r="QHJ9" s="443"/>
      <c r="QHK9" s="291"/>
      <c r="QHL9" s="292"/>
      <c r="QHM9" s="293"/>
      <c r="QHN9" s="289"/>
      <c r="QHO9" s="290"/>
      <c r="QHP9" s="443"/>
      <c r="QHQ9" s="443"/>
      <c r="QHR9" s="443"/>
      <c r="QHS9" s="291"/>
      <c r="QHT9" s="292"/>
      <c r="QHU9" s="293"/>
      <c r="QHV9" s="289"/>
      <c r="QHW9" s="290"/>
      <c r="QHX9" s="443"/>
      <c r="QHY9" s="443"/>
      <c r="QHZ9" s="443"/>
      <c r="QIA9" s="291"/>
      <c r="QIB9" s="292"/>
      <c r="QIC9" s="293"/>
      <c r="QID9" s="289"/>
      <c r="QIE9" s="290"/>
      <c r="QIF9" s="443"/>
      <c r="QIG9" s="443"/>
      <c r="QIH9" s="443"/>
      <c r="QII9" s="291"/>
      <c r="QIJ9" s="292"/>
      <c r="QIK9" s="293"/>
      <c r="QIL9" s="289"/>
      <c r="QIM9" s="290"/>
      <c r="QIN9" s="443"/>
      <c r="QIO9" s="443"/>
      <c r="QIP9" s="443"/>
      <c r="QIQ9" s="291"/>
      <c r="QIR9" s="292"/>
      <c r="QIS9" s="293"/>
      <c r="QIT9" s="289"/>
      <c r="QIU9" s="290"/>
      <c r="QIV9" s="443"/>
      <c r="QIW9" s="443"/>
      <c r="QIX9" s="443"/>
      <c r="QIY9" s="291"/>
      <c r="QIZ9" s="292"/>
      <c r="QJA9" s="293"/>
      <c r="QJB9" s="289"/>
      <c r="QJC9" s="290"/>
      <c r="QJD9" s="443"/>
      <c r="QJE9" s="443"/>
      <c r="QJF9" s="443"/>
      <c r="QJG9" s="291"/>
      <c r="QJH9" s="292"/>
      <c r="QJI9" s="293"/>
      <c r="QJJ9" s="289"/>
      <c r="QJK9" s="290"/>
      <c r="QJL9" s="443"/>
      <c r="QJM9" s="443"/>
      <c r="QJN9" s="443"/>
      <c r="QJO9" s="291"/>
      <c r="QJP9" s="292"/>
      <c r="QJQ9" s="293"/>
      <c r="QJR9" s="289"/>
      <c r="QJS9" s="290"/>
      <c r="QJT9" s="443"/>
      <c r="QJU9" s="443"/>
      <c r="QJV9" s="443"/>
      <c r="QJW9" s="291"/>
      <c r="QJX9" s="292"/>
      <c r="QJY9" s="293"/>
      <c r="QJZ9" s="289"/>
      <c r="QKA9" s="290"/>
      <c r="QKB9" s="443"/>
      <c r="QKC9" s="443"/>
      <c r="QKD9" s="443"/>
      <c r="QKE9" s="291"/>
      <c r="QKF9" s="292"/>
      <c r="QKG9" s="293"/>
      <c r="QKH9" s="289"/>
      <c r="QKI9" s="290"/>
      <c r="QKJ9" s="443"/>
      <c r="QKK9" s="443"/>
      <c r="QKL9" s="443"/>
      <c r="QKM9" s="291"/>
      <c r="QKN9" s="292"/>
      <c r="QKO9" s="293"/>
      <c r="QKP9" s="289"/>
      <c r="QKQ9" s="290"/>
      <c r="QKR9" s="443"/>
      <c r="QKS9" s="443"/>
      <c r="QKT9" s="443"/>
      <c r="QKU9" s="291"/>
      <c r="QKV9" s="292"/>
      <c r="QKW9" s="293"/>
      <c r="QKX9" s="289"/>
      <c r="QKY9" s="290"/>
      <c r="QKZ9" s="443"/>
      <c r="QLA9" s="443"/>
      <c r="QLB9" s="443"/>
      <c r="QLC9" s="291"/>
      <c r="QLD9" s="292"/>
      <c r="QLE9" s="293"/>
      <c r="QLF9" s="289"/>
      <c r="QLG9" s="290"/>
      <c r="QLH9" s="443"/>
      <c r="QLI9" s="443"/>
      <c r="QLJ9" s="443"/>
      <c r="QLK9" s="291"/>
      <c r="QLL9" s="292"/>
      <c r="QLM9" s="293"/>
      <c r="QLN9" s="289"/>
      <c r="QLO9" s="290"/>
      <c r="QLP9" s="443"/>
      <c r="QLQ9" s="443"/>
      <c r="QLR9" s="443"/>
      <c r="QLS9" s="291"/>
      <c r="QLT9" s="292"/>
      <c r="QLU9" s="293"/>
      <c r="QLV9" s="289"/>
      <c r="QLW9" s="290"/>
      <c r="QLX9" s="443"/>
      <c r="QLY9" s="443"/>
      <c r="QLZ9" s="443"/>
      <c r="QMA9" s="291"/>
      <c r="QMB9" s="292"/>
      <c r="QMC9" s="293"/>
      <c r="QMD9" s="289"/>
      <c r="QME9" s="290"/>
      <c r="QMF9" s="443"/>
      <c r="QMG9" s="443"/>
      <c r="QMH9" s="443"/>
      <c r="QMI9" s="291"/>
      <c r="QMJ9" s="292"/>
      <c r="QMK9" s="293"/>
      <c r="QML9" s="289"/>
      <c r="QMM9" s="290"/>
      <c r="QMN9" s="443"/>
      <c r="QMO9" s="443"/>
      <c r="QMP9" s="443"/>
      <c r="QMQ9" s="291"/>
      <c r="QMR9" s="292"/>
      <c r="QMS9" s="293"/>
      <c r="QMT9" s="289"/>
      <c r="QMU9" s="290"/>
      <c r="QMV9" s="443"/>
      <c r="QMW9" s="443"/>
      <c r="QMX9" s="443"/>
      <c r="QMY9" s="291"/>
      <c r="QMZ9" s="292"/>
      <c r="QNA9" s="293"/>
      <c r="QNB9" s="289"/>
      <c r="QNC9" s="290"/>
      <c r="QND9" s="443"/>
      <c r="QNE9" s="443"/>
      <c r="QNF9" s="443"/>
      <c r="QNG9" s="291"/>
      <c r="QNH9" s="292"/>
      <c r="QNI9" s="293"/>
      <c r="QNJ9" s="289"/>
      <c r="QNK9" s="290"/>
      <c r="QNL9" s="443"/>
      <c r="QNM9" s="443"/>
      <c r="QNN9" s="443"/>
      <c r="QNO9" s="291"/>
      <c r="QNP9" s="292"/>
      <c r="QNQ9" s="293"/>
      <c r="QNR9" s="289"/>
      <c r="QNS9" s="290"/>
      <c r="QNT9" s="443"/>
      <c r="QNU9" s="443"/>
      <c r="QNV9" s="443"/>
      <c r="QNW9" s="291"/>
      <c r="QNX9" s="292"/>
      <c r="QNY9" s="293"/>
      <c r="QNZ9" s="289"/>
      <c r="QOA9" s="290"/>
      <c r="QOB9" s="443"/>
      <c r="QOC9" s="443"/>
      <c r="QOD9" s="443"/>
      <c r="QOE9" s="291"/>
      <c r="QOF9" s="292"/>
      <c r="QOG9" s="293"/>
      <c r="QOH9" s="289"/>
      <c r="QOI9" s="290"/>
      <c r="QOJ9" s="443"/>
      <c r="QOK9" s="443"/>
      <c r="QOL9" s="443"/>
      <c r="QOM9" s="291"/>
      <c r="QON9" s="292"/>
      <c r="QOO9" s="293"/>
      <c r="QOP9" s="289"/>
      <c r="QOQ9" s="290"/>
      <c r="QOR9" s="443"/>
      <c r="QOS9" s="443"/>
      <c r="QOT9" s="443"/>
      <c r="QOU9" s="291"/>
      <c r="QOV9" s="292"/>
      <c r="QOW9" s="293"/>
      <c r="QOX9" s="289"/>
      <c r="QOY9" s="290"/>
      <c r="QOZ9" s="443"/>
      <c r="QPA9" s="443"/>
      <c r="QPB9" s="443"/>
      <c r="QPC9" s="291"/>
      <c r="QPD9" s="292"/>
      <c r="QPE9" s="293"/>
      <c r="QPF9" s="289"/>
      <c r="QPG9" s="290"/>
      <c r="QPH9" s="443"/>
      <c r="QPI9" s="443"/>
      <c r="QPJ9" s="443"/>
      <c r="QPK9" s="291"/>
      <c r="QPL9" s="292"/>
      <c r="QPM9" s="293"/>
      <c r="QPN9" s="289"/>
      <c r="QPO9" s="290"/>
      <c r="QPP9" s="443"/>
      <c r="QPQ9" s="443"/>
      <c r="QPR9" s="443"/>
      <c r="QPS9" s="291"/>
      <c r="QPT9" s="292"/>
      <c r="QPU9" s="293"/>
      <c r="QPV9" s="289"/>
      <c r="QPW9" s="290"/>
      <c r="QPX9" s="443"/>
      <c r="QPY9" s="443"/>
      <c r="QPZ9" s="443"/>
      <c r="QQA9" s="291"/>
      <c r="QQB9" s="292"/>
      <c r="QQC9" s="293"/>
      <c r="QQD9" s="289"/>
      <c r="QQE9" s="290"/>
      <c r="QQF9" s="443"/>
      <c r="QQG9" s="443"/>
      <c r="QQH9" s="443"/>
      <c r="QQI9" s="291"/>
      <c r="QQJ9" s="292"/>
      <c r="QQK9" s="293"/>
      <c r="QQL9" s="289"/>
      <c r="QQM9" s="290"/>
      <c r="QQN9" s="443"/>
      <c r="QQO9" s="443"/>
      <c r="QQP9" s="443"/>
      <c r="QQQ9" s="291"/>
      <c r="QQR9" s="292"/>
      <c r="QQS9" s="293"/>
      <c r="QQT9" s="289"/>
      <c r="QQU9" s="290"/>
      <c r="QQV9" s="443"/>
      <c r="QQW9" s="443"/>
      <c r="QQX9" s="443"/>
      <c r="QQY9" s="291"/>
      <c r="QQZ9" s="292"/>
      <c r="QRA9" s="293"/>
      <c r="QRB9" s="289"/>
      <c r="QRC9" s="290"/>
      <c r="QRD9" s="443"/>
      <c r="QRE9" s="443"/>
      <c r="QRF9" s="443"/>
      <c r="QRG9" s="291"/>
      <c r="QRH9" s="292"/>
      <c r="QRI9" s="293"/>
      <c r="QRJ9" s="289"/>
      <c r="QRK9" s="290"/>
      <c r="QRL9" s="443"/>
      <c r="QRM9" s="443"/>
      <c r="QRN9" s="443"/>
      <c r="QRO9" s="291"/>
      <c r="QRP9" s="292"/>
      <c r="QRQ9" s="293"/>
      <c r="QRR9" s="289"/>
      <c r="QRS9" s="290"/>
      <c r="QRT9" s="443"/>
      <c r="QRU9" s="443"/>
      <c r="QRV9" s="443"/>
      <c r="QRW9" s="291"/>
      <c r="QRX9" s="292"/>
      <c r="QRY9" s="293"/>
      <c r="QRZ9" s="289"/>
      <c r="QSA9" s="290"/>
      <c r="QSB9" s="443"/>
      <c r="QSC9" s="443"/>
      <c r="QSD9" s="443"/>
      <c r="QSE9" s="291"/>
      <c r="QSF9" s="292"/>
      <c r="QSG9" s="293"/>
      <c r="QSH9" s="289"/>
      <c r="QSI9" s="290"/>
      <c r="QSJ9" s="443"/>
      <c r="QSK9" s="443"/>
      <c r="QSL9" s="443"/>
      <c r="QSM9" s="291"/>
      <c r="QSN9" s="292"/>
      <c r="QSO9" s="293"/>
      <c r="QSP9" s="289"/>
      <c r="QSQ9" s="290"/>
      <c r="QSR9" s="443"/>
      <c r="QSS9" s="443"/>
      <c r="QST9" s="443"/>
      <c r="QSU9" s="291"/>
      <c r="QSV9" s="292"/>
      <c r="QSW9" s="293"/>
      <c r="QSX9" s="289"/>
      <c r="QSY9" s="290"/>
      <c r="QSZ9" s="443"/>
      <c r="QTA9" s="443"/>
      <c r="QTB9" s="443"/>
      <c r="QTC9" s="291"/>
      <c r="QTD9" s="292"/>
      <c r="QTE9" s="293"/>
      <c r="QTF9" s="289"/>
      <c r="QTG9" s="290"/>
      <c r="QTH9" s="443"/>
      <c r="QTI9" s="443"/>
      <c r="QTJ9" s="443"/>
      <c r="QTK9" s="291"/>
      <c r="QTL9" s="292"/>
      <c r="QTM9" s="293"/>
      <c r="QTN9" s="289"/>
      <c r="QTO9" s="290"/>
      <c r="QTP9" s="443"/>
      <c r="QTQ9" s="443"/>
      <c r="QTR9" s="443"/>
      <c r="QTS9" s="291"/>
      <c r="QTT9" s="292"/>
      <c r="QTU9" s="293"/>
      <c r="QTV9" s="289"/>
      <c r="QTW9" s="290"/>
      <c r="QTX9" s="443"/>
      <c r="QTY9" s="443"/>
      <c r="QTZ9" s="443"/>
      <c r="QUA9" s="291"/>
      <c r="QUB9" s="292"/>
      <c r="QUC9" s="293"/>
      <c r="QUD9" s="289"/>
      <c r="QUE9" s="290"/>
      <c r="QUF9" s="443"/>
      <c r="QUG9" s="443"/>
      <c r="QUH9" s="443"/>
      <c r="QUI9" s="291"/>
      <c r="QUJ9" s="292"/>
      <c r="QUK9" s="293"/>
      <c r="QUL9" s="289"/>
      <c r="QUM9" s="290"/>
      <c r="QUN9" s="443"/>
      <c r="QUO9" s="443"/>
      <c r="QUP9" s="443"/>
      <c r="QUQ9" s="291"/>
      <c r="QUR9" s="292"/>
      <c r="QUS9" s="293"/>
      <c r="QUT9" s="289"/>
      <c r="QUU9" s="290"/>
      <c r="QUV9" s="443"/>
      <c r="QUW9" s="443"/>
      <c r="QUX9" s="443"/>
      <c r="QUY9" s="291"/>
      <c r="QUZ9" s="292"/>
      <c r="QVA9" s="293"/>
      <c r="QVB9" s="289"/>
      <c r="QVC9" s="290"/>
      <c r="QVD9" s="443"/>
      <c r="QVE9" s="443"/>
      <c r="QVF9" s="443"/>
      <c r="QVG9" s="291"/>
      <c r="QVH9" s="292"/>
      <c r="QVI9" s="293"/>
      <c r="QVJ9" s="289"/>
      <c r="QVK9" s="290"/>
      <c r="QVL9" s="443"/>
      <c r="QVM9" s="443"/>
      <c r="QVN9" s="443"/>
      <c r="QVO9" s="291"/>
      <c r="QVP9" s="292"/>
      <c r="QVQ9" s="293"/>
      <c r="QVR9" s="289"/>
      <c r="QVS9" s="290"/>
      <c r="QVT9" s="443"/>
      <c r="QVU9" s="443"/>
      <c r="QVV9" s="443"/>
      <c r="QVW9" s="291"/>
      <c r="QVX9" s="292"/>
      <c r="QVY9" s="293"/>
      <c r="QVZ9" s="289"/>
      <c r="QWA9" s="290"/>
      <c r="QWB9" s="443"/>
      <c r="QWC9" s="443"/>
      <c r="QWD9" s="443"/>
      <c r="QWE9" s="291"/>
      <c r="QWF9" s="292"/>
      <c r="QWG9" s="293"/>
      <c r="QWH9" s="289"/>
      <c r="QWI9" s="290"/>
      <c r="QWJ9" s="443"/>
      <c r="QWK9" s="443"/>
      <c r="QWL9" s="443"/>
      <c r="QWM9" s="291"/>
      <c r="QWN9" s="292"/>
      <c r="QWO9" s="293"/>
      <c r="QWP9" s="289"/>
      <c r="QWQ9" s="290"/>
      <c r="QWR9" s="443"/>
      <c r="QWS9" s="443"/>
      <c r="QWT9" s="443"/>
      <c r="QWU9" s="291"/>
      <c r="QWV9" s="292"/>
      <c r="QWW9" s="293"/>
      <c r="QWX9" s="289"/>
      <c r="QWY9" s="290"/>
      <c r="QWZ9" s="443"/>
      <c r="QXA9" s="443"/>
      <c r="QXB9" s="443"/>
      <c r="QXC9" s="291"/>
      <c r="QXD9" s="292"/>
      <c r="QXE9" s="293"/>
      <c r="QXF9" s="289"/>
      <c r="QXG9" s="290"/>
      <c r="QXH9" s="443"/>
      <c r="QXI9" s="443"/>
      <c r="QXJ9" s="443"/>
      <c r="QXK9" s="291"/>
      <c r="QXL9" s="292"/>
      <c r="QXM9" s="293"/>
      <c r="QXN9" s="289"/>
      <c r="QXO9" s="290"/>
      <c r="QXP9" s="443"/>
      <c r="QXQ9" s="443"/>
      <c r="QXR9" s="443"/>
      <c r="QXS9" s="291"/>
      <c r="QXT9" s="292"/>
      <c r="QXU9" s="293"/>
      <c r="QXV9" s="289"/>
      <c r="QXW9" s="290"/>
      <c r="QXX9" s="443"/>
      <c r="QXY9" s="443"/>
      <c r="QXZ9" s="443"/>
      <c r="QYA9" s="291"/>
      <c r="QYB9" s="292"/>
      <c r="QYC9" s="293"/>
      <c r="QYD9" s="289"/>
      <c r="QYE9" s="290"/>
      <c r="QYF9" s="443"/>
      <c r="QYG9" s="443"/>
      <c r="QYH9" s="443"/>
      <c r="QYI9" s="291"/>
      <c r="QYJ9" s="292"/>
      <c r="QYK9" s="293"/>
      <c r="QYL9" s="289"/>
      <c r="QYM9" s="290"/>
      <c r="QYN9" s="443"/>
      <c r="QYO9" s="443"/>
      <c r="QYP9" s="443"/>
      <c r="QYQ9" s="291"/>
      <c r="QYR9" s="292"/>
      <c r="QYS9" s="293"/>
      <c r="QYT9" s="289"/>
      <c r="QYU9" s="290"/>
      <c r="QYV9" s="443"/>
      <c r="QYW9" s="443"/>
      <c r="QYX9" s="443"/>
      <c r="QYY9" s="291"/>
      <c r="QYZ9" s="292"/>
      <c r="QZA9" s="293"/>
      <c r="QZB9" s="289"/>
      <c r="QZC9" s="290"/>
      <c r="QZD9" s="443"/>
      <c r="QZE9" s="443"/>
      <c r="QZF9" s="443"/>
      <c r="QZG9" s="291"/>
      <c r="QZH9" s="292"/>
      <c r="QZI9" s="293"/>
      <c r="QZJ9" s="289"/>
      <c r="QZK9" s="290"/>
      <c r="QZL9" s="443"/>
      <c r="QZM9" s="443"/>
      <c r="QZN9" s="443"/>
      <c r="QZO9" s="291"/>
      <c r="QZP9" s="292"/>
      <c r="QZQ9" s="293"/>
      <c r="QZR9" s="289"/>
      <c r="QZS9" s="290"/>
      <c r="QZT9" s="443"/>
      <c r="QZU9" s="443"/>
      <c r="QZV9" s="443"/>
      <c r="QZW9" s="291"/>
      <c r="QZX9" s="292"/>
      <c r="QZY9" s="293"/>
      <c r="QZZ9" s="289"/>
      <c r="RAA9" s="290"/>
      <c r="RAB9" s="443"/>
      <c r="RAC9" s="443"/>
      <c r="RAD9" s="443"/>
      <c r="RAE9" s="291"/>
      <c r="RAF9" s="292"/>
      <c r="RAG9" s="293"/>
      <c r="RAH9" s="289"/>
      <c r="RAI9" s="290"/>
      <c r="RAJ9" s="443"/>
      <c r="RAK9" s="443"/>
      <c r="RAL9" s="443"/>
      <c r="RAM9" s="291"/>
      <c r="RAN9" s="292"/>
      <c r="RAO9" s="293"/>
      <c r="RAP9" s="289"/>
      <c r="RAQ9" s="290"/>
      <c r="RAR9" s="443"/>
      <c r="RAS9" s="443"/>
      <c r="RAT9" s="443"/>
      <c r="RAU9" s="291"/>
      <c r="RAV9" s="292"/>
      <c r="RAW9" s="293"/>
      <c r="RAX9" s="289"/>
      <c r="RAY9" s="290"/>
      <c r="RAZ9" s="443"/>
      <c r="RBA9" s="443"/>
      <c r="RBB9" s="443"/>
      <c r="RBC9" s="291"/>
      <c r="RBD9" s="292"/>
      <c r="RBE9" s="293"/>
      <c r="RBF9" s="289"/>
      <c r="RBG9" s="290"/>
      <c r="RBH9" s="443"/>
      <c r="RBI9" s="443"/>
      <c r="RBJ9" s="443"/>
      <c r="RBK9" s="291"/>
      <c r="RBL9" s="292"/>
      <c r="RBM9" s="293"/>
      <c r="RBN9" s="289"/>
      <c r="RBO9" s="290"/>
      <c r="RBP9" s="443"/>
      <c r="RBQ9" s="443"/>
      <c r="RBR9" s="443"/>
      <c r="RBS9" s="291"/>
      <c r="RBT9" s="292"/>
      <c r="RBU9" s="293"/>
      <c r="RBV9" s="289"/>
      <c r="RBW9" s="290"/>
      <c r="RBX9" s="443"/>
      <c r="RBY9" s="443"/>
      <c r="RBZ9" s="443"/>
      <c r="RCA9" s="291"/>
      <c r="RCB9" s="292"/>
      <c r="RCC9" s="293"/>
      <c r="RCD9" s="289"/>
      <c r="RCE9" s="290"/>
      <c r="RCF9" s="443"/>
      <c r="RCG9" s="443"/>
      <c r="RCH9" s="443"/>
      <c r="RCI9" s="291"/>
      <c r="RCJ9" s="292"/>
      <c r="RCK9" s="293"/>
      <c r="RCL9" s="289"/>
      <c r="RCM9" s="290"/>
      <c r="RCN9" s="443"/>
      <c r="RCO9" s="443"/>
      <c r="RCP9" s="443"/>
      <c r="RCQ9" s="291"/>
      <c r="RCR9" s="292"/>
      <c r="RCS9" s="293"/>
      <c r="RCT9" s="289"/>
      <c r="RCU9" s="290"/>
      <c r="RCV9" s="443"/>
      <c r="RCW9" s="443"/>
      <c r="RCX9" s="443"/>
      <c r="RCY9" s="291"/>
      <c r="RCZ9" s="292"/>
      <c r="RDA9" s="293"/>
      <c r="RDB9" s="289"/>
      <c r="RDC9" s="290"/>
      <c r="RDD9" s="443"/>
      <c r="RDE9" s="443"/>
      <c r="RDF9" s="443"/>
      <c r="RDG9" s="291"/>
      <c r="RDH9" s="292"/>
      <c r="RDI9" s="293"/>
      <c r="RDJ9" s="289"/>
      <c r="RDK9" s="290"/>
      <c r="RDL9" s="443"/>
      <c r="RDM9" s="443"/>
      <c r="RDN9" s="443"/>
      <c r="RDO9" s="291"/>
      <c r="RDP9" s="292"/>
      <c r="RDQ9" s="293"/>
      <c r="RDR9" s="289"/>
      <c r="RDS9" s="290"/>
      <c r="RDT9" s="443"/>
      <c r="RDU9" s="443"/>
      <c r="RDV9" s="443"/>
      <c r="RDW9" s="291"/>
      <c r="RDX9" s="292"/>
      <c r="RDY9" s="293"/>
      <c r="RDZ9" s="289"/>
      <c r="REA9" s="290"/>
      <c r="REB9" s="443"/>
      <c r="REC9" s="443"/>
      <c r="RED9" s="443"/>
      <c r="REE9" s="291"/>
      <c r="REF9" s="292"/>
      <c r="REG9" s="293"/>
      <c r="REH9" s="289"/>
      <c r="REI9" s="290"/>
      <c r="REJ9" s="443"/>
      <c r="REK9" s="443"/>
      <c r="REL9" s="443"/>
      <c r="REM9" s="291"/>
      <c r="REN9" s="292"/>
      <c r="REO9" s="293"/>
      <c r="REP9" s="289"/>
      <c r="REQ9" s="290"/>
      <c r="RER9" s="443"/>
      <c r="RES9" s="443"/>
      <c r="RET9" s="443"/>
      <c r="REU9" s="291"/>
      <c r="REV9" s="292"/>
      <c r="REW9" s="293"/>
      <c r="REX9" s="289"/>
      <c r="REY9" s="290"/>
      <c r="REZ9" s="443"/>
      <c r="RFA9" s="443"/>
      <c r="RFB9" s="443"/>
      <c r="RFC9" s="291"/>
      <c r="RFD9" s="292"/>
      <c r="RFE9" s="293"/>
      <c r="RFF9" s="289"/>
      <c r="RFG9" s="290"/>
      <c r="RFH9" s="443"/>
      <c r="RFI9" s="443"/>
      <c r="RFJ9" s="443"/>
      <c r="RFK9" s="291"/>
      <c r="RFL9" s="292"/>
      <c r="RFM9" s="293"/>
      <c r="RFN9" s="289"/>
      <c r="RFO9" s="290"/>
      <c r="RFP9" s="443"/>
      <c r="RFQ9" s="443"/>
      <c r="RFR9" s="443"/>
      <c r="RFS9" s="291"/>
      <c r="RFT9" s="292"/>
      <c r="RFU9" s="293"/>
      <c r="RFV9" s="289"/>
      <c r="RFW9" s="290"/>
      <c r="RFX9" s="443"/>
      <c r="RFY9" s="443"/>
      <c r="RFZ9" s="443"/>
      <c r="RGA9" s="291"/>
      <c r="RGB9" s="292"/>
      <c r="RGC9" s="293"/>
      <c r="RGD9" s="289"/>
      <c r="RGE9" s="290"/>
      <c r="RGF9" s="443"/>
      <c r="RGG9" s="443"/>
      <c r="RGH9" s="443"/>
      <c r="RGI9" s="291"/>
      <c r="RGJ9" s="292"/>
      <c r="RGK9" s="293"/>
      <c r="RGL9" s="289"/>
      <c r="RGM9" s="290"/>
      <c r="RGN9" s="443"/>
      <c r="RGO9" s="443"/>
      <c r="RGP9" s="443"/>
      <c r="RGQ9" s="291"/>
      <c r="RGR9" s="292"/>
      <c r="RGS9" s="293"/>
      <c r="RGT9" s="289"/>
      <c r="RGU9" s="290"/>
      <c r="RGV9" s="443"/>
      <c r="RGW9" s="443"/>
      <c r="RGX9" s="443"/>
      <c r="RGY9" s="291"/>
      <c r="RGZ9" s="292"/>
      <c r="RHA9" s="293"/>
      <c r="RHB9" s="289"/>
      <c r="RHC9" s="290"/>
      <c r="RHD9" s="443"/>
      <c r="RHE9" s="443"/>
      <c r="RHF9" s="443"/>
      <c r="RHG9" s="291"/>
      <c r="RHH9" s="292"/>
      <c r="RHI9" s="293"/>
      <c r="RHJ9" s="289"/>
      <c r="RHK9" s="290"/>
      <c r="RHL9" s="443"/>
      <c r="RHM9" s="443"/>
      <c r="RHN9" s="443"/>
      <c r="RHO9" s="291"/>
      <c r="RHP9" s="292"/>
      <c r="RHQ9" s="293"/>
      <c r="RHR9" s="289"/>
      <c r="RHS9" s="290"/>
      <c r="RHT9" s="443"/>
      <c r="RHU9" s="443"/>
      <c r="RHV9" s="443"/>
      <c r="RHW9" s="291"/>
      <c r="RHX9" s="292"/>
      <c r="RHY9" s="293"/>
      <c r="RHZ9" s="289"/>
      <c r="RIA9" s="290"/>
      <c r="RIB9" s="443"/>
      <c r="RIC9" s="443"/>
      <c r="RID9" s="443"/>
      <c r="RIE9" s="291"/>
      <c r="RIF9" s="292"/>
      <c r="RIG9" s="293"/>
      <c r="RIH9" s="289"/>
      <c r="RII9" s="290"/>
      <c r="RIJ9" s="443"/>
      <c r="RIK9" s="443"/>
      <c r="RIL9" s="443"/>
      <c r="RIM9" s="291"/>
      <c r="RIN9" s="292"/>
      <c r="RIO9" s="293"/>
      <c r="RIP9" s="289"/>
      <c r="RIQ9" s="290"/>
      <c r="RIR9" s="443"/>
      <c r="RIS9" s="443"/>
      <c r="RIT9" s="443"/>
      <c r="RIU9" s="291"/>
      <c r="RIV9" s="292"/>
      <c r="RIW9" s="293"/>
      <c r="RIX9" s="289"/>
      <c r="RIY9" s="290"/>
      <c r="RIZ9" s="443"/>
      <c r="RJA9" s="443"/>
      <c r="RJB9" s="443"/>
      <c r="RJC9" s="291"/>
      <c r="RJD9" s="292"/>
      <c r="RJE9" s="293"/>
      <c r="RJF9" s="289"/>
      <c r="RJG9" s="290"/>
      <c r="RJH9" s="443"/>
      <c r="RJI9" s="443"/>
      <c r="RJJ9" s="443"/>
      <c r="RJK9" s="291"/>
      <c r="RJL9" s="292"/>
      <c r="RJM9" s="293"/>
      <c r="RJN9" s="289"/>
      <c r="RJO9" s="290"/>
      <c r="RJP9" s="443"/>
      <c r="RJQ9" s="443"/>
      <c r="RJR9" s="443"/>
      <c r="RJS9" s="291"/>
      <c r="RJT9" s="292"/>
      <c r="RJU9" s="293"/>
      <c r="RJV9" s="289"/>
      <c r="RJW9" s="290"/>
      <c r="RJX9" s="443"/>
      <c r="RJY9" s="443"/>
      <c r="RJZ9" s="443"/>
      <c r="RKA9" s="291"/>
      <c r="RKB9" s="292"/>
      <c r="RKC9" s="293"/>
      <c r="RKD9" s="289"/>
      <c r="RKE9" s="290"/>
      <c r="RKF9" s="443"/>
      <c r="RKG9" s="443"/>
      <c r="RKH9" s="443"/>
      <c r="RKI9" s="291"/>
      <c r="RKJ9" s="292"/>
      <c r="RKK9" s="293"/>
      <c r="RKL9" s="289"/>
      <c r="RKM9" s="290"/>
      <c r="RKN9" s="443"/>
      <c r="RKO9" s="443"/>
      <c r="RKP9" s="443"/>
      <c r="RKQ9" s="291"/>
      <c r="RKR9" s="292"/>
      <c r="RKS9" s="293"/>
      <c r="RKT9" s="289"/>
      <c r="RKU9" s="290"/>
      <c r="RKV9" s="443"/>
      <c r="RKW9" s="443"/>
      <c r="RKX9" s="443"/>
      <c r="RKY9" s="291"/>
      <c r="RKZ9" s="292"/>
      <c r="RLA9" s="293"/>
      <c r="RLB9" s="289"/>
      <c r="RLC9" s="290"/>
      <c r="RLD9" s="443"/>
      <c r="RLE9" s="443"/>
      <c r="RLF9" s="443"/>
      <c r="RLG9" s="291"/>
      <c r="RLH9" s="292"/>
      <c r="RLI9" s="293"/>
      <c r="RLJ9" s="289"/>
      <c r="RLK9" s="290"/>
      <c r="RLL9" s="443"/>
      <c r="RLM9" s="443"/>
      <c r="RLN9" s="443"/>
      <c r="RLO9" s="291"/>
      <c r="RLP9" s="292"/>
      <c r="RLQ9" s="293"/>
      <c r="RLR9" s="289"/>
      <c r="RLS9" s="290"/>
      <c r="RLT9" s="443"/>
      <c r="RLU9" s="443"/>
      <c r="RLV9" s="443"/>
      <c r="RLW9" s="291"/>
      <c r="RLX9" s="292"/>
      <c r="RLY9" s="293"/>
      <c r="RLZ9" s="289"/>
      <c r="RMA9" s="290"/>
      <c r="RMB9" s="443"/>
      <c r="RMC9" s="443"/>
      <c r="RMD9" s="443"/>
      <c r="RME9" s="291"/>
      <c r="RMF9" s="292"/>
      <c r="RMG9" s="293"/>
      <c r="RMH9" s="289"/>
      <c r="RMI9" s="290"/>
      <c r="RMJ9" s="443"/>
      <c r="RMK9" s="443"/>
      <c r="RML9" s="443"/>
      <c r="RMM9" s="291"/>
      <c r="RMN9" s="292"/>
      <c r="RMO9" s="293"/>
      <c r="RMP9" s="289"/>
      <c r="RMQ9" s="290"/>
      <c r="RMR9" s="443"/>
      <c r="RMS9" s="443"/>
      <c r="RMT9" s="443"/>
      <c r="RMU9" s="291"/>
      <c r="RMV9" s="292"/>
      <c r="RMW9" s="293"/>
      <c r="RMX9" s="289"/>
      <c r="RMY9" s="290"/>
      <c r="RMZ9" s="443"/>
      <c r="RNA9" s="443"/>
      <c r="RNB9" s="443"/>
      <c r="RNC9" s="291"/>
      <c r="RND9" s="292"/>
      <c r="RNE9" s="293"/>
      <c r="RNF9" s="289"/>
      <c r="RNG9" s="290"/>
      <c r="RNH9" s="443"/>
      <c r="RNI9" s="443"/>
      <c r="RNJ9" s="443"/>
      <c r="RNK9" s="291"/>
      <c r="RNL9" s="292"/>
      <c r="RNM9" s="293"/>
      <c r="RNN9" s="289"/>
      <c r="RNO9" s="290"/>
      <c r="RNP9" s="443"/>
      <c r="RNQ9" s="443"/>
      <c r="RNR9" s="443"/>
      <c r="RNS9" s="291"/>
      <c r="RNT9" s="292"/>
      <c r="RNU9" s="293"/>
      <c r="RNV9" s="289"/>
      <c r="RNW9" s="290"/>
      <c r="RNX9" s="443"/>
      <c r="RNY9" s="443"/>
      <c r="RNZ9" s="443"/>
      <c r="ROA9" s="291"/>
      <c r="ROB9" s="292"/>
      <c r="ROC9" s="293"/>
      <c r="ROD9" s="289"/>
      <c r="ROE9" s="290"/>
      <c r="ROF9" s="443"/>
      <c r="ROG9" s="443"/>
      <c r="ROH9" s="443"/>
      <c r="ROI9" s="291"/>
      <c r="ROJ9" s="292"/>
      <c r="ROK9" s="293"/>
      <c r="ROL9" s="289"/>
      <c r="ROM9" s="290"/>
      <c r="RON9" s="443"/>
      <c r="ROO9" s="443"/>
      <c r="ROP9" s="443"/>
      <c r="ROQ9" s="291"/>
      <c r="ROR9" s="292"/>
      <c r="ROS9" s="293"/>
      <c r="ROT9" s="289"/>
      <c r="ROU9" s="290"/>
      <c r="ROV9" s="443"/>
      <c r="ROW9" s="443"/>
      <c r="ROX9" s="443"/>
      <c r="ROY9" s="291"/>
      <c r="ROZ9" s="292"/>
      <c r="RPA9" s="293"/>
      <c r="RPB9" s="289"/>
      <c r="RPC9" s="290"/>
      <c r="RPD9" s="443"/>
      <c r="RPE9" s="443"/>
      <c r="RPF9" s="443"/>
      <c r="RPG9" s="291"/>
      <c r="RPH9" s="292"/>
      <c r="RPI9" s="293"/>
      <c r="RPJ9" s="289"/>
      <c r="RPK9" s="290"/>
      <c r="RPL9" s="443"/>
      <c r="RPM9" s="443"/>
      <c r="RPN9" s="443"/>
      <c r="RPO9" s="291"/>
      <c r="RPP9" s="292"/>
      <c r="RPQ9" s="293"/>
      <c r="RPR9" s="289"/>
      <c r="RPS9" s="290"/>
      <c r="RPT9" s="443"/>
      <c r="RPU9" s="443"/>
      <c r="RPV9" s="443"/>
      <c r="RPW9" s="291"/>
      <c r="RPX9" s="292"/>
      <c r="RPY9" s="293"/>
      <c r="RPZ9" s="289"/>
      <c r="RQA9" s="290"/>
      <c r="RQB9" s="443"/>
      <c r="RQC9" s="443"/>
      <c r="RQD9" s="443"/>
      <c r="RQE9" s="291"/>
      <c r="RQF9" s="292"/>
      <c r="RQG9" s="293"/>
      <c r="RQH9" s="289"/>
      <c r="RQI9" s="290"/>
      <c r="RQJ9" s="443"/>
      <c r="RQK9" s="443"/>
      <c r="RQL9" s="443"/>
      <c r="RQM9" s="291"/>
      <c r="RQN9" s="292"/>
      <c r="RQO9" s="293"/>
      <c r="RQP9" s="289"/>
      <c r="RQQ9" s="290"/>
      <c r="RQR9" s="443"/>
      <c r="RQS9" s="443"/>
      <c r="RQT9" s="443"/>
      <c r="RQU9" s="291"/>
      <c r="RQV9" s="292"/>
      <c r="RQW9" s="293"/>
      <c r="RQX9" s="289"/>
      <c r="RQY9" s="290"/>
      <c r="RQZ9" s="443"/>
      <c r="RRA9" s="443"/>
      <c r="RRB9" s="443"/>
      <c r="RRC9" s="291"/>
      <c r="RRD9" s="292"/>
      <c r="RRE9" s="293"/>
      <c r="RRF9" s="289"/>
      <c r="RRG9" s="290"/>
      <c r="RRH9" s="443"/>
      <c r="RRI9" s="443"/>
      <c r="RRJ9" s="443"/>
      <c r="RRK9" s="291"/>
      <c r="RRL9" s="292"/>
      <c r="RRM9" s="293"/>
      <c r="RRN9" s="289"/>
      <c r="RRO9" s="290"/>
      <c r="RRP9" s="443"/>
      <c r="RRQ9" s="443"/>
      <c r="RRR9" s="443"/>
      <c r="RRS9" s="291"/>
      <c r="RRT9" s="292"/>
      <c r="RRU9" s="293"/>
      <c r="RRV9" s="289"/>
      <c r="RRW9" s="290"/>
      <c r="RRX9" s="443"/>
      <c r="RRY9" s="443"/>
      <c r="RRZ9" s="443"/>
      <c r="RSA9" s="291"/>
      <c r="RSB9" s="292"/>
      <c r="RSC9" s="293"/>
      <c r="RSD9" s="289"/>
      <c r="RSE9" s="290"/>
      <c r="RSF9" s="443"/>
      <c r="RSG9" s="443"/>
      <c r="RSH9" s="443"/>
      <c r="RSI9" s="291"/>
      <c r="RSJ9" s="292"/>
      <c r="RSK9" s="293"/>
      <c r="RSL9" s="289"/>
      <c r="RSM9" s="290"/>
      <c r="RSN9" s="443"/>
      <c r="RSO9" s="443"/>
      <c r="RSP9" s="443"/>
      <c r="RSQ9" s="291"/>
      <c r="RSR9" s="292"/>
      <c r="RSS9" s="293"/>
      <c r="RST9" s="289"/>
      <c r="RSU9" s="290"/>
      <c r="RSV9" s="443"/>
      <c r="RSW9" s="443"/>
      <c r="RSX9" s="443"/>
      <c r="RSY9" s="291"/>
      <c r="RSZ9" s="292"/>
      <c r="RTA9" s="293"/>
      <c r="RTB9" s="289"/>
      <c r="RTC9" s="290"/>
      <c r="RTD9" s="443"/>
      <c r="RTE9" s="443"/>
      <c r="RTF9" s="443"/>
      <c r="RTG9" s="291"/>
      <c r="RTH9" s="292"/>
      <c r="RTI9" s="293"/>
      <c r="RTJ9" s="289"/>
      <c r="RTK9" s="290"/>
      <c r="RTL9" s="443"/>
      <c r="RTM9" s="443"/>
      <c r="RTN9" s="443"/>
      <c r="RTO9" s="291"/>
      <c r="RTP9" s="292"/>
      <c r="RTQ9" s="293"/>
      <c r="RTR9" s="289"/>
      <c r="RTS9" s="290"/>
      <c r="RTT9" s="443"/>
      <c r="RTU9" s="443"/>
      <c r="RTV9" s="443"/>
      <c r="RTW9" s="291"/>
      <c r="RTX9" s="292"/>
      <c r="RTY9" s="293"/>
      <c r="RTZ9" s="289"/>
      <c r="RUA9" s="290"/>
      <c r="RUB9" s="443"/>
      <c r="RUC9" s="443"/>
      <c r="RUD9" s="443"/>
      <c r="RUE9" s="291"/>
      <c r="RUF9" s="292"/>
      <c r="RUG9" s="293"/>
      <c r="RUH9" s="289"/>
      <c r="RUI9" s="290"/>
      <c r="RUJ9" s="443"/>
      <c r="RUK9" s="443"/>
      <c r="RUL9" s="443"/>
      <c r="RUM9" s="291"/>
      <c r="RUN9" s="292"/>
      <c r="RUO9" s="293"/>
      <c r="RUP9" s="289"/>
      <c r="RUQ9" s="290"/>
      <c r="RUR9" s="443"/>
      <c r="RUS9" s="443"/>
      <c r="RUT9" s="443"/>
      <c r="RUU9" s="291"/>
      <c r="RUV9" s="292"/>
      <c r="RUW9" s="293"/>
      <c r="RUX9" s="289"/>
      <c r="RUY9" s="290"/>
      <c r="RUZ9" s="443"/>
      <c r="RVA9" s="443"/>
      <c r="RVB9" s="443"/>
      <c r="RVC9" s="291"/>
      <c r="RVD9" s="292"/>
      <c r="RVE9" s="293"/>
      <c r="RVF9" s="289"/>
      <c r="RVG9" s="290"/>
      <c r="RVH9" s="443"/>
      <c r="RVI9" s="443"/>
      <c r="RVJ9" s="443"/>
      <c r="RVK9" s="291"/>
      <c r="RVL9" s="292"/>
      <c r="RVM9" s="293"/>
      <c r="RVN9" s="289"/>
      <c r="RVO9" s="290"/>
      <c r="RVP9" s="443"/>
      <c r="RVQ9" s="443"/>
      <c r="RVR9" s="443"/>
      <c r="RVS9" s="291"/>
      <c r="RVT9" s="292"/>
      <c r="RVU9" s="293"/>
      <c r="RVV9" s="289"/>
      <c r="RVW9" s="290"/>
      <c r="RVX9" s="443"/>
      <c r="RVY9" s="443"/>
      <c r="RVZ9" s="443"/>
      <c r="RWA9" s="291"/>
      <c r="RWB9" s="292"/>
      <c r="RWC9" s="293"/>
      <c r="RWD9" s="289"/>
      <c r="RWE9" s="290"/>
      <c r="RWF9" s="443"/>
      <c r="RWG9" s="443"/>
      <c r="RWH9" s="443"/>
      <c r="RWI9" s="291"/>
      <c r="RWJ9" s="292"/>
      <c r="RWK9" s="293"/>
      <c r="RWL9" s="289"/>
      <c r="RWM9" s="290"/>
      <c r="RWN9" s="443"/>
      <c r="RWO9" s="443"/>
      <c r="RWP9" s="443"/>
      <c r="RWQ9" s="291"/>
      <c r="RWR9" s="292"/>
      <c r="RWS9" s="293"/>
      <c r="RWT9" s="289"/>
      <c r="RWU9" s="290"/>
      <c r="RWV9" s="443"/>
      <c r="RWW9" s="443"/>
      <c r="RWX9" s="443"/>
      <c r="RWY9" s="291"/>
      <c r="RWZ9" s="292"/>
      <c r="RXA9" s="293"/>
      <c r="RXB9" s="289"/>
      <c r="RXC9" s="290"/>
      <c r="RXD9" s="443"/>
      <c r="RXE9" s="443"/>
      <c r="RXF9" s="443"/>
      <c r="RXG9" s="291"/>
      <c r="RXH9" s="292"/>
      <c r="RXI9" s="293"/>
      <c r="RXJ9" s="289"/>
      <c r="RXK9" s="290"/>
      <c r="RXL9" s="443"/>
      <c r="RXM9" s="443"/>
      <c r="RXN9" s="443"/>
      <c r="RXO9" s="291"/>
      <c r="RXP9" s="292"/>
      <c r="RXQ9" s="293"/>
      <c r="RXR9" s="289"/>
      <c r="RXS9" s="290"/>
      <c r="RXT9" s="443"/>
      <c r="RXU9" s="443"/>
      <c r="RXV9" s="443"/>
      <c r="RXW9" s="291"/>
      <c r="RXX9" s="292"/>
      <c r="RXY9" s="293"/>
      <c r="RXZ9" s="289"/>
      <c r="RYA9" s="290"/>
      <c r="RYB9" s="443"/>
      <c r="RYC9" s="443"/>
      <c r="RYD9" s="443"/>
      <c r="RYE9" s="291"/>
      <c r="RYF9" s="292"/>
      <c r="RYG9" s="293"/>
      <c r="RYH9" s="289"/>
      <c r="RYI9" s="290"/>
      <c r="RYJ9" s="443"/>
      <c r="RYK9" s="443"/>
      <c r="RYL9" s="443"/>
      <c r="RYM9" s="291"/>
      <c r="RYN9" s="292"/>
      <c r="RYO9" s="293"/>
      <c r="RYP9" s="289"/>
      <c r="RYQ9" s="290"/>
      <c r="RYR9" s="443"/>
      <c r="RYS9" s="443"/>
      <c r="RYT9" s="443"/>
      <c r="RYU9" s="291"/>
      <c r="RYV9" s="292"/>
      <c r="RYW9" s="293"/>
      <c r="RYX9" s="289"/>
      <c r="RYY9" s="290"/>
      <c r="RYZ9" s="443"/>
      <c r="RZA9" s="443"/>
      <c r="RZB9" s="443"/>
      <c r="RZC9" s="291"/>
      <c r="RZD9" s="292"/>
      <c r="RZE9" s="293"/>
      <c r="RZF9" s="289"/>
      <c r="RZG9" s="290"/>
      <c r="RZH9" s="443"/>
      <c r="RZI9" s="443"/>
      <c r="RZJ9" s="443"/>
      <c r="RZK9" s="291"/>
      <c r="RZL9" s="292"/>
      <c r="RZM9" s="293"/>
      <c r="RZN9" s="289"/>
      <c r="RZO9" s="290"/>
      <c r="RZP9" s="443"/>
      <c r="RZQ9" s="443"/>
      <c r="RZR9" s="443"/>
      <c r="RZS9" s="291"/>
      <c r="RZT9" s="292"/>
      <c r="RZU9" s="293"/>
      <c r="RZV9" s="289"/>
      <c r="RZW9" s="290"/>
      <c r="RZX9" s="443"/>
      <c r="RZY9" s="443"/>
      <c r="RZZ9" s="443"/>
      <c r="SAA9" s="291"/>
      <c r="SAB9" s="292"/>
      <c r="SAC9" s="293"/>
      <c r="SAD9" s="289"/>
      <c r="SAE9" s="290"/>
      <c r="SAF9" s="443"/>
      <c r="SAG9" s="443"/>
      <c r="SAH9" s="443"/>
      <c r="SAI9" s="291"/>
      <c r="SAJ9" s="292"/>
      <c r="SAK9" s="293"/>
      <c r="SAL9" s="289"/>
      <c r="SAM9" s="290"/>
      <c r="SAN9" s="443"/>
      <c r="SAO9" s="443"/>
      <c r="SAP9" s="443"/>
      <c r="SAQ9" s="291"/>
      <c r="SAR9" s="292"/>
      <c r="SAS9" s="293"/>
      <c r="SAT9" s="289"/>
      <c r="SAU9" s="290"/>
      <c r="SAV9" s="443"/>
      <c r="SAW9" s="443"/>
      <c r="SAX9" s="443"/>
      <c r="SAY9" s="291"/>
      <c r="SAZ9" s="292"/>
      <c r="SBA9" s="293"/>
      <c r="SBB9" s="289"/>
      <c r="SBC9" s="290"/>
      <c r="SBD9" s="443"/>
      <c r="SBE9" s="443"/>
      <c r="SBF9" s="443"/>
      <c r="SBG9" s="291"/>
      <c r="SBH9" s="292"/>
      <c r="SBI9" s="293"/>
      <c r="SBJ9" s="289"/>
      <c r="SBK9" s="290"/>
      <c r="SBL9" s="443"/>
      <c r="SBM9" s="443"/>
      <c r="SBN9" s="443"/>
      <c r="SBO9" s="291"/>
      <c r="SBP9" s="292"/>
      <c r="SBQ9" s="293"/>
      <c r="SBR9" s="289"/>
      <c r="SBS9" s="290"/>
      <c r="SBT9" s="443"/>
      <c r="SBU9" s="443"/>
      <c r="SBV9" s="443"/>
      <c r="SBW9" s="291"/>
      <c r="SBX9" s="292"/>
      <c r="SBY9" s="293"/>
      <c r="SBZ9" s="289"/>
      <c r="SCA9" s="290"/>
      <c r="SCB9" s="443"/>
      <c r="SCC9" s="443"/>
      <c r="SCD9" s="443"/>
      <c r="SCE9" s="291"/>
      <c r="SCF9" s="292"/>
      <c r="SCG9" s="293"/>
      <c r="SCH9" s="289"/>
      <c r="SCI9" s="290"/>
      <c r="SCJ9" s="443"/>
      <c r="SCK9" s="443"/>
      <c r="SCL9" s="443"/>
      <c r="SCM9" s="291"/>
      <c r="SCN9" s="292"/>
      <c r="SCO9" s="293"/>
      <c r="SCP9" s="289"/>
      <c r="SCQ9" s="290"/>
      <c r="SCR9" s="443"/>
      <c r="SCS9" s="443"/>
      <c r="SCT9" s="443"/>
      <c r="SCU9" s="291"/>
      <c r="SCV9" s="292"/>
      <c r="SCW9" s="293"/>
      <c r="SCX9" s="289"/>
      <c r="SCY9" s="290"/>
      <c r="SCZ9" s="443"/>
      <c r="SDA9" s="443"/>
      <c r="SDB9" s="443"/>
      <c r="SDC9" s="291"/>
      <c r="SDD9" s="292"/>
      <c r="SDE9" s="293"/>
      <c r="SDF9" s="289"/>
      <c r="SDG9" s="290"/>
      <c r="SDH9" s="443"/>
      <c r="SDI9" s="443"/>
      <c r="SDJ9" s="443"/>
      <c r="SDK9" s="291"/>
      <c r="SDL9" s="292"/>
      <c r="SDM9" s="293"/>
      <c r="SDN9" s="289"/>
      <c r="SDO9" s="290"/>
      <c r="SDP9" s="443"/>
      <c r="SDQ9" s="443"/>
      <c r="SDR9" s="443"/>
      <c r="SDS9" s="291"/>
      <c r="SDT9" s="292"/>
      <c r="SDU9" s="293"/>
      <c r="SDV9" s="289"/>
      <c r="SDW9" s="290"/>
      <c r="SDX9" s="443"/>
      <c r="SDY9" s="443"/>
      <c r="SDZ9" s="443"/>
      <c r="SEA9" s="291"/>
      <c r="SEB9" s="292"/>
      <c r="SEC9" s="293"/>
      <c r="SED9" s="289"/>
      <c r="SEE9" s="290"/>
      <c r="SEF9" s="443"/>
      <c r="SEG9" s="443"/>
      <c r="SEH9" s="443"/>
      <c r="SEI9" s="291"/>
      <c r="SEJ9" s="292"/>
      <c r="SEK9" s="293"/>
      <c r="SEL9" s="289"/>
      <c r="SEM9" s="290"/>
      <c r="SEN9" s="443"/>
      <c r="SEO9" s="443"/>
      <c r="SEP9" s="443"/>
      <c r="SEQ9" s="291"/>
      <c r="SER9" s="292"/>
      <c r="SES9" s="293"/>
      <c r="SET9" s="289"/>
      <c r="SEU9" s="290"/>
      <c r="SEV9" s="443"/>
      <c r="SEW9" s="443"/>
      <c r="SEX9" s="443"/>
      <c r="SEY9" s="291"/>
      <c r="SEZ9" s="292"/>
      <c r="SFA9" s="293"/>
      <c r="SFB9" s="289"/>
      <c r="SFC9" s="290"/>
      <c r="SFD9" s="443"/>
      <c r="SFE9" s="443"/>
      <c r="SFF9" s="443"/>
      <c r="SFG9" s="291"/>
      <c r="SFH9" s="292"/>
      <c r="SFI9" s="293"/>
      <c r="SFJ9" s="289"/>
      <c r="SFK9" s="290"/>
      <c r="SFL9" s="443"/>
      <c r="SFM9" s="443"/>
      <c r="SFN9" s="443"/>
      <c r="SFO9" s="291"/>
      <c r="SFP9" s="292"/>
      <c r="SFQ9" s="293"/>
      <c r="SFR9" s="289"/>
      <c r="SFS9" s="290"/>
      <c r="SFT9" s="443"/>
      <c r="SFU9" s="443"/>
      <c r="SFV9" s="443"/>
      <c r="SFW9" s="291"/>
      <c r="SFX9" s="292"/>
      <c r="SFY9" s="293"/>
      <c r="SFZ9" s="289"/>
      <c r="SGA9" s="290"/>
      <c r="SGB9" s="443"/>
      <c r="SGC9" s="443"/>
      <c r="SGD9" s="443"/>
      <c r="SGE9" s="291"/>
      <c r="SGF9" s="292"/>
      <c r="SGG9" s="293"/>
      <c r="SGH9" s="289"/>
      <c r="SGI9" s="290"/>
      <c r="SGJ9" s="443"/>
      <c r="SGK9" s="443"/>
      <c r="SGL9" s="443"/>
      <c r="SGM9" s="291"/>
      <c r="SGN9" s="292"/>
      <c r="SGO9" s="293"/>
      <c r="SGP9" s="289"/>
      <c r="SGQ9" s="290"/>
      <c r="SGR9" s="443"/>
      <c r="SGS9" s="443"/>
      <c r="SGT9" s="443"/>
      <c r="SGU9" s="291"/>
      <c r="SGV9" s="292"/>
      <c r="SGW9" s="293"/>
      <c r="SGX9" s="289"/>
      <c r="SGY9" s="290"/>
      <c r="SGZ9" s="443"/>
      <c r="SHA9" s="443"/>
      <c r="SHB9" s="443"/>
      <c r="SHC9" s="291"/>
      <c r="SHD9" s="292"/>
      <c r="SHE9" s="293"/>
      <c r="SHF9" s="289"/>
      <c r="SHG9" s="290"/>
      <c r="SHH9" s="443"/>
      <c r="SHI9" s="443"/>
      <c r="SHJ9" s="443"/>
      <c r="SHK9" s="291"/>
      <c r="SHL9" s="292"/>
      <c r="SHM9" s="293"/>
      <c r="SHN9" s="289"/>
      <c r="SHO9" s="290"/>
      <c r="SHP9" s="443"/>
      <c r="SHQ9" s="443"/>
      <c r="SHR9" s="443"/>
      <c r="SHS9" s="291"/>
      <c r="SHT9" s="292"/>
      <c r="SHU9" s="293"/>
      <c r="SHV9" s="289"/>
      <c r="SHW9" s="290"/>
      <c r="SHX9" s="443"/>
      <c r="SHY9" s="443"/>
      <c r="SHZ9" s="443"/>
      <c r="SIA9" s="291"/>
      <c r="SIB9" s="292"/>
      <c r="SIC9" s="293"/>
      <c r="SID9" s="289"/>
      <c r="SIE9" s="290"/>
      <c r="SIF9" s="443"/>
      <c r="SIG9" s="443"/>
      <c r="SIH9" s="443"/>
      <c r="SII9" s="291"/>
      <c r="SIJ9" s="292"/>
      <c r="SIK9" s="293"/>
      <c r="SIL9" s="289"/>
      <c r="SIM9" s="290"/>
      <c r="SIN9" s="443"/>
      <c r="SIO9" s="443"/>
      <c r="SIP9" s="443"/>
      <c r="SIQ9" s="291"/>
      <c r="SIR9" s="292"/>
      <c r="SIS9" s="293"/>
      <c r="SIT9" s="289"/>
      <c r="SIU9" s="290"/>
      <c r="SIV9" s="443"/>
      <c r="SIW9" s="443"/>
      <c r="SIX9" s="443"/>
      <c r="SIY9" s="291"/>
      <c r="SIZ9" s="292"/>
      <c r="SJA9" s="293"/>
      <c r="SJB9" s="289"/>
      <c r="SJC9" s="290"/>
      <c r="SJD9" s="443"/>
      <c r="SJE9" s="443"/>
      <c r="SJF9" s="443"/>
      <c r="SJG9" s="291"/>
      <c r="SJH9" s="292"/>
      <c r="SJI9" s="293"/>
      <c r="SJJ9" s="289"/>
      <c r="SJK9" s="290"/>
      <c r="SJL9" s="443"/>
      <c r="SJM9" s="443"/>
      <c r="SJN9" s="443"/>
      <c r="SJO9" s="291"/>
      <c r="SJP9" s="292"/>
      <c r="SJQ9" s="293"/>
      <c r="SJR9" s="289"/>
      <c r="SJS9" s="290"/>
      <c r="SJT9" s="443"/>
      <c r="SJU9" s="443"/>
      <c r="SJV9" s="443"/>
      <c r="SJW9" s="291"/>
      <c r="SJX9" s="292"/>
      <c r="SJY9" s="293"/>
      <c r="SJZ9" s="289"/>
      <c r="SKA9" s="290"/>
      <c r="SKB9" s="443"/>
      <c r="SKC9" s="443"/>
      <c r="SKD9" s="443"/>
      <c r="SKE9" s="291"/>
      <c r="SKF9" s="292"/>
      <c r="SKG9" s="293"/>
      <c r="SKH9" s="289"/>
      <c r="SKI9" s="290"/>
      <c r="SKJ9" s="443"/>
      <c r="SKK9" s="443"/>
      <c r="SKL9" s="443"/>
      <c r="SKM9" s="291"/>
      <c r="SKN9" s="292"/>
      <c r="SKO9" s="293"/>
      <c r="SKP9" s="289"/>
      <c r="SKQ9" s="290"/>
      <c r="SKR9" s="443"/>
      <c r="SKS9" s="443"/>
      <c r="SKT9" s="443"/>
      <c r="SKU9" s="291"/>
      <c r="SKV9" s="292"/>
      <c r="SKW9" s="293"/>
      <c r="SKX9" s="289"/>
      <c r="SKY9" s="290"/>
      <c r="SKZ9" s="443"/>
      <c r="SLA9" s="443"/>
      <c r="SLB9" s="443"/>
      <c r="SLC9" s="291"/>
      <c r="SLD9" s="292"/>
      <c r="SLE9" s="293"/>
      <c r="SLF9" s="289"/>
      <c r="SLG9" s="290"/>
      <c r="SLH9" s="443"/>
      <c r="SLI9" s="443"/>
      <c r="SLJ9" s="443"/>
      <c r="SLK9" s="291"/>
      <c r="SLL9" s="292"/>
      <c r="SLM9" s="293"/>
      <c r="SLN9" s="289"/>
      <c r="SLO9" s="290"/>
      <c r="SLP9" s="443"/>
      <c r="SLQ9" s="443"/>
      <c r="SLR9" s="443"/>
      <c r="SLS9" s="291"/>
      <c r="SLT9" s="292"/>
      <c r="SLU9" s="293"/>
      <c r="SLV9" s="289"/>
      <c r="SLW9" s="290"/>
      <c r="SLX9" s="443"/>
      <c r="SLY9" s="443"/>
      <c r="SLZ9" s="443"/>
      <c r="SMA9" s="291"/>
      <c r="SMB9" s="292"/>
      <c r="SMC9" s="293"/>
      <c r="SMD9" s="289"/>
      <c r="SME9" s="290"/>
      <c r="SMF9" s="443"/>
      <c r="SMG9" s="443"/>
      <c r="SMH9" s="443"/>
      <c r="SMI9" s="291"/>
      <c r="SMJ9" s="292"/>
      <c r="SMK9" s="293"/>
      <c r="SML9" s="289"/>
      <c r="SMM9" s="290"/>
      <c r="SMN9" s="443"/>
      <c r="SMO9" s="443"/>
      <c r="SMP9" s="443"/>
      <c r="SMQ9" s="291"/>
      <c r="SMR9" s="292"/>
      <c r="SMS9" s="293"/>
      <c r="SMT9" s="289"/>
      <c r="SMU9" s="290"/>
      <c r="SMV9" s="443"/>
      <c r="SMW9" s="443"/>
      <c r="SMX9" s="443"/>
      <c r="SMY9" s="291"/>
      <c r="SMZ9" s="292"/>
      <c r="SNA9" s="293"/>
      <c r="SNB9" s="289"/>
      <c r="SNC9" s="290"/>
      <c r="SND9" s="443"/>
      <c r="SNE9" s="443"/>
      <c r="SNF9" s="443"/>
      <c r="SNG9" s="291"/>
      <c r="SNH9" s="292"/>
      <c r="SNI9" s="293"/>
      <c r="SNJ9" s="289"/>
      <c r="SNK9" s="290"/>
      <c r="SNL9" s="443"/>
      <c r="SNM9" s="443"/>
      <c r="SNN9" s="443"/>
      <c r="SNO9" s="291"/>
      <c r="SNP9" s="292"/>
      <c r="SNQ9" s="293"/>
      <c r="SNR9" s="289"/>
      <c r="SNS9" s="290"/>
      <c r="SNT9" s="443"/>
      <c r="SNU9" s="443"/>
      <c r="SNV9" s="443"/>
      <c r="SNW9" s="291"/>
      <c r="SNX9" s="292"/>
      <c r="SNY9" s="293"/>
      <c r="SNZ9" s="289"/>
      <c r="SOA9" s="290"/>
      <c r="SOB9" s="443"/>
      <c r="SOC9" s="443"/>
      <c r="SOD9" s="443"/>
      <c r="SOE9" s="291"/>
      <c r="SOF9" s="292"/>
      <c r="SOG9" s="293"/>
      <c r="SOH9" s="289"/>
      <c r="SOI9" s="290"/>
      <c r="SOJ9" s="443"/>
      <c r="SOK9" s="443"/>
      <c r="SOL9" s="443"/>
      <c r="SOM9" s="291"/>
      <c r="SON9" s="292"/>
      <c r="SOO9" s="293"/>
      <c r="SOP9" s="289"/>
      <c r="SOQ9" s="290"/>
      <c r="SOR9" s="443"/>
      <c r="SOS9" s="443"/>
      <c r="SOT9" s="443"/>
      <c r="SOU9" s="291"/>
      <c r="SOV9" s="292"/>
      <c r="SOW9" s="293"/>
      <c r="SOX9" s="289"/>
      <c r="SOY9" s="290"/>
      <c r="SOZ9" s="443"/>
      <c r="SPA9" s="443"/>
      <c r="SPB9" s="443"/>
      <c r="SPC9" s="291"/>
      <c r="SPD9" s="292"/>
      <c r="SPE9" s="293"/>
      <c r="SPF9" s="289"/>
      <c r="SPG9" s="290"/>
      <c r="SPH9" s="443"/>
      <c r="SPI9" s="443"/>
      <c r="SPJ9" s="443"/>
      <c r="SPK9" s="291"/>
      <c r="SPL9" s="292"/>
      <c r="SPM9" s="293"/>
      <c r="SPN9" s="289"/>
      <c r="SPO9" s="290"/>
      <c r="SPP9" s="443"/>
      <c r="SPQ9" s="443"/>
      <c r="SPR9" s="443"/>
      <c r="SPS9" s="291"/>
      <c r="SPT9" s="292"/>
      <c r="SPU9" s="293"/>
      <c r="SPV9" s="289"/>
      <c r="SPW9" s="290"/>
      <c r="SPX9" s="443"/>
      <c r="SPY9" s="443"/>
      <c r="SPZ9" s="443"/>
      <c r="SQA9" s="291"/>
      <c r="SQB9" s="292"/>
      <c r="SQC9" s="293"/>
      <c r="SQD9" s="289"/>
      <c r="SQE9" s="290"/>
      <c r="SQF9" s="443"/>
      <c r="SQG9" s="443"/>
      <c r="SQH9" s="443"/>
      <c r="SQI9" s="291"/>
      <c r="SQJ9" s="292"/>
      <c r="SQK9" s="293"/>
      <c r="SQL9" s="289"/>
      <c r="SQM9" s="290"/>
      <c r="SQN9" s="443"/>
      <c r="SQO9" s="443"/>
      <c r="SQP9" s="443"/>
      <c r="SQQ9" s="291"/>
      <c r="SQR9" s="292"/>
      <c r="SQS9" s="293"/>
      <c r="SQT9" s="289"/>
      <c r="SQU9" s="290"/>
      <c r="SQV9" s="443"/>
      <c r="SQW9" s="443"/>
      <c r="SQX9" s="443"/>
      <c r="SQY9" s="291"/>
      <c r="SQZ9" s="292"/>
      <c r="SRA9" s="293"/>
      <c r="SRB9" s="289"/>
      <c r="SRC9" s="290"/>
      <c r="SRD9" s="443"/>
      <c r="SRE9" s="443"/>
      <c r="SRF9" s="443"/>
      <c r="SRG9" s="291"/>
      <c r="SRH9" s="292"/>
      <c r="SRI9" s="293"/>
      <c r="SRJ9" s="289"/>
      <c r="SRK9" s="290"/>
      <c r="SRL9" s="443"/>
      <c r="SRM9" s="443"/>
      <c r="SRN9" s="443"/>
      <c r="SRO9" s="291"/>
      <c r="SRP9" s="292"/>
      <c r="SRQ9" s="293"/>
      <c r="SRR9" s="289"/>
      <c r="SRS9" s="290"/>
      <c r="SRT9" s="443"/>
      <c r="SRU9" s="443"/>
      <c r="SRV9" s="443"/>
      <c r="SRW9" s="291"/>
      <c r="SRX9" s="292"/>
      <c r="SRY9" s="293"/>
      <c r="SRZ9" s="289"/>
      <c r="SSA9" s="290"/>
      <c r="SSB9" s="443"/>
      <c r="SSC9" s="443"/>
      <c r="SSD9" s="443"/>
      <c r="SSE9" s="291"/>
      <c r="SSF9" s="292"/>
      <c r="SSG9" s="293"/>
      <c r="SSH9" s="289"/>
      <c r="SSI9" s="290"/>
      <c r="SSJ9" s="443"/>
      <c r="SSK9" s="443"/>
      <c r="SSL9" s="443"/>
      <c r="SSM9" s="291"/>
      <c r="SSN9" s="292"/>
      <c r="SSO9" s="293"/>
      <c r="SSP9" s="289"/>
      <c r="SSQ9" s="290"/>
      <c r="SSR9" s="443"/>
      <c r="SSS9" s="443"/>
      <c r="SST9" s="443"/>
      <c r="SSU9" s="291"/>
      <c r="SSV9" s="292"/>
      <c r="SSW9" s="293"/>
      <c r="SSX9" s="289"/>
      <c r="SSY9" s="290"/>
      <c r="SSZ9" s="443"/>
      <c r="STA9" s="443"/>
      <c r="STB9" s="443"/>
      <c r="STC9" s="291"/>
      <c r="STD9" s="292"/>
      <c r="STE9" s="293"/>
      <c r="STF9" s="289"/>
      <c r="STG9" s="290"/>
      <c r="STH9" s="443"/>
      <c r="STI9" s="443"/>
      <c r="STJ9" s="443"/>
      <c r="STK9" s="291"/>
      <c r="STL9" s="292"/>
      <c r="STM9" s="293"/>
      <c r="STN9" s="289"/>
      <c r="STO9" s="290"/>
      <c r="STP9" s="443"/>
      <c r="STQ9" s="443"/>
      <c r="STR9" s="443"/>
      <c r="STS9" s="291"/>
      <c r="STT9" s="292"/>
      <c r="STU9" s="293"/>
      <c r="STV9" s="289"/>
      <c r="STW9" s="290"/>
      <c r="STX9" s="443"/>
      <c r="STY9" s="443"/>
      <c r="STZ9" s="443"/>
      <c r="SUA9" s="291"/>
      <c r="SUB9" s="292"/>
      <c r="SUC9" s="293"/>
      <c r="SUD9" s="289"/>
      <c r="SUE9" s="290"/>
      <c r="SUF9" s="443"/>
      <c r="SUG9" s="443"/>
      <c r="SUH9" s="443"/>
      <c r="SUI9" s="291"/>
      <c r="SUJ9" s="292"/>
      <c r="SUK9" s="293"/>
      <c r="SUL9" s="289"/>
      <c r="SUM9" s="290"/>
      <c r="SUN9" s="443"/>
      <c r="SUO9" s="443"/>
      <c r="SUP9" s="443"/>
      <c r="SUQ9" s="291"/>
      <c r="SUR9" s="292"/>
      <c r="SUS9" s="293"/>
      <c r="SUT9" s="289"/>
      <c r="SUU9" s="290"/>
      <c r="SUV9" s="443"/>
      <c r="SUW9" s="443"/>
      <c r="SUX9" s="443"/>
      <c r="SUY9" s="291"/>
      <c r="SUZ9" s="292"/>
      <c r="SVA9" s="293"/>
      <c r="SVB9" s="289"/>
      <c r="SVC9" s="290"/>
      <c r="SVD9" s="443"/>
      <c r="SVE9" s="443"/>
      <c r="SVF9" s="443"/>
      <c r="SVG9" s="291"/>
      <c r="SVH9" s="292"/>
      <c r="SVI9" s="293"/>
      <c r="SVJ9" s="289"/>
      <c r="SVK9" s="290"/>
      <c r="SVL9" s="443"/>
      <c r="SVM9" s="443"/>
      <c r="SVN9" s="443"/>
      <c r="SVO9" s="291"/>
      <c r="SVP9" s="292"/>
      <c r="SVQ9" s="293"/>
      <c r="SVR9" s="289"/>
      <c r="SVS9" s="290"/>
      <c r="SVT9" s="443"/>
      <c r="SVU9" s="443"/>
      <c r="SVV9" s="443"/>
      <c r="SVW9" s="291"/>
      <c r="SVX9" s="292"/>
      <c r="SVY9" s="293"/>
      <c r="SVZ9" s="289"/>
      <c r="SWA9" s="290"/>
      <c r="SWB9" s="443"/>
      <c r="SWC9" s="443"/>
      <c r="SWD9" s="443"/>
      <c r="SWE9" s="291"/>
      <c r="SWF9" s="292"/>
      <c r="SWG9" s="293"/>
      <c r="SWH9" s="289"/>
      <c r="SWI9" s="290"/>
      <c r="SWJ9" s="443"/>
      <c r="SWK9" s="443"/>
      <c r="SWL9" s="443"/>
      <c r="SWM9" s="291"/>
      <c r="SWN9" s="292"/>
      <c r="SWO9" s="293"/>
      <c r="SWP9" s="289"/>
      <c r="SWQ9" s="290"/>
      <c r="SWR9" s="443"/>
      <c r="SWS9" s="443"/>
      <c r="SWT9" s="443"/>
      <c r="SWU9" s="291"/>
      <c r="SWV9" s="292"/>
      <c r="SWW9" s="293"/>
      <c r="SWX9" s="289"/>
      <c r="SWY9" s="290"/>
      <c r="SWZ9" s="443"/>
      <c r="SXA9" s="443"/>
      <c r="SXB9" s="443"/>
      <c r="SXC9" s="291"/>
      <c r="SXD9" s="292"/>
      <c r="SXE9" s="293"/>
      <c r="SXF9" s="289"/>
      <c r="SXG9" s="290"/>
      <c r="SXH9" s="443"/>
      <c r="SXI9" s="443"/>
      <c r="SXJ9" s="443"/>
      <c r="SXK9" s="291"/>
      <c r="SXL9" s="292"/>
      <c r="SXM9" s="293"/>
      <c r="SXN9" s="289"/>
      <c r="SXO9" s="290"/>
      <c r="SXP9" s="443"/>
      <c r="SXQ9" s="443"/>
      <c r="SXR9" s="443"/>
      <c r="SXS9" s="291"/>
      <c r="SXT9" s="292"/>
      <c r="SXU9" s="293"/>
      <c r="SXV9" s="289"/>
      <c r="SXW9" s="290"/>
      <c r="SXX9" s="443"/>
      <c r="SXY9" s="443"/>
      <c r="SXZ9" s="443"/>
      <c r="SYA9" s="291"/>
      <c r="SYB9" s="292"/>
      <c r="SYC9" s="293"/>
      <c r="SYD9" s="289"/>
      <c r="SYE9" s="290"/>
      <c r="SYF9" s="443"/>
      <c r="SYG9" s="443"/>
      <c r="SYH9" s="443"/>
      <c r="SYI9" s="291"/>
      <c r="SYJ9" s="292"/>
      <c r="SYK9" s="293"/>
      <c r="SYL9" s="289"/>
      <c r="SYM9" s="290"/>
      <c r="SYN9" s="443"/>
      <c r="SYO9" s="443"/>
      <c r="SYP9" s="443"/>
      <c r="SYQ9" s="291"/>
      <c r="SYR9" s="292"/>
      <c r="SYS9" s="293"/>
      <c r="SYT9" s="289"/>
      <c r="SYU9" s="290"/>
      <c r="SYV9" s="443"/>
      <c r="SYW9" s="443"/>
      <c r="SYX9" s="443"/>
      <c r="SYY9" s="291"/>
      <c r="SYZ9" s="292"/>
      <c r="SZA9" s="293"/>
      <c r="SZB9" s="289"/>
      <c r="SZC9" s="290"/>
      <c r="SZD9" s="443"/>
      <c r="SZE9" s="443"/>
      <c r="SZF9" s="443"/>
      <c r="SZG9" s="291"/>
      <c r="SZH9" s="292"/>
      <c r="SZI9" s="293"/>
      <c r="SZJ9" s="289"/>
      <c r="SZK9" s="290"/>
      <c r="SZL9" s="443"/>
      <c r="SZM9" s="443"/>
      <c r="SZN9" s="443"/>
      <c r="SZO9" s="291"/>
      <c r="SZP9" s="292"/>
      <c r="SZQ9" s="293"/>
      <c r="SZR9" s="289"/>
      <c r="SZS9" s="290"/>
      <c r="SZT9" s="443"/>
      <c r="SZU9" s="443"/>
      <c r="SZV9" s="443"/>
      <c r="SZW9" s="291"/>
      <c r="SZX9" s="292"/>
      <c r="SZY9" s="293"/>
      <c r="SZZ9" s="289"/>
      <c r="TAA9" s="290"/>
      <c r="TAB9" s="443"/>
      <c r="TAC9" s="443"/>
      <c r="TAD9" s="443"/>
      <c r="TAE9" s="291"/>
      <c r="TAF9" s="292"/>
      <c r="TAG9" s="293"/>
      <c r="TAH9" s="289"/>
      <c r="TAI9" s="290"/>
      <c r="TAJ9" s="443"/>
      <c r="TAK9" s="443"/>
      <c r="TAL9" s="443"/>
      <c r="TAM9" s="291"/>
      <c r="TAN9" s="292"/>
      <c r="TAO9" s="293"/>
      <c r="TAP9" s="289"/>
      <c r="TAQ9" s="290"/>
      <c r="TAR9" s="443"/>
      <c r="TAS9" s="443"/>
      <c r="TAT9" s="443"/>
      <c r="TAU9" s="291"/>
      <c r="TAV9" s="292"/>
      <c r="TAW9" s="293"/>
      <c r="TAX9" s="289"/>
      <c r="TAY9" s="290"/>
      <c r="TAZ9" s="443"/>
      <c r="TBA9" s="443"/>
      <c r="TBB9" s="443"/>
      <c r="TBC9" s="291"/>
      <c r="TBD9" s="292"/>
      <c r="TBE9" s="293"/>
      <c r="TBF9" s="289"/>
      <c r="TBG9" s="290"/>
      <c r="TBH9" s="443"/>
      <c r="TBI9" s="443"/>
      <c r="TBJ9" s="443"/>
      <c r="TBK9" s="291"/>
      <c r="TBL9" s="292"/>
      <c r="TBM9" s="293"/>
      <c r="TBN9" s="289"/>
      <c r="TBO9" s="290"/>
      <c r="TBP9" s="443"/>
      <c r="TBQ9" s="443"/>
      <c r="TBR9" s="443"/>
      <c r="TBS9" s="291"/>
      <c r="TBT9" s="292"/>
      <c r="TBU9" s="293"/>
      <c r="TBV9" s="289"/>
      <c r="TBW9" s="290"/>
      <c r="TBX9" s="443"/>
      <c r="TBY9" s="443"/>
      <c r="TBZ9" s="443"/>
      <c r="TCA9" s="291"/>
      <c r="TCB9" s="292"/>
      <c r="TCC9" s="293"/>
      <c r="TCD9" s="289"/>
      <c r="TCE9" s="290"/>
      <c r="TCF9" s="443"/>
      <c r="TCG9" s="443"/>
      <c r="TCH9" s="443"/>
      <c r="TCI9" s="291"/>
      <c r="TCJ9" s="292"/>
      <c r="TCK9" s="293"/>
      <c r="TCL9" s="289"/>
      <c r="TCM9" s="290"/>
      <c r="TCN9" s="443"/>
      <c r="TCO9" s="443"/>
      <c r="TCP9" s="443"/>
      <c r="TCQ9" s="291"/>
      <c r="TCR9" s="292"/>
      <c r="TCS9" s="293"/>
      <c r="TCT9" s="289"/>
      <c r="TCU9" s="290"/>
      <c r="TCV9" s="443"/>
      <c r="TCW9" s="443"/>
      <c r="TCX9" s="443"/>
      <c r="TCY9" s="291"/>
      <c r="TCZ9" s="292"/>
      <c r="TDA9" s="293"/>
      <c r="TDB9" s="289"/>
      <c r="TDC9" s="290"/>
      <c r="TDD9" s="443"/>
      <c r="TDE9" s="443"/>
      <c r="TDF9" s="443"/>
      <c r="TDG9" s="291"/>
      <c r="TDH9" s="292"/>
      <c r="TDI9" s="293"/>
      <c r="TDJ9" s="289"/>
      <c r="TDK9" s="290"/>
      <c r="TDL9" s="443"/>
      <c r="TDM9" s="443"/>
      <c r="TDN9" s="443"/>
      <c r="TDO9" s="291"/>
      <c r="TDP9" s="292"/>
      <c r="TDQ9" s="293"/>
      <c r="TDR9" s="289"/>
      <c r="TDS9" s="290"/>
      <c r="TDT9" s="443"/>
      <c r="TDU9" s="443"/>
      <c r="TDV9" s="443"/>
      <c r="TDW9" s="291"/>
      <c r="TDX9" s="292"/>
      <c r="TDY9" s="293"/>
      <c r="TDZ9" s="289"/>
      <c r="TEA9" s="290"/>
      <c r="TEB9" s="443"/>
      <c r="TEC9" s="443"/>
      <c r="TED9" s="443"/>
      <c r="TEE9" s="291"/>
      <c r="TEF9" s="292"/>
      <c r="TEG9" s="293"/>
      <c r="TEH9" s="289"/>
      <c r="TEI9" s="290"/>
      <c r="TEJ9" s="443"/>
      <c r="TEK9" s="443"/>
      <c r="TEL9" s="443"/>
      <c r="TEM9" s="291"/>
      <c r="TEN9" s="292"/>
      <c r="TEO9" s="293"/>
      <c r="TEP9" s="289"/>
      <c r="TEQ9" s="290"/>
      <c r="TER9" s="443"/>
      <c r="TES9" s="443"/>
      <c r="TET9" s="443"/>
      <c r="TEU9" s="291"/>
      <c r="TEV9" s="292"/>
      <c r="TEW9" s="293"/>
      <c r="TEX9" s="289"/>
      <c r="TEY9" s="290"/>
      <c r="TEZ9" s="443"/>
      <c r="TFA9" s="443"/>
      <c r="TFB9" s="443"/>
      <c r="TFC9" s="291"/>
      <c r="TFD9" s="292"/>
      <c r="TFE9" s="293"/>
      <c r="TFF9" s="289"/>
      <c r="TFG9" s="290"/>
      <c r="TFH9" s="443"/>
      <c r="TFI9" s="443"/>
      <c r="TFJ9" s="443"/>
      <c r="TFK9" s="291"/>
      <c r="TFL9" s="292"/>
      <c r="TFM9" s="293"/>
      <c r="TFN9" s="289"/>
      <c r="TFO9" s="290"/>
      <c r="TFP9" s="443"/>
      <c r="TFQ9" s="443"/>
      <c r="TFR9" s="443"/>
      <c r="TFS9" s="291"/>
      <c r="TFT9" s="292"/>
      <c r="TFU9" s="293"/>
      <c r="TFV9" s="289"/>
      <c r="TFW9" s="290"/>
      <c r="TFX9" s="443"/>
      <c r="TFY9" s="443"/>
      <c r="TFZ9" s="443"/>
      <c r="TGA9" s="291"/>
      <c r="TGB9" s="292"/>
      <c r="TGC9" s="293"/>
      <c r="TGD9" s="289"/>
      <c r="TGE9" s="290"/>
      <c r="TGF9" s="443"/>
      <c r="TGG9" s="443"/>
      <c r="TGH9" s="443"/>
      <c r="TGI9" s="291"/>
      <c r="TGJ9" s="292"/>
      <c r="TGK9" s="293"/>
      <c r="TGL9" s="289"/>
      <c r="TGM9" s="290"/>
      <c r="TGN9" s="443"/>
      <c r="TGO9" s="443"/>
      <c r="TGP9" s="443"/>
      <c r="TGQ9" s="291"/>
      <c r="TGR9" s="292"/>
      <c r="TGS9" s="293"/>
      <c r="TGT9" s="289"/>
      <c r="TGU9" s="290"/>
      <c r="TGV9" s="443"/>
      <c r="TGW9" s="443"/>
      <c r="TGX9" s="443"/>
      <c r="TGY9" s="291"/>
      <c r="TGZ9" s="292"/>
      <c r="THA9" s="293"/>
      <c r="THB9" s="289"/>
      <c r="THC9" s="290"/>
      <c r="THD9" s="443"/>
      <c r="THE9" s="443"/>
      <c r="THF9" s="443"/>
      <c r="THG9" s="291"/>
      <c r="THH9" s="292"/>
      <c r="THI9" s="293"/>
      <c r="THJ9" s="289"/>
      <c r="THK9" s="290"/>
      <c r="THL9" s="443"/>
      <c r="THM9" s="443"/>
      <c r="THN9" s="443"/>
      <c r="THO9" s="291"/>
      <c r="THP9" s="292"/>
      <c r="THQ9" s="293"/>
      <c r="THR9" s="289"/>
      <c r="THS9" s="290"/>
      <c r="THT9" s="443"/>
      <c r="THU9" s="443"/>
      <c r="THV9" s="443"/>
      <c r="THW9" s="291"/>
      <c r="THX9" s="292"/>
      <c r="THY9" s="293"/>
      <c r="THZ9" s="289"/>
      <c r="TIA9" s="290"/>
      <c r="TIB9" s="443"/>
      <c r="TIC9" s="443"/>
      <c r="TID9" s="443"/>
      <c r="TIE9" s="291"/>
      <c r="TIF9" s="292"/>
      <c r="TIG9" s="293"/>
      <c r="TIH9" s="289"/>
      <c r="TII9" s="290"/>
      <c r="TIJ9" s="443"/>
      <c r="TIK9" s="443"/>
      <c r="TIL9" s="443"/>
      <c r="TIM9" s="291"/>
      <c r="TIN9" s="292"/>
      <c r="TIO9" s="293"/>
      <c r="TIP9" s="289"/>
      <c r="TIQ9" s="290"/>
      <c r="TIR9" s="443"/>
      <c r="TIS9" s="443"/>
      <c r="TIT9" s="443"/>
      <c r="TIU9" s="291"/>
      <c r="TIV9" s="292"/>
      <c r="TIW9" s="293"/>
      <c r="TIX9" s="289"/>
      <c r="TIY9" s="290"/>
      <c r="TIZ9" s="443"/>
      <c r="TJA9" s="443"/>
      <c r="TJB9" s="443"/>
      <c r="TJC9" s="291"/>
      <c r="TJD9" s="292"/>
      <c r="TJE9" s="293"/>
      <c r="TJF9" s="289"/>
      <c r="TJG9" s="290"/>
      <c r="TJH9" s="443"/>
      <c r="TJI9" s="443"/>
      <c r="TJJ9" s="443"/>
      <c r="TJK9" s="291"/>
      <c r="TJL9" s="292"/>
      <c r="TJM9" s="293"/>
      <c r="TJN9" s="289"/>
      <c r="TJO9" s="290"/>
      <c r="TJP9" s="443"/>
      <c r="TJQ9" s="443"/>
      <c r="TJR9" s="443"/>
      <c r="TJS9" s="291"/>
      <c r="TJT9" s="292"/>
      <c r="TJU9" s="293"/>
      <c r="TJV9" s="289"/>
      <c r="TJW9" s="290"/>
      <c r="TJX9" s="443"/>
      <c r="TJY9" s="443"/>
      <c r="TJZ9" s="443"/>
      <c r="TKA9" s="291"/>
      <c r="TKB9" s="292"/>
      <c r="TKC9" s="293"/>
      <c r="TKD9" s="289"/>
      <c r="TKE9" s="290"/>
      <c r="TKF9" s="443"/>
      <c r="TKG9" s="443"/>
      <c r="TKH9" s="443"/>
      <c r="TKI9" s="291"/>
      <c r="TKJ9" s="292"/>
      <c r="TKK9" s="293"/>
      <c r="TKL9" s="289"/>
      <c r="TKM9" s="290"/>
      <c r="TKN9" s="443"/>
      <c r="TKO9" s="443"/>
      <c r="TKP9" s="443"/>
      <c r="TKQ9" s="291"/>
      <c r="TKR9" s="292"/>
      <c r="TKS9" s="293"/>
      <c r="TKT9" s="289"/>
      <c r="TKU9" s="290"/>
      <c r="TKV9" s="443"/>
      <c r="TKW9" s="443"/>
      <c r="TKX9" s="443"/>
      <c r="TKY9" s="291"/>
      <c r="TKZ9" s="292"/>
      <c r="TLA9" s="293"/>
      <c r="TLB9" s="289"/>
      <c r="TLC9" s="290"/>
      <c r="TLD9" s="443"/>
      <c r="TLE9" s="443"/>
      <c r="TLF9" s="443"/>
      <c r="TLG9" s="291"/>
      <c r="TLH9" s="292"/>
      <c r="TLI9" s="293"/>
      <c r="TLJ9" s="289"/>
      <c r="TLK9" s="290"/>
      <c r="TLL9" s="443"/>
      <c r="TLM9" s="443"/>
      <c r="TLN9" s="443"/>
      <c r="TLO9" s="291"/>
      <c r="TLP9" s="292"/>
      <c r="TLQ9" s="293"/>
      <c r="TLR9" s="289"/>
      <c r="TLS9" s="290"/>
      <c r="TLT9" s="443"/>
      <c r="TLU9" s="443"/>
      <c r="TLV9" s="443"/>
      <c r="TLW9" s="291"/>
      <c r="TLX9" s="292"/>
      <c r="TLY9" s="293"/>
      <c r="TLZ9" s="289"/>
      <c r="TMA9" s="290"/>
      <c r="TMB9" s="443"/>
      <c r="TMC9" s="443"/>
      <c r="TMD9" s="443"/>
      <c r="TME9" s="291"/>
      <c r="TMF9" s="292"/>
      <c r="TMG9" s="293"/>
      <c r="TMH9" s="289"/>
      <c r="TMI9" s="290"/>
      <c r="TMJ9" s="443"/>
      <c r="TMK9" s="443"/>
      <c r="TML9" s="443"/>
      <c r="TMM9" s="291"/>
      <c r="TMN9" s="292"/>
      <c r="TMO9" s="293"/>
      <c r="TMP9" s="289"/>
      <c r="TMQ9" s="290"/>
      <c r="TMR9" s="443"/>
      <c r="TMS9" s="443"/>
      <c r="TMT9" s="443"/>
      <c r="TMU9" s="291"/>
      <c r="TMV9" s="292"/>
      <c r="TMW9" s="293"/>
      <c r="TMX9" s="289"/>
      <c r="TMY9" s="290"/>
      <c r="TMZ9" s="443"/>
      <c r="TNA9" s="443"/>
      <c r="TNB9" s="443"/>
      <c r="TNC9" s="291"/>
      <c r="TND9" s="292"/>
      <c r="TNE9" s="293"/>
      <c r="TNF9" s="289"/>
      <c r="TNG9" s="290"/>
      <c r="TNH9" s="443"/>
      <c r="TNI9" s="443"/>
      <c r="TNJ9" s="443"/>
      <c r="TNK9" s="291"/>
      <c r="TNL9" s="292"/>
      <c r="TNM9" s="293"/>
      <c r="TNN9" s="289"/>
      <c r="TNO9" s="290"/>
      <c r="TNP9" s="443"/>
      <c r="TNQ9" s="443"/>
      <c r="TNR9" s="443"/>
      <c r="TNS9" s="291"/>
      <c r="TNT9" s="292"/>
      <c r="TNU9" s="293"/>
      <c r="TNV9" s="289"/>
      <c r="TNW9" s="290"/>
      <c r="TNX9" s="443"/>
      <c r="TNY9" s="443"/>
      <c r="TNZ9" s="443"/>
      <c r="TOA9" s="291"/>
      <c r="TOB9" s="292"/>
      <c r="TOC9" s="293"/>
      <c r="TOD9" s="289"/>
      <c r="TOE9" s="290"/>
      <c r="TOF9" s="443"/>
      <c r="TOG9" s="443"/>
      <c r="TOH9" s="443"/>
      <c r="TOI9" s="291"/>
      <c r="TOJ9" s="292"/>
      <c r="TOK9" s="293"/>
      <c r="TOL9" s="289"/>
      <c r="TOM9" s="290"/>
      <c r="TON9" s="443"/>
      <c r="TOO9" s="443"/>
      <c r="TOP9" s="443"/>
      <c r="TOQ9" s="291"/>
      <c r="TOR9" s="292"/>
      <c r="TOS9" s="293"/>
      <c r="TOT9" s="289"/>
      <c r="TOU9" s="290"/>
      <c r="TOV9" s="443"/>
      <c r="TOW9" s="443"/>
      <c r="TOX9" s="443"/>
      <c r="TOY9" s="291"/>
      <c r="TOZ9" s="292"/>
      <c r="TPA9" s="293"/>
      <c r="TPB9" s="289"/>
      <c r="TPC9" s="290"/>
      <c r="TPD9" s="443"/>
      <c r="TPE9" s="443"/>
      <c r="TPF9" s="443"/>
      <c r="TPG9" s="291"/>
      <c r="TPH9" s="292"/>
      <c r="TPI9" s="293"/>
      <c r="TPJ9" s="289"/>
      <c r="TPK9" s="290"/>
      <c r="TPL9" s="443"/>
      <c r="TPM9" s="443"/>
      <c r="TPN9" s="443"/>
      <c r="TPO9" s="291"/>
      <c r="TPP9" s="292"/>
      <c r="TPQ9" s="293"/>
      <c r="TPR9" s="289"/>
      <c r="TPS9" s="290"/>
      <c r="TPT9" s="443"/>
      <c r="TPU9" s="443"/>
      <c r="TPV9" s="443"/>
      <c r="TPW9" s="291"/>
      <c r="TPX9" s="292"/>
      <c r="TPY9" s="293"/>
      <c r="TPZ9" s="289"/>
      <c r="TQA9" s="290"/>
      <c r="TQB9" s="443"/>
      <c r="TQC9" s="443"/>
      <c r="TQD9" s="443"/>
      <c r="TQE9" s="291"/>
      <c r="TQF9" s="292"/>
      <c r="TQG9" s="293"/>
      <c r="TQH9" s="289"/>
      <c r="TQI9" s="290"/>
      <c r="TQJ9" s="443"/>
      <c r="TQK9" s="443"/>
      <c r="TQL9" s="443"/>
      <c r="TQM9" s="291"/>
      <c r="TQN9" s="292"/>
      <c r="TQO9" s="293"/>
      <c r="TQP9" s="289"/>
      <c r="TQQ9" s="290"/>
      <c r="TQR9" s="443"/>
      <c r="TQS9" s="443"/>
      <c r="TQT9" s="443"/>
      <c r="TQU9" s="291"/>
      <c r="TQV9" s="292"/>
      <c r="TQW9" s="293"/>
      <c r="TQX9" s="289"/>
      <c r="TQY9" s="290"/>
      <c r="TQZ9" s="443"/>
      <c r="TRA9" s="443"/>
      <c r="TRB9" s="443"/>
      <c r="TRC9" s="291"/>
      <c r="TRD9" s="292"/>
      <c r="TRE9" s="293"/>
      <c r="TRF9" s="289"/>
      <c r="TRG9" s="290"/>
      <c r="TRH9" s="443"/>
      <c r="TRI9" s="443"/>
      <c r="TRJ9" s="443"/>
      <c r="TRK9" s="291"/>
      <c r="TRL9" s="292"/>
      <c r="TRM9" s="293"/>
      <c r="TRN9" s="289"/>
      <c r="TRO9" s="290"/>
      <c r="TRP9" s="443"/>
      <c r="TRQ9" s="443"/>
      <c r="TRR9" s="443"/>
      <c r="TRS9" s="291"/>
      <c r="TRT9" s="292"/>
      <c r="TRU9" s="293"/>
      <c r="TRV9" s="289"/>
      <c r="TRW9" s="290"/>
      <c r="TRX9" s="443"/>
      <c r="TRY9" s="443"/>
      <c r="TRZ9" s="443"/>
      <c r="TSA9" s="291"/>
      <c r="TSB9" s="292"/>
      <c r="TSC9" s="293"/>
      <c r="TSD9" s="289"/>
      <c r="TSE9" s="290"/>
      <c r="TSF9" s="443"/>
      <c r="TSG9" s="443"/>
      <c r="TSH9" s="443"/>
      <c r="TSI9" s="291"/>
      <c r="TSJ9" s="292"/>
      <c r="TSK9" s="293"/>
      <c r="TSL9" s="289"/>
      <c r="TSM9" s="290"/>
      <c r="TSN9" s="443"/>
      <c r="TSO9" s="443"/>
      <c r="TSP9" s="443"/>
      <c r="TSQ9" s="291"/>
      <c r="TSR9" s="292"/>
      <c r="TSS9" s="293"/>
      <c r="TST9" s="289"/>
      <c r="TSU9" s="290"/>
      <c r="TSV9" s="443"/>
      <c r="TSW9" s="443"/>
      <c r="TSX9" s="443"/>
      <c r="TSY9" s="291"/>
      <c r="TSZ9" s="292"/>
      <c r="TTA9" s="293"/>
      <c r="TTB9" s="289"/>
      <c r="TTC9" s="290"/>
      <c r="TTD9" s="443"/>
      <c r="TTE9" s="443"/>
      <c r="TTF9" s="443"/>
      <c r="TTG9" s="291"/>
      <c r="TTH9" s="292"/>
      <c r="TTI9" s="293"/>
      <c r="TTJ9" s="289"/>
      <c r="TTK9" s="290"/>
      <c r="TTL9" s="443"/>
      <c r="TTM9" s="443"/>
      <c r="TTN9" s="443"/>
      <c r="TTO9" s="291"/>
      <c r="TTP9" s="292"/>
      <c r="TTQ9" s="293"/>
      <c r="TTR9" s="289"/>
      <c r="TTS9" s="290"/>
      <c r="TTT9" s="443"/>
      <c r="TTU9" s="443"/>
      <c r="TTV9" s="443"/>
      <c r="TTW9" s="291"/>
      <c r="TTX9" s="292"/>
      <c r="TTY9" s="293"/>
      <c r="TTZ9" s="289"/>
      <c r="TUA9" s="290"/>
      <c r="TUB9" s="443"/>
      <c r="TUC9" s="443"/>
      <c r="TUD9" s="443"/>
      <c r="TUE9" s="291"/>
      <c r="TUF9" s="292"/>
      <c r="TUG9" s="293"/>
      <c r="TUH9" s="289"/>
      <c r="TUI9" s="290"/>
      <c r="TUJ9" s="443"/>
      <c r="TUK9" s="443"/>
      <c r="TUL9" s="443"/>
      <c r="TUM9" s="291"/>
      <c r="TUN9" s="292"/>
      <c r="TUO9" s="293"/>
      <c r="TUP9" s="289"/>
      <c r="TUQ9" s="290"/>
      <c r="TUR9" s="443"/>
      <c r="TUS9" s="443"/>
      <c r="TUT9" s="443"/>
      <c r="TUU9" s="291"/>
      <c r="TUV9" s="292"/>
      <c r="TUW9" s="293"/>
      <c r="TUX9" s="289"/>
      <c r="TUY9" s="290"/>
      <c r="TUZ9" s="443"/>
      <c r="TVA9" s="443"/>
      <c r="TVB9" s="443"/>
      <c r="TVC9" s="291"/>
      <c r="TVD9" s="292"/>
      <c r="TVE9" s="293"/>
      <c r="TVF9" s="289"/>
      <c r="TVG9" s="290"/>
      <c r="TVH9" s="443"/>
      <c r="TVI9" s="443"/>
      <c r="TVJ9" s="443"/>
      <c r="TVK9" s="291"/>
      <c r="TVL9" s="292"/>
      <c r="TVM9" s="293"/>
      <c r="TVN9" s="289"/>
      <c r="TVO9" s="290"/>
      <c r="TVP9" s="443"/>
      <c r="TVQ9" s="443"/>
      <c r="TVR9" s="443"/>
      <c r="TVS9" s="291"/>
      <c r="TVT9" s="292"/>
      <c r="TVU9" s="293"/>
      <c r="TVV9" s="289"/>
      <c r="TVW9" s="290"/>
      <c r="TVX9" s="443"/>
      <c r="TVY9" s="443"/>
      <c r="TVZ9" s="443"/>
      <c r="TWA9" s="291"/>
      <c r="TWB9" s="292"/>
      <c r="TWC9" s="293"/>
      <c r="TWD9" s="289"/>
      <c r="TWE9" s="290"/>
      <c r="TWF9" s="443"/>
      <c r="TWG9" s="443"/>
      <c r="TWH9" s="443"/>
      <c r="TWI9" s="291"/>
      <c r="TWJ9" s="292"/>
      <c r="TWK9" s="293"/>
      <c r="TWL9" s="289"/>
      <c r="TWM9" s="290"/>
      <c r="TWN9" s="443"/>
      <c r="TWO9" s="443"/>
      <c r="TWP9" s="443"/>
      <c r="TWQ9" s="291"/>
      <c r="TWR9" s="292"/>
      <c r="TWS9" s="293"/>
      <c r="TWT9" s="289"/>
      <c r="TWU9" s="290"/>
      <c r="TWV9" s="443"/>
      <c r="TWW9" s="443"/>
      <c r="TWX9" s="443"/>
      <c r="TWY9" s="291"/>
      <c r="TWZ9" s="292"/>
      <c r="TXA9" s="293"/>
      <c r="TXB9" s="289"/>
      <c r="TXC9" s="290"/>
      <c r="TXD9" s="443"/>
      <c r="TXE9" s="443"/>
      <c r="TXF9" s="443"/>
      <c r="TXG9" s="291"/>
      <c r="TXH9" s="292"/>
      <c r="TXI9" s="293"/>
      <c r="TXJ9" s="289"/>
      <c r="TXK9" s="290"/>
      <c r="TXL9" s="443"/>
      <c r="TXM9" s="443"/>
      <c r="TXN9" s="443"/>
      <c r="TXO9" s="291"/>
      <c r="TXP9" s="292"/>
      <c r="TXQ9" s="293"/>
      <c r="TXR9" s="289"/>
      <c r="TXS9" s="290"/>
      <c r="TXT9" s="443"/>
      <c r="TXU9" s="443"/>
      <c r="TXV9" s="443"/>
      <c r="TXW9" s="291"/>
      <c r="TXX9" s="292"/>
      <c r="TXY9" s="293"/>
      <c r="TXZ9" s="289"/>
      <c r="TYA9" s="290"/>
      <c r="TYB9" s="443"/>
      <c r="TYC9" s="443"/>
      <c r="TYD9" s="443"/>
      <c r="TYE9" s="291"/>
      <c r="TYF9" s="292"/>
      <c r="TYG9" s="293"/>
      <c r="TYH9" s="289"/>
      <c r="TYI9" s="290"/>
      <c r="TYJ9" s="443"/>
      <c r="TYK9" s="443"/>
      <c r="TYL9" s="443"/>
      <c r="TYM9" s="291"/>
      <c r="TYN9" s="292"/>
      <c r="TYO9" s="293"/>
      <c r="TYP9" s="289"/>
      <c r="TYQ9" s="290"/>
      <c r="TYR9" s="443"/>
      <c r="TYS9" s="443"/>
      <c r="TYT9" s="443"/>
      <c r="TYU9" s="291"/>
      <c r="TYV9" s="292"/>
      <c r="TYW9" s="293"/>
      <c r="TYX9" s="289"/>
      <c r="TYY9" s="290"/>
      <c r="TYZ9" s="443"/>
      <c r="TZA9" s="443"/>
      <c r="TZB9" s="443"/>
      <c r="TZC9" s="291"/>
      <c r="TZD9" s="292"/>
      <c r="TZE9" s="293"/>
      <c r="TZF9" s="289"/>
      <c r="TZG9" s="290"/>
      <c r="TZH9" s="443"/>
      <c r="TZI9" s="443"/>
      <c r="TZJ9" s="443"/>
      <c r="TZK9" s="291"/>
      <c r="TZL9" s="292"/>
      <c r="TZM9" s="293"/>
      <c r="TZN9" s="289"/>
      <c r="TZO9" s="290"/>
      <c r="TZP9" s="443"/>
      <c r="TZQ9" s="443"/>
      <c r="TZR9" s="443"/>
      <c r="TZS9" s="291"/>
      <c r="TZT9" s="292"/>
      <c r="TZU9" s="293"/>
      <c r="TZV9" s="289"/>
      <c r="TZW9" s="290"/>
      <c r="TZX9" s="443"/>
      <c r="TZY9" s="443"/>
      <c r="TZZ9" s="443"/>
      <c r="UAA9" s="291"/>
      <c r="UAB9" s="292"/>
      <c r="UAC9" s="293"/>
      <c r="UAD9" s="289"/>
      <c r="UAE9" s="290"/>
      <c r="UAF9" s="443"/>
      <c r="UAG9" s="443"/>
      <c r="UAH9" s="443"/>
      <c r="UAI9" s="291"/>
      <c r="UAJ9" s="292"/>
      <c r="UAK9" s="293"/>
      <c r="UAL9" s="289"/>
      <c r="UAM9" s="290"/>
      <c r="UAN9" s="443"/>
      <c r="UAO9" s="443"/>
      <c r="UAP9" s="443"/>
      <c r="UAQ9" s="291"/>
      <c r="UAR9" s="292"/>
      <c r="UAS9" s="293"/>
      <c r="UAT9" s="289"/>
      <c r="UAU9" s="290"/>
      <c r="UAV9" s="443"/>
      <c r="UAW9" s="443"/>
      <c r="UAX9" s="443"/>
      <c r="UAY9" s="291"/>
      <c r="UAZ9" s="292"/>
      <c r="UBA9" s="293"/>
      <c r="UBB9" s="289"/>
      <c r="UBC9" s="290"/>
      <c r="UBD9" s="443"/>
      <c r="UBE9" s="443"/>
      <c r="UBF9" s="443"/>
      <c r="UBG9" s="291"/>
      <c r="UBH9" s="292"/>
      <c r="UBI9" s="293"/>
      <c r="UBJ9" s="289"/>
      <c r="UBK9" s="290"/>
      <c r="UBL9" s="443"/>
      <c r="UBM9" s="443"/>
      <c r="UBN9" s="443"/>
      <c r="UBO9" s="291"/>
      <c r="UBP9" s="292"/>
      <c r="UBQ9" s="293"/>
      <c r="UBR9" s="289"/>
      <c r="UBS9" s="290"/>
      <c r="UBT9" s="443"/>
      <c r="UBU9" s="443"/>
      <c r="UBV9" s="443"/>
      <c r="UBW9" s="291"/>
      <c r="UBX9" s="292"/>
      <c r="UBY9" s="293"/>
      <c r="UBZ9" s="289"/>
      <c r="UCA9" s="290"/>
      <c r="UCB9" s="443"/>
      <c r="UCC9" s="443"/>
      <c r="UCD9" s="443"/>
      <c r="UCE9" s="291"/>
      <c r="UCF9" s="292"/>
      <c r="UCG9" s="293"/>
      <c r="UCH9" s="289"/>
      <c r="UCI9" s="290"/>
      <c r="UCJ9" s="443"/>
      <c r="UCK9" s="443"/>
      <c r="UCL9" s="443"/>
      <c r="UCM9" s="291"/>
      <c r="UCN9" s="292"/>
      <c r="UCO9" s="293"/>
      <c r="UCP9" s="289"/>
      <c r="UCQ9" s="290"/>
      <c r="UCR9" s="443"/>
      <c r="UCS9" s="443"/>
      <c r="UCT9" s="443"/>
      <c r="UCU9" s="291"/>
      <c r="UCV9" s="292"/>
      <c r="UCW9" s="293"/>
      <c r="UCX9" s="289"/>
      <c r="UCY9" s="290"/>
      <c r="UCZ9" s="443"/>
      <c r="UDA9" s="443"/>
      <c r="UDB9" s="443"/>
      <c r="UDC9" s="291"/>
      <c r="UDD9" s="292"/>
      <c r="UDE9" s="293"/>
      <c r="UDF9" s="289"/>
      <c r="UDG9" s="290"/>
      <c r="UDH9" s="443"/>
      <c r="UDI9" s="443"/>
      <c r="UDJ9" s="443"/>
      <c r="UDK9" s="291"/>
      <c r="UDL9" s="292"/>
      <c r="UDM9" s="293"/>
      <c r="UDN9" s="289"/>
      <c r="UDO9" s="290"/>
      <c r="UDP9" s="443"/>
      <c r="UDQ9" s="443"/>
      <c r="UDR9" s="443"/>
      <c r="UDS9" s="291"/>
      <c r="UDT9" s="292"/>
      <c r="UDU9" s="293"/>
      <c r="UDV9" s="289"/>
      <c r="UDW9" s="290"/>
      <c r="UDX9" s="443"/>
      <c r="UDY9" s="443"/>
      <c r="UDZ9" s="443"/>
      <c r="UEA9" s="291"/>
      <c r="UEB9" s="292"/>
      <c r="UEC9" s="293"/>
      <c r="UED9" s="289"/>
      <c r="UEE9" s="290"/>
      <c r="UEF9" s="443"/>
      <c r="UEG9" s="443"/>
      <c r="UEH9" s="443"/>
      <c r="UEI9" s="291"/>
      <c r="UEJ9" s="292"/>
      <c r="UEK9" s="293"/>
      <c r="UEL9" s="289"/>
      <c r="UEM9" s="290"/>
      <c r="UEN9" s="443"/>
      <c r="UEO9" s="443"/>
      <c r="UEP9" s="443"/>
      <c r="UEQ9" s="291"/>
      <c r="UER9" s="292"/>
      <c r="UES9" s="293"/>
      <c r="UET9" s="289"/>
      <c r="UEU9" s="290"/>
      <c r="UEV9" s="443"/>
      <c r="UEW9" s="443"/>
      <c r="UEX9" s="443"/>
      <c r="UEY9" s="291"/>
      <c r="UEZ9" s="292"/>
      <c r="UFA9" s="293"/>
      <c r="UFB9" s="289"/>
      <c r="UFC9" s="290"/>
      <c r="UFD9" s="443"/>
      <c r="UFE9" s="443"/>
      <c r="UFF9" s="443"/>
      <c r="UFG9" s="291"/>
      <c r="UFH9" s="292"/>
      <c r="UFI9" s="293"/>
      <c r="UFJ9" s="289"/>
      <c r="UFK9" s="290"/>
      <c r="UFL9" s="443"/>
      <c r="UFM9" s="443"/>
      <c r="UFN9" s="443"/>
      <c r="UFO9" s="291"/>
      <c r="UFP9" s="292"/>
      <c r="UFQ9" s="293"/>
      <c r="UFR9" s="289"/>
      <c r="UFS9" s="290"/>
      <c r="UFT9" s="443"/>
      <c r="UFU9" s="443"/>
      <c r="UFV9" s="443"/>
      <c r="UFW9" s="291"/>
      <c r="UFX9" s="292"/>
      <c r="UFY9" s="293"/>
      <c r="UFZ9" s="289"/>
      <c r="UGA9" s="290"/>
      <c r="UGB9" s="443"/>
      <c r="UGC9" s="443"/>
      <c r="UGD9" s="443"/>
      <c r="UGE9" s="291"/>
      <c r="UGF9" s="292"/>
      <c r="UGG9" s="293"/>
      <c r="UGH9" s="289"/>
      <c r="UGI9" s="290"/>
      <c r="UGJ9" s="443"/>
      <c r="UGK9" s="443"/>
      <c r="UGL9" s="443"/>
      <c r="UGM9" s="291"/>
      <c r="UGN9" s="292"/>
      <c r="UGO9" s="293"/>
      <c r="UGP9" s="289"/>
      <c r="UGQ9" s="290"/>
      <c r="UGR9" s="443"/>
      <c r="UGS9" s="443"/>
      <c r="UGT9" s="443"/>
      <c r="UGU9" s="291"/>
      <c r="UGV9" s="292"/>
      <c r="UGW9" s="293"/>
      <c r="UGX9" s="289"/>
      <c r="UGY9" s="290"/>
      <c r="UGZ9" s="443"/>
      <c r="UHA9" s="443"/>
      <c r="UHB9" s="443"/>
      <c r="UHC9" s="291"/>
      <c r="UHD9" s="292"/>
      <c r="UHE9" s="293"/>
      <c r="UHF9" s="289"/>
      <c r="UHG9" s="290"/>
      <c r="UHH9" s="443"/>
      <c r="UHI9" s="443"/>
      <c r="UHJ9" s="443"/>
      <c r="UHK9" s="291"/>
      <c r="UHL9" s="292"/>
      <c r="UHM9" s="293"/>
      <c r="UHN9" s="289"/>
      <c r="UHO9" s="290"/>
      <c r="UHP9" s="443"/>
      <c r="UHQ9" s="443"/>
      <c r="UHR9" s="443"/>
      <c r="UHS9" s="291"/>
      <c r="UHT9" s="292"/>
      <c r="UHU9" s="293"/>
      <c r="UHV9" s="289"/>
      <c r="UHW9" s="290"/>
      <c r="UHX9" s="443"/>
      <c r="UHY9" s="443"/>
      <c r="UHZ9" s="443"/>
      <c r="UIA9" s="291"/>
      <c r="UIB9" s="292"/>
      <c r="UIC9" s="293"/>
      <c r="UID9" s="289"/>
      <c r="UIE9" s="290"/>
      <c r="UIF9" s="443"/>
      <c r="UIG9" s="443"/>
      <c r="UIH9" s="443"/>
      <c r="UII9" s="291"/>
      <c r="UIJ9" s="292"/>
      <c r="UIK9" s="293"/>
      <c r="UIL9" s="289"/>
      <c r="UIM9" s="290"/>
      <c r="UIN9" s="443"/>
      <c r="UIO9" s="443"/>
      <c r="UIP9" s="443"/>
      <c r="UIQ9" s="291"/>
      <c r="UIR9" s="292"/>
      <c r="UIS9" s="293"/>
      <c r="UIT9" s="289"/>
      <c r="UIU9" s="290"/>
      <c r="UIV9" s="443"/>
      <c r="UIW9" s="443"/>
      <c r="UIX9" s="443"/>
      <c r="UIY9" s="291"/>
      <c r="UIZ9" s="292"/>
      <c r="UJA9" s="293"/>
      <c r="UJB9" s="289"/>
      <c r="UJC9" s="290"/>
      <c r="UJD9" s="443"/>
      <c r="UJE9" s="443"/>
      <c r="UJF9" s="443"/>
      <c r="UJG9" s="291"/>
      <c r="UJH9" s="292"/>
      <c r="UJI9" s="293"/>
      <c r="UJJ9" s="289"/>
      <c r="UJK9" s="290"/>
      <c r="UJL9" s="443"/>
      <c r="UJM9" s="443"/>
      <c r="UJN9" s="443"/>
      <c r="UJO9" s="291"/>
      <c r="UJP9" s="292"/>
      <c r="UJQ9" s="293"/>
      <c r="UJR9" s="289"/>
      <c r="UJS9" s="290"/>
      <c r="UJT9" s="443"/>
      <c r="UJU9" s="443"/>
      <c r="UJV9" s="443"/>
      <c r="UJW9" s="291"/>
      <c r="UJX9" s="292"/>
      <c r="UJY9" s="293"/>
      <c r="UJZ9" s="289"/>
      <c r="UKA9" s="290"/>
      <c r="UKB9" s="443"/>
      <c r="UKC9" s="443"/>
      <c r="UKD9" s="443"/>
      <c r="UKE9" s="291"/>
      <c r="UKF9" s="292"/>
      <c r="UKG9" s="293"/>
      <c r="UKH9" s="289"/>
      <c r="UKI9" s="290"/>
      <c r="UKJ9" s="443"/>
      <c r="UKK9" s="443"/>
      <c r="UKL9" s="443"/>
      <c r="UKM9" s="291"/>
      <c r="UKN9" s="292"/>
      <c r="UKO9" s="293"/>
      <c r="UKP9" s="289"/>
      <c r="UKQ9" s="290"/>
      <c r="UKR9" s="443"/>
      <c r="UKS9" s="443"/>
      <c r="UKT9" s="443"/>
      <c r="UKU9" s="291"/>
      <c r="UKV9" s="292"/>
      <c r="UKW9" s="293"/>
      <c r="UKX9" s="289"/>
      <c r="UKY9" s="290"/>
      <c r="UKZ9" s="443"/>
      <c r="ULA9" s="443"/>
      <c r="ULB9" s="443"/>
      <c r="ULC9" s="291"/>
      <c r="ULD9" s="292"/>
      <c r="ULE9" s="293"/>
      <c r="ULF9" s="289"/>
      <c r="ULG9" s="290"/>
      <c r="ULH9" s="443"/>
      <c r="ULI9" s="443"/>
      <c r="ULJ9" s="443"/>
      <c r="ULK9" s="291"/>
      <c r="ULL9" s="292"/>
      <c r="ULM9" s="293"/>
      <c r="ULN9" s="289"/>
      <c r="ULO9" s="290"/>
      <c r="ULP9" s="443"/>
      <c r="ULQ9" s="443"/>
      <c r="ULR9" s="443"/>
      <c r="ULS9" s="291"/>
      <c r="ULT9" s="292"/>
      <c r="ULU9" s="293"/>
      <c r="ULV9" s="289"/>
      <c r="ULW9" s="290"/>
      <c r="ULX9" s="443"/>
      <c r="ULY9" s="443"/>
      <c r="ULZ9" s="443"/>
      <c r="UMA9" s="291"/>
      <c r="UMB9" s="292"/>
      <c r="UMC9" s="293"/>
      <c r="UMD9" s="289"/>
      <c r="UME9" s="290"/>
      <c r="UMF9" s="443"/>
      <c r="UMG9" s="443"/>
      <c r="UMH9" s="443"/>
      <c r="UMI9" s="291"/>
      <c r="UMJ9" s="292"/>
      <c r="UMK9" s="293"/>
      <c r="UML9" s="289"/>
      <c r="UMM9" s="290"/>
      <c r="UMN9" s="443"/>
      <c r="UMO9" s="443"/>
      <c r="UMP9" s="443"/>
      <c r="UMQ9" s="291"/>
      <c r="UMR9" s="292"/>
      <c r="UMS9" s="293"/>
      <c r="UMT9" s="289"/>
      <c r="UMU9" s="290"/>
      <c r="UMV9" s="443"/>
      <c r="UMW9" s="443"/>
      <c r="UMX9" s="443"/>
      <c r="UMY9" s="291"/>
      <c r="UMZ9" s="292"/>
      <c r="UNA9" s="293"/>
      <c r="UNB9" s="289"/>
      <c r="UNC9" s="290"/>
      <c r="UND9" s="443"/>
      <c r="UNE9" s="443"/>
      <c r="UNF9" s="443"/>
      <c r="UNG9" s="291"/>
      <c r="UNH9" s="292"/>
      <c r="UNI9" s="293"/>
      <c r="UNJ9" s="289"/>
      <c r="UNK9" s="290"/>
      <c r="UNL9" s="443"/>
      <c r="UNM9" s="443"/>
      <c r="UNN9" s="443"/>
      <c r="UNO9" s="291"/>
      <c r="UNP9" s="292"/>
      <c r="UNQ9" s="293"/>
      <c r="UNR9" s="289"/>
      <c r="UNS9" s="290"/>
      <c r="UNT9" s="443"/>
      <c r="UNU9" s="443"/>
      <c r="UNV9" s="443"/>
      <c r="UNW9" s="291"/>
      <c r="UNX9" s="292"/>
      <c r="UNY9" s="293"/>
      <c r="UNZ9" s="289"/>
      <c r="UOA9" s="290"/>
      <c r="UOB9" s="443"/>
      <c r="UOC9" s="443"/>
      <c r="UOD9" s="443"/>
      <c r="UOE9" s="291"/>
      <c r="UOF9" s="292"/>
      <c r="UOG9" s="293"/>
      <c r="UOH9" s="289"/>
      <c r="UOI9" s="290"/>
      <c r="UOJ9" s="443"/>
      <c r="UOK9" s="443"/>
      <c r="UOL9" s="443"/>
      <c r="UOM9" s="291"/>
      <c r="UON9" s="292"/>
      <c r="UOO9" s="293"/>
      <c r="UOP9" s="289"/>
      <c r="UOQ9" s="290"/>
      <c r="UOR9" s="443"/>
      <c r="UOS9" s="443"/>
      <c r="UOT9" s="443"/>
      <c r="UOU9" s="291"/>
      <c r="UOV9" s="292"/>
      <c r="UOW9" s="293"/>
      <c r="UOX9" s="289"/>
      <c r="UOY9" s="290"/>
      <c r="UOZ9" s="443"/>
      <c r="UPA9" s="443"/>
      <c r="UPB9" s="443"/>
      <c r="UPC9" s="291"/>
      <c r="UPD9" s="292"/>
      <c r="UPE9" s="293"/>
      <c r="UPF9" s="289"/>
      <c r="UPG9" s="290"/>
      <c r="UPH9" s="443"/>
      <c r="UPI9" s="443"/>
      <c r="UPJ9" s="443"/>
      <c r="UPK9" s="291"/>
      <c r="UPL9" s="292"/>
      <c r="UPM9" s="293"/>
      <c r="UPN9" s="289"/>
      <c r="UPO9" s="290"/>
      <c r="UPP9" s="443"/>
      <c r="UPQ9" s="443"/>
      <c r="UPR9" s="443"/>
      <c r="UPS9" s="291"/>
      <c r="UPT9" s="292"/>
      <c r="UPU9" s="293"/>
      <c r="UPV9" s="289"/>
      <c r="UPW9" s="290"/>
      <c r="UPX9" s="443"/>
      <c r="UPY9" s="443"/>
      <c r="UPZ9" s="443"/>
      <c r="UQA9" s="291"/>
      <c r="UQB9" s="292"/>
      <c r="UQC9" s="293"/>
      <c r="UQD9" s="289"/>
      <c r="UQE9" s="290"/>
      <c r="UQF9" s="443"/>
      <c r="UQG9" s="443"/>
      <c r="UQH9" s="443"/>
      <c r="UQI9" s="291"/>
      <c r="UQJ9" s="292"/>
      <c r="UQK9" s="293"/>
      <c r="UQL9" s="289"/>
      <c r="UQM9" s="290"/>
      <c r="UQN9" s="443"/>
      <c r="UQO9" s="443"/>
      <c r="UQP9" s="443"/>
      <c r="UQQ9" s="291"/>
      <c r="UQR9" s="292"/>
      <c r="UQS9" s="293"/>
      <c r="UQT9" s="289"/>
      <c r="UQU9" s="290"/>
      <c r="UQV9" s="443"/>
      <c r="UQW9" s="443"/>
      <c r="UQX9" s="443"/>
      <c r="UQY9" s="291"/>
      <c r="UQZ9" s="292"/>
      <c r="URA9" s="293"/>
      <c r="URB9" s="289"/>
      <c r="URC9" s="290"/>
      <c r="URD9" s="443"/>
      <c r="URE9" s="443"/>
      <c r="URF9" s="443"/>
      <c r="URG9" s="291"/>
      <c r="URH9" s="292"/>
      <c r="URI9" s="293"/>
      <c r="URJ9" s="289"/>
      <c r="URK9" s="290"/>
      <c r="URL9" s="443"/>
      <c r="URM9" s="443"/>
      <c r="URN9" s="443"/>
      <c r="URO9" s="291"/>
      <c r="URP9" s="292"/>
      <c r="URQ9" s="293"/>
      <c r="URR9" s="289"/>
      <c r="URS9" s="290"/>
      <c r="URT9" s="443"/>
      <c r="URU9" s="443"/>
      <c r="URV9" s="443"/>
      <c r="URW9" s="291"/>
      <c r="URX9" s="292"/>
      <c r="URY9" s="293"/>
      <c r="URZ9" s="289"/>
      <c r="USA9" s="290"/>
      <c r="USB9" s="443"/>
      <c r="USC9" s="443"/>
      <c r="USD9" s="443"/>
      <c r="USE9" s="291"/>
      <c r="USF9" s="292"/>
      <c r="USG9" s="293"/>
      <c r="USH9" s="289"/>
      <c r="USI9" s="290"/>
      <c r="USJ9" s="443"/>
      <c r="USK9" s="443"/>
      <c r="USL9" s="443"/>
      <c r="USM9" s="291"/>
      <c r="USN9" s="292"/>
      <c r="USO9" s="293"/>
      <c r="USP9" s="289"/>
      <c r="USQ9" s="290"/>
      <c r="USR9" s="443"/>
      <c r="USS9" s="443"/>
      <c r="UST9" s="443"/>
      <c r="USU9" s="291"/>
      <c r="USV9" s="292"/>
      <c r="USW9" s="293"/>
      <c r="USX9" s="289"/>
      <c r="USY9" s="290"/>
      <c r="USZ9" s="443"/>
      <c r="UTA9" s="443"/>
      <c r="UTB9" s="443"/>
      <c r="UTC9" s="291"/>
      <c r="UTD9" s="292"/>
      <c r="UTE9" s="293"/>
      <c r="UTF9" s="289"/>
      <c r="UTG9" s="290"/>
      <c r="UTH9" s="443"/>
      <c r="UTI9" s="443"/>
      <c r="UTJ9" s="443"/>
      <c r="UTK9" s="291"/>
      <c r="UTL9" s="292"/>
      <c r="UTM9" s="293"/>
      <c r="UTN9" s="289"/>
      <c r="UTO9" s="290"/>
      <c r="UTP9" s="443"/>
      <c r="UTQ9" s="443"/>
      <c r="UTR9" s="443"/>
      <c r="UTS9" s="291"/>
      <c r="UTT9" s="292"/>
      <c r="UTU9" s="293"/>
      <c r="UTV9" s="289"/>
      <c r="UTW9" s="290"/>
      <c r="UTX9" s="443"/>
      <c r="UTY9" s="443"/>
      <c r="UTZ9" s="443"/>
      <c r="UUA9" s="291"/>
      <c r="UUB9" s="292"/>
      <c r="UUC9" s="293"/>
      <c r="UUD9" s="289"/>
      <c r="UUE9" s="290"/>
      <c r="UUF9" s="443"/>
      <c r="UUG9" s="443"/>
      <c r="UUH9" s="443"/>
      <c r="UUI9" s="291"/>
      <c r="UUJ9" s="292"/>
      <c r="UUK9" s="293"/>
      <c r="UUL9" s="289"/>
      <c r="UUM9" s="290"/>
      <c r="UUN9" s="443"/>
      <c r="UUO9" s="443"/>
      <c r="UUP9" s="443"/>
      <c r="UUQ9" s="291"/>
      <c r="UUR9" s="292"/>
      <c r="UUS9" s="293"/>
      <c r="UUT9" s="289"/>
      <c r="UUU9" s="290"/>
      <c r="UUV9" s="443"/>
      <c r="UUW9" s="443"/>
      <c r="UUX9" s="443"/>
      <c r="UUY9" s="291"/>
      <c r="UUZ9" s="292"/>
      <c r="UVA9" s="293"/>
      <c r="UVB9" s="289"/>
      <c r="UVC9" s="290"/>
      <c r="UVD9" s="443"/>
      <c r="UVE9" s="443"/>
      <c r="UVF9" s="443"/>
      <c r="UVG9" s="291"/>
      <c r="UVH9" s="292"/>
      <c r="UVI9" s="293"/>
      <c r="UVJ9" s="289"/>
      <c r="UVK9" s="290"/>
      <c r="UVL9" s="443"/>
      <c r="UVM9" s="443"/>
      <c r="UVN9" s="443"/>
      <c r="UVO9" s="291"/>
      <c r="UVP9" s="292"/>
      <c r="UVQ9" s="293"/>
      <c r="UVR9" s="289"/>
      <c r="UVS9" s="290"/>
      <c r="UVT9" s="443"/>
      <c r="UVU9" s="443"/>
      <c r="UVV9" s="443"/>
      <c r="UVW9" s="291"/>
      <c r="UVX9" s="292"/>
      <c r="UVY9" s="293"/>
      <c r="UVZ9" s="289"/>
      <c r="UWA9" s="290"/>
      <c r="UWB9" s="443"/>
      <c r="UWC9" s="443"/>
      <c r="UWD9" s="443"/>
      <c r="UWE9" s="291"/>
      <c r="UWF9" s="292"/>
      <c r="UWG9" s="293"/>
      <c r="UWH9" s="289"/>
      <c r="UWI9" s="290"/>
      <c r="UWJ9" s="443"/>
      <c r="UWK9" s="443"/>
      <c r="UWL9" s="443"/>
      <c r="UWM9" s="291"/>
      <c r="UWN9" s="292"/>
      <c r="UWO9" s="293"/>
      <c r="UWP9" s="289"/>
      <c r="UWQ9" s="290"/>
      <c r="UWR9" s="443"/>
      <c r="UWS9" s="443"/>
      <c r="UWT9" s="443"/>
      <c r="UWU9" s="291"/>
      <c r="UWV9" s="292"/>
      <c r="UWW9" s="293"/>
      <c r="UWX9" s="289"/>
      <c r="UWY9" s="290"/>
      <c r="UWZ9" s="443"/>
      <c r="UXA9" s="443"/>
      <c r="UXB9" s="443"/>
      <c r="UXC9" s="291"/>
      <c r="UXD9" s="292"/>
      <c r="UXE9" s="293"/>
      <c r="UXF9" s="289"/>
      <c r="UXG9" s="290"/>
      <c r="UXH9" s="443"/>
      <c r="UXI9" s="443"/>
      <c r="UXJ9" s="443"/>
      <c r="UXK9" s="291"/>
      <c r="UXL9" s="292"/>
      <c r="UXM9" s="293"/>
      <c r="UXN9" s="289"/>
      <c r="UXO9" s="290"/>
      <c r="UXP9" s="443"/>
      <c r="UXQ9" s="443"/>
      <c r="UXR9" s="443"/>
      <c r="UXS9" s="291"/>
      <c r="UXT9" s="292"/>
      <c r="UXU9" s="293"/>
      <c r="UXV9" s="289"/>
      <c r="UXW9" s="290"/>
      <c r="UXX9" s="443"/>
      <c r="UXY9" s="443"/>
      <c r="UXZ9" s="443"/>
      <c r="UYA9" s="291"/>
      <c r="UYB9" s="292"/>
      <c r="UYC9" s="293"/>
      <c r="UYD9" s="289"/>
      <c r="UYE9" s="290"/>
      <c r="UYF9" s="443"/>
      <c r="UYG9" s="443"/>
      <c r="UYH9" s="443"/>
      <c r="UYI9" s="291"/>
      <c r="UYJ9" s="292"/>
      <c r="UYK9" s="293"/>
      <c r="UYL9" s="289"/>
      <c r="UYM9" s="290"/>
      <c r="UYN9" s="443"/>
      <c r="UYO9" s="443"/>
      <c r="UYP9" s="443"/>
      <c r="UYQ9" s="291"/>
      <c r="UYR9" s="292"/>
      <c r="UYS9" s="293"/>
      <c r="UYT9" s="289"/>
      <c r="UYU9" s="290"/>
      <c r="UYV9" s="443"/>
      <c r="UYW9" s="443"/>
      <c r="UYX9" s="443"/>
      <c r="UYY9" s="291"/>
      <c r="UYZ9" s="292"/>
      <c r="UZA9" s="293"/>
      <c r="UZB9" s="289"/>
      <c r="UZC9" s="290"/>
      <c r="UZD9" s="443"/>
      <c r="UZE9" s="443"/>
      <c r="UZF9" s="443"/>
      <c r="UZG9" s="291"/>
      <c r="UZH9" s="292"/>
      <c r="UZI9" s="293"/>
      <c r="UZJ9" s="289"/>
      <c r="UZK9" s="290"/>
      <c r="UZL9" s="443"/>
      <c r="UZM9" s="443"/>
      <c r="UZN9" s="443"/>
      <c r="UZO9" s="291"/>
      <c r="UZP9" s="292"/>
      <c r="UZQ9" s="293"/>
      <c r="UZR9" s="289"/>
      <c r="UZS9" s="290"/>
      <c r="UZT9" s="443"/>
      <c r="UZU9" s="443"/>
      <c r="UZV9" s="443"/>
      <c r="UZW9" s="291"/>
      <c r="UZX9" s="292"/>
      <c r="UZY9" s="293"/>
      <c r="UZZ9" s="289"/>
      <c r="VAA9" s="290"/>
      <c r="VAB9" s="443"/>
      <c r="VAC9" s="443"/>
      <c r="VAD9" s="443"/>
      <c r="VAE9" s="291"/>
      <c r="VAF9" s="292"/>
      <c r="VAG9" s="293"/>
      <c r="VAH9" s="289"/>
      <c r="VAI9" s="290"/>
      <c r="VAJ9" s="443"/>
      <c r="VAK9" s="443"/>
      <c r="VAL9" s="443"/>
      <c r="VAM9" s="291"/>
      <c r="VAN9" s="292"/>
      <c r="VAO9" s="293"/>
      <c r="VAP9" s="289"/>
      <c r="VAQ9" s="290"/>
      <c r="VAR9" s="443"/>
      <c r="VAS9" s="443"/>
      <c r="VAT9" s="443"/>
      <c r="VAU9" s="291"/>
      <c r="VAV9" s="292"/>
      <c r="VAW9" s="293"/>
      <c r="VAX9" s="289"/>
      <c r="VAY9" s="290"/>
      <c r="VAZ9" s="443"/>
      <c r="VBA9" s="443"/>
      <c r="VBB9" s="443"/>
      <c r="VBC9" s="291"/>
      <c r="VBD9" s="292"/>
      <c r="VBE9" s="293"/>
      <c r="VBF9" s="289"/>
      <c r="VBG9" s="290"/>
      <c r="VBH9" s="443"/>
      <c r="VBI9" s="443"/>
      <c r="VBJ9" s="443"/>
      <c r="VBK9" s="291"/>
      <c r="VBL9" s="292"/>
      <c r="VBM9" s="293"/>
      <c r="VBN9" s="289"/>
      <c r="VBO9" s="290"/>
      <c r="VBP9" s="443"/>
      <c r="VBQ9" s="443"/>
      <c r="VBR9" s="443"/>
      <c r="VBS9" s="291"/>
      <c r="VBT9" s="292"/>
      <c r="VBU9" s="293"/>
      <c r="VBV9" s="289"/>
      <c r="VBW9" s="290"/>
      <c r="VBX9" s="443"/>
      <c r="VBY9" s="443"/>
      <c r="VBZ9" s="443"/>
      <c r="VCA9" s="291"/>
      <c r="VCB9" s="292"/>
      <c r="VCC9" s="293"/>
      <c r="VCD9" s="289"/>
      <c r="VCE9" s="290"/>
      <c r="VCF9" s="443"/>
      <c r="VCG9" s="443"/>
      <c r="VCH9" s="443"/>
      <c r="VCI9" s="291"/>
      <c r="VCJ9" s="292"/>
      <c r="VCK9" s="293"/>
      <c r="VCL9" s="289"/>
      <c r="VCM9" s="290"/>
      <c r="VCN9" s="443"/>
      <c r="VCO9" s="443"/>
      <c r="VCP9" s="443"/>
      <c r="VCQ9" s="291"/>
      <c r="VCR9" s="292"/>
      <c r="VCS9" s="293"/>
      <c r="VCT9" s="289"/>
      <c r="VCU9" s="290"/>
      <c r="VCV9" s="443"/>
      <c r="VCW9" s="443"/>
      <c r="VCX9" s="443"/>
      <c r="VCY9" s="291"/>
      <c r="VCZ9" s="292"/>
      <c r="VDA9" s="293"/>
      <c r="VDB9" s="289"/>
      <c r="VDC9" s="290"/>
      <c r="VDD9" s="443"/>
      <c r="VDE9" s="443"/>
      <c r="VDF9" s="443"/>
      <c r="VDG9" s="291"/>
      <c r="VDH9" s="292"/>
      <c r="VDI9" s="293"/>
      <c r="VDJ9" s="289"/>
      <c r="VDK9" s="290"/>
      <c r="VDL9" s="443"/>
      <c r="VDM9" s="443"/>
      <c r="VDN9" s="443"/>
      <c r="VDO9" s="291"/>
      <c r="VDP9" s="292"/>
      <c r="VDQ9" s="293"/>
      <c r="VDR9" s="289"/>
      <c r="VDS9" s="290"/>
      <c r="VDT9" s="443"/>
      <c r="VDU9" s="443"/>
      <c r="VDV9" s="443"/>
      <c r="VDW9" s="291"/>
      <c r="VDX9" s="292"/>
      <c r="VDY9" s="293"/>
      <c r="VDZ9" s="289"/>
      <c r="VEA9" s="290"/>
      <c r="VEB9" s="443"/>
      <c r="VEC9" s="443"/>
      <c r="VED9" s="443"/>
      <c r="VEE9" s="291"/>
      <c r="VEF9" s="292"/>
      <c r="VEG9" s="293"/>
      <c r="VEH9" s="289"/>
      <c r="VEI9" s="290"/>
      <c r="VEJ9" s="443"/>
      <c r="VEK9" s="443"/>
      <c r="VEL9" s="443"/>
      <c r="VEM9" s="291"/>
      <c r="VEN9" s="292"/>
      <c r="VEO9" s="293"/>
      <c r="VEP9" s="289"/>
      <c r="VEQ9" s="290"/>
      <c r="VER9" s="443"/>
      <c r="VES9" s="443"/>
      <c r="VET9" s="443"/>
      <c r="VEU9" s="291"/>
      <c r="VEV9" s="292"/>
      <c r="VEW9" s="293"/>
      <c r="VEX9" s="289"/>
      <c r="VEY9" s="290"/>
      <c r="VEZ9" s="443"/>
      <c r="VFA9" s="443"/>
      <c r="VFB9" s="443"/>
      <c r="VFC9" s="291"/>
      <c r="VFD9" s="292"/>
      <c r="VFE9" s="293"/>
      <c r="VFF9" s="289"/>
      <c r="VFG9" s="290"/>
      <c r="VFH9" s="443"/>
      <c r="VFI9" s="443"/>
      <c r="VFJ9" s="443"/>
      <c r="VFK9" s="291"/>
      <c r="VFL9" s="292"/>
      <c r="VFM9" s="293"/>
      <c r="VFN9" s="289"/>
      <c r="VFO9" s="290"/>
      <c r="VFP9" s="443"/>
      <c r="VFQ9" s="443"/>
      <c r="VFR9" s="443"/>
      <c r="VFS9" s="291"/>
      <c r="VFT9" s="292"/>
      <c r="VFU9" s="293"/>
      <c r="VFV9" s="289"/>
      <c r="VFW9" s="290"/>
      <c r="VFX9" s="443"/>
      <c r="VFY9" s="443"/>
      <c r="VFZ9" s="443"/>
      <c r="VGA9" s="291"/>
      <c r="VGB9" s="292"/>
      <c r="VGC9" s="293"/>
      <c r="VGD9" s="289"/>
      <c r="VGE9" s="290"/>
      <c r="VGF9" s="443"/>
      <c r="VGG9" s="443"/>
      <c r="VGH9" s="443"/>
      <c r="VGI9" s="291"/>
      <c r="VGJ9" s="292"/>
      <c r="VGK9" s="293"/>
      <c r="VGL9" s="289"/>
      <c r="VGM9" s="290"/>
      <c r="VGN9" s="443"/>
      <c r="VGO9" s="443"/>
      <c r="VGP9" s="443"/>
      <c r="VGQ9" s="291"/>
      <c r="VGR9" s="292"/>
      <c r="VGS9" s="293"/>
      <c r="VGT9" s="289"/>
      <c r="VGU9" s="290"/>
      <c r="VGV9" s="443"/>
      <c r="VGW9" s="443"/>
      <c r="VGX9" s="443"/>
      <c r="VGY9" s="291"/>
      <c r="VGZ9" s="292"/>
      <c r="VHA9" s="293"/>
      <c r="VHB9" s="289"/>
      <c r="VHC9" s="290"/>
      <c r="VHD9" s="443"/>
      <c r="VHE9" s="443"/>
      <c r="VHF9" s="443"/>
      <c r="VHG9" s="291"/>
      <c r="VHH9" s="292"/>
      <c r="VHI9" s="293"/>
      <c r="VHJ9" s="289"/>
      <c r="VHK9" s="290"/>
      <c r="VHL9" s="443"/>
      <c r="VHM9" s="443"/>
      <c r="VHN9" s="443"/>
      <c r="VHO9" s="291"/>
      <c r="VHP9" s="292"/>
      <c r="VHQ9" s="293"/>
      <c r="VHR9" s="289"/>
      <c r="VHS9" s="290"/>
      <c r="VHT9" s="443"/>
      <c r="VHU9" s="443"/>
      <c r="VHV9" s="443"/>
      <c r="VHW9" s="291"/>
      <c r="VHX9" s="292"/>
      <c r="VHY9" s="293"/>
      <c r="VHZ9" s="289"/>
      <c r="VIA9" s="290"/>
      <c r="VIB9" s="443"/>
      <c r="VIC9" s="443"/>
      <c r="VID9" s="443"/>
      <c r="VIE9" s="291"/>
      <c r="VIF9" s="292"/>
      <c r="VIG9" s="293"/>
      <c r="VIH9" s="289"/>
      <c r="VII9" s="290"/>
      <c r="VIJ9" s="443"/>
      <c r="VIK9" s="443"/>
      <c r="VIL9" s="443"/>
      <c r="VIM9" s="291"/>
      <c r="VIN9" s="292"/>
      <c r="VIO9" s="293"/>
      <c r="VIP9" s="289"/>
      <c r="VIQ9" s="290"/>
      <c r="VIR9" s="443"/>
      <c r="VIS9" s="443"/>
      <c r="VIT9" s="443"/>
      <c r="VIU9" s="291"/>
      <c r="VIV9" s="292"/>
      <c r="VIW9" s="293"/>
      <c r="VIX9" s="289"/>
      <c r="VIY9" s="290"/>
      <c r="VIZ9" s="443"/>
      <c r="VJA9" s="443"/>
      <c r="VJB9" s="443"/>
      <c r="VJC9" s="291"/>
      <c r="VJD9" s="292"/>
      <c r="VJE9" s="293"/>
      <c r="VJF9" s="289"/>
      <c r="VJG9" s="290"/>
      <c r="VJH9" s="443"/>
      <c r="VJI9" s="443"/>
      <c r="VJJ9" s="443"/>
      <c r="VJK9" s="291"/>
      <c r="VJL9" s="292"/>
      <c r="VJM9" s="293"/>
      <c r="VJN9" s="289"/>
      <c r="VJO9" s="290"/>
      <c r="VJP9" s="443"/>
      <c r="VJQ9" s="443"/>
      <c r="VJR9" s="443"/>
      <c r="VJS9" s="291"/>
      <c r="VJT9" s="292"/>
      <c r="VJU9" s="293"/>
      <c r="VJV9" s="289"/>
      <c r="VJW9" s="290"/>
      <c r="VJX9" s="443"/>
      <c r="VJY9" s="443"/>
      <c r="VJZ9" s="443"/>
      <c r="VKA9" s="291"/>
      <c r="VKB9" s="292"/>
      <c r="VKC9" s="293"/>
      <c r="VKD9" s="289"/>
      <c r="VKE9" s="290"/>
      <c r="VKF9" s="443"/>
      <c r="VKG9" s="443"/>
      <c r="VKH9" s="443"/>
      <c r="VKI9" s="291"/>
      <c r="VKJ9" s="292"/>
      <c r="VKK9" s="293"/>
      <c r="VKL9" s="289"/>
      <c r="VKM9" s="290"/>
      <c r="VKN9" s="443"/>
      <c r="VKO9" s="443"/>
      <c r="VKP9" s="443"/>
      <c r="VKQ9" s="291"/>
      <c r="VKR9" s="292"/>
      <c r="VKS9" s="293"/>
      <c r="VKT9" s="289"/>
      <c r="VKU9" s="290"/>
      <c r="VKV9" s="443"/>
      <c r="VKW9" s="443"/>
      <c r="VKX9" s="443"/>
      <c r="VKY9" s="291"/>
      <c r="VKZ9" s="292"/>
      <c r="VLA9" s="293"/>
      <c r="VLB9" s="289"/>
      <c r="VLC9" s="290"/>
      <c r="VLD9" s="443"/>
      <c r="VLE9" s="443"/>
      <c r="VLF9" s="443"/>
      <c r="VLG9" s="291"/>
      <c r="VLH9" s="292"/>
      <c r="VLI9" s="293"/>
      <c r="VLJ9" s="289"/>
      <c r="VLK9" s="290"/>
      <c r="VLL9" s="443"/>
      <c r="VLM9" s="443"/>
      <c r="VLN9" s="443"/>
      <c r="VLO9" s="291"/>
      <c r="VLP9" s="292"/>
      <c r="VLQ9" s="293"/>
      <c r="VLR9" s="289"/>
      <c r="VLS9" s="290"/>
      <c r="VLT9" s="443"/>
      <c r="VLU9" s="443"/>
      <c r="VLV9" s="443"/>
      <c r="VLW9" s="291"/>
      <c r="VLX9" s="292"/>
      <c r="VLY9" s="293"/>
      <c r="VLZ9" s="289"/>
      <c r="VMA9" s="290"/>
      <c r="VMB9" s="443"/>
      <c r="VMC9" s="443"/>
      <c r="VMD9" s="443"/>
      <c r="VME9" s="291"/>
      <c r="VMF9" s="292"/>
      <c r="VMG9" s="293"/>
      <c r="VMH9" s="289"/>
      <c r="VMI9" s="290"/>
      <c r="VMJ9" s="443"/>
      <c r="VMK9" s="443"/>
      <c r="VML9" s="443"/>
      <c r="VMM9" s="291"/>
      <c r="VMN9" s="292"/>
      <c r="VMO9" s="293"/>
      <c r="VMP9" s="289"/>
      <c r="VMQ9" s="290"/>
      <c r="VMR9" s="443"/>
      <c r="VMS9" s="443"/>
      <c r="VMT9" s="443"/>
      <c r="VMU9" s="291"/>
      <c r="VMV9" s="292"/>
      <c r="VMW9" s="293"/>
      <c r="VMX9" s="289"/>
      <c r="VMY9" s="290"/>
      <c r="VMZ9" s="443"/>
      <c r="VNA9" s="443"/>
      <c r="VNB9" s="443"/>
      <c r="VNC9" s="291"/>
      <c r="VND9" s="292"/>
      <c r="VNE9" s="293"/>
      <c r="VNF9" s="289"/>
      <c r="VNG9" s="290"/>
      <c r="VNH9" s="443"/>
      <c r="VNI9" s="443"/>
      <c r="VNJ9" s="443"/>
      <c r="VNK9" s="291"/>
      <c r="VNL9" s="292"/>
      <c r="VNM9" s="293"/>
      <c r="VNN9" s="289"/>
      <c r="VNO9" s="290"/>
      <c r="VNP9" s="443"/>
      <c r="VNQ9" s="443"/>
      <c r="VNR9" s="443"/>
      <c r="VNS9" s="291"/>
      <c r="VNT9" s="292"/>
      <c r="VNU9" s="293"/>
      <c r="VNV9" s="289"/>
      <c r="VNW9" s="290"/>
      <c r="VNX9" s="443"/>
      <c r="VNY9" s="443"/>
      <c r="VNZ9" s="443"/>
      <c r="VOA9" s="291"/>
      <c r="VOB9" s="292"/>
      <c r="VOC9" s="293"/>
      <c r="VOD9" s="289"/>
      <c r="VOE9" s="290"/>
      <c r="VOF9" s="443"/>
      <c r="VOG9" s="443"/>
      <c r="VOH9" s="443"/>
      <c r="VOI9" s="291"/>
      <c r="VOJ9" s="292"/>
      <c r="VOK9" s="293"/>
      <c r="VOL9" s="289"/>
      <c r="VOM9" s="290"/>
      <c r="VON9" s="443"/>
      <c r="VOO9" s="443"/>
      <c r="VOP9" s="443"/>
      <c r="VOQ9" s="291"/>
      <c r="VOR9" s="292"/>
      <c r="VOS9" s="293"/>
      <c r="VOT9" s="289"/>
      <c r="VOU9" s="290"/>
      <c r="VOV9" s="443"/>
      <c r="VOW9" s="443"/>
      <c r="VOX9" s="443"/>
      <c r="VOY9" s="291"/>
      <c r="VOZ9" s="292"/>
      <c r="VPA9" s="293"/>
      <c r="VPB9" s="289"/>
      <c r="VPC9" s="290"/>
      <c r="VPD9" s="443"/>
      <c r="VPE9" s="443"/>
      <c r="VPF9" s="443"/>
      <c r="VPG9" s="291"/>
      <c r="VPH9" s="292"/>
      <c r="VPI9" s="293"/>
      <c r="VPJ9" s="289"/>
      <c r="VPK9" s="290"/>
      <c r="VPL9" s="443"/>
      <c r="VPM9" s="443"/>
      <c r="VPN9" s="443"/>
      <c r="VPO9" s="291"/>
      <c r="VPP9" s="292"/>
      <c r="VPQ9" s="293"/>
      <c r="VPR9" s="289"/>
      <c r="VPS9" s="290"/>
      <c r="VPT9" s="443"/>
      <c r="VPU9" s="443"/>
      <c r="VPV9" s="443"/>
      <c r="VPW9" s="291"/>
      <c r="VPX9" s="292"/>
      <c r="VPY9" s="293"/>
      <c r="VPZ9" s="289"/>
      <c r="VQA9" s="290"/>
      <c r="VQB9" s="443"/>
      <c r="VQC9" s="443"/>
      <c r="VQD9" s="443"/>
      <c r="VQE9" s="291"/>
      <c r="VQF9" s="292"/>
      <c r="VQG9" s="293"/>
      <c r="VQH9" s="289"/>
      <c r="VQI9" s="290"/>
      <c r="VQJ9" s="443"/>
      <c r="VQK9" s="443"/>
      <c r="VQL9" s="443"/>
      <c r="VQM9" s="291"/>
      <c r="VQN9" s="292"/>
      <c r="VQO9" s="293"/>
      <c r="VQP9" s="289"/>
      <c r="VQQ9" s="290"/>
      <c r="VQR9" s="443"/>
      <c r="VQS9" s="443"/>
      <c r="VQT9" s="443"/>
      <c r="VQU9" s="291"/>
      <c r="VQV9" s="292"/>
      <c r="VQW9" s="293"/>
      <c r="VQX9" s="289"/>
      <c r="VQY9" s="290"/>
      <c r="VQZ9" s="443"/>
      <c r="VRA9" s="443"/>
      <c r="VRB9" s="443"/>
      <c r="VRC9" s="291"/>
      <c r="VRD9" s="292"/>
      <c r="VRE9" s="293"/>
      <c r="VRF9" s="289"/>
      <c r="VRG9" s="290"/>
      <c r="VRH9" s="443"/>
      <c r="VRI9" s="443"/>
      <c r="VRJ9" s="443"/>
      <c r="VRK9" s="291"/>
      <c r="VRL9" s="292"/>
      <c r="VRM9" s="293"/>
      <c r="VRN9" s="289"/>
      <c r="VRO9" s="290"/>
      <c r="VRP9" s="443"/>
      <c r="VRQ9" s="443"/>
      <c r="VRR9" s="443"/>
      <c r="VRS9" s="291"/>
      <c r="VRT9" s="292"/>
      <c r="VRU9" s="293"/>
      <c r="VRV9" s="289"/>
      <c r="VRW9" s="290"/>
      <c r="VRX9" s="443"/>
      <c r="VRY9" s="443"/>
      <c r="VRZ9" s="443"/>
      <c r="VSA9" s="291"/>
      <c r="VSB9" s="292"/>
      <c r="VSC9" s="293"/>
      <c r="VSD9" s="289"/>
      <c r="VSE9" s="290"/>
      <c r="VSF9" s="443"/>
      <c r="VSG9" s="443"/>
      <c r="VSH9" s="443"/>
      <c r="VSI9" s="291"/>
      <c r="VSJ9" s="292"/>
      <c r="VSK9" s="293"/>
      <c r="VSL9" s="289"/>
      <c r="VSM9" s="290"/>
      <c r="VSN9" s="443"/>
      <c r="VSO9" s="443"/>
      <c r="VSP9" s="443"/>
      <c r="VSQ9" s="291"/>
      <c r="VSR9" s="292"/>
      <c r="VSS9" s="293"/>
      <c r="VST9" s="289"/>
      <c r="VSU9" s="290"/>
      <c r="VSV9" s="443"/>
      <c r="VSW9" s="443"/>
      <c r="VSX9" s="443"/>
      <c r="VSY9" s="291"/>
      <c r="VSZ9" s="292"/>
      <c r="VTA9" s="293"/>
      <c r="VTB9" s="289"/>
      <c r="VTC9" s="290"/>
      <c r="VTD9" s="443"/>
      <c r="VTE9" s="443"/>
      <c r="VTF9" s="443"/>
      <c r="VTG9" s="291"/>
      <c r="VTH9" s="292"/>
      <c r="VTI9" s="293"/>
      <c r="VTJ9" s="289"/>
      <c r="VTK9" s="290"/>
      <c r="VTL9" s="443"/>
      <c r="VTM9" s="443"/>
      <c r="VTN9" s="443"/>
      <c r="VTO9" s="291"/>
      <c r="VTP9" s="292"/>
      <c r="VTQ9" s="293"/>
      <c r="VTR9" s="289"/>
      <c r="VTS9" s="290"/>
      <c r="VTT9" s="443"/>
      <c r="VTU9" s="443"/>
      <c r="VTV9" s="443"/>
      <c r="VTW9" s="291"/>
      <c r="VTX9" s="292"/>
      <c r="VTY9" s="293"/>
      <c r="VTZ9" s="289"/>
      <c r="VUA9" s="290"/>
      <c r="VUB9" s="443"/>
      <c r="VUC9" s="443"/>
      <c r="VUD9" s="443"/>
      <c r="VUE9" s="291"/>
      <c r="VUF9" s="292"/>
      <c r="VUG9" s="293"/>
      <c r="VUH9" s="289"/>
      <c r="VUI9" s="290"/>
      <c r="VUJ9" s="443"/>
      <c r="VUK9" s="443"/>
      <c r="VUL9" s="443"/>
      <c r="VUM9" s="291"/>
      <c r="VUN9" s="292"/>
      <c r="VUO9" s="293"/>
      <c r="VUP9" s="289"/>
      <c r="VUQ9" s="290"/>
      <c r="VUR9" s="443"/>
      <c r="VUS9" s="443"/>
      <c r="VUT9" s="443"/>
      <c r="VUU9" s="291"/>
      <c r="VUV9" s="292"/>
      <c r="VUW9" s="293"/>
      <c r="VUX9" s="289"/>
      <c r="VUY9" s="290"/>
      <c r="VUZ9" s="443"/>
      <c r="VVA9" s="443"/>
      <c r="VVB9" s="443"/>
      <c r="VVC9" s="291"/>
      <c r="VVD9" s="292"/>
      <c r="VVE9" s="293"/>
      <c r="VVF9" s="289"/>
      <c r="VVG9" s="290"/>
      <c r="VVH9" s="443"/>
      <c r="VVI9" s="443"/>
      <c r="VVJ9" s="443"/>
      <c r="VVK9" s="291"/>
      <c r="VVL9" s="292"/>
      <c r="VVM9" s="293"/>
      <c r="VVN9" s="289"/>
      <c r="VVO9" s="290"/>
      <c r="VVP9" s="443"/>
      <c r="VVQ9" s="443"/>
      <c r="VVR9" s="443"/>
      <c r="VVS9" s="291"/>
      <c r="VVT9" s="292"/>
      <c r="VVU9" s="293"/>
      <c r="VVV9" s="289"/>
      <c r="VVW9" s="290"/>
      <c r="VVX9" s="443"/>
      <c r="VVY9" s="443"/>
      <c r="VVZ9" s="443"/>
      <c r="VWA9" s="291"/>
      <c r="VWB9" s="292"/>
      <c r="VWC9" s="293"/>
      <c r="VWD9" s="289"/>
      <c r="VWE9" s="290"/>
      <c r="VWF9" s="443"/>
      <c r="VWG9" s="443"/>
      <c r="VWH9" s="443"/>
      <c r="VWI9" s="291"/>
      <c r="VWJ9" s="292"/>
      <c r="VWK9" s="293"/>
      <c r="VWL9" s="289"/>
      <c r="VWM9" s="290"/>
      <c r="VWN9" s="443"/>
      <c r="VWO9" s="443"/>
      <c r="VWP9" s="443"/>
      <c r="VWQ9" s="291"/>
      <c r="VWR9" s="292"/>
      <c r="VWS9" s="293"/>
      <c r="VWT9" s="289"/>
      <c r="VWU9" s="290"/>
      <c r="VWV9" s="443"/>
      <c r="VWW9" s="443"/>
      <c r="VWX9" s="443"/>
      <c r="VWY9" s="291"/>
      <c r="VWZ9" s="292"/>
      <c r="VXA9" s="293"/>
      <c r="VXB9" s="289"/>
      <c r="VXC9" s="290"/>
      <c r="VXD9" s="443"/>
      <c r="VXE9" s="443"/>
      <c r="VXF9" s="443"/>
      <c r="VXG9" s="291"/>
      <c r="VXH9" s="292"/>
      <c r="VXI9" s="293"/>
      <c r="VXJ9" s="289"/>
      <c r="VXK9" s="290"/>
      <c r="VXL9" s="443"/>
      <c r="VXM9" s="443"/>
      <c r="VXN9" s="443"/>
      <c r="VXO9" s="291"/>
      <c r="VXP9" s="292"/>
      <c r="VXQ9" s="293"/>
      <c r="VXR9" s="289"/>
      <c r="VXS9" s="290"/>
      <c r="VXT9" s="443"/>
      <c r="VXU9" s="443"/>
      <c r="VXV9" s="443"/>
      <c r="VXW9" s="291"/>
      <c r="VXX9" s="292"/>
      <c r="VXY9" s="293"/>
      <c r="VXZ9" s="289"/>
      <c r="VYA9" s="290"/>
      <c r="VYB9" s="443"/>
      <c r="VYC9" s="443"/>
      <c r="VYD9" s="443"/>
      <c r="VYE9" s="291"/>
      <c r="VYF9" s="292"/>
      <c r="VYG9" s="293"/>
      <c r="VYH9" s="289"/>
      <c r="VYI9" s="290"/>
      <c r="VYJ9" s="443"/>
      <c r="VYK9" s="443"/>
      <c r="VYL9" s="443"/>
      <c r="VYM9" s="291"/>
      <c r="VYN9" s="292"/>
      <c r="VYO9" s="293"/>
      <c r="VYP9" s="289"/>
      <c r="VYQ9" s="290"/>
      <c r="VYR9" s="443"/>
      <c r="VYS9" s="443"/>
      <c r="VYT9" s="443"/>
      <c r="VYU9" s="291"/>
      <c r="VYV9" s="292"/>
      <c r="VYW9" s="293"/>
      <c r="VYX9" s="289"/>
      <c r="VYY9" s="290"/>
      <c r="VYZ9" s="443"/>
      <c r="VZA9" s="443"/>
      <c r="VZB9" s="443"/>
      <c r="VZC9" s="291"/>
      <c r="VZD9" s="292"/>
      <c r="VZE9" s="293"/>
      <c r="VZF9" s="289"/>
      <c r="VZG9" s="290"/>
      <c r="VZH9" s="443"/>
      <c r="VZI9" s="443"/>
      <c r="VZJ9" s="443"/>
      <c r="VZK9" s="291"/>
      <c r="VZL9" s="292"/>
      <c r="VZM9" s="293"/>
      <c r="VZN9" s="289"/>
      <c r="VZO9" s="290"/>
      <c r="VZP9" s="443"/>
      <c r="VZQ9" s="443"/>
      <c r="VZR9" s="443"/>
      <c r="VZS9" s="291"/>
      <c r="VZT9" s="292"/>
      <c r="VZU9" s="293"/>
      <c r="VZV9" s="289"/>
      <c r="VZW9" s="290"/>
      <c r="VZX9" s="443"/>
      <c r="VZY9" s="443"/>
      <c r="VZZ9" s="443"/>
      <c r="WAA9" s="291"/>
      <c r="WAB9" s="292"/>
      <c r="WAC9" s="293"/>
      <c r="WAD9" s="289"/>
      <c r="WAE9" s="290"/>
      <c r="WAF9" s="443"/>
      <c r="WAG9" s="443"/>
      <c r="WAH9" s="443"/>
      <c r="WAI9" s="291"/>
      <c r="WAJ9" s="292"/>
      <c r="WAK9" s="293"/>
      <c r="WAL9" s="289"/>
      <c r="WAM9" s="290"/>
      <c r="WAN9" s="443"/>
      <c r="WAO9" s="443"/>
      <c r="WAP9" s="443"/>
      <c r="WAQ9" s="291"/>
      <c r="WAR9" s="292"/>
      <c r="WAS9" s="293"/>
      <c r="WAT9" s="289"/>
      <c r="WAU9" s="290"/>
      <c r="WAV9" s="443"/>
      <c r="WAW9" s="443"/>
      <c r="WAX9" s="443"/>
      <c r="WAY9" s="291"/>
      <c r="WAZ9" s="292"/>
      <c r="WBA9" s="293"/>
      <c r="WBB9" s="289"/>
      <c r="WBC9" s="290"/>
      <c r="WBD9" s="443"/>
      <c r="WBE9" s="443"/>
      <c r="WBF9" s="443"/>
      <c r="WBG9" s="291"/>
      <c r="WBH9" s="292"/>
      <c r="WBI9" s="293"/>
      <c r="WBJ9" s="289"/>
      <c r="WBK9" s="290"/>
      <c r="WBL9" s="443"/>
      <c r="WBM9" s="443"/>
      <c r="WBN9" s="443"/>
      <c r="WBO9" s="291"/>
      <c r="WBP9" s="292"/>
      <c r="WBQ9" s="293"/>
      <c r="WBR9" s="289"/>
      <c r="WBS9" s="290"/>
      <c r="WBT9" s="443"/>
      <c r="WBU9" s="443"/>
      <c r="WBV9" s="443"/>
      <c r="WBW9" s="291"/>
      <c r="WBX9" s="292"/>
      <c r="WBY9" s="293"/>
      <c r="WBZ9" s="289"/>
      <c r="WCA9" s="290"/>
      <c r="WCB9" s="443"/>
      <c r="WCC9" s="443"/>
      <c r="WCD9" s="443"/>
      <c r="WCE9" s="291"/>
      <c r="WCF9" s="292"/>
      <c r="WCG9" s="293"/>
      <c r="WCH9" s="289"/>
      <c r="WCI9" s="290"/>
      <c r="WCJ9" s="443"/>
      <c r="WCK9" s="443"/>
      <c r="WCL9" s="443"/>
      <c r="WCM9" s="291"/>
      <c r="WCN9" s="292"/>
      <c r="WCO9" s="293"/>
      <c r="WCP9" s="289"/>
      <c r="WCQ9" s="290"/>
      <c r="WCR9" s="443"/>
      <c r="WCS9" s="443"/>
      <c r="WCT9" s="443"/>
      <c r="WCU9" s="291"/>
      <c r="WCV9" s="292"/>
      <c r="WCW9" s="293"/>
      <c r="WCX9" s="289"/>
      <c r="WCY9" s="290"/>
      <c r="WCZ9" s="443"/>
      <c r="WDA9" s="443"/>
      <c r="WDB9" s="443"/>
      <c r="WDC9" s="291"/>
      <c r="WDD9" s="292"/>
      <c r="WDE9" s="293"/>
      <c r="WDF9" s="289"/>
      <c r="WDG9" s="290"/>
      <c r="WDH9" s="443"/>
      <c r="WDI9" s="443"/>
      <c r="WDJ9" s="443"/>
      <c r="WDK9" s="291"/>
      <c r="WDL9" s="292"/>
      <c r="WDM9" s="293"/>
      <c r="WDN9" s="289"/>
      <c r="WDO9" s="290"/>
      <c r="WDP9" s="443"/>
      <c r="WDQ9" s="443"/>
      <c r="WDR9" s="443"/>
      <c r="WDS9" s="291"/>
      <c r="WDT9" s="292"/>
      <c r="WDU9" s="293"/>
      <c r="WDV9" s="289"/>
      <c r="WDW9" s="290"/>
      <c r="WDX9" s="443"/>
      <c r="WDY9" s="443"/>
      <c r="WDZ9" s="443"/>
      <c r="WEA9" s="291"/>
      <c r="WEB9" s="292"/>
      <c r="WEC9" s="293"/>
      <c r="WED9" s="289"/>
      <c r="WEE9" s="290"/>
      <c r="WEF9" s="443"/>
      <c r="WEG9" s="443"/>
      <c r="WEH9" s="443"/>
      <c r="WEI9" s="291"/>
      <c r="WEJ9" s="292"/>
      <c r="WEK9" s="293"/>
      <c r="WEL9" s="289"/>
      <c r="WEM9" s="290"/>
      <c r="WEN9" s="443"/>
      <c r="WEO9" s="443"/>
      <c r="WEP9" s="443"/>
      <c r="WEQ9" s="291"/>
      <c r="WER9" s="292"/>
      <c r="WES9" s="293"/>
      <c r="WET9" s="289"/>
      <c r="WEU9" s="290"/>
      <c r="WEV9" s="443"/>
      <c r="WEW9" s="443"/>
      <c r="WEX9" s="443"/>
      <c r="WEY9" s="291"/>
      <c r="WEZ9" s="292"/>
      <c r="WFA9" s="293"/>
      <c r="WFB9" s="289"/>
      <c r="WFC9" s="290"/>
      <c r="WFD9" s="443"/>
      <c r="WFE9" s="443"/>
      <c r="WFF9" s="443"/>
      <c r="WFG9" s="291"/>
      <c r="WFH9" s="292"/>
      <c r="WFI9" s="293"/>
      <c r="WFJ9" s="289"/>
      <c r="WFK9" s="290"/>
      <c r="WFL9" s="443"/>
      <c r="WFM9" s="443"/>
      <c r="WFN9" s="443"/>
      <c r="WFO9" s="291"/>
      <c r="WFP9" s="292"/>
      <c r="WFQ9" s="293"/>
      <c r="WFR9" s="289"/>
      <c r="WFS9" s="290"/>
      <c r="WFT9" s="443"/>
      <c r="WFU9" s="443"/>
      <c r="WFV9" s="443"/>
      <c r="WFW9" s="291"/>
      <c r="WFX9" s="292"/>
      <c r="WFY9" s="293"/>
      <c r="WFZ9" s="289"/>
      <c r="WGA9" s="290"/>
      <c r="WGB9" s="443"/>
      <c r="WGC9" s="443"/>
      <c r="WGD9" s="443"/>
      <c r="WGE9" s="291"/>
      <c r="WGF9" s="292"/>
      <c r="WGG9" s="293"/>
      <c r="WGH9" s="289"/>
      <c r="WGI9" s="290"/>
      <c r="WGJ9" s="443"/>
      <c r="WGK9" s="443"/>
      <c r="WGL9" s="443"/>
      <c r="WGM9" s="291"/>
      <c r="WGN9" s="292"/>
      <c r="WGO9" s="293"/>
      <c r="WGP9" s="289"/>
      <c r="WGQ9" s="290"/>
      <c r="WGR9" s="443"/>
      <c r="WGS9" s="443"/>
      <c r="WGT9" s="443"/>
      <c r="WGU9" s="291"/>
      <c r="WGV9" s="292"/>
      <c r="WGW9" s="293"/>
      <c r="WGX9" s="289"/>
      <c r="WGY9" s="290"/>
      <c r="WGZ9" s="443"/>
      <c r="WHA9" s="443"/>
      <c r="WHB9" s="443"/>
      <c r="WHC9" s="291"/>
      <c r="WHD9" s="292"/>
      <c r="WHE9" s="293"/>
      <c r="WHF9" s="289"/>
      <c r="WHG9" s="290"/>
      <c r="WHH9" s="443"/>
      <c r="WHI9" s="443"/>
      <c r="WHJ9" s="443"/>
      <c r="WHK9" s="291"/>
      <c r="WHL9" s="292"/>
      <c r="WHM9" s="293"/>
      <c r="WHN9" s="289"/>
      <c r="WHO9" s="290"/>
      <c r="WHP9" s="443"/>
      <c r="WHQ9" s="443"/>
      <c r="WHR9" s="443"/>
      <c r="WHS9" s="291"/>
      <c r="WHT9" s="292"/>
      <c r="WHU9" s="293"/>
      <c r="WHV9" s="289"/>
      <c r="WHW9" s="290"/>
      <c r="WHX9" s="443"/>
      <c r="WHY9" s="443"/>
      <c r="WHZ9" s="443"/>
      <c r="WIA9" s="291"/>
      <c r="WIB9" s="292"/>
      <c r="WIC9" s="293"/>
      <c r="WID9" s="289"/>
      <c r="WIE9" s="290"/>
      <c r="WIF9" s="443"/>
      <c r="WIG9" s="443"/>
      <c r="WIH9" s="443"/>
      <c r="WII9" s="291"/>
      <c r="WIJ9" s="292"/>
      <c r="WIK9" s="293"/>
      <c r="WIL9" s="289"/>
      <c r="WIM9" s="290"/>
      <c r="WIN9" s="443"/>
      <c r="WIO9" s="443"/>
      <c r="WIP9" s="443"/>
      <c r="WIQ9" s="291"/>
      <c r="WIR9" s="292"/>
      <c r="WIS9" s="293"/>
      <c r="WIT9" s="289"/>
      <c r="WIU9" s="290"/>
      <c r="WIV9" s="443"/>
      <c r="WIW9" s="443"/>
      <c r="WIX9" s="443"/>
      <c r="WIY9" s="291"/>
      <c r="WIZ9" s="292"/>
      <c r="WJA9" s="293"/>
      <c r="WJB9" s="289"/>
      <c r="WJC9" s="290"/>
      <c r="WJD9" s="443"/>
      <c r="WJE9" s="443"/>
      <c r="WJF9" s="443"/>
      <c r="WJG9" s="291"/>
      <c r="WJH9" s="292"/>
      <c r="WJI9" s="293"/>
      <c r="WJJ9" s="289"/>
      <c r="WJK9" s="290"/>
      <c r="WJL9" s="443"/>
      <c r="WJM9" s="443"/>
      <c r="WJN9" s="443"/>
      <c r="WJO9" s="291"/>
      <c r="WJP9" s="292"/>
      <c r="WJQ9" s="293"/>
      <c r="WJR9" s="289"/>
      <c r="WJS9" s="290"/>
      <c r="WJT9" s="443"/>
      <c r="WJU9" s="443"/>
      <c r="WJV9" s="443"/>
      <c r="WJW9" s="291"/>
      <c r="WJX9" s="292"/>
      <c r="WJY9" s="293"/>
      <c r="WJZ9" s="289"/>
      <c r="WKA9" s="290"/>
      <c r="WKB9" s="443"/>
      <c r="WKC9" s="443"/>
      <c r="WKD9" s="443"/>
      <c r="WKE9" s="291"/>
      <c r="WKF9" s="292"/>
      <c r="WKG9" s="293"/>
      <c r="WKH9" s="289"/>
      <c r="WKI9" s="290"/>
      <c r="WKJ9" s="443"/>
      <c r="WKK9" s="443"/>
      <c r="WKL9" s="443"/>
      <c r="WKM9" s="291"/>
      <c r="WKN9" s="292"/>
      <c r="WKO9" s="293"/>
      <c r="WKP9" s="289"/>
      <c r="WKQ9" s="290"/>
      <c r="WKR9" s="443"/>
      <c r="WKS9" s="443"/>
      <c r="WKT9" s="443"/>
      <c r="WKU9" s="291"/>
      <c r="WKV9" s="292"/>
      <c r="WKW9" s="293"/>
      <c r="WKX9" s="289"/>
      <c r="WKY9" s="290"/>
      <c r="WKZ9" s="443"/>
      <c r="WLA9" s="443"/>
      <c r="WLB9" s="443"/>
      <c r="WLC9" s="291"/>
      <c r="WLD9" s="292"/>
      <c r="WLE9" s="293"/>
      <c r="WLF9" s="289"/>
      <c r="WLG9" s="290"/>
      <c r="WLH9" s="443"/>
      <c r="WLI9" s="443"/>
      <c r="WLJ9" s="443"/>
      <c r="WLK9" s="291"/>
      <c r="WLL9" s="292"/>
      <c r="WLM9" s="293"/>
      <c r="WLN9" s="289"/>
      <c r="WLO9" s="290"/>
      <c r="WLP9" s="443"/>
      <c r="WLQ9" s="443"/>
      <c r="WLR9" s="443"/>
      <c r="WLS9" s="291"/>
      <c r="WLT9" s="292"/>
      <c r="WLU9" s="293"/>
      <c r="WLV9" s="289"/>
      <c r="WLW9" s="290"/>
      <c r="WLX9" s="443"/>
      <c r="WLY9" s="443"/>
      <c r="WLZ9" s="443"/>
      <c r="WMA9" s="291"/>
      <c r="WMB9" s="292"/>
      <c r="WMC9" s="293"/>
      <c r="WMD9" s="289"/>
      <c r="WME9" s="290"/>
      <c r="WMF9" s="443"/>
      <c r="WMG9" s="443"/>
      <c r="WMH9" s="443"/>
      <c r="WMI9" s="291"/>
      <c r="WMJ9" s="292"/>
      <c r="WMK9" s="293"/>
      <c r="WML9" s="289"/>
      <c r="WMM9" s="290"/>
      <c r="WMN9" s="443"/>
      <c r="WMO9" s="443"/>
      <c r="WMP9" s="443"/>
      <c r="WMQ9" s="291"/>
      <c r="WMR9" s="292"/>
      <c r="WMS9" s="293"/>
      <c r="WMT9" s="289"/>
      <c r="WMU9" s="290"/>
      <c r="WMV9" s="443"/>
      <c r="WMW9" s="443"/>
      <c r="WMX9" s="443"/>
      <c r="WMY9" s="291"/>
      <c r="WMZ9" s="292"/>
      <c r="WNA9" s="293"/>
      <c r="WNB9" s="289"/>
      <c r="WNC9" s="290"/>
      <c r="WND9" s="443"/>
      <c r="WNE9" s="443"/>
      <c r="WNF9" s="443"/>
      <c r="WNG9" s="291"/>
      <c r="WNH9" s="292"/>
      <c r="WNI9" s="293"/>
      <c r="WNJ9" s="289"/>
      <c r="WNK9" s="290"/>
      <c r="WNL9" s="443"/>
      <c r="WNM9" s="443"/>
      <c r="WNN9" s="443"/>
      <c r="WNO9" s="291"/>
      <c r="WNP9" s="292"/>
      <c r="WNQ9" s="293"/>
      <c r="WNR9" s="289"/>
      <c r="WNS9" s="290"/>
      <c r="WNT9" s="443"/>
      <c r="WNU9" s="443"/>
      <c r="WNV9" s="443"/>
      <c r="WNW9" s="291"/>
      <c r="WNX9" s="292"/>
      <c r="WNY9" s="293"/>
      <c r="WNZ9" s="289"/>
      <c r="WOA9" s="290"/>
      <c r="WOB9" s="443"/>
      <c r="WOC9" s="443"/>
      <c r="WOD9" s="443"/>
      <c r="WOE9" s="291"/>
      <c r="WOF9" s="292"/>
      <c r="WOG9" s="293"/>
      <c r="WOH9" s="289"/>
      <c r="WOI9" s="290"/>
      <c r="WOJ9" s="443"/>
      <c r="WOK9" s="443"/>
      <c r="WOL9" s="443"/>
      <c r="WOM9" s="291"/>
      <c r="WON9" s="292"/>
      <c r="WOO9" s="293"/>
      <c r="WOP9" s="289"/>
      <c r="WOQ9" s="290"/>
      <c r="WOR9" s="443"/>
      <c r="WOS9" s="443"/>
      <c r="WOT9" s="443"/>
      <c r="WOU9" s="291"/>
      <c r="WOV9" s="292"/>
      <c r="WOW9" s="293"/>
      <c r="WOX9" s="289"/>
      <c r="WOY9" s="290"/>
      <c r="WOZ9" s="443"/>
      <c r="WPA9" s="443"/>
      <c r="WPB9" s="443"/>
      <c r="WPC9" s="291"/>
      <c r="WPD9" s="292"/>
      <c r="WPE9" s="293"/>
      <c r="WPF9" s="289"/>
      <c r="WPG9" s="290"/>
      <c r="WPH9" s="443"/>
      <c r="WPI9" s="443"/>
      <c r="WPJ9" s="443"/>
      <c r="WPK9" s="291"/>
      <c r="WPL9" s="292"/>
      <c r="WPM9" s="293"/>
      <c r="WPN9" s="289"/>
      <c r="WPO9" s="290"/>
      <c r="WPP9" s="443"/>
      <c r="WPQ9" s="443"/>
      <c r="WPR9" s="443"/>
      <c r="WPS9" s="291"/>
      <c r="WPT9" s="292"/>
      <c r="WPU9" s="293"/>
      <c r="WPV9" s="289"/>
      <c r="WPW9" s="290"/>
    </row>
    <row r="10" spans="1:15987" s="201" customFormat="1" ht="15.75" customHeight="1">
      <c r="A10" s="268" t="s">
        <v>6261</v>
      </c>
      <c r="B10" s="269" t="s">
        <v>23</v>
      </c>
      <c r="C10" s="269">
        <v>10214</v>
      </c>
      <c r="D10" s="270" t="s">
        <v>6492</v>
      </c>
      <c r="E10" s="271" t="s">
        <v>26</v>
      </c>
      <c r="F10" s="272">
        <v>36.99</v>
      </c>
      <c r="G10" s="282">
        <v>16.04</v>
      </c>
      <c r="H10" s="281">
        <f t="shared" ref="H10:H20" si="0">IFERROR(ROUND($G10*$F10,2),"")</f>
        <v>593.32000000000005</v>
      </c>
    </row>
    <row r="11" spans="1:15987">
      <c r="A11" s="127" t="s">
        <v>6262</v>
      </c>
      <c r="B11" s="170" t="s">
        <v>23</v>
      </c>
      <c r="C11" s="170">
        <v>10209</v>
      </c>
      <c r="D11" s="171" t="s">
        <v>6493</v>
      </c>
      <c r="E11" s="172" t="s">
        <v>35</v>
      </c>
      <c r="F11" s="173">
        <v>11.7</v>
      </c>
      <c r="G11" s="266">
        <v>60.16</v>
      </c>
      <c r="H11" s="264">
        <f t="shared" si="0"/>
        <v>703.87</v>
      </c>
    </row>
    <row r="12" spans="1:15987">
      <c r="A12" s="127" t="s">
        <v>6263</v>
      </c>
      <c r="B12" s="170" t="s">
        <v>23</v>
      </c>
      <c r="C12" s="170">
        <v>10223</v>
      </c>
      <c r="D12" s="171" t="s">
        <v>6494</v>
      </c>
      <c r="E12" s="172" t="s">
        <v>24</v>
      </c>
      <c r="F12" s="173">
        <v>10</v>
      </c>
      <c r="G12" s="266">
        <v>20.84</v>
      </c>
      <c r="H12" s="264">
        <f t="shared" si="0"/>
        <v>208.4</v>
      </c>
    </row>
    <row r="13" spans="1:15987">
      <c r="A13" s="127" t="s">
        <v>6264</v>
      </c>
      <c r="B13" s="170" t="s">
        <v>23</v>
      </c>
      <c r="C13" s="170">
        <v>10323</v>
      </c>
      <c r="D13" s="171" t="s">
        <v>6495</v>
      </c>
      <c r="E13" s="172" t="s">
        <v>24</v>
      </c>
      <c r="F13" s="173">
        <v>6</v>
      </c>
      <c r="G13" s="266">
        <v>11.07</v>
      </c>
      <c r="H13" s="264">
        <f t="shared" si="0"/>
        <v>66.42</v>
      </c>
    </row>
    <row r="14" spans="1:15987">
      <c r="A14" s="127" t="s">
        <v>6265</v>
      </c>
      <c r="B14" s="170" t="s">
        <v>23</v>
      </c>
      <c r="C14" s="170">
        <v>10215</v>
      </c>
      <c r="D14" s="171" t="s">
        <v>6496</v>
      </c>
      <c r="E14" s="172" t="s">
        <v>26</v>
      </c>
      <c r="F14" s="173">
        <v>12</v>
      </c>
      <c r="G14" s="266">
        <v>10.02</v>
      </c>
      <c r="H14" s="264">
        <f t="shared" si="0"/>
        <v>120.24</v>
      </c>
    </row>
    <row r="15" spans="1:15987">
      <c r="A15" s="127" t="s">
        <v>6266</v>
      </c>
      <c r="B15" s="170" t="s">
        <v>23</v>
      </c>
      <c r="C15" s="170">
        <v>10206</v>
      </c>
      <c r="D15" s="171" t="s">
        <v>6497</v>
      </c>
      <c r="E15" s="172" t="s">
        <v>26</v>
      </c>
      <c r="F15" s="173">
        <v>496.55</v>
      </c>
      <c r="G15" s="266">
        <v>50.13</v>
      </c>
      <c r="H15" s="264">
        <f t="shared" si="0"/>
        <v>24892.05</v>
      </c>
    </row>
    <row r="16" spans="1:15987">
      <c r="A16" s="127" t="s">
        <v>6267</v>
      </c>
      <c r="B16" s="170" t="s">
        <v>23</v>
      </c>
      <c r="C16" s="170">
        <v>10202</v>
      </c>
      <c r="D16" s="171" t="s">
        <v>6498</v>
      </c>
      <c r="E16" s="172" t="s">
        <v>26</v>
      </c>
      <c r="F16" s="173">
        <v>67.95</v>
      </c>
      <c r="G16" s="265">
        <v>14.03</v>
      </c>
      <c r="H16" s="264">
        <f t="shared" si="0"/>
        <v>953.34</v>
      </c>
    </row>
    <row r="17" spans="1:8" ht="25.5">
      <c r="A17" s="127" t="s">
        <v>6268</v>
      </c>
      <c r="B17" s="170" t="s">
        <v>939</v>
      </c>
      <c r="C17" s="170">
        <v>97665</v>
      </c>
      <c r="D17" s="171" t="s">
        <v>6499</v>
      </c>
      <c r="E17" s="172" t="s">
        <v>4564</v>
      </c>
      <c r="F17" s="173">
        <v>67</v>
      </c>
      <c r="G17" s="266">
        <v>1.41</v>
      </c>
      <c r="H17" s="264">
        <f t="shared" si="0"/>
        <v>94.47</v>
      </c>
    </row>
    <row r="18" spans="1:8" ht="25.5">
      <c r="A18" s="127" t="s">
        <v>6563</v>
      </c>
      <c r="B18" s="170" t="s">
        <v>939</v>
      </c>
      <c r="C18" s="170">
        <v>97626</v>
      </c>
      <c r="D18" s="171" t="s">
        <v>6500</v>
      </c>
      <c r="E18" s="172" t="s">
        <v>35</v>
      </c>
      <c r="F18" s="173">
        <v>1.53</v>
      </c>
      <c r="G18" s="266">
        <v>633.45000000000005</v>
      </c>
      <c r="H18" s="264">
        <f t="shared" si="0"/>
        <v>969.18</v>
      </c>
    </row>
    <row r="19" spans="1:8">
      <c r="A19" s="127" t="s">
        <v>6564</v>
      </c>
      <c r="B19" s="170" t="s">
        <v>23</v>
      </c>
      <c r="C19" s="170">
        <v>10201</v>
      </c>
      <c r="D19" s="171" t="s">
        <v>6595</v>
      </c>
      <c r="E19" s="172" t="s">
        <v>26</v>
      </c>
      <c r="F19" s="173">
        <v>25.92</v>
      </c>
      <c r="G19" s="266">
        <v>26.07</v>
      </c>
      <c r="H19" s="264">
        <f t="shared" si="0"/>
        <v>675.73</v>
      </c>
    </row>
    <row r="20" spans="1:8">
      <c r="A20" s="127" t="s">
        <v>6565</v>
      </c>
      <c r="B20" s="170" t="s">
        <v>940</v>
      </c>
      <c r="C20" s="170">
        <v>1</v>
      </c>
      <c r="D20" s="171" t="s">
        <v>6552</v>
      </c>
      <c r="E20" s="172" t="s">
        <v>24</v>
      </c>
      <c r="F20" s="173">
        <v>15</v>
      </c>
      <c r="G20" s="266">
        <v>11.21</v>
      </c>
      <c r="H20" s="264">
        <f t="shared" si="0"/>
        <v>168.15</v>
      </c>
    </row>
    <row r="21" spans="1:8" s="201" customFormat="1" ht="15">
      <c r="A21" s="127">
        <v>3</v>
      </c>
      <c r="B21" s="170"/>
      <c r="C21" s="170"/>
      <c r="D21" s="171" t="s">
        <v>6562</v>
      </c>
      <c r="E21" s="172"/>
      <c r="F21" s="173">
        <v>0</v>
      </c>
      <c r="G21" s="266"/>
      <c r="H21" s="264">
        <f>SUM(H22:H26)</f>
        <v>49099.35</v>
      </c>
    </row>
    <row r="22" spans="1:8" ht="38.25">
      <c r="A22" s="127" t="s">
        <v>6259</v>
      </c>
      <c r="B22" s="170" t="s">
        <v>23</v>
      </c>
      <c r="C22" s="170">
        <v>130236</v>
      </c>
      <c r="D22" s="171" t="s">
        <v>6502</v>
      </c>
      <c r="E22" s="172" t="s">
        <v>26</v>
      </c>
      <c r="F22" s="173">
        <v>67.95</v>
      </c>
      <c r="G22" s="266">
        <v>86.56</v>
      </c>
      <c r="H22" s="264">
        <f>IFERROR(ROUND($G22*$F22,2),"")</f>
        <v>5881.75</v>
      </c>
    </row>
    <row r="23" spans="1:8">
      <c r="A23" s="127" t="s">
        <v>6269</v>
      </c>
      <c r="B23" s="170" t="s">
        <v>23</v>
      </c>
      <c r="C23" s="170">
        <v>30201</v>
      </c>
      <c r="D23" s="171" t="s">
        <v>6596</v>
      </c>
      <c r="E23" s="172" t="s">
        <v>35</v>
      </c>
      <c r="F23" s="173">
        <v>13.43</v>
      </c>
      <c r="G23" s="266">
        <v>61.78</v>
      </c>
      <c r="H23" s="264">
        <f>IFERROR(ROUND($G23*$F23,2),"")</f>
        <v>829.71</v>
      </c>
    </row>
    <row r="24" spans="1:8" ht="25.5">
      <c r="A24" s="127" t="s">
        <v>6270</v>
      </c>
      <c r="B24" s="170" t="s">
        <v>23</v>
      </c>
      <c r="C24" s="170">
        <v>130109</v>
      </c>
      <c r="D24" s="171" t="s">
        <v>6597</v>
      </c>
      <c r="E24" s="172" t="s">
        <v>26</v>
      </c>
      <c r="F24" s="173">
        <v>25.92</v>
      </c>
      <c r="G24" s="266">
        <v>78.23</v>
      </c>
      <c r="H24" s="264">
        <f>IFERROR(ROUND($G24*$F24,2),"")</f>
        <v>2027.72</v>
      </c>
    </row>
    <row r="25" spans="1:8" s="201" customFormat="1" ht="51">
      <c r="A25" s="127" t="s">
        <v>6271</v>
      </c>
      <c r="B25" s="170" t="s">
        <v>23</v>
      </c>
      <c r="C25" s="170">
        <v>130231</v>
      </c>
      <c r="D25" s="171" t="s">
        <v>6598</v>
      </c>
      <c r="E25" s="172" t="s">
        <v>26</v>
      </c>
      <c r="F25" s="173">
        <v>25.92</v>
      </c>
      <c r="G25" s="266">
        <v>148.79</v>
      </c>
      <c r="H25" s="264">
        <f>IFERROR(ROUND($G25*$F25,2),"")</f>
        <v>3856.64</v>
      </c>
    </row>
    <row r="26" spans="1:8">
      <c r="A26" s="127" t="s">
        <v>6272</v>
      </c>
      <c r="B26" s="170" t="s">
        <v>940</v>
      </c>
      <c r="C26" s="170">
        <v>4</v>
      </c>
      <c r="D26" s="171" t="s">
        <v>6599</v>
      </c>
      <c r="E26" s="172" t="s">
        <v>6305</v>
      </c>
      <c r="F26" s="173">
        <v>580.25</v>
      </c>
      <c r="G26" s="266">
        <v>62.91</v>
      </c>
      <c r="H26" s="264">
        <f>IFERROR(ROUND($G26*$F26,2),"")</f>
        <v>36503.53</v>
      </c>
    </row>
    <row r="27" spans="1:8" s="201" customFormat="1" ht="15">
      <c r="A27" s="127">
        <v>4</v>
      </c>
      <c r="B27" s="170"/>
      <c r="C27" s="170"/>
      <c r="D27" s="171" t="s">
        <v>6257</v>
      </c>
      <c r="E27" s="172"/>
      <c r="F27" s="173">
        <v>0</v>
      </c>
      <c r="G27" s="266"/>
      <c r="H27" s="264">
        <f>SUM(H28:H49)</f>
        <v>52646.84</v>
      </c>
    </row>
    <row r="28" spans="1:8" ht="25.5">
      <c r="A28" s="127" t="s">
        <v>6258</v>
      </c>
      <c r="B28" s="170" t="s">
        <v>23</v>
      </c>
      <c r="C28" s="170">
        <v>50301</v>
      </c>
      <c r="D28" s="171" t="s">
        <v>6503</v>
      </c>
      <c r="E28" s="172" t="s">
        <v>42</v>
      </c>
      <c r="F28" s="173">
        <v>17.899999999999999</v>
      </c>
      <c r="G28" s="266">
        <v>11.09</v>
      </c>
      <c r="H28" s="264">
        <f t="shared" ref="H28:H49" si="1">IFERROR(ROUND($G28*$F28,2),"")</f>
        <v>198.51</v>
      </c>
    </row>
    <row r="29" spans="1:8">
      <c r="A29" s="127" t="s">
        <v>6260</v>
      </c>
      <c r="B29" s="170" t="s">
        <v>23</v>
      </c>
      <c r="C29" s="170">
        <v>130308</v>
      </c>
      <c r="D29" s="171" t="s">
        <v>6504</v>
      </c>
      <c r="E29" s="172" t="s">
        <v>42</v>
      </c>
      <c r="F29" s="173">
        <v>6.2</v>
      </c>
      <c r="G29" s="266">
        <v>48.42</v>
      </c>
      <c r="H29" s="264">
        <f t="shared" si="1"/>
        <v>300.2</v>
      </c>
    </row>
    <row r="30" spans="1:8" ht="38.25">
      <c r="A30" s="127" t="s">
        <v>6273</v>
      </c>
      <c r="B30" s="170" t="s">
        <v>23</v>
      </c>
      <c r="C30" s="170">
        <v>190417</v>
      </c>
      <c r="D30" s="171" t="s">
        <v>6505</v>
      </c>
      <c r="E30" s="172" t="s">
        <v>26</v>
      </c>
      <c r="F30" s="173">
        <v>165.21</v>
      </c>
      <c r="G30" s="266">
        <v>23.46</v>
      </c>
      <c r="H30" s="264">
        <f t="shared" si="1"/>
        <v>3875.83</v>
      </c>
    </row>
    <row r="31" spans="1:8" ht="25.5">
      <c r="A31" s="127" t="s">
        <v>6275</v>
      </c>
      <c r="B31" s="170" t="s">
        <v>23</v>
      </c>
      <c r="C31" s="170">
        <v>190303</v>
      </c>
      <c r="D31" s="171" t="s">
        <v>6553</v>
      </c>
      <c r="E31" s="172" t="s">
        <v>26</v>
      </c>
      <c r="F31" s="173">
        <v>89.35</v>
      </c>
      <c r="G31" s="266">
        <v>31.17</v>
      </c>
      <c r="H31" s="264">
        <f t="shared" si="1"/>
        <v>2785.04</v>
      </c>
    </row>
    <row r="32" spans="1:8" ht="38.25">
      <c r="A32" s="127" t="s">
        <v>6566</v>
      </c>
      <c r="B32" s="170" t="s">
        <v>23</v>
      </c>
      <c r="C32" s="170">
        <v>71701</v>
      </c>
      <c r="D32" s="171" t="s">
        <v>6506</v>
      </c>
      <c r="E32" s="172" t="s">
        <v>26</v>
      </c>
      <c r="F32" s="173">
        <v>6</v>
      </c>
      <c r="G32" s="266">
        <v>459.27</v>
      </c>
      <c r="H32" s="264">
        <f t="shared" si="1"/>
        <v>2755.62</v>
      </c>
    </row>
    <row r="33" spans="1:8">
      <c r="A33" s="127" t="s">
        <v>6567</v>
      </c>
      <c r="B33" s="170" t="s">
        <v>23</v>
      </c>
      <c r="C33" s="170">
        <v>80102</v>
      </c>
      <c r="D33" s="171" t="s">
        <v>6508</v>
      </c>
      <c r="E33" s="172" t="s">
        <v>26</v>
      </c>
      <c r="F33" s="173">
        <v>6</v>
      </c>
      <c r="G33" s="266">
        <v>198.42</v>
      </c>
      <c r="H33" s="264">
        <f t="shared" si="1"/>
        <v>1190.52</v>
      </c>
    </row>
    <row r="34" spans="1:8" ht="38.25">
      <c r="A34" s="127" t="s">
        <v>6568</v>
      </c>
      <c r="B34" s="170" t="s">
        <v>23</v>
      </c>
      <c r="C34" s="170">
        <v>71703</v>
      </c>
      <c r="D34" s="171" t="s">
        <v>6509</v>
      </c>
      <c r="E34" s="172" t="s">
        <v>26</v>
      </c>
      <c r="F34" s="173">
        <v>11.52</v>
      </c>
      <c r="G34" s="266">
        <v>455.45</v>
      </c>
      <c r="H34" s="264">
        <f t="shared" si="1"/>
        <v>5246.78</v>
      </c>
    </row>
    <row r="35" spans="1:8" ht="25.5">
      <c r="A35" s="127" t="s">
        <v>6569</v>
      </c>
      <c r="B35" s="170" t="s">
        <v>23</v>
      </c>
      <c r="C35" s="170">
        <v>60107</v>
      </c>
      <c r="D35" s="171" t="s">
        <v>6510</v>
      </c>
      <c r="E35" s="172" t="s">
        <v>42</v>
      </c>
      <c r="F35" s="173">
        <v>181.6</v>
      </c>
      <c r="G35" s="266">
        <v>15.12</v>
      </c>
      <c r="H35" s="264">
        <f t="shared" si="1"/>
        <v>2745.79</v>
      </c>
    </row>
    <row r="36" spans="1:8" ht="25.5">
      <c r="A36" s="127" t="s">
        <v>6570</v>
      </c>
      <c r="B36" s="170" t="s">
        <v>939</v>
      </c>
      <c r="C36" s="170">
        <v>99862</v>
      </c>
      <c r="D36" s="171" t="s">
        <v>6512</v>
      </c>
      <c r="E36" s="172" t="s">
        <v>26</v>
      </c>
      <c r="F36" s="173">
        <v>5.66</v>
      </c>
      <c r="G36" s="266">
        <v>676.89</v>
      </c>
      <c r="H36" s="264">
        <f t="shared" si="1"/>
        <v>3831.2</v>
      </c>
    </row>
    <row r="37" spans="1:8" ht="25.5">
      <c r="A37" s="127" t="s">
        <v>6571</v>
      </c>
      <c r="B37" s="170" t="s">
        <v>939</v>
      </c>
      <c r="C37" s="170">
        <v>102179</v>
      </c>
      <c r="D37" s="171" t="s">
        <v>6513</v>
      </c>
      <c r="E37" s="172" t="s">
        <v>26</v>
      </c>
      <c r="F37" s="173">
        <v>1.5</v>
      </c>
      <c r="G37" s="266">
        <v>468.68</v>
      </c>
      <c r="H37" s="264">
        <f t="shared" si="1"/>
        <v>703.02</v>
      </c>
    </row>
    <row r="38" spans="1:8" ht="38.25">
      <c r="A38" s="127" t="s">
        <v>6572</v>
      </c>
      <c r="B38" s="170" t="s">
        <v>23</v>
      </c>
      <c r="C38" s="170">
        <v>40806</v>
      </c>
      <c r="D38" s="171" t="s">
        <v>6554</v>
      </c>
      <c r="E38" s="172" t="s">
        <v>26</v>
      </c>
      <c r="F38" s="173">
        <v>208.95</v>
      </c>
      <c r="G38" s="266">
        <v>26.48</v>
      </c>
      <c r="H38" s="264">
        <f t="shared" si="1"/>
        <v>5533</v>
      </c>
    </row>
    <row r="39" spans="1:8">
      <c r="A39" s="127" t="s">
        <v>6573</v>
      </c>
      <c r="B39" s="170" t="s">
        <v>939</v>
      </c>
      <c r="C39" s="170">
        <v>102193</v>
      </c>
      <c r="D39" s="171" t="s">
        <v>6555</v>
      </c>
      <c r="E39" s="172" t="s">
        <v>26</v>
      </c>
      <c r="F39" s="173">
        <v>89.35</v>
      </c>
      <c r="G39" s="266">
        <v>2.2200000000000002</v>
      </c>
      <c r="H39" s="264">
        <f t="shared" si="1"/>
        <v>198.36</v>
      </c>
    </row>
    <row r="40" spans="1:8" ht="51">
      <c r="A40" s="127" t="s">
        <v>6574</v>
      </c>
      <c r="B40" s="170" t="s">
        <v>23</v>
      </c>
      <c r="C40" s="170">
        <v>62504</v>
      </c>
      <c r="D40" s="171" t="s">
        <v>6600</v>
      </c>
      <c r="E40" s="172" t="s">
        <v>24</v>
      </c>
      <c r="F40" s="173">
        <v>1</v>
      </c>
      <c r="G40" s="266">
        <v>1823.19</v>
      </c>
      <c r="H40" s="264">
        <f t="shared" si="1"/>
        <v>1823.19</v>
      </c>
    </row>
    <row r="41" spans="1:8" ht="25.5">
      <c r="A41" s="127" t="s">
        <v>6575</v>
      </c>
      <c r="B41" s="170" t="s">
        <v>23</v>
      </c>
      <c r="C41" s="170">
        <v>60108</v>
      </c>
      <c r="D41" s="171" t="s">
        <v>6601</v>
      </c>
      <c r="E41" s="172" t="s">
        <v>24</v>
      </c>
      <c r="F41" s="173">
        <v>11</v>
      </c>
      <c r="G41" s="266">
        <v>412.19</v>
      </c>
      <c r="H41" s="264">
        <f t="shared" si="1"/>
        <v>4534.09</v>
      </c>
    </row>
    <row r="42" spans="1:8" ht="51">
      <c r="A42" s="127" t="s">
        <v>6576</v>
      </c>
      <c r="B42" s="170" t="s">
        <v>23</v>
      </c>
      <c r="C42" s="170">
        <v>62503</v>
      </c>
      <c r="D42" s="171" t="s">
        <v>6602</v>
      </c>
      <c r="E42" s="172" t="s">
        <v>24</v>
      </c>
      <c r="F42" s="173">
        <v>1</v>
      </c>
      <c r="G42" s="266">
        <v>1729.93</v>
      </c>
      <c r="H42" s="264">
        <f t="shared" si="1"/>
        <v>1729.93</v>
      </c>
    </row>
    <row r="43" spans="1:8" ht="25.5">
      <c r="A43" s="127" t="s">
        <v>6582</v>
      </c>
      <c r="B43" s="170" t="s">
        <v>23</v>
      </c>
      <c r="C43" s="170">
        <v>60103</v>
      </c>
      <c r="D43" s="171" t="s">
        <v>6603</v>
      </c>
      <c r="E43" s="172" t="s">
        <v>24</v>
      </c>
      <c r="F43" s="173">
        <v>4</v>
      </c>
      <c r="G43" s="266">
        <v>345.88</v>
      </c>
      <c r="H43" s="264">
        <f t="shared" si="1"/>
        <v>1383.52</v>
      </c>
    </row>
    <row r="44" spans="1:8" ht="51">
      <c r="A44" s="127" t="s">
        <v>6583</v>
      </c>
      <c r="B44" s="170" t="s">
        <v>23</v>
      </c>
      <c r="C44" s="170">
        <v>62502</v>
      </c>
      <c r="D44" s="171" t="s">
        <v>6604</v>
      </c>
      <c r="E44" s="172" t="s">
        <v>24</v>
      </c>
      <c r="F44" s="173">
        <v>2</v>
      </c>
      <c r="G44" s="266">
        <v>1535.61</v>
      </c>
      <c r="H44" s="264">
        <f t="shared" si="1"/>
        <v>3071.22</v>
      </c>
    </row>
    <row r="45" spans="1:8" ht="25.5">
      <c r="A45" s="127" t="s">
        <v>6584</v>
      </c>
      <c r="B45" s="170" t="s">
        <v>23</v>
      </c>
      <c r="C45" s="170">
        <v>60102</v>
      </c>
      <c r="D45" s="171" t="s">
        <v>6507</v>
      </c>
      <c r="E45" s="172" t="s">
        <v>24</v>
      </c>
      <c r="F45" s="173">
        <v>3</v>
      </c>
      <c r="G45" s="266">
        <v>345.88</v>
      </c>
      <c r="H45" s="264">
        <f t="shared" si="1"/>
        <v>1037.6400000000001</v>
      </c>
    </row>
    <row r="46" spans="1:8">
      <c r="A46" s="127" t="s">
        <v>6588</v>
      </c>
      <c r="B46" s="170" t="s">
        <v>23</v>
      </c>
      <c r="C46" s="170">
        <v>71104</v>
      </c>
      <c r="D46" s="171" t="s">
        <v>6511</v>
      </c>
      <c r="E46" s="172" t="s">
        <v>26</v>
      </c>
      <c r="F46" s="173">
        <v>0.49</v>
      </c>
      <c r="G46" s="266">
        <v>652.48</v>
      </c>
      <c r="H46" s="264">
        <f t="shared" si="1"/>
        <v>319.72000000000003</v>
      </c>
    </row>
    <row r="47" spans="1:8">
      <c r="A47" s="127" t="s">
        <v>6590</v>
      </c>
      <c r="B47" s="170" t="s">
        <v>23</v>
      </c>
      <c r="C47" s="170">
        <v>170220</v>
      </c>
      <c r="D47" s="171" t="s">
        <v>6533</v>
      </c>
      <c r="E47" s="172" t="s">
        <v>26</v>
      </c>
      <c r="F47" s="173">
        <v>0.6</v>
      </c>
      <c r="G47" s="266">
        <v>429.96</v>
      </c>
      <c r="H47" s="264">
        <f t="shared" si="1"/>
        <v>257.98</v>
      </c>
    </row>
    <row r="48" spans="1:8" ht="25.5">
      <c r="A48" s="127" t="s">
        <v>6591</v>
      </c>
      <c r="B48" s="170" t="s">
        <v>23</v>
      </c>
      <c r="C48" s="170">
        <v>62204</v>
      </c>
      <c r="D48" s="171" t="s">
        <v>6605</v>
      </c>
      <c r="E48" s="172" t="s">
        <v>24</v>
      </c>
      <c r="F48" s="173">
        <v>14</v>
      </c>
      <c r="G48" s="266">
        <v>83.68</v>
      </c>
      <c r="H48" s="264">
        <f t="shared" si="1"/>
        <v>1171.52</v>
      </c>
    </row>
    <row r="49" spans="1:15987" ht="25.5">
      <c r="A49" s="127" t="s">
        <v>6592</v>
      </c>
      <c r="B49" s="170" t="s">
        <v>23</v>
      </c>
      <c r="C49" s="170">
        <v>71704</v>
      </c>
      <c r="D49" s="171" t="s">
        <v>6606</v>
      </c>
      <c r="E49" s="172" t="s">
        <v>26</v>
      </c>
      <c r="F49" s="173">
        <v>8</v>
      </c>
      <c r="G49" s="266">
        <v>994.27</v>
      </c>
      <c r="H49" s="264">
        <f t="shared" si="1"/>
        <v>7954.16</v>
      </c>
    </row>
    <row r="50" spans="1:15987" s="201" customFormat="1" ht="15">
      <c r="A50" s="127">
        <v>5</v>
      </c>
      <c r="B50" s="170"/>
      <c r="C50" s="170"/>
      <c r="D50" s="171" t="s">
        <v>1981</v>
      </c>
      <c r="E50" s="172"/>
      <c r="F50" s="173">
        <v>0</v>
      </c>
      <c r="G50" s="266"/>
      <c r="H50" s="264">
        <f>SUM(H51:H54)</f>
        <v>49146.53</v>
      </c>
    </row>
    <row r="51" spans="1:15987" ht="25.5">
      <c r="A51" s="127" t="s">
        <v>6274</v>
      </c>
      <c r="B51" s="170" t="s">
        <v>23</v>
      </c>
      <c r="C51" s="170">
        <v>10246</v>
      </c>
      <c r="D51" s="171" t="s">
        <v>6514</v>
      </c>
      <c r="E51" s="172" t="s">
        <v>26</v>
      </c>
      <c r="F51" s="173">
        <v>949.9</v>
      </c>
      <c r="G51" s="266">
        <v>3.73</v>
      </c>
      <c r="H51" s="264">
        <f>IFERROR(ROUND($G51*$F51,2),"")</f>
        <v>3543.13</v>
      </c>
    </row>
    <row r="52" spans="1:15987" ht="25.5">
      <c r="A52" s="127" t="s">
        <v>6543</v>
      </c>
      <c r="B52" s="170" t="s">
        <v>23</v>
      </c>
      <c r="C52" s="170">
        <v>160707</v>
      </c>
      <c r="D52" s="171" t="s">
        <v>6515</v>
      </c>
      <c r="E52" s="172" t="s">
        <v>26</v>
      </c>
      <c r="F52" s="173">
        <v>658.86</v>
      </c>
      <c r="G52" s="266">
        <v>26.05</v>
      </c>
      <c r="H52" s="264">
        <f>IFERROR(ROUND($G52*$F52,2),"")</f>
        <v>17163.3</v>
      </c>
    </row>
    <row r="53" spans="1:15987" ht="25.5">
      <c r="A53" s="127" t="s">
        <v>6276</v>
      </c>
      <c r="B53" s="170" t="s">
        <v>23</v>
      </c>
      <c r="C53" s="170">
        <v>160707</v>
      </c>
      <c r="D53" s="171" t="s">
        <v>6515</v>
      </c>
      <c r="E53" s="172" t="s">
        <v>26</v>
      </c>
      <c r="F53" s="173">
        <v>726.85</v>
      </c>
      <c r="G53" s="266">
        <v>26.05</v>
      </c>
      <c r="H53" s="264">
        <f>IFERROR(ROUND($G53*$F53,2),"")</f>
        <v>18934.439999999999</v>
      </c>
    </row>
    <row r="54" spans="1:15987" ht="25.5">
      <c r="A54" s="273" t="s">
        <v>6277</v>
      </c>
      <c r="B54" s="274" t="s">
        <v>23</v>
      </c>
      <c r="C54" s="274">
        <v>160708</v>
      </c>
      <c r="D54" s="275" t="s">
        <v>6256</v>
      </c>
      <c r="E54" s="276" t="s">
        <v>26</v>
      </c>
      <c r="F54" s="277">
        <v>361.02</v>
      </c>
      <c r="G54" s="278">
        <v>26.33</v>
      </c>
      <c r="H54" s="279">
        <f>IFERROR(ROUND($G54*$F54,2),"")</f>
        <v>9505.66</v>
      </c>
    </row>
    <row r="55" spans="1:15987" s="201" customFormat="1" ht="15">
      <c r="A55" s="176">
        <v>6</v>
      </c>
      <c r="B55" s="283"/>
      <c r="C55" s="283"/>
      <c r="D55" s="284" t="s">
        <v>6278</v>
      </c>
      <c r="E55" s="285"/>
      <c r="F55" s="286">
        <v>0</v>
      </c>
      <c r="G55" s="287"/>
      <c r="H55" s="288">
        <f>SUM(H56:H64)</f>
        <v>78458.639999999985</v>
      </c>
      <c r="I55" s="293"/>
      <c r="J55" s="289"/>
      <c r="K55" s="290"/>
      <c r="L55" s="443"/>
      <c r="M55" s="443"/>
      <c r="N55" s="443"/>
      <c r="O55" s="291"/>
      <c r="P55" s="292"/>
      <c r="Q55" s="293"/>
      <c r="R55" s="289"/>
      <c r="S55" s="290"/>
      <c r="T55" s="443"/>
      <c r="U55" s="443"/>
      <c r="V55" s="443"/>
      <c r="W55" s="291"/>
      <c r="X55" s="292"/>
      <c r="Y55" s="293"/>
      <c r="Z55" s="289"/>
      <c r="AA55" s="290"/>
      <c r="AB55" s="443"/>
      <c r="AC55" s="443"/>
      <c r="AD55" s="443"/>
      <c r="AE55" s="291"/>
      <c r="AF55" s="292"/>
      <c r="AG55" s="293"/>
      <c r="AH55" s="289"/>
      <c r="AI55" s="290"/>
      <c r="AJ55" s="443"/>
      <c r="AK55" s="443"/>
      <c r="AL55" s="443"/>
      <c r="AM55" s="291"/>
      <c r="AN55" s="292"/>
      <c r="AO55" s="293"/>
      <c r="AP55" s="289"/>
      <c r="AQ55" s="290"/>
      <c r="AR55" s="443"/>
      <c r="AS55" s="443"/>
      <c r="AT55" s="443"/>
      <c r="AU55" s="291"/>
      <c r="AV55" s="292"/>
      <c r="AW55" s="293"/>
      <c r="AX55" s="289"/>
      <c r="AY55" s="290"/>
      <c r="AZ55" s="443"/>
      <c r="BA55" s="443"/>
      <c r="BB55" s="443"/>
      <c r="BC55" s="291"/>
      <c r="BD55" s="292"/>
      <c r="BE55" s="293"/>
      <c r="BF55" s="289"/>
      <c r="BG55" s="290"/>
      <c r="BH55" s="443"/>
      <c r="BI55" s="443"/>
      <c r="BJ55" s="443"/>
      <c r="BK55" s="291"/>
      <c r="BL55" s="292"/>
      <c r="BM55" s="293"/>
      <c r="BN55" s="289"/>
      <c r="BO55" s="290"/>
      <c r="BP55" s="443"/>
      <c r="BQ55" s="443"/>
      <c r="BR55" s="443"/>
      <c r="BS55" s="291"/>
      <c r="BT55" s="292"/>
      <c r="BU55" s="293"/>
      <c r="BV55" s="289"/>
      <c r="BW55" s="290"/>
      <c r="BX55" s="443"/>
      <c r="BY55" s="443"/>
      <c r="BZ55" s="443"/>
      <c r="CA55" s="291"/>
      <c r="CB55" s="292"/>
      <c r="CC55" s="293"/>
      <c r="CD55" s="289"/>
      <c r="CE55" s="290"/>
      <c r="CF55" s="443"/>
      <c r="CG55" s="443"/>
      <c r="CH55" s="443"/>
      <c r="CI55" s="291"/>
      <c r="CJ55" s="292"/>
      <c r="CK55" s="293"/>
      <c r="CL55" s="289"/>
      <c r="CM55" s="290"/>
      <c r="CN55" s="443"/>
      <c r="CO55" s="443"/>
      <c r="CP55" s="443"/>
      <c r="CQ55" s="291"/>
      <c r="CR55" s="292"/>
      <c r="CS55" s="293"/>
      <c r="CT55" s="289"/>
      <c r="CU55" s="290"/>
      <c r="CV55" s="443"/>
      <c r="CW55" s="443"/>
      <c r="CX55" s="443"/>
      <c r="CY55" s="291"/>
      <c r="CZ55" s="292"/>
      <c r="DA55" s="293"/>
      <c r="DB55" s="289"/>
      <c r="DC55" s="290"/>
      <c r="DD55" s="443"/>
      <c r="DE55" s="443"/>
      <c r="DF55" s="443"/>
      <c r="DG55" s="291"/>
      <c r="DH55" s="292"/>
      <c r="DI55" s="293"/>
      <c r="DJ55" s="289"/>
      <c r="DK55" s="290"/>
      <c r="DL55" s="443"/>
      <c r="DM55" s="443"/>
      <c r="DN55" s="443"/>
      <c r="DO55" s="291"/>
      <c r="DP55" s="292"/>
      <c r="DQ55" s="293"/>
      <c r="DR55" s="289"/>
      <c r="DS55" s="290"/>
      <c r="DT55" s="443"/>
      <c r="DU55" s="443"/>
      <c r="DV55" s="443"/>
      <c r="DW55" s="291"/>
      <c r="DX55" s="292"/>
      <c r="DY55" s="293"/>
      <c r="DZ55" s="289"/>
      <c r="EA55" s="290"/>
      <c r="EB55" s="443"/>
      <c r="EC55" s="443"/>
      <c r="ED55" s="443"/>
      <c r="EE55" s="291"/>
      <c r="EF55" s="292"/>
      <c r="EG55" s="293"/>
      <c r="EH55" s="289"/>
      <c r="EI55" s="290"/>
      <c r="EJ55" s="443"/>
      <c r="EK55" s="443"/>
      <c r="EL55" s="443"/>
      <c r="EM55" s="291"/>
      <c r="EN55" s="292"/>
      <c r="EO55" s="293"/>
      <c r="EP55" s="289"/>
      <c r="EQ55" s="290"/>
      <c r="ER55" s="443"/>
      <c r="ES55" s="443"/>
      <c r="ET55" s="443"/>
      <c r="EU55" s="291"/>
      <c r="EV55" s="292"/>
      <c r="EW55" s="293"/>
      <c r="EX55" s="289"/>
      <c r="EY55" s="290"/>
      <c r="EZ55" s="443"/>
      <c r="FA55" s="443"/>
      <c r="FB55" s="443"/>
      <c r="FC55" s="291"/>
      <c r="FD55" s="292"/>
      <c r="FE55" s="293"/>
      <c r="FF55" s="289"/>
      <c r="FG55" s="290"/>
      <c r="FH55" s="443"/>
      <c r="FI55" s="443"/>
      <c r="FJ55" s="443"/>
      <c r="FK55" s="291"/>
      <c r="FL55" s="292"/>
      <c r="FM55" s="293"/>
      <c r="FN55" s="289"/>
      <c r="FO55" s="290"/>
      <c r="FP55" s="443"/>
      <c r="FQ55" s="443"/>
      <c r="FR55" s="443"/>
      <c r="FS55" s="291"/>
      <c r="FT55" s="292"/>
      <c r="FU55" s="293"/>
      <c r="FV55" s="289"/>
      <c r="FW55" s="290"/>
      <c r="FX55" s="443"/>
      <c r="FY55" s="443"/>
      <c r="FZ55" s="443"/>
      <c r="GA55" s="291"/>
      <c r="GB55" s="292"/>
      <c r="GC55" s="293"/>
      <c r="GD55" s="289"/>
      <c r="GE55" s="290"/>
      <c r="GF55" s="443"/>
      <c r="GG55" s="443"/>
      <c r="GH55" s="443"/>
      <c r="GI55" s="291"/>
      <c r="GJ55" s="292"/>
      <c r="GK55" s="293"/>
      <c r="GL55" s="289"/>
      <c r="GM55" s="290"/>
      <c r="GN55" s="443"/>
      <c r="GO55" s="443"/>
      <c r="GP55" s="443"/>
      <c r="GQ55" s="291"/>
      <c r="GR55" s="292"/>
      <c r="GS55" s="293"/>
      <c r="GT55" s="289"/>
      <c r="GU55" s="290"/>
      <c r="GV55" s="443"/>
      <c r="GW55" s="443"/>
      <c r="GX55" s="443"/>
      <c r="GY55" s="291"/>
      <c r="GZ55" s="292"/>
      <c r="HA55" s="293"/>
      <c r="HB55" s="289"/>
      <c r="HC55" s="290"/>
      <c r="HD55" s="443"/>
      <c r="HE55" s="443"/>
      <c r="HF55" s="443"/>
      <c r="HG55" s="291"/>
      <c r="HH55" s="292"/>
      <c r="HI55" s="293"/>
      <c r="HJ55" s="289"/>
      <c r="HK55" s="290"/>
      <c r="HL55" s="443"/>
      <c r="HM55" s="443"/>
      <c r="HN55" s="443"/>
      <c r="HO55" s="291"/>
      <c r="HP55" s="292"/>
      <c r="HQ55" s="293"/>
      <c r="HR55" s="289"/>
      <c r="HS55" s="290"/>
      <c r="HT55" s="443"/>
      <c r="HU55" s="443"/>
      <c r="HV55" s="443"/>
      <c r="HW55" s="291"/>
      <c r="HX55" s="292"/>
      <c r="HY55" s="293"/>
      <c r="HZ55" s="289"/>
      <c r="IA55" s="290"/>
      <c r="IB55" s="443"/>
      <c r="IC55" s="443"/>
      <c r="ID55" s="443"/>
      <c r="IE55" s="291"/>
      <c r="IF55" s="292"/>
      <c r="IG55" s="293"/>
      <c r="IH55" s="289"/>
      <c r="II55" s="290"/>
      <c r="IJ55" s="443"/>
      <c r="IK55" s="443"/>
      <c r="IL55" s="443"/>
      <c r="IM55" s="291"/>
      <c r="IN55" s="292"/>
      <c r="IO55" s="293"/>
      <c r="IP55" s="289"/>
      <c r="IQ55" s="290"/>
      <c r="IR55" s="443"/>
      <c r="IS55" s="443"/>
      <c r="IT55" s="443"/>
      <c r="IU55" s="291"/>
      <c r="IV55" s="292"/>
      <c r="IW55" s="293"/>
      <c r="IX55" s="289"/>
      <c r="IY55" s="290"/>
      <c r="IZ55" s="443"/>
      <c r="JA55" s="443"/>
      <c r="JB55" s="443"/>
      <c r="JC55" s="291"/>
      <c r="JD55" s="292"/>
      <c r="JE55" s="293"/>
      <c r="JF55" s="289"/>
      <c r="JG55" s="290"/>
      <c r="JH55" s="443"/>
      <c r="JI55" s="443"/>
      <c r="JJ55" s="443"/>
      <c r="JK55" s="291"/>
      <c r="JL55" s="292"/>
      <c r="JM55" s="293"/>
      <c r="JN55" s="289"/>
      <c r="JO55" s="290"/>
      <c r="JP55" s="443"/>
      <c r="JQ55" s="443"/>
      <c r="JR55" s="443"/>
      <c r="JS55" s="291"/>
      <c r="JT55" s="292"/>
      <c r="JU55" s="293"/>
      <c r="JV55" s="289"/>
      <c r="JW55" s="290"/>
      <c r="JX55" s="443"/>
      <c r="JY55" s="443"/>
      <c r="JZ55" s="443"/>
      <c r="KA55" s="291"/>
      <c r="KB55" s="292"/>
      <c r="KC55" s="293"/>
      <c r="KD55" s="289"/>
      <c r="KE55" s="290"/>
      <c r="KF55" s="443"/>
      <c r="KG55" s="443"/>
      <c r="KH55" s="443"/>
      <c r="KI55" s="291"/>
      <c r="KJ55" s="292"/>
      <c r="KK55" s="293"/>
      <c r="KL55" s="289"/>
      <c r="KM55" s="290"/>
      <c r="KN55" s="443"/>
      <c r="KO55" s="443"/>
      <c r="KP55" s="443"/>
      <c r="KQ55" s="291"/>
      <c r="KR55" s="292"/>
      <c r="KS55" s="293"/>
      <c r="KT55" s="289"/>
      <c r="KU55" s="290"/>
      <c r="KV55" s="443"/>
      <c r="KW55" s="443"/>
      <c r="KX55" s="443"/>
      <c r="KY55" s="291"/>
      <c r="KZ55" s="292"/>
      <c r="LA55" s="293"/>
      <c r="LB55" s="289"/>
      <c r="LC55" s="290"/>
      <c r="LD55" s="443"/>
      <c r="LE55" s="443"/>
      <c r="LF55" s="443"/>
      <c r="LG55" s="291"/>
      <c r="LH55" s="292"/>
      <c r="LI55" s="293"/>
      <c r="LJ55" s="289"/>
      <c r="LK55" s="290"/>
      <c r="LL55" s="443"/>
      <c r="LM55" s="443"/>
      <c r="LN55" s="443"/>
      <c r="LO55" s="291"/>
      <c r="LP55" s="292"/>
      <c r="LQ55" s="293"/>
      <c r="LR55" s="289"/>
      <c r="LS55" s="290"/>
      <c r="LT55" s="443"/>
      <c r="LU55" s="443"/>
      <c r="LV55" s="443"/>
      <c r="LW55" s="291"/>
      <c r="LX55" s="292"/>
      <c r="LY55" s="293"/>
      <c r="LZ55" s="289"/>
      <c r="MA55" s="290"/>
      <c r="MB55" s="443"/>
      <c r="MC55" s="443"/>
      <c r="MD55" s="443"/>
      <c r="ME55" s="291"/>
      <c r="MF55" s="292"/>
      <c r="MG55" s="293"/>
      <c r="MH55" s="289"/>
      <c r="MI55" s="290"/>
      <c r="MJ55" s="443"/>
      <c r="MK55" s="443"/>
      <c r="ML55" s="443"/>
      <c r="MM55" s="291"/>
      <c r="MN55" s="292"/>
      <c r="MO55" s="293"/>
      <c r="MP55" s="289"/>
      <c r="MQ55" s="290"/>
      <c r="MR55" s="443"/>
      <c r="MS55" s="443"/>
      <c r="MT55" s="443"/>
      <c r="MU55" s="291"/>
      <c r="MV55" s="292"/>
      <c r="MW55" s="293"/>
      <c r="MX55" s="289"/>
      <c r="MY55" s="290"/>
      <c r="MZ55" s="443"/>
      <c r="NA55" s="443"/>
      <c r="NB55" s="443"/>
      <c r="NC55" s="291"/>
      <c r="ND55" s="292"/>
      <c r="NE55" s="293"/>
      <c r="NF55" s="289"/>
      <c r="NG55" s="290"/>
      <c r="NH55" s="443"/>
      <c r="NI55" s="443"/>
      <c r="NJ55" s="443"/>
      <c r="NK55" s="291"/>
      <c r="NL55" s="292"/>
      <c r="NM55" s="293"/>
      <c r="NN55" s="289"/>
      <c r="NO55" s="290"/>
      <c r="NP55" s="443"/>
      <c r="NQ55" s="443"/>
      <c r="NR55" s="443"/>
      <c r="NS55" s="291"/>
      <c r="NT55" s="292"/>
      <c r="NU55" s="293"/>
      <c r="NV55" s="289"/>
      <c r="NW55" s="290"/>
      <c r="NX55" s="443"/>
      <c r="NY55" s="443"/>
      <c r="NZ55" s="443"/>
      <c r="OA55" s="291"/>
      <c r="OB55" s="292"/>
      <c r="OC55" s="293"/>
      <c r="OD55" s="289"/>
      <c r="OE55" s="290"/>
      <c r="OF55" s="443"/>
      <c r="OG55" s="443"/>
      <c r="OH55" s="443"/>
      <c r="OI55" s="291"/>
      <c r="OJ55" s="292"/>
      <c r="OK55" s="293"/>
      <c r="OL55" s="289"/>
      <c r="OM55" s="290"/>
      <c r="ON55" s="443"/>
      <c r="OO55" s="443"/>
      <c r="OP55" s="443"/>
      <c r="OQ55" s="291"/>
      <c r="OR55" s="292"/>
      <c r="OS55" s="293"/>
      <c r="OT55" s="289"/>
      <c r="OU55" s="290"/>
      <c r="OV55" s="443"/>
      <c r="OW55" s="443"/>
      <c r="OX55" s="443"/>
      <c r="OY55" s="291"/>
      <c r="OZ55" s="292"/>
      <c r="PA55" s="293"/>
      <c r="PB55" s="289"/>
      <c r="PC55" s="290"/>
      <c r="PD55" s="443"/>
      <c r="PE55" s="443"/>
      <c r="PF55" s="443"/>
      <c r="PG55" s="291"/>
      <c r="PH55" s="292"/>
      <c r="PI55" s="293"/>
      <c r="PJ55" s="289"/>
      <c r="PK55" s="290"/>
      <c r="PL55" s="443"/>
      <c r="PM55" s="443"/>
      <c r="PN55" s="443"/>
      <c r="PO55" s="291"/>
      <c r="PP55" s="292"/>
      <c r="PQ55" s="293"/>
      <c r="PR55" s="289"/>
      <c r="PS55" s="290"/>
      <c r="PT55" s="443"/>
      <c r="PU55" s="443"/>
      <c r="PV55" s="443"/>
      <c r="PW55" s="291"/>
      <c r="PX55" s="292"/>
      <c r="PY55" s="293"/>
      <c r="PZ55" s="289"/>
      <c r="QA55" s="290"/>
      <c r="QB55" s="443"/>
      <c r="QC55" s="443"/>
      <c r="QD55" s="443"/>
      <c r="QE55" s="291"/>
      <c r="QF55" s="292"/>
      <c r="QG55" s="293"/>
      <c r="QH55" s="289"/>
      <c r="QI55" s="290"/>
      <c r="QJ55" s="443"/>
      <c r="QK55" s="443"/>
      <c r="QL55" s="443"/>
      <c r="QM55" s="291"/>
      <c r="QN55" s="292"/>
      <c r="QO55" s="293"/>
      <c r="QP55" s="289"/>
      <c r="QQ55" s="290"/>
      <c r="QR55" s="443"/>
      <c r="QS55" s="443"/>
      <c r="QT55" s="443"/>
      <c r="QU55" s="291"/>
      <c r="QV55" s="292"/>
      <c r="QW55" s="293"/>
      <c r="QX55" s="289"/>
      <c r="QY55" s="290"/>
      <c r="QZ55" s="443"/>
      <c r="RA55" s="443"/>
      <c r="RB55" s="443"/>
      <c r="RC55" s="291"/>
      <c r="RD55" s="292"/>
      <c r="RE55" s="293"/>
      <c r="RF55" s="289"/>
      <c r="RG55" s="290"/>
      <c r="RH55" s="443"/>
      <c r="RI55" s="443"/>
      <c r="RJ55" s="443"/>
      <c r="RK55" s="291"/>
      <c r="RL55" s="292"/>
      <c r="RM55" s="293"/>
      <c r="RN55" s="289"/>
      <c r="RO55" s="290"/>
      <c r="RP55" s="443"/>
      <c r="RQ55" s="443"/>
      <c r="RR55" s="443"/>
      <c r="RS55" s="291"/>
      <c r="RT55" s="292"/>
      <c r="RU55" s="293"/>
      <c r="RV55" s="289"/>
      <c r="RW55" s="290"/>
      <c r="RX55" s="443"/>
      <c r="RY55" s="443"/>
      <c r="RZ55" s="443"/>
      <c r="SA55" s="291"/>
      <c r="SB55" s="292"/>
      <c r="SC55" s="293"/>
      <c r="SD55" s="289"/>
      <c r="SE55" s="290"/>
      <c r="SF55" s="443"/>
      <c r="SG55" s="443"/>
      <c r="SH55" s="443"/>
      <c r="SI55" s="291"/>
      <c r="SJ55" s="292"/>
      <c r="SK55" s="293"/>
      <c r="SL55" s="289"/>
      <c r="SM55" s="290"/>
      <c r="SN55" s="443"/>
      <c r="SO55" s="443"/>
      <c r="SP55" s="443"/>
      <c r="SQ55" s="291"/>
      <c r="SR55" s="292"/>
      <c r="SS55" s="293"/>
      <c r="ST55" s="289"/>
      <c r="SU55" s="290"/>
      <c r="SV55" s="443"/>
      <c r="SW55" s="443"/>
      <c r="SX55" s="443"/>
      <c r="SY55" s="291"/>
      <c r="SZ55" s="292"/>
      <c r="TA55" s="293"/>
      <c r="TB55" s="289"/>
      <c r="TC55" s="290"/>
      <c r="TD55" s="443"/>
      <c r="TE55" s="443"/>
      <c r="TF55" s="443"/>
      <c r="TG55" s="291"/>
      <c r="TH55" s="292"/>
      <c r="TI55" s="293"/>
      <c r="TJ55" s="289"/>
      <c r="TK55" s="290"/>
      <c r="TL55" s="443"/>
      <c r="TM55" s="443"/>
      <c r="TN55" s="443"/>
      <c r="TO55" s="291"/>
      <c r="TP55" s="292"/>
      <c r="TQ55" s="293"/>
      <c r="TR55" s="289"/>
      <c r="TS55" s="290"/>
      <c r="TT55" s="443"/>
      <c r="TU55" s="443"/>
      <c r="TV55" s="443"/>
      <c r="TW55" s="291"/>
      <c r="TX55" s="292"/>
      <c r="TY55" s="293"/>
      <c r="TZ55" s="289"/>
      <c r="UA55" s="290"/>
      <c r="UB55" s="443"/>
      <c r="UC55" s="443"/>
      <c r="UD55" s="443"/>
      <c r="UE55" s="291"/>
      <c r="UF55" s="292"/>
      <c r="UG55" s="293"/>
      <c r="UH55" s="289"/>
      <c r="UI55" s="290"/>
      <c r="UJ55" s="443"/>
      <c r="UK55" s="443"/>
      <c r="UL55" s="443"/>
      <c r="UM55" s="291"/>
      <c r="UN55" s="292"/>
      <c r="UO55" s="293"/>
      <c r="UP55" s="289"/>
      <c r="UQ55" s="290"/>
      <c r="UR55" s="443"/>
      <c r="US55" s="443"/>
      <c r="UT55" s="443"/>
      <c r="UU55" s="291"/>
      <c r="UV55" s="292"/>
      <c r="UW55" s="293"/>
      <c r="UX55" s="289"/>
      <c r="UY55" s="290"/>
      <c r="UZ55" s="443"/>
      <c r="VA55" s="443"/>
      <c r="VB55" s="443"/>
      <c r="VC55" s="291"/>
      <c r="VD55" s="292"/>
      <c r="VE55" s="293"/>
      <c r="VF55" s="289"/>
      <c r="VG55" s="290"/>
      <c r="VH55" s="443"/>
      <c r="VI55" s="443"/>
      <c r="VJ55" s="443"/>
      <c r="VK55" s="291"/>
      <c r="VL55" s="292"/>
      <c r="VM55" s="293"/>
      <c r="VN55" s="289"/>
      <c r="VO55" s="290"/>
      <c r="VP55" s="443"/>
      <c r="VQ55" s="443"/>
      <c r="VR55" s="443"/>
      <c r="VS55" s="291"/>
      <c r="VT55" s="292"/>
      <c r="VU55" s="293"/>
      <c r="VV55" s="289"/>
      <c r="VW55" s="290"/>
      <c r="VX55" s="443"/>
      <c r="VY55" s="443"/>
      <c r="VZ55" s="443"/>
      <c r="WA55" s="291"/>
      <c r="WB55" s="292"/>
      <c r="WC55" s="293"/>
      <c r="WD55" s="289"/>
      <c r="WE55" s="290"/>
      <c r="WF55" s="443"/>
      <c r="WG55" s="443"/>
      <c r="WH55" s="443"/>
      <c r="WI55" s="291"/>
      <c r="WJ55" s="292"/>
      <c r="WK55" s="293"/>
      <c r="WL55" s="289"/>
      <c r="WM55" s="290"/>
      <c r="WN55" s="443"/>
      <c r="WO55" s="443"/>
      <c r="WP55" s="443"/>
      <c r="WQ55" s="291"/>
      <c r="WR55" s="292"/>
      <c r="WS55" s="293"/>
      <c r="WT55" s="289"/>
      <c r="WU55" s="290"/>
      <c r="WV55" s="443"/>
      <c r="WW55" s="443"/>
      <c r="WX55" s="443"/>
      <c r="WY55" s="291"/>
      <c r="WZ55" s="292"/>
      <c r="XA55" s="293"/>
      <c r="XB55" s="289"/>
      <c r="XC55" s="290"/>
      <c r="XD55" s="443"/>
      <c r="XE55" s="443"/>
      <c r="XF55" s="443"/>
      <c r="XG55" s="291"/>
      <c r="XH55" s="292"/>
      <c r="XI55" s="293"/>
      <c r="XJ55" s="289"/>
      <c r="XK55" s="290"/>
      <c r="XL55" s="443"/>
      <c r="XM55" s="443"/>
      <c r="XN55" s="443"/>
      <c r="XO55" s="291"/>
      <c r="XP55" s="292"/>
      <c r="XQ55" s="293"/>
      <c r="XR55" s="289"/>
      <c r="XS55" s="290"/>
      <c r="XT55" s="443"/>
      <c r="XU55" s="443"/>
      <c r="XV55" s="443"/>
      <c r="XW55" s="291"/>
      <c r="XX55" s="292"/>
      <c r="XY55" s="293"/>
      <c r="XZ55" s="289"/>
      <c r="YA55" s="290"/>
      <c r="YB55" s="443"/>
      <c r="YC55" s="443"/>
      <c r="YD55" s="443"/>
      <c r="YE55" s="291"/>
      <c r="YF55" s="292"/>
      <c r="YG55" s="293"/>
      <c r="YH55" s="289"/>
      <c r="YI55" s="290"/>
      <c r="YJ55" s="443"/>
      <c r="YK55" s="443"/>
      <c r="YL55" s="443"/>
      <c r="YM55" s="291"/>
      <c r="YN55" s="292"/>
      <c r="YO55" s="293"/>
      <c r="YP55" s="289"/>
      <c r="YQ55" s="290"/>
      <c r="YR55" s="443"/>
      <c r="YS55" s="443"/>
      <c r="YT55" s="443"/>
      <c r="YU55" s="291"/>
      <c r="YV55" s="292"/>
      <c r="YW55" s="293"/>
      <c r="YX55" s="289"/>
      <c r="YY55" s="290"/>
      <c r="YZ55" s="443"/>
      <c r="ZA55" s="443"/>
      <c r="ZB55" s="443"/>
      <c r="ZC55" s="291"/>
      <c r="ZD55" s="292"/>
      <c r="ZE55" s="293"/>
      <c r="ZF55" s="289"/>
      <c r="ZG55" s="290"/>
      <c r="ZH55" s="443"/>
      <c r="ZI55" s="443"/>
      <c r="ZJ55" s="443"/>
      <c r="ZK55" s="291"/>
      <c r="ZL55" s="292"/>
      <c r="ZM55" s="293"/>
      <c r="ZN55" s="289"/>
      <c r="ZO55" s="290"/>
      <c r="ZP55" s="443"/>
      <c r="ZQ55" s="443"/>
      <c r="ZR55" s="443"/>
      <c r="ZS55" s="291"/>
      <c r="ZT55" s="292"/>
      <c r="ZU55" s="293"/>
      <c r="ZV55" s="289"/>
      <c r="ZW55" s="290"/>
      <c r="ZX55" s="443"/>
      <c r="ZY55" s="443"/>
      <c r="ZZ55" s="443"/>
      <c r="AAA55" s="291"/>
      <c r="AAB55" s="292"/>
      <c r="AAC55" s="293"/>
      <c r="AAD55" s="289"/>
      <c r="AAE55" s="290"/>
      <c r="AAF55" s="443"/>
      <c r="AAG55" s="443"/>
      <c r="AAH55" s="443"/>
      <c r="AAI55" s="291"/>
      <c r="AAJ55" s="292"/>
      <c r="AAK55" s="293"/>
      <c r="AAL55" s="289"/>
      <c r="AAM55" s="290"/>
      <c r="AAN55" s="443"/>
      <c r="AAO55" s="443"/>
      <c r="AAP55" s="443"/>
      <c r="AAQ55" s="291"/>
      <c r="AAR55" s="292"/>
      <c r="AAS55" s="293"/>
      <c r="AAT55" s="289"/>
      <c r="AAU55" s="290"/>
      <c r="AAV55" s="443"/>
      <c r="AAW55" s="443"/>
      <c r="AAX55" s="443"/>
      <c r="AAY55" s="291"/>
      <c r="AAZ55" s="292"/>
      <c r="ABA55" s="293"/>
      <c r="ABB55" s="289"/>
      <c r="ABC55" s="290"/>
      <c r="ABD55" s="443"/>
      <c r="ABE55" s="443"/>
      <c r="ABF55" s="443"/>
      <c r="ABG55" s="291"/>
      <c r="ABH55" s="292"/>
      <c r="ABI55" s="293"/>
      <c r="ABJ55" s="289"/>
      <c r="ABK55" s="290"/>
      <c r="ABL55" s="443"/>
      <c r="ABM55" s="443"/>
      <c r="ABN55" s="443"/>
      <c r="ABO55" s="291"/>
      <c r="ABP55" s="292"/>
      <c r="ABQ55" s="293"/>
      <c r="ABR55" s="289"/>
      <c r="ABS55" s="290"/>
      <c r="ABT55" s="443"/>
      <c r="ABU55" s="443"/>
      <c r="ABV55" s="443"/>
      <c r="ABW55" s="291"/>
      <c r="ABX55" s="292"/>
      <c r="ABY55" s="293"/>
      <c r="ABZ55" s="289"/>
      <c r="ACA55" s="290"/>
      <c r="ACB55" s="443"/>
      <c r="ACC55" s="443"/>
      <c r="ACD55" s="443"/>
      <c r="ACE55" s="291"/>
      <c r="ACF55" s="292"/>
      <c r="ACG55" s="293"/>
      <c r="ACH55" s="289"/>
      <c r="ACI55" s="290"/>
      <c r="ACJ55" s="443"/>
      <c r="ACK55" s="443"/>
      <c r="ACL55" s="443"/>
      <c r="ACM55" s="291"/>
      <c r="ACN55" s="292"/>
      <c r="ACO55" s="293"/>
      <c r="ACP55" s="289"/>
      <c r="ACQ55" s="290"/>
      <c r="ACR55" s="443"/>
      <c r="ACS55" s="443"/>
      <c r="ACT55" s="443"/>
      <c r="ACU55" s="291"/>
      <c r="ACV55" s="292"/>
      <c r="ACW55" s="293"/>
      <c r="ACX55" s="289"/>
      <c r="ACY55" s="290"/>
      <c r="ACZ55" s="443"/>
      <c r="ADA55" s="443"/>
      <c r="ADB55" s="443"/>
      <c r="ADC55" s="291"/>
      <c r="ADD55" s="292"/>
      <c r="ADE55" s="293"/>
      <c r="ADF55" s="289"/>
      <c r="ADG55" s="290"/>
      <c r="ADH55" s="443"/>
      <c r="ADI55" s="443"/>
      <c r="ADJ55" s="443"/>
      <c r="ADK55" s="291"/>
      <c r="ADL55" s="292"/>
      <c r="ADM55" s="293"/>
      <c r="ADN55" s="289"/>
      <c r="ADO55" s="290"/>
      <c r="ADP55" s="443"/>
      <c r="ADQ55" s="443"/>
      <c r="ADR55" s="443"/>
      <c r="ADS55" s="291"/>
      <c r="ADT55" s="292"/>
      <c r="ADU55" s="293"/>
      <c r="ADV55" s="289"/>
      <c r="ADW55" s="290"/>
      <c r="ADX55" s="443"/>
      <c r="ADY55" s="443"/>
      <c r="ADZ55" s="443"/>
      <c r="AEA55" s="291"/>
      <c r="AEB55" s="292"/>
      <c r="AEC55" s="293"/>
      <c r="AED55" s="289"/>
      <c r="AEE55" s="290"/>
      <c r="AEF55" s="443"/>
      <c r="AEG55" s="443"/>
      <c r="AEH55" s="443"/>
      <c r="AEI55" s="291"/>
      <c r="AEJ55" s="292"/>
      <c r="AEK55" s="293"/>
      <c r="AEL55" s="289"/>
      <c r="AEM55" s="290"/>
      <c r="AEN55" s="443"/>
      <c r="AEO55" s="443"/>
      <c r="AEP55" s="443"/>
      <c r="AEQ55" s="291"/>
      <c r="AER55" s="292"/>
      <c r="AES55" s="293"/>
      <c r="AET55" s="289"/>
      <c r="AEU55" s="290"/>
      <c r="AEV55" s="443"/>
      <c r="AEW55" s="443"/>
      <c r="AEX55" s="443"/>
      <c r="AEY55" s="291"/>
      <c r="AEZ55" s="292"/>
      <c r="AFA55" s="293"/>
      <c r="AFB55" s="289"/>
      <c r="AFC55" s="290"/>
      <c r="AFD55" s="443"/>
      <c r="AFE55" s="443"/>
      <c r="AFF55" s="443"/>
      <c r="AFG55" s="291"/>
      <c r="AFH55" s="292"/>
      <c r="AFI55" s="293"/>
      <c r="AFJ55" s="289"/>
      <c r="AFK55" s="290"/>
      <c r="AFL55" s="443"/>
      <c r="AFM55" s="443"/>
      <c r="AFN55" s="443"/>
      <c r="AFO55" s="291"/>
      <c r="AFP55" s="292"/>
      <c r="AFQ55" s="293"/>
      <c r="AFR55" s="289"/>
      <c r="AFS55" s="290"/>
      <c r="AFT55" s="443"/>
      <c r="AFU55" s="443"/>
      <c r="AFV55" s="443"/>
      <c r="AFW55" s="291"/>
      <c r="AFX55" s="292"/>
      <c r="AFY55" s="293"/>
      <c r="AFZ55" s="289"/>
      <c r="AGA55" s="290"/>
      <c r="AGB55" s="443"/>
      <c r="AGC55" s="443"/>
      <c r="AGD55" s="443"/>
      <c r="AGE55" s="291"/>
      <c r="AGF55" s="292"/>
      <c r="AGG55" s="293"/>
      <c r="AGH55" s="289"/>
      <c r="AGI55" s="290"/>
      <c r="AGJ55" s="443"/>
      <c r="AGK55" s="443"/>
      <c r="AGL55" s="443"/>
      <c r="AGM55" s="291"/>
      <c r="AGN55" s="292"/>
      <c r="AGO55" s="293"/>
      <c r="AGP55" s="289"/>
      <c r="AGQ55" s="290"/>
      <c r="AGR55" s="443"/>
      <c r="AGS55" s="443"/>
      <c r="AGT55" s="443"/>
      <c r="AGU55" s="291"/>
      <c r="AGV55" s="292"/>
      <c r="AGW55" s="293"/>
      <c r="AGX55" s="289"/>
      <c r="AGY55" s="290"/>
      <c r="AGZ55" s="443"/>
      <c r="AHA55" s="443"/>
      <c r="AHB55" s="443"/>
      <c r="AHC55" s="291"/>
      <c r="AHD55" s="292"/>
      <c r="AHE55" s="293"/>
      <c r="AHF55" s="289"/>
      <c r="AHG55" s="290"/>
      <c r="AHH55" s="443"/>
      <c r="AHI55" s="443"/>
      <c r="AHJ55" s="443"/>
      <c r="AHK55" s="291"/>
      <c r="AHL55" s="292"/>
      <c r="AHM55" s="293"/>
      <c r="AHN55" s="289"/>
      <c r="AHO55" s="290"/>
      <c r="AHP55" s="443"/>
      <c r="AHQ55" s="443"/>
      <c r="AHR55" s="443"/>
      <c r="AHS55" s="291"/>
      <c r="AHT55" s="292"/>
      <c r="AHU55" s="293"/>
      <c r="AHV55" s="289"/>
      <c r="AHW55" s="290"/>
      <c r="AHX55" s="443"/>
      <c r="AHY55" s="443"/>
      <c r="AHZ55" s="443"/>
      <c r="AIA55" s="291"/>
      <c r="AIB55" s="292"/>
      <c r="AIC55" s="293"/>
      <c r="AID55" s="289"/>
      <c r="AIE55" s="290"/>
      <c r="AIF55" s="443"/>
      <c r="AIG55" s="443"/>
      <c r="AIH55" s="443"/>
      <c r="AII55" s="291"/>
      <c r="AIJ55" s="292"/>
      <c r="AIK55" s="293"/>
      <c r="AIL55" s="289"/>
      <c r="AIM55" s="290"/>
      <c r="AIN55" s="443"/>
      <c r="AIO55" s="443"/>
      <c r="AIP55" s="443"/>
      <c r="AIQ55" s="291"/>
      <c r="AIR55" s="292"/>
      <c r="AIS55" s="293"/>
      <c r="AIT55" s="289"/>
      <c r="AIU55" s="290"/>
      <c r="AIV55" s="443"/>
      <c r="AIW55" s="443"/>
      <c r="AIX55" s="443"/>
      <c r="AIY55" s="291"/>
      <c r="AIZ55" s="292"/>
      <c r="AJA55" s="293"/>
      <c r="AJB55" s="289"/>
      <c r="AJC55" s="290"/>
      <c r="AJD55" s="443"/>
      <c r="AJE55" s="443"/>
      <c r="AJF55" s="443"/>
      <c r="AJG55" s="291"/>
      <c r="AJH55" s="292"/>
      <c r="AJI55" s="293"/>
      <c r="AJJ55" s="289"/>
      <c r="AJK55" s="290"/>
      <c r="AJL55" s="443"/>
      <c r="AJM55" s="443"/>
      <c r="AJN55" s="443"/>
      <c r="AJO55" s="291"/>
      <c r="AJP55" s="292"/>
      <c r="AJQ55" s="293"/>
      <c r="AJR55" s="289"/>
      <c r="AJS55" s="290"/>
      <c r="AJT55" s="443"/>
      <c r="AJU55" s="443"/>
      <c r="AJV55" s="443"/>
      <c r="AJW55" s="291"/>
      <c r="AJX55" s="292"/>
      <c r="AJY55" s="293"/>
      <c r="AJZ55" s="289"/>
      <c r="AKA55" s="290"/>
      <c r="AKB55" s="443"/>
      <c r="AKC55" s="443"/>
      <c r="AKD55" s="443"/>
      <c r="AKE55" s="291"/>
      <c r="AKF55" s="292"/>
      <c r="AKG55" s="293"/>
      <c r="AKH55" s="289"/>
      <c r="AKI55" s="290"/>
      <c r="AKJ55" s="443"/>
      <c r="AKK55" s="443"/>
      <c r="AKL55" s="443"/>
      <c r="AKM55" s="291"/>
      <c r="AKN55" s="292"/>
      <c r="AKO55" s="293"/>
      <c r="AKP55" s="289"/>
      <c r="AKQ55" s="290"/>
      <c r="AKR55" s="443"/>
      <c r="AKS55" s="443"/>
      <c r="AKT55" s="443"/>
      <c r="AKU55" s="291"/>
      <c r="AKV55" s="292"/>
      <c r="AKW55" s="293"/>
      <c r="AKX55" s="289"/>
      <c r="AKY55" s="290"/>
      <c r="AKZ55" s="443"/>
      <c r="ALA55" s="443"/>
      <c r="ALB55" s="443"/>
      <c r="ALC55" s="291"/>
      <c r="ALD55" s="292"/>
      <c r="ALE55" s="293"/>
      <c r="ALF55" s="289"/>
      <c r="ALG55" s="290"/>
      <c r="ALH55" s="443"/>
      <c r="ALI55" s="443"/>
      <c r="ALJ55" s="443"/>
      <c r="ALK55" s="291"/>
      <c r="ALL55" s="292"/>
      <c r="ALM55" s="293"/>
      <c r="ALN55" s="289"/>
      <c r="ALO55" s="290"/>
      <c r="ALP55" s="443"/>
      <c r="ALQ55" s="443"/>
      <c r="ALR55" s="443"/>
      <c r="ALS55" s="291"/>
      <c r="ALT55" s="292"/>
      <c r="ALU55" s="293"/>
      <c r="ALV55" s="289"/>
      <c r="ALW55" s="290"/>
      <c r="ALX55" s="443"/>
      <c r="ALY55" s="443"/>
      <c r="ALZ55" s="443"/>
      <c r="AMA55" s="291"/>
      <c r="AMB55" s="292"/>
      <c r="AMC55" s="293"/>
      <c r="AMD55" s="289"/>
      <c r="AME55" s="290"/>
      <c r="AMF55" s="443"/>
      <c r="AMG55" s="443"/>
      <c r="AMH55" s="443"/>
      <c r="AMI55" s="291"/>
      <c r="AMJ55" s="292"/>
      <c r="AMK55" s="293"/>
      <c r="AML55" s="289"/>
      <c r="AMM55" s="290"/>
      <c r="AMN55" s="443"/>
      <c r="AMO55" s="443"/>
      <c r="AMP55" s="443"/>
      <c r="AMQ55" s="291"/>
      <c r="AMR55" s="292"/>
      <c r="AMS55" s="293"/>
      <c r="AMT55" s="289"/>
      <c r="AMU55" s="290"/>
      <c r="AMV55" s="443"/>
      <c r="AMW55" s="443"/>
      <c r="AMX55" s="443"/>
      <c r="AMY55" s="291"/>
      <c r="AMZ55" s="292"/>
      <c r="ANA55" s="293"/>
      <c r="ANB55" s="289"/>
      <c r="ANC55" s="290"/>
      <c r="AND55" s="443"/>
      <c r="ANE55" s="443"/>
      <c r="ANF55" s="443"/>
      <c r="ANG55" s="291"/>
      <c r="ANH55" s="292"/>
      <c r="ANI55" s="293"/>
      <c r="ANJ55" s="289"/>
      <c r="ANK55" s="290"/>
      <c r="ANL55" s="443"/>
      <c r="ANM55" s="443"/>
      <c r="ANN55" s="443"/>
      <c r="ANO55" s="291"/>
      <c r="ANP55" s="292"/>
      <c r="ANQ55" s="293"/>
      <c r="ANR55" s="289"/>
      <c r="ANS55" s="290"/>
      <c r="ANT55" s="443"/>
      <c r="ANU55" s="443"/>
      <c r="ANV55" s="443"/>
      <c r="ANW55" s="291"/>
      <c r="ANX55" s="292"/>
      <c r="ANY55" s="293"/>
      <c r="ANZ55" s="289"/>
      <c r="AOA55" s="290"/>
      <c r="AOB55" s="443"/>
      <c r="AOC55" s="443"/>
      <c r="AOD55" s="443"/>
      <c r="AOE55" s="291"/>
      <c r="AOF55" s="292"/>
      <c r="AOG55" s="293"/>
      <c r="AOH55" s="289"/>
      <c r="AOI55" s="290"/>
      <c r="AOJ55" s="443"/>
      <c r="AOK55" s="443"/>
      <c r="AOL55" s="443"/>
      <c r="AOM55" s="291"/>
      <c r="AON55" s="292"/>
      <c r="AOO55" s="293"/>
      <c r="AOP55" s="289"/>
      <c r="AOQ55" s="290"/>
      <c r="AOR55" s="443"/>
      <c r="AOS55" s="443"/>
      <c r="AOT55" s="443"/>
      <c r="AOU55" s="291"/>
      <c r="AOV55" s="292"/>
      <c r="AOW55" s="293"/>
      <c r="AOX55" s="289"/>
      <c r="AOY55" s="290"/>
      <c r="AOZ55" s="443"/>
      <c r="APA55" s="443"/>
      <c r="APB55" s="443"/>
      <c r="APC55" s="291"/>
      <c r="APD55" s="292"/>
      <c r="APE55" s="293"/>
      <c r="APF55" s="289"/>
      <c r="APG55" s="290"/>
      <c r="APH55" s="443"/>
      <c r="API55" s="443"/>
      <c r="APJ55" s="443"/>
      <c r="APK55" s="291"/>
      <c r="APL55" s="292"/>
      <c r="APM55" s="293"/>
      <c r="APN55" s="289"/>
      <c r="APO55" s="290"/>
      <c r="APP55" s="443"/>
      <c r="APQ55" s="443"/>
      <c r="APR55" s="443"/>
      <c r="APS55" s="291"/>
      <c r="APT55" s="292"/>
      <c r="APU55" s="293"/>
      <c r="APV55" s="289"/>
      <c r="APW55" s="290"/>
      <c r="APX55" s="443"/>
      <c r="APY55" s="443"/>
      <c r="APZ55" s="443"/>
      <c r="AQA55" s="291"/>
      <c r="AQB55" s="292"/>
      <c r="AQC55" s="293"/>
      <c r="AQD55" s="289"/>
      <c r="AQE55" s="290"/>
      <c r="AQF55" s="443"/>
      <c r="AQG55" s="443"/>
      <c r="AQH55" s="443"/>
      <c r="AQI55" s="291"/>
      <c r="AQJ55" s="292"/>
      <c r="AQK55" s="293"/>
      <c r="AQL55" s="289"/>
      <c r="AQM55" s="290"/>
      <c r="AQN55" s="443"/>
      <c r="AQO55" s="443"/>
      <c r="AQP55" s="443"/>
      <c r="AQQ55" s="291"/>
      <c r="AQR55" s="292"/>
      <c r="AQS55" s="293"/>
      <c r="AQT55" s="289"/>
      <c r="AQU55" s="290"/>
      <c r="AQV55" s="443"/>
      <c r="AQW55" s="443"/>
      <c r="AQX55" s="443"/>
      <c r="AQY55" s="291"/>
      <c r="AQZ55" s="292"/>
      <c r="ARA55" s="293"/>
      <c r="ARB55" s="289"/>
      <c r="ARC55" s="290"/>
      <c r="ARD55" s="443"/>
      <c r="ARE55" s="443"/>
      <c r="ARF55" s="443"/>
      <c r="ARG55" s="291"/>
      <c r="ARH55" s="292"/>
      <c r="ARI55" s="293"/>
      <c r="ARJ55" s="289"/>
      <c r="ARK55" s="290"/>
      <c r="ARL55" s="443"/>
      <c r="ARM55" s="443"/>
      <c r="ARN55" s="443"/>
      <c r="ARO55" s="291"/>
      <c r="ARP55" s="292"/>
      <c r="ARQ55" s="293"/>
      <c r="ARR55" s="289"/>
      <c r="ARS55" s="290"/>
      <c r="ART55" s="443"/>
      <c r="ARU55" s="443"/>
      <c r="ARV55" s="443"/>
      <c r="ARW55" s="291"/>
      <c r="ARX55" s="292"/>
      <c r="ARY55" s="293"/>
      <c r="ARZ55" s="289"/>
      <c r="ASA55" s="290"/>
      <c r="ASB55" s="443"/>
      <c r="ASC55" s="443"/>
      <c r="ASD55" s="443"/>
      <c r="ASE55" s="291"/>
      <c r="ASF55" s="292"/>
      <c r="ASG55" s="293"/>
      <c r="ASH55" s="289"/>
      <c r="ASI55" s="290"/>
      <c r="ASJ55" s="443"/>
      <c r="ASK55" s="443"/>
      <c r="ASL55" s="443"/>
      <c r="ASM55" s="291"/>
      <c r="ASN55" s="292"/>
      <c r="ASO55" s="293"/>
      <c r="ASP55" s="289"/>
      <c r="ASQ55" s="290"/>
      <c r="ASR55" s="443"/>
      <c r="ASS55" s="443"/>
      <c r="AST55" s="443"/>
      <c r="ASU55" s="291"/>
      <c r="ASV55" s="292"/>
      <c r="ASW55" s="293"/>
      <c r="ASX55" s="289"/>
      <c r="ASY55" s="290"/>
      <c r="ASZ55" s="443"/>
      <c r="ATA55" s="443"/>
      <c r="ATB55" s="443"/>
      <c r="ATC55" s="291"/>
      <c r="ATD55" s="292"/>
      <c r="ATE55" s="293"/>
      <c r="ATF55" s="289"/>
      <c r="ATG55" s="290"/>
      <c r="ATH55" s="443"/>
      <c r="ATI55" s="443"/>
      <c r="ATJ55" s="443"/>
      <c r="ATK55" s="291"/>
      <c r="ATL55" s="292"/>
      <c r="ATM55" s="293"/>
      <c r="ATN55" s="289"/>
      <c r="ATO55" s="290"/>
      <c r="ATP55" s="443"/>
      <c r="ATQ55" s="443"/>
      <c r="ATR55" s="443"/>
      <c r="ATS55" s="291"/>
      <c r="ATT55" s="292"/>
      <c r="ATU55" s="293"/>
      <c r="ATV55" s="289"/>
      <c r="ATW55" s="290"/>
      <c r="ATX55" s="443"/>
      <c r="ATY55" s="443"/>
      <c r="ATZ55" s="443"/>
      <c r="AUA55" s="291"/>
      <c r="AUB55" s="292"/>
      <c r="AUC55" s="293"/>
      <c r="AUD55" s="289"/>
      <c r="AUE55" s="290"/>
      <c r="AUF55" s="443"/>
      <c r="AUG55" s="443"/>
      <c r="AUH55" s="443"/>
      <c r="AUI55" s="291"/>
      <c r="AUJ55" s="292"/>
      <c r="AUK55" s="293"/>
      <c r="AUL55" s="289"/>
      <c r="AUM55" s="290"/>
      <c r="AUN55" s="443"/>
      <c r="AUO55" s="443"/>
      <c r="AUP55" s="443"/>
      <c r="AUQ55" s="291"/>
      <c r="AUR55" s="292"/>
      <c r="AUS55" s="293"/>
      <c r="AUT55" s="289"/>
      <c r="AUU55" s="290"/>
      <c r="AUV55" s="443"/>
      <c r="AUW55" s="443"/>
      <c r="AUX55" s="443"/>
      <c r="AUY55" s="291"/>
      <c r="AUZ55" s="292"/>
      <c r="AVA55" s="293"/>
      <c r="AVB55" s="289"/>
      <c r="AVC55" s="290"/>
      <c r="AVD55" s="443"/>
      <c r="AVE55" s="443"/>
      <c r="AVF55" s="443"/>
      <c r="AVG55" s="291"/>
      <c r="AVH55" s="292"/>
      <c r="AVI55" s="293"/>
      <c r="AVJ55" s="289"/>
      <c r="AVK55" s="290"/>
      <c r="AVL55" s="443"/>
      <c r="AVM55" s="443"/>
      <c r="AVN55" s="443"/>
      <c r="AVO55" s="291"/>
      <c r="AVP55" s="292"/>
      <c r="AVQ55" s="293"/>
      <c r="AVR55" s="289"/>
      <c r="AVS55" s="290"/>
      <c r="AVT55" s="443"/>
      <c r="AVU55" s="443"/>
      <c r="AVV55" s="443"/>
      <c r="AVW55" s="291"/>
      <c r="AVX55" s="292"/>
      <c r="AVY55" s="293"/>
      <c r="AVZ55" s="289"/>
      <c r="AWA55" s="290"/>
      <c r="AWB55" s="443"/>
      <c r="AWC55" s="443"/>
      <c r="AWD55" s="443"/>
      <c r="AWE55" s="291"/>
      <c r="AWF55" s="292"/>
      <c r="AWG55" s="293"/>
      <c r="AWH55" s="289"/>
      <c r="AWI55" s="290"/>
      <c r="AWJ55" s="443"/>
      <c r="AWK55" s="443"/>
      <c r="AWL55" s="443"/>
      <c r="AWM55" s="291"/>
      <c r="AWN55" s="292"/>
      <c r="AWO55" s="293"/>
      <c r="AWP55" s="289"/>
      <c r="AWQ55" s="290"/>
      <c r="AWR55" s="443"/>
      <c r="AWS55" s="443"/>
      <c r="AWT55" s="443"/>
      <c r="AWU55" s="291"/>
      <c r="AWV55" s="292"/>
      <c r="AWW55" s="293"/>
      <c r="AWX55" s="289"/>
      <c r="AWY55" s="290"/>
      <c r="AWZ55" s="443"/>
      <c r="AXA55" s="443"/>
      <c r="AXB55" s="443"/>
      <c r="AXC55" s="291"/>
      <c r="AXD55" s="292"/>
      <c r="AXE55" s="293"/>
      <c r="AXF55" s="289"/>
      <c r="AXG55" s="290"/>
      <c r="AXH55" s="443"/>
      <c r="AXI55" s="443"/>
      <c r="AXJ55" s="443"/>
      <c r="AXK55" s="291"/>
      <c r="AXL55" s="292"/>
      <c r="AXM55" s="293"/>
      <c r="AXN55" s="289"/>
      <c r="AXO55" s="290"/>
      <c r="AXP55" s="443"/>
      <c r="AXQ55" s="443"/>
      <c r="AXR55" s="443"/>
      <c r="AXS55" s="291"/>
      <c r="AXT55" s="292"/>
      <c r="AXU55" s="293"/>
      <c r="AXV55" s="289"/>
      <c r="AXW55" s="290"/>
      <c r="AXX55" s="443"/>
      <c r="AXY55" s="443"/>
      <c r="AXZ55" s="443"/>
      <c r="AYA55" s="291"/>
      <c r="AYB55" s="292"/>
      <c r="AYC55" s="293"/>
      <c r="AYD55" s="289"/>
      <c r="AYE55" s="290"/>
      <c r="AYF55" s="443"/>
      <c r="AYG55" s="443"/>
      <c r="AYH55" s="443"/>
      <c r="AYI55" s="291"/>
      <c r="AYJ55" s="292"/>
      <c r="AYK55" s="293"/>
      <c r="AYL55" s="289"/>
      <c r="AYM55" s="290"/>
      <c r="AYN55" s="443"/>
      <c r="AYO55" s="443"/>
      <c r="AYP55" s="443"/>
      <c r="AYQ55" s="291"/>
      <c r="AYR55" s="292"/>
      <c r="AYS55" s="293"/>
      <c r="AYT55" s="289"/>
      <c r="AYU55" s="290"/>
      <c r="AYV55" s="443"/>
      <c r="AYW55" s="443"/>
      <c r="AYX55" s="443"/>
      <c r="AYY55" s="291"/>
      <c r="AYZ55" s="292"/>
      <c r="AZA55" s="293"/>
      <c r="AZB55" s="289"/>
      <c r="AZC55" s="290"/>
      <c r="AZD55" s="443"/>
      <c r="AZE55" s="443"/>
      <c r="AZF55" s="443"/>
      <c r="AZG55" s="291"/>
      <c r="AZH55" s="292"/>
      <c r="AZI55" s="293"/>
      <c r="AZJ55" s="289"/>
      <c r="AZK55" s="290"/>
      <c r="AZL55" s="443"/>
      <c r="AZM55" s="443"/>
      <c r="AZN55" s="443"/>
      <c r="AZO55" s="291"/>
      <c r="AZP55" s="292"/>
      <c r="AZQ55" s="293"/>
      <c r="AZR55" s="289"/>
      <c r="AZS55" s="290"/>
      <c r="AZT55" s="443"/>
      <c r="AZU55" s="443"/>
      <c r="AZV55" s="443"/>
      <c r="AZW55" s="291"/>
      <c r="AZX55" s="292"/>
      <c r="AZY55" s="293"/>
      <c r="AZZ55" s="289"/>
      <c r="BAA55" s="290"/>
      <c r="BAB55" s="443"/>
      <c r="BAC55" s="443"/>
      <c r="BAD55" s="443"/>
      <c r="BAE55" s="291"/>
      <c r="BAF55" s="292"/>
      <c r="BAG55" s="293"/>
      <c r="BAH55" s="289"/>
      <c r="BAI55" s="290"/>
      <c r="BAJ55" s="443"/>
      <c r="BAK55" s="443"/>
      <c r="BAL55" s="443"/>
      <c r="BAM55" s="291"/>
      <c r="BAN55" s="292"/>
      <c r="BAO55" s="293"/>
      <c r="BAP55" s="289"/>
      <c r="BAQ55" s="290"/>
      <c r="BAR55" s="443"/>
      <c r="BAS55" s="443"/>
      <c r="BAT55" s="443"/>
      <c r="BAU55" s="291"/>
      <c r="BAV55" s="292"/>
      <c r="BAW55" s="293"/>
      <c r="BAX55" s="289"/>
      <c r="BAY55" s="290"/>
      <c r="BAZ55" s="443"/>
      <c r="BBA55" s="443"/>
      <c r="BBB55" s="443"/>
      <c r="BBC55" s="291"/>
      <c r="BBD55" s="292"/>
      <c r="BBE55" s="293"/>
      <c r="BBF55" s="289"/>
      <c r="BBG55" s="290"/>
      <c r="BBH55" s="443"/>
      <c r="BBI55" s="443"/>
      <c r="BBJ55" s="443"/>
      <c r="BBK55" s="291"/>
      <c r="BBL55" s="292"/>
      <c r="BBM55" s="293"/>
      <c r="BBN55" s="289"/>
      <c r="BBO55" s="290"/>
      <c r="BBP55" s="443"/>
      <c r="BBQ55" s="443"/>
      <c r="BBR55" s="443"/>
      <c r="BBS55" s="291"/>
      <c r="BBT55" s="292"/>
      <c r="BBU55" s="293"/>
      <c r="BBV55" s="289"/>
      <c r="BBW55" s="290"/>
      <c r="BBX55" s="443"/>
      <c r="BBY55" s="443"/>
      <c r="BBZ55" s="443"/>
      <c r="BCA55" s="291"/>
      <c r="BCB55" s="292"/>
      <c r="BCC55" s="293"/>
      <c r="BCD55" s="289"/>
      <c r="BCE55" s="290"/>
      <c r="BCF55" s="443"/>
      <c r="BCG55" s="443"/>
      <c r="BCH55" s="443"/>
      <c r="BCI55" s="291"/>
      <c r="BCJ55" s="292"/>
      <c r="BCK55" s="293"/>
      <c r="BCL55" s="289"/>
      <c r="BCM55" s="290"/>
      <c r="BCN55" s="443"/>
      <c r="BCO55" s="443"/>
      <c r="BCP55" s="443"/>
      <c r="BCQ55" s="291"/>
      <c r="BCR55" s="292"/>
      <c r="BCS55" s="293"/>
      <c r="BCT55" s="289"/>
      <c r="BCU55" s="290"/>
      <c r="BCV55" s="443"/>
      <c r="BCW55" s="443"/>
      <c r="BCX55" s="443"/>
      <c r="BCY55" s="291"/>
      <c r="BCZ55" s="292"/>
      <c r="BDA55" s="293"/>
      <c r="BDB55" s="289"/>
      <c r="BDC55" s="290"/>
      <c r="BDD55" s="443"/>
      <c r="BDE55" s="443"/>
      <c r="BDF55" s="443"/>
      <c r="BDG55" s="291"/>
      <c r="BDH55" s="292"/>
      <c r="BDI55" s="293"/>
      <c r="BDJ55" s="289"/>
      <c r="BDK55" s="290"/>
      <c r="BDL55" s="443"/>
      <c r="BDM55" s="443"/>
      <c r="BDN55" s="443"/>
      <c r="BDO55" s="291"/>
      <c r="BDP55" s="292"/>
      <c r="BDQ55" s="293"/>
      <c r="BDR55" s="289"/>
      <c r="BDS55" s="290"/>
      <c r="BDT55" s="443"/>
      <c r="BDU55" s="443"/>
      <c r="BDV55" s="443"/>
      <c r="BDW55" s="291"/>
      <c r="BDX55" s="292"/>
      <c r="BDY55" s="293"/>
      <c r="BDZ55" s="289"/>
      <c r="BEA55" s="290"/>
      <c r="BEB55" s="443"/>
      <c r="BEC55" s="443"/>
      <c r="BED55" s="443"/>
      <c r="BEE55" s="291"/>
      <c r="BEF55" s="292"/>
      <c r="BEG55" s="293"/>
      <c r="BEH55" s="289"/>
      <c r="BEI55" s="290"/>
      <c r="BEJ55" s="443"/>
      <c r="BEK55" s="443"/>
      <c r="BEL55" s="443"/>
      <c r="BEM55" s="291"/>
      <c r="BEN55" s="292"/>
      <c r="BEO55" s="293"/>
      <c r="BEP55" s="289"/>
      <c r="BEQ55" s="290"/>
      <c r="BER55" s="443"/>
      <c r="BES55" s="443"/>
      <c r="BET55" s="443"/>
      <c r="BEU55" s="291"/>
      <c r="BEV55" s="292"/>
      <c r="BEW55" s="293"/>
      <c r="BEX55" s="289"/>
      <c r="BEY55" s="290"/>
      <c r="BEZ55" s="443"/>
      <c r="BFA55" s="443"/>
      <c r="BFB55" s="443"/>
      <c r="BFC55" s="291"/>
      <c r="BFD55" s="292"/>
      <c r="BFE55" s="293"/>
      <c r="BFF55" s="289"/>
      <c r="BFG55" s="290"/>
      <c r="BFH55" s="443"/>
      <c r="BFI55" s="443"/>
      <c r="BFJ55" s="443"/>
      <c r="BFK55" s="291"/>
      <c r="BFL55" s="292"/>
      <c r="BFM55" s="293"/>
      <c r="BFN55" s="289"/>
      <c r="BFO55" s="290"/>
      <c r="BFP55" s="443"/>
      <c r="BFQ55" s="443"/>
      <c r="BFR55" s="443"/>
      <c r="BFS55" s="291"/>
      <c r="BFT55" s="292"/>
      <c r="BFU55" s="293"/>
      <c r="BFV55" s="289"/>
      <c r="BFW55" s="290"/>
      <c r="BFX55" s="443"/>
      <c r="BFY55" s="443"/>
      <c r="BFZ55" s="443"/>
      <c r="BGA55" s="291"/>
      <c r="BGB55" s="292"/>
      <c r="BGC55" s="293"/>
      <c r="BGD55" s="289"/>
      <c r="BGE55" s="290"/>
      <c r="BGF55" s="443"/>
      <c r="BGG55" s="443"/>
      <c r="BGH55" s="443"/>
      <c r="BGI55" s="291"/>
      <c r="BGJ55" s="292"/>
      <c r="BGK55" s="293"/>
      <c r="BGL55" s="289"/>
      <c r="BGM55" s="290"/>
      <c r="BGN55" s="443"/>
      <c r="BGO55" s="443"/>
      <c r="BGP55" s="443"/>
      <c r="BGQ55" s="291"/>
      <c r="BGR55" s="292"/>
      <c r="BGS55" s="293"/>
      <c r="BGT55" s="289"/>
      <c r="BGU55" s="290"/>
      <c r="BGV55" s="443"/>
      <c r="BGW55" s="443"/>
      <c r="BGX55" s="443"/>
      <c r="BGY55" s="291"/>
      <c r="BGZ55" s="292"/>
      <c r="BHA55" s="293"/>
      <c r="BHB55" s="289"/>
      <c r="BHC55" s="290"/>
      <c r="BHD55" s="443"/>
      <c r="BHE55" s="443"/>
      <c r="BHF55" s="443"/>
      <c r="BHG55" s="291"/>
      <c r="BHH55" s="292"/>
      <c r="BHI55" s="293"/>
      <c r="BHJ55" s="289"/>
      <c r="BHK55" s="290"/>
      <c r="BHL55" s="443"/>
      <c r="BHM55" s="443"/>
      <c r="BHN55" s="443"/>
      <c r="BHO55" s="291"/>
      <c r="BHP55" s="292"/>
      <c r="BHQ55" s="293"/>
      <c r="BHR55" s="289"/>
      <c r="BHS55" s="290"/>
      <c r="BHT55" s="443"/>
      <c r="BHU55" s="443"/>
      <c r="BHV55" s="443"/>
      <c r="BHW55" s="291"/>
      <c r="BHX55" s="292"/>
      <c r="BHY55" s="293"/>
      <c r="BHZ55" s="289"/>
      <c r="BIA55" s="290"/>
      <c r="BIB55" s="443"/>
      <c r="BIC55" s="443"/>
      <c r="BID55" s="443"/>
      <c r="BIE55" s="291"/>
      <c r="BIF55" s="292"/>
      <c r="BIG55" s="293"/>
      <c r="BIH55" s="289"/>
      <c r="BII55" s="290"/>
      <c r="BIJ55" s="443"/>
      <c r="BIK55" s="443"/>
      <c r="BIL55" s="443"/>
      <c r="BIM55" s="291"/>
      <c r="BIN55" s="292"/>
      <c r="BIO55" s="293"/>
      <c r="BIP55" s="289"/>
      <c r="BIQ55" s="290"/>
      <c r="BIR55" s="443"/>
      <c r="BIS55" s="443"/>
      <c r="BIT55" s="443"/>
      <c r="BIU55" s="291"/>
      <c r="BIV55" s="292"/>
      <c r="BIW55" s="293"/>
      <c r="BIX55" s="289"/>
      <c r="BIY55" s="290"/>
      <c r="BIZ55" s="443"/>
      <c r="BJA55" s="443"/>
      <c r="BJB55" s="443"/>
      <c r="BJC55" s="291"/>
      <c r="BJD55" s="292"/>
      <c r="BJE55" s="293"/>
      <c r="BJF55" s="289"/>
      <c r="BJG55" s="290"/>
      <c r="BJH55" s="443"/>
      <c r="BJI55" s="443"/>
      <c r="BJJ55" s="443"/>
      <c r="BJK55" s="291"/>
      <c r="BJL55" s="292"/>
      <c r="BJM55" s="293"/>
      <c r="BJN55" s="289"/>
      <c r="BJO55" s="290"/>
      <c r="BJP55" s="443"/>
      <c r="BJQ55" s="443"/>
      <c r="BJR55" s="443"/>
      <c r="BJS55" s="291"/>
      <c r="BJT55" s="292"/>
      <c r="BJU55" s="293"/>
      <c r="BJV55" s="289"/>
      <c r="BJW55" s="290"/>
      <c r="BJX55" s="443"/>
      <c r="BJY55" s="443"/>
      <c r="BJZ55" s="443"/>
      <c r="BKA55" s="291"/>
      <c r="BKB55" s="292"/>
      <c r="BKC55" s="293"/>
      <c r="BKD55" s="289"/>
      <c r="BKE55" s="290"/>
      <c r="BKF55" s="443"/>
      <c r="BKG55" s="443"/>
      <c r="BKH55" s="443"/>
      <c r="BKI55" s="291"/>
      <c r="BKJ55" s="292"/>
      <c r="BKK55" s="293"/>
      <c r="BKL55" s="289"/>
      <c r="BKM55" s="290"/>
      <c r="BKN55" s="443"/>
      <c r="BKO55" s="443"/>
      <c r="BKP55" s="443"/>
      <c r="BKQ55" s="291"/>
      <c r="BKR55" s="292"/>
      <c r="BKS55" s="293"/>
      <c r="BKT55" s="289"/>
      <c r="BKU55" s="290"/>
      <c r="BKV55" s="443"/>
      <c r="BKW55" s="443"/>
      <c r="BKX55" s="443"/>
      <c r="BKY55" s="291"/>
      <c r="BKZ55" s="292"/>
      <c r="BLA55" s="293"/>
      <c r="BLB55" s="289"/>
      <c r="BLC55" s="290"/>
      <c r="BLD55" s="443"/>
      <c r="BLE55" s="443"/>
      <c r="BLF55" s="443"/>
      <c r="BLG55" s="291"/>
      <c r="BLH55" s="292"/>
      <c r="BLI55" s="293"/>
      <c r="BLJ55" s="289"/>
      <c r="BLK55" s="290"/>
      <c r="BLL55" s="443"/>
      <c r="BLM55" s="443"/>
      <c r="BLN55" s="443"/>
      <c r="BLO55" s="291"/>
      <c r="BLP55" s="292"/>
      <c r="BLQ55" s="293"/>
      <c r="BLR55" s="289"/>
      <c r="BLS55" s="290"/>
      <c r="BLT55" s="443"/>
      <c r="BLU55" s="443"/>
      <c r="BLV55" s="443"/>
      <c r="BLW55" s="291"/>
      <c r="BLX55" s="292"/>
      <c r="BLY55" s="293"/>
      <c r="BLZ55" s="289"/>
      <c r="BMA55" s="290"/>
      <c r="BMB55" s="443"/>
      <c r="BMC55" s="443"/>
      <c r="BMD55" s="443"/>
      <c r="BME55" s="291"/>
      <c r="BMF55" s="292"/>
      <c r="BMG55" s="293"/>
      <c r="BMH55" s="289"/>
      <c r="BMI55" s="290"/>
      <c r="BMJ55" s="443"/>
      <c r="BMK55" s="443"/>
      <c r="BML55" s="443"/>
      <c r="BMM55" s="291"/>
      <c r="BMN55" s="292"/>
      <c r="BMO55" s="293"/>
      <c r="BMP55" s="289"/>
      <c r="BMQ55" s="290"/>
      <c r="BMR55" s="443"/>
      <c r="BMS55" s="443"/>
      <c r="BMT55" s="443"/>
      <c r="BMU55" s="291"/>
      <c r="BMV55" s="292"/>
      <c r="BMW55" s="293"/>
      <c r="BMX55" s="289"/>
      <c r="BMY55" s="290"/>
      <c r="BMZ55" s="443"/>
      <c r="BNA55" s="443"/>
      <c r="BNB55" s="443"/>
      <c r="BNC55" s="291"/>
      <c r="BND55" s="292"/>
      <c r="BNE55" s="293"/>
      <c r="BNF55" s="289"/>
      <c r="BNG55" s="290"/>
      <c r="BNH55" s="443"/>
      <c r="BNI55" s="443"/>
      <c r="BNJ55" s="443"/>
      <c r="BNK55" s="291"/>
      <c r="BNL55" s="292"/>
      <c r="BNM55" s="293"/>
      <c r="BNN55" s="289"/>
      <c r="BNO55" s="290"/>
      <c r="BNP55" s="443"/>
      <c r="BNQ55" s="443"/>
      <c r="BNR55" s="443"/>
      <c r="BNS55" s="291"/>
      <c r="BNT55" s="292"/>
      <c r="BNU55" s="293"/>
      <c r="BNV55" s="289"/>
      <c r="BNW55" s="290"/>
      <c r="BNX55" s="443"/>
      <c r="BNY55" s="443"/>
      <c r="BNZ55" s="443"/>
      <c r="BOA55" s="291"/>
      <c r="BOB55" s="292"/>
      <c r="BOC55" s="293"/>
      <c r="BOD55" s="289"/>
      <c r="BOE55" s="290"/>
      <c r="BOF55" s="443"/>
      <c r="BOG55" s="443"/>
      <c r="BOH55" s="443"/>
      <c r="BOI55" s="291"/>
      <c r="BOJ55" s="292"/>
      <c r="BOK55" s="293"/>
      <c r="BOL55" s="289"/>
      <c r="BOM55" s="290"/>
      <c r="BON55" s="443"/>
      <c r="BOO55" s="443"/>
      <c r="BOP55" s="443"/>
      <c r="BOQ55" s="291"/>
      <c r="BOR55" s="292"/>
      <c r="BOS55" s="293"/>
      <c r="BOT55" s="289"/>
      <c r="BOU55" s="290"/>
      <c r="BOV55" s="443"/>
      <c r="BOW55" s="443"/>
      <c r="BOX55" s="443"/>
      <c r="BOY55" s="291"/>
      <c r="BOZ55" s="292"/>
      <c r="BPA55" s="293"/>
      <c r="BPB55" s="289"/>
      <c r="BPC55" s="290"/>
      <c r="BPD55" s="443"/>
      <c r="BPE55" s="443"/>
      <c r="BPF55" s="443"/>
      <c r="BPG55" s="291"/>
      <c r="BPH55" s="292"/>
      <c r="BPI55" s="293"/>
      <c r="BPJ55" s="289"/>
      <c r="BPK55" s="290"/>
      <c r="BPL55" s="443"/>
      <c r="BPM55" s="443"/>
      <c r="BPN55" s="443"/>
      <c r="BPO55" s="291"/>
      <c r="BPP55" s="292"/>
      <c r="BPQ55" s="293"/>
      <c r="BPR55" s="289"/>
      <c r="BPS55" s="290"/>
      <c r="BPT55" s="443"/>
      <c r="BPU55" s="443"/>
      <c r="BPV55" s="443"/>
      <c r="BPW55" s="291"/>
      <c r="BPX55" s="292"/>
      <c r="BPY55" s="293"/>
      <c r="BPZ55" s="289"/>
      <c r="BQA55" s="290"/>
      <c r="BQB55" s="443"/>
      <c r="BQC55" s="443"/>
      <c r="BQD55" s="443"/>
      <c r="BQE55" s="291"/>
      <c r="BQF55" s="292"/>
      <c r="BQG55" s="293"/>
      <c r="BQH55" s="289"/>
      <c r="BQI55" s="290"/>
      <c r="BQJ55" s="443"/>
      <c r="BQK55" s="443"/>
      <c r="BQL55" s="443"/>
      <c r="BQM55" s="291"/>
      <c r="BQN55" s="292"/>
      <c r="BQO55" s="293"/>
      <c r="BQP55" s="289"/>
      <c r="BQQ55" s="290"/>
      <c r="BQR55" s="443"/>
      <c r="BQS55" s="443"/>
      <c r="BQT55" s="443"/>
      <c r="BQU55" s="291"/>
      <c r="BQV55" s="292"/>
      <c r="BQW55" s="293"/>
      <c r="BQX55" s="289"/>
      <c r="BQY55" s="290"/>
      <c r="BQZ55" s="443"/>
      <c r="BRA55" s="443"/>
      <c r="BRB55" s="443"/>
      <c r="BRC55" s="291"/>
      <c r="BRD55" s="292"/>
      <c r="BRE55" s="293"/>
      <c r="BRF55" s="289"/>
      <c r="BRG55" s="290"/>
      <c r="BRH55" s="443"/>
      <c r="BRI55" s="443"/>
      <c r="BRJ55" s="443"/>
      <c r="BRK55" s="291"/>
      <c r="BRL55" s="292"/>
      <c r="BRM55" s="293"/>
      <c r="BRN55" s="289"/>
      <c r="BRO55" s="290"/>
      <c r="BRP55" s="443"/>
      <c r="BRQ55" s="443"/>
      <c r="BRR55" s="443"/>
      <c r="BRS55" s="291"/>
      <c r="BRT55" s="292"/>
      <c r="BRU55" s="293"/>
      <c r="BRV55" s="289"/>
      <c r="BRW55" s="290"/>
      <c r="BRX55" s="443"/>
      <c r="BRY55" s="443"/>
      <c r="BRZ55" s="443"/>
      <c r="BSA55" s="291"/>
      <c r="BSB55" s="292"/>
      <c r="BSC55" s="293"/>
      <c r="BSD55" s="289"/>
      <c r="BSE55" s="290"/>
      <c r="BSF55" s="443"/>
      <c r="BSG55" s="443"/>
      <c r="BSH55" s="443"/>
      <c r="BSI55" s="291"/>
      <c r="BSJ55" s="292"/>
      <c r="BSK55" s="293"/>
      <c r="BSL55" s="289"/>
      <c r="BSM55" s="290"/>
      <c r="BSN55" s="443"/>
      <c r="BSO55" s="443"/>
      <c r="BSP55" s="443"/>
      <c r="BSQ55" s="291"/>
      <c r="BSR55" s="292"/>
      <c r="BSS55" s="293"/>
      <c r="BST55" s="289"/>
      <c r="BSU55" s="290"/>
      <c r="BSV55" s="443"/>
      <c r="BSW55" s="443"/>
      <c r="BSX55" s="443"/>
      <c r="BSY55" s="291"/>
      <c r="BSZ55" s="292"/>
      <c r="BTA55" s="293"/>
      <c r="BTB55" s="289"/>
      <c r="BTC55" s="290"/>
      <c r="BTD55" s="443"/>
      <c r="BTE55" s="443"/>
      <c r="BTF55" s="443"/>
      <c r="BTG55" s="291"/>
      <c r="BTH55" s="292"/>
      <c r="BTI55" s="293"/>
      <c r="BTJ55" s="289"/>
      <c r="BTK55" s="290"/>
      <c r="BTL55" s="443"/>
      <c r="BTM55" s="443"/>
      <c r="BTN55" s="443"/>
      <c r="BTO55" s="291"/>
      <c r="BTP55" s="292"/>
      <c r="BTQ55" s="293"/>
      <c r="BTR55" s="289"/>
      <c r="BTS55" s="290"/>
      <c r="BTT55" s="443"/>
      <c r="BTU55" s="443"/>
      <c r="BTV55" s="443"/>
      <c r="BTW55" s="291"/>
      <c r="BTX55" s="292"/>
      <c r="BTY55" s="293"/>
      <c r="BTZ55" s="289"/>
      <c r="BUA55" s="290"/>
      <c r="BUB55" s="443"/>
      <c r="BUC55" s="443"/>
      <c r="BUD55" s="443"/>
      <c r="BUE55" s="291"/>
      <c r="BUF55" s="292"/>
      <c r="BUG55" s="293"/>
      <c r="BUH55" s="289"/>
      <c r="BUI55" s="290"/>
      <c r="BUJ55" s="443"/>
      <c r="BUK55" s="443"/>
      <c r="BUL55" s="443"/>
      <c r="BUM55" s="291"/>
      <c r="BUN55" s="292"/>
      <c r="BUO55" s="293"/>
      <c r="BUP55" s="289"/>
      <c r="BUQ55" s="290"/>
      <c r="BUR55" s="443"/>
      <c r="BUS55" s="443"/>
      <c r="BUT55" s="443"/>
      <c r="BUU55" s="291"/>
      <c r="BUV55" s="292"/>
      <c r="BUW55" s="293"/>
      <c r="BUX55" s="289"/>
      <c r="BUY55" s="290"/>
      <c r="BUZ55" s="443"/>
      <c r="BVA55" s="443"/>
      <c r="BVB55" s="443"/>
      <c r="BVC55" s="291"/>
      <c r="BVD55" s="292"/>
      <c r="BVE55" s="293"/>
      <c r="BVF55" s="289"/>
      <c r="BVG55" s="290"/>
      <c r="BVH55" s="443"/>
      <c r="BVI55" s="443"/>
      <c r="BVJ55" s="443"/>
      <c r="BVK55" s="291"/>
      <c r="BVL55" s="292"/>
      <c r="BVM55" s="293"/>
      <c r="BVN55" s="289"/>
      <c r="BVO55" s="290"/>
      <c r="BVP55" s="443"/>
      <c r="BVQ55" s="443"/>
      <c r="BVR55" s="443"/>
      <c r="BVS55" s="291"/>
      <c r="BVT55" s="292"/>
      <c r="BVU55" s="293"/>
      <c r="BVV55" s="289"/>
      <c r="BVW55" s="290"/>
      <c r="BVX55" s="443"/>
      <c r="BVY55" s="443"/>
      <c r="BVZ55" s="443"/>
      <c r="BWA55" s="291"/>
      <c r="BWB55" s="292"/>
      <c r="BWC55" s="293"/>
      <c r="BWD55" s="289"/>
      <c r="BWE55" s="290"/>
      <c r="BWF55" s="443"/>
      <c r="BWG55" s="443"/>
      <c r="BWH55" s="443"/>
      <c r="BWI55" s="291"/>
      <c r="BWJ55" s="292"/>
      <c r="BWK55" s="293"/>
      <c r="BWL55" s="289"/>
      <c r="BWM55" s="290"/>
      <c r="BWN55" s="443"/>
      <c r="BWO55" s="443"/>
      <c r="BWP55" s="443"/>
      <c r="BWQ55" s="291"/>
      <c r="BWR55" s="292"/>
      <c r="BWS55" s="293"/>
      <c r="BWT55" s="289"/>
      <c r="BWU55" s="290"/>
      <c r="BWV55" s="443"/>
      <c r="BWW55" s="443"/>
      <c r="BWX55" s="443"/>
      <c r="BWY55" s="291"/>
      <c r="BWZ55" s="292"/>
      <c r="BXA55" s="293"/>
      <c r="BXB55" s="289"/>
      <c r="BXC55" s="290"/>
      <c r="BXD55" s="443"/>
      <c r="BXE55" s="443"/>
      <c r="BXF55" s="443"/>
      <c r="BXG55" s="291"/>
      <c r="BXH55" s="292"/>
      <c r="BXI55" s="293"/>
      <c r="BXJ55" s="289"/>
      <c r="BXK55" s="290"/>
      <c r="BXL55" s="443"/>
      <c r="BXM55" s="443"/>
      <c r="BXN55" s="443"/>
      <c r="BXO55" s="291"/>
      <c r="BXP55" s="292"/>
      <c r="BXQ55" s="293"/>
      <c r="BXR55" s="289"/>
      <c r="BXS55" s="290"/>
      <c r="BXT55" s="443"/>
      <c r="BXU55" s="443"/>
      <c r="BXV55" s="443"/>
      <c r="BXW55" s="291"/>
      <c r="BXX55" s="292"/>
      <c r="BXY55" s="293"/>
      <c r="BXZ55" s="289"/>
      <c r="BYA55" s="290"/>
      <c r="BYB55" s="443"/>
      <c r="BYC55" s="443"/>
      <c r="BYD55" s="443"/>
      <c r="BYE55" s="291"/>
      <c r="BYF55" s="292"/>
      <c r="BYG55" s="293"/>
      <c r="BYH55" s="289"/>
      <c r="BYI55" s="290"/>
      <c r="BYJ55" s="443"/>
      <c r="BYK55" s="443"/>
      <c r="BYL55" s="443"/>
      <c r="BYM55" s="291"/>
      <c r="BYN55" s="292"/>
      <c r="BYO55" s="293"/>
      <c r="BYP55" s="289"/>
      <c r="BYQ55" s="290"/>
      <c r="BYR55" s="443"/>
      <c r="BYS55" s="443"/>
      <c r="BYT55" s="443"/>
      <c r="BYU55" s="291"/>
      <c r="BYV55" s="292"/>
      <c r="BYW55" s="293"/>
      <c r="BYX55" s="289"/>
      <c r="BYY55" s="290"/>
      <c r="BYZ55" s="443"/>
      <c r="BZA55" s="443"/>
      <c r="BZB55" s="443"/>
      <c r="BZC55" s="291"/>
      <c r="BZD55" s="292"/>
      <c r="BZE55" s="293"/>
      <c r="BZF55" s="289"/>
      <c r="BZG55" s="290"/>
      <c r="BZH55" s="443"/>
      <c r="BZI55" s="443"/>
      <c r="BZJ55" s="443"/>
      <c r="BZK55" s="291"/>
      <c r="BZL55" s="292"/>
      <c r="BZM55" s="293"/>
      <c r="BZN55" s="289"/>
      <c r="BZO55" s="290"/>
      <c r="BZP55" s="443"/>
      <c r="BZQ55" s="443"/>
      <c r="BZR55" s="443"/>
      <c r="BZS55" s="291"/>
      <c r="BZT55" s="292"/>
      <c r="BZU55" s="293"/>
      <c r="BZV55" s="289"/>
      <c r="BZW55" s="290"/>
      <c r="BZX55" s="443"/>
      <c r="BZY55" s="443"/>
      <c r="BZZ55" s="443"/>
      <c r="CAA55" s="291"/>
      <c r="CAB55" s="292"/>
      <c r="CAC55" s="293"/>
      <c r="CAD55" s="289"/>
      <c r="CAE55" s="290"/>
      <c r="CAF55" s="443"/>
      <c r="CAG55" s="443"/>
      <c r="CAH55" s="443"/>
      <c r="CAI55" s="291"/>
      <c r="CAJ55" s="292"/>
      <c r="CAK55" s="293"/>
      <c r="CAL55" s="289"/>
      <c r="CAM55" s="290"/>
      <c r="CAN55" s="443"/>
      <c r="CAO55" s="443"/>
      <c r="CAP55" s="443"/>
      <c r="CAQ55" s="291"/>
      <c r="CAR55" s="292"/>
      <c r="CAS55" s="293"/>
      <c r="CAT55" s="289"/>
      <c r="CAU55" s="290"/>
      <c r="CAV55" s="443"/>
      <c r="CAW55" s="443"/>
      <c r="CAX55" s="443"/>
      <c r="CAY55" s="291"/>
      <c r="CAZ55" s="292"/>
      <c r="CBA55" s="293"/>
      <c r="CBB55" s="289"/>
      <c r="CBC55" s="290"/>
      <c r="CBD55" s="443"/>
      <c r="CBE55" s="443"/>
      <c r="CBF55" s="443"/>
      <c r="CBG55" s="291"/>
      <c r="CBH55" s="292"/>
      <c r="CBI55" s="293"/>
      <c r="CBJ55" s="289"/>
      <c r="CBK55" s="290"/>
      <c r="CBL55" s="443"/>
      <c r="CBM55" s="443"/>
      <c r="CBN55" s="443"/>
      <c r="CBO55" s="291"/>
      <c r="CBP55" s="292"/>
      <c r="CBQ55" s="293"/>
      <c r="CBR55" s="289"/>
      <c r="CBS55" s="290"/>
      <c r="CBT55" s="443"/>
      <c r="CBU55" s="443"/>
      <c r="CBV55" s="443"/>
      <c r="CBW55" s="291"/>
      <c r="CBX55" s="292"/>
      <c r="CBY55" s="293"/>
      <c r="CBZ55" s="289"/>
      <c r="CCA55" s="290"/>
      <c r="CCB55" s="443"/>
      <c r="CCC55" s="443"/>
      <c r="CCD55" s="443"/>
      <c r="CCE55" s="291"/>
      <c r="CCF55" s="292"/>
      <c r="CCG55" s="293"/>
      <c r="CCH55" s="289"/>
      <c r="CCI55" s="290"/>
      <c r="CCJ55" s="443"/>
      <c r="CCK55" s="443"/>
      <c r="CCL55" s="443"/>
      <c r="CCM55" s="291"/>
      <c r="CCN55" s="292"/>
      <c r="CCO55" s="293"/>
      <c r="CCP55" s="289"/>
      <c r="CCQ55" s="290"/>
      <c r="CCR55" s="443"/>
      <c r="CCS55" s="443"/>
      <c r="CCT55" s="443"/>
      <c r="CCU55" s="291"/>
      <c r="CCV55" s="292"/>
      <c r="CCW55" s="293"/>
      <c r="CCX55" s="289"/>
      <c r="CCY55" s="290"/>
      <c r="CCZ55" s="443"/>
      <c r="CDA55" s="443"/>
      <c r="CDB55" s="443"/>
      <c r="CDC55" s="291"/>
      <c r="CDD55" s="292"/>
      <c r="CDE55" s="293"/>
      <c r="CDF55" s="289"/>
      <c r="CDG55" s="290"/>
      <c r="CDH55" s="443"/>
      <c r="CDI55" s="443"/>
      <c r="CDJ55" s="443"/>
      <c r="CDK55" s="291"/>
      <c r="CDL55" s="292"/>
      <c r="CDM55" s="293"/>
      <c r="CDN55" s="289"/>
      <c r="CDO55" s="290"/>
      <c r="CDP55" s="443"/>
      <c r="CDQ55" s="443"/>
      <c r="CDR55" s="443"/>
      <c r="CDS55" s="291"/>
      <c r="CDT55" s="292"/>
      <c r="CDU55" s="293"/>
      <c r="CDV55" s="289"/>
      <c r="CDW55" s="290"/>
      <c r="CDX55" s="443"/>
      <c r="CDY55" s="443"/>
      <c r="CDZ55" s="443"/>
      <c r="CEA55" s="291"/>
      <c r="CEB55" s="292"/>
      <c r="CEC55" s="293"/>
      <c r="CED55" s="289"/>
      <c r="CEE55" s="290"/>
      <c r="CEF55" s="443"/>
      <c r="CEG55" s="443"/>
      <c r="CEH55" s="443"/>
      <c r="CEI55" s="291"/>
      <c r="CEJ55" s="292"/>
      <c r="CEK55" s="293"/>
      <c r="CEL55" s="289"/>
      <c r="CEM55" s="290"/>
      <c r="CEN55" s="443"/>
      <c r="CEO55" s="443"/>
      <c r="CEP55" s="443"/>
      <c r="CEQ55" s="291"/>
      <c r="CER55" s="292"/>
      <c r="CES55" s="293"/>
      <c r="CET55" s="289"/>
      <c r="CEU55" s="290"/>
      <c r="CEV55" s="443"/>
      <c r="CEW55" s="443"/>
      <c r="CEX55" s="443"/>
      <c r="CEY55" s="291"/>
      <c r="CEZ55" s="292"/>
      <c r="CFA55" s="293"/>
      <c r="CFB55" s="289"/>
      <c r="CFC55" s="290"/>
      <c r="CFD55" s="443"/>
      <c r="CFE55" s="443"/>
      <c r="CFF55" s="443"/>
      <c r="CFG55" s="291"/>
      <c r="CFH55" s="292"/>
      <c r="CFI55" s="293"/>
      <c r="CFJ55" s="289"/>
      <c r="CFK55" s="290"/>
      <c r="CFL55" s="443"/>
      <c r="CFM55" s="443"/>
      <c r="CFN55" s="443"/>
      <c r="CFO55" s="291"/>
      <c r="CFP55" s="292"/>
      <c r="CFQ55" s="293"/>
      <c r="CFR55" s="289"/>
      <c r="CFS55" s="290"/>
      <c r="CFT55" s="443"/>
      <c r="CFU55" s="443"/>
      <c r="CFV55" s="443"/>
      <c r="CFW55" s="291"/>
      <c r="CFX55" s="292"/>
      <c r="CFY55" s="293"/>
      <c r="CFZ55" s="289"/>
      <c r="CGA55" s="290"/>
      <c r="CGB55" s="443"/>
      <c r="CGC55" s="443"/>
      <c r="CGD55" s="443"/>
      <c r="CGE55" s="291"/>
      <c r="CGF55" s="292"/>
      <c r="CGG55" s="293"/>
      <c r="CGH55" s="289"/>
      <c r="CGI55" s="290"/>
      <c r="CGJ55" s="443"/>
      <c r="CGK55" s="443"/>
      <c r="CGL55" s="443"/>
      <c r="CGM55" s="291"/>
      <c r="CGN55" s="292"/>
      <c r="CGO55" s="293"/>
      <c r="CGP55" s="289"/>
      <c r="CGQ55" s="290"/>
      <c r="CGR55" s="443"/>
      <c r="CGS55" s="443"/>
      <c r="CGT55" s="443"/>
      <c r="CGU55" s="291"/>
      <c r="CGV55" s="292"/>
      <c r="CGW55" s="293"/>
      <c r="CGX55" s="289"/>
      <c r="CGY55" s="290"/>
      <c r="CGZ55" s="443"/>
      <c r="CHA55" s="443"/>
      <c r="CHB55" s="443"/>
      <c r="CHC55" s="291"/>
      <c r="CHD55" s="292"/>
      <c r="CHE55" s="293"/>
      <c r="CHF55" s="289"/>
      <c r="CHG55" s="290"/>
      <c r="CHH55" s="443"/>
      <c r="CHI55" s="443"/>
      <c r="CHJ55" s="443"/>
      <c r="CHK55" s="291"/>
      <c r="CHL55" s="292"/>
      <c r="CHM55" s="293"/>
      <c r="CHN55" s="289"/>
      <c r="CHO55" s="290"/>
      <c r="CHP55" s="443"/>
      <c r="CHQ55" s="443"/>
      <c r="CHR55" s="443"/>
      <c r="CHS55" s="291"/>
      <c r="CHT55" s="292"/>
      <c r="CHU55" s="293"/>
      <c r="CHV55" s="289"/>
      <c r="CHW55" s="290"/>
      <c r="CHX55" s="443"/>
      <c r="CHY55" s="443"/>
      <c r="CHZ55" s="443"/>
      <c r="CIA55" s="291"/>
      <c r="CIB55" s="292"/>
      <c r="CIC55" s="293"/>
      <c r="CID55" s="289"/>
      <c r="CIE55" s="290"/>
      <c r="CIF55" s="443"/>
      <c r="CIG55" s="443"/>
      <c r="CIH55" s="443"/>
      <c r="CII55" s="291"/>
      <c r="CIJ55" s="292"/>
      <c r="CIK55" s="293"/>
      <c r="CIL55" s="289"/>
      <c r="CIM55" s="290"/>
      <c r="CIN55" s="443"/>
      <c r="CIO55" s="443"/>
      <c r="CIP55" s="443"/>
      <c r="CIQ55" s="291"/>
      <c r="CIR55" s="292"/>
      <c r="CIS55" s="293"/>
      <c r="CIT55" s="289"/>
      <c r="CIU55" s="290"/>
      <c r="CIV55" s="443"/>
      <c r="CIW55" s="443"/>
      <c r="CIX55" s="443"/>
      <c r="CIY55" s="291"/>
      <c r="CIZ55" s="292"/>
      <c r="CJA55" s="293"/>
      <c r="CJB55" s="289"/>
      <c r="CJC55" s="290"/>
      <c r="CJD55" s="443"/>
      <c r="CJE55" s="443"/>
      <c r="CJF55" s="443"/>
      <c r="CJG55" s="291"/>
      <c r="CJH55" s="292"/>
      <c r="CJI55" s="293"/>
      <c r="CJJ55" s="289"/>
      <c r="CJK55" s="290"/>
      <c r="CJL55" s="443"/>
      <c r="CJM55" s="443"/>
      <c r="CJN55" s="443"/>
      <c r="CJO55" s="291"/>
      <c r="CJP55" s="292"/>
      <c r="CJQ55" s="293"/>
      <c r="CJR55" s="289"/>
      <c r="CJS55" s="290"/>
      <c r="CJT55" s="443"/>
      <c r="CJU55" s="443"/>
      <c r="CJV55" s="443"/>
      <c r="CJW55" s="291"/>
      <c r="CJX55" s="292"/>
      <c r="CJY55" s="293"/>
      <c r="CJZ55" s="289"/>
      <c r="CKA55" s="290"/>
      <c r="CKB55" s="443"/>
      <c r="CKC55" s="443"/>
      <c r="CKD55" s="443"/>
      <c r="CKE55" s="291"/>
      <c r="CKF55" s="292"/>
      <c r="CKG55" s="293"/>
      <c r="CKH55" s="289"/>
      <c r="CKI55" s="290"/>
      <c r="CKJ55" s="443"/>
      <c r="CKK55" s="443"/>
      <c r="CKL55" s="443"/>
      <c r="CKM55" s="291"/>
      <c r="CKN55" s="292"/>
      <c r="CKO55" s="293"/>
      <c r="CKP55" s="289"/>
      <c r="CKQ55" s="290"/>
      <c r="CKR55" s="443"/>
      <c r="CKS55" s="443"/>
      <c r="CKT55" s="443"/>
      <c r="CKU55" s="291"/>
      <c r="CKV55" s="292"/>
      <c r="CKW55" s="293"/>
      <c r="CKX55" s="289"/>
      <c r="CKY55" s="290"/>
      <c r="CKZ55" s="443"/>
      <c r="CLA55" s="443"/>
      <c r="CLB55" s="443"/>
      <c r="CLC55" s="291"/>
      <c r="CLD55" s="292"/>
      <c r="CLE55" s="293"/>
      <c r="CLF55" s="289"/>
      <c r="CLG55" s="290"/>
      <c r="CLH55" s="443"/>
      <c r="CLI55" s="443"/>
      <c r="CLJ55" s="443"/>
      <c r="CLK55" s="291"/>
      <c r="CLL55" s="292"/>
      <c r="CLM55" s="293"/>
      <c r="CLN55" s="289"/>
      <c r="CLO55" s="290"/>
      <c r="CLP55" s="443"/>
      <c r="CLQ55" s="443"/>
      <c r="CLR55" s="443"/>
      <c r="CLS55" s="291"/>
      <c r="CLT55" s="292"/>
      <c r="CLU55" s="293"/>
      <c r="CLV55" s="289"/>
      <c r="CLW55" s="290"/>
      <c r="CLX55" s="443"/>
      <c r="CLY55" s="443"/>
      <c r="CLZ55" s="443"/>
      <c r="CMA55" s="291"/>
      <c r="CMB55" s="292"/>
      <c r="CMC55" s="293"/>
      <c r="CMD55" s="289"/>
      <c r="CME55" s="290"/>
      <c r="CMF55" s="443"/>
      <c r="CMG55" s="443"/>
      <c r="CMH55" s="443"/>
      <c r="CMI55" s="291"/>
      <c r="CMJ55" s="292"/>
      <c r="CMK55" s="293"/>
      <c r="CML55" s="289"/>
      <c r="CMM55" s="290"/>
      <c r="CMN55" s="443"/>
      <c r="CMO55" s="443"/>
      <c r="CMP55" s="443"/>
      <c r="CMQ55" s="291"/>
      <c r="CMR55" s="292"/>
      <c r="CMS55" s="293"/>
      <c r="CMT55" s="289"/>
      <c r="CMU55" s="290"/>
      <c r="CMV55" s="443"/>
      <c r="CMW55" s="443"/>
      <c r="CMX55" s="443"/>
      <c r="CMY55" s="291"/>
      <c r="CMZ55" s="292"/>
      <c r="CNA55" s="293"/>
      <c r="CNB55" s="289"/>
      <c r="CNC55" s="290"/>
      <c r="CND55" s="443"/>
      <c r="CNE55" s="443"/>
      <c r="CNF55" s="443"/>
      <c r="CNG55" s="291"/>
      <c r="CNH55" s="292"/>
      <c r="CNI55" s="293"/>
      <c r="CNJ55" s="289"/>
      <c r="CNK55" s="290"/>
      <c r="CNL55" s="443"/>
      <c r="CNM55" s="443"/>
      <c r="CNN55" s="443"/>
      <c r="CNO55" s="291"/>
      <c r="CNP55" s="292"/>
      <c r="CNQ55" s="293"/>
      <c r="CNR55" s="289"/>
      <c r="CNS55" s="290"/>
      <c r="CNT55" s="443"/>
      <c r="CNU55" s="443"/>
      <c r="CNV55" s="443"/>
      <c r="CNW55" s="291"/>
      <c r="CNX55" s="292"/>
      <c r="CNY55" s="293"/>
      <c r="CNZ55" s="289"/>
      <c r="COA55" s="290"/>
      <c r="COB55" s="443"/>
      <c r="COC55" s="443"/>
      <c r="COD55" s="443"/>
      <c r="COE55" s="291"/>
      <c r="COF55" s="292"/>
      <c r="COG55" s="293"/>
      <c r="COH55" s="289"/>
      <c r="COI55" s="290"/>
      <c r="COJ55" s="443"/>
      <c r="COK55" s="443"/>
      <c r="COL55" s="443"/>
      <c r="COM55" s="291"/>
      <c r="CON55" s="292"/>
      <c r="COO55" s="293"/>
      <c r="COP55" s="289"/>
      <c r="COQ55" s="290"/>
      <c r="COR55" s="443"/>
      <c r="COS55" s="443"/>
      <c r="COT55" s="443"/>
      <c r="COU55" s="291"/>
      <c r="COV55" s="292"/>
      <c r="COW55" s="293"/>
      <c r="COX55" s="289"/>
      <c r="COY55" s="290"/>
      <c r="COZ55" s="443"/>
      <c r="CPA55" s="443"/>
      <c r="CPB55" s="443"/>
      <c r="CPC55" s="291"/>
      <c r="CPD55" s="292"/>
      <c r="CPE55" s="293"/>
      <c r="CPF55" s="289"/>
      <c r="CPG55" s="290"/>
      <c r="CPH55" s="443"/>
      <c r="CPI55" s="443"/>
      <c r="CPJ55" s="443"/>
      <c r="CPK55" s="291"/>
      <c r="CPL55" s="292"/>
      <c r="CPM55" s="293"/>
      <c r="CPN55" s="289"/>
      <c r="CPO55" s="290"/>
      <c r="CPP55" s="443"/>
      <c r="CPQ55" s="443"/>
      <c r="CPR55" s="443"/>
      <c r="CPS55" s="291"/>
      <c r="CPT55" s="292"/>
      <c r="CPU55" s="293"/>
      <c r="CPV55" s="289"/>
      <c r="CPW55" s="290"/>
      <c r="CPX55" s="443"/>
      <c r="CPY55" s="443"/>
      <c r="CPZ55" s="443"/>
      <c r="CQA55" s="291"/>
      <c r="CQB55" s="292"/>
      <c r="CQC55" s="293"/>
      <c r="CQD55" s="289"/>
      <c r="CQE55" s="290"/>
      <c r="CQF55" s="443"/>
      <c r="CQG55" s="443"/>
      <c r="CQH55" s="443"/>
      <c r="CQI55" s="291"/>
      <c r="CQJ55" s="292"/>
      <c r="CQK55" s="293"/>
      <c r="CQL55" s="289"/>
      <c r="CQM55" s="290"/>
      <c r="CQN55" s="443"/>
      <c r="CQO55" s="443"/>
      <c r="CQP55" s="443"/>
      <c r="CQQ55" s="291"/>
      <c r="CQR55" s="292"/>
      <c r="CQS55" s="293"/>
      <c r="CQT55" s="289"/>
      <c r="CQU55" s="290"/>
      <c r="CQV55" s="443"/>
      <c r="CQW55" s="443"/>
      <c r="CQX55" s="443"/>
      <c r="CQY55" s="291"/>
      <c r="CQZ55" s="292"/>
      <c r="CRA55" s="293"/>
      <c r="CRB55" s="289"/>
      <c r="CRC55" s="290"/>
      <c r="CRD55" s="443"/>
      <c r="CRE55" s="443"/>
      <c r="CRF55" s="443"/>
      <c r="CRG55" s="291"/>
      <c r="CRH55" s="292"/>
      <c r="CRI55" s="293"/>
      <c r="CRJ55" s="289"/>
      <c r="CRK55" s="290"/>
      <c r="CRL55" s="443"/>
      <c r="CRM55" s="443"/>
      <c r="CRN55" s="443"/>
      <c r="CRO55" s="291"/>
      <c r="CRP55" s="292"/>
      <c r="CRQ55" s="293"/>
      <c r="CRR55" s="289"/>
      <c r="CRS55" s="290"/>
      <c r="CRT55" s="443"/>
      <c r="CRU55" s="443"/>
      <c r="CRV55" s="443"/>
      <c r="CRW55" s="291"/>
      <c r="CRX55" s="292"/>
      <c r="CRY55" s="293"/>
      <c r="CRZ55" s="289"/>
      <c r="CSA55" s="290"/>
      <c r="CSB55" s="443"/>
      <c r="CSC55" s="443"/>
      <c r="CSD55" s="443"/>
      <c r="CSE55" s="291"/>
      <c r="CSF55" s="292"/>
      <c r="CSG55" s="293"/>
      <c r="CSH55" s="289"/>
      <c r="CSI55" s="290"/>
      <c r="CSJ55" s="443"/>
      <c r="CSK55" s="443"/>
      <c r="CSL55" s="443"/>
      <c r="CSM55" s="291"/>
      <c r="CSN55" s="292"/>
      <c r="CSO55" s="293"/>
      <c r="CSP55" s="289"/>
      <c r="CSQ55" s="290"/>
      <c r="CSR55" s="443"/>
      <c r="CSS55" s="443"/>
      <c r="CST55" s="443"/>
      <c r="CSU55" s="291"/>
      <c r="CSV55" s="292"/>
      <c r="CSW55" s="293"/>
      <c r="CSX55" s="289"/>
      <c r="CSY55" s="290"/>
      <c r="CSZ55" s="443"/>
      <c r="CTA55" s="443"/>
      <c r="CTB55" s="443"/>
      <c r="CTC55" s="291"/>
      <c r="CTD55" s="292"/>
      <c r="CTE55" s="293"/>
      <c r="CTF55" s="289"/>
      <c r="CTG55" s="290"/>
      <c r="CTH55" s="443"/>
      <c r="CTI55" s="443"/>
      <c r="CTJ55" s="443"/>
      <c r="CTK55" s="291"/>
      <c r="CTL55" s="292"/>
      <c r="CTM55" s="293"/>
      <c r="CTN55" s="289"/>
      <c r="CTO55" s="290"/>
      <c r="CTP55" s="443"/>
      <c r="CTQ55" s="443"/>
      <c r="CTR55" s="443"/>
      <c r="CTS55" s="291"/>
      <c r="CTT55" s="292"/>
      <c r="CTU55" s="293"/>
      <c r="CTV55" s="289"/>
      <c r="CTW55" s="290"/>
      <c r="CTX55" s="443"/>
      <c r="CTY55" s="443"/>
      <c r="CTZ55" s="443"/>
      <c r="CUA55" s="291"/>
      <c r="CUB55" s="292"/>
      <c r="CUC55" s="293"/>
      <c r="CUD55" s="289"/>
      <c r="CUE55" s="290"/>
      <c r="CUF55" s="443"/>
      <c r="CUG55" s="443"/>
      <c r="CUH55" s="443"/>
      <c r="CUI55" s="291"/>
      <c r="CUJ55" s="292"/>
      <c r="CUK55" s="293"/>
      <c r="CUL55" s="289"/>
      <c r="CUM55" s="290"/>
      <c r="CUN55" s="443"/>
      <c r="CUO55" s="443"/>
      <c r="CUP55" s="443"/>
      <c r="CUQ55" s="291"/>
      <c r="CUR55" s="292"/>
      <c r="CUS55" s="293"/>
      <c r="CUT55" s="289"/>
      <c r="CUU55" s="290"/>
      <c r="CUV55" s="443"/>
      <c r="CUW55" s="443"/>
      <c r="CUX55" s="443"/>
      <c r="CUY55" s="291"/>
      <c r="CUZ55" s="292"/>
      <c r="CVA55" s="293"/>
      <c r="CVB55" s="289"/>
      <c r="CVC55" s="290"/>
      <c r="CVD55" s="443"/>
      <c r="CVE55" s="443"/>
      <c r="CVF55" s="443"/>
      <c r="CVG55" s="291"/>
      <c r="CVH55" s="292"/>
      <c r="CVI55" s="293"/>
      <c r="CVJ55" s="289"/>
      <c r="CVK55" s="290"/>
      <c r="CVL55" s="443"/>
      <c r="CVM55" s="443"/>
      <c r="CVN55" s="443"/>
      <c r="CVO55" s="291"/>
      <c r="CVP55" s="292"/>
      <c r="CVQ55" s="293"/>
      <c r="CVR55" s="289"/>
      <c r="CVS55" s="290"/>
      <c r="CVT55" s="443"/>
      <c r="CVU55" s="443"/>
      <c r="CVV55" s="443"/>
      <c r="CVW55" s="291"/>
      <c r="CVX55" s="292"/>
      <c r="CVY55" s="293"/>
      <c r="CVZ55" s="289"/>
      <c r="CWA55" s="290"/>
      <c r="CWB55" s="443"/>
      <c r="CWC55" s="443"/>
      <c r="CWD55" s="443"/>
      <c r="CWE55" s="291"/>
      <c r="CWF55" s="292"/>
      <c r="CWG55" s="293"/>
      <c r="CWH55" s="289"/>
      <c r="CWI55" s="290"/>
      <c r="CWJ55" s="443"/>
      <c r="CWK55" s="443"/>
      <c r="CWL55" s="443"/>
      <c r="CWM55" s="291"/>
      <c r="CWN55" s="292"/>
      <c r="CWO55" s="293"/>
      <c r="CWP55" s="289"/>
      <c r="CWQ55" s="290"/>
      <c r="CWR55" s="443"/>
      <c r="CWS55" s="443"/>
      <c r="CWT55" s="443"/>
      <c r="CWU55" s="291"/>
      <c r="CWV55" s="292"/>
      <c r="CWW55" s="293"/>
      <c r="CWX55" s="289"/>
      <c r="CWY55" s="290"/>
      <c r="CWZ55" s="443"/>
      <c r="CXA55" s="443"/>
      <c r="CXB55" s="443"/>
      <c r="CXC55" s="291"/>
      <c r="CXD55" s="292"/>
      <c r="CXE55" s="293"/>
      <c r="CXF55" s="289"/>
      <c r="CXG55" s="290"/>
      <c r="CXH55" s="443"/>
      <c r="CXI55" s="443"/>
      <c r="CXJ55" s="443"/>
      <c r="CXK55" s="291"/>
      <c r="CXL55" s="292"/>
      <c r="CXM55" s="293"/>
      <c r="CXN55" s="289"/>
      <c r="CXO55" s="290"/>
      <c r="CXP55" s="443"/>
      <c r="CXQ55" s="443"/>
      <c r="CXR55" s="443"/>
      <c r="CXS55" s="291"/>
      <c r="CXT55" s="292"/>
      <c r="CXU55" s="293"/>
      <c r="CXV55" s="289"/>
      <c r="CXW55" s="290"/>
      <c r="CXX55" s="443"/>
      <c r="CXY55" s="443"/>
      <c r="CXZ55" s="443"/>
      <c r="CYA55" s="291"/>
      <c r="CYB55" s="292"/>
      <c r="CYC55" s="293"/>
      <c r="CYD55" s="289"/>
      <c r="CYE55" s="290"/>
      <c r="CYF55" s="443"/>
      <c r="CYG55" s="443"/>
      <c r="CYH55" s="443"/>
      <c r="CYI55" s="291"/>
      <c r="CYJ55" s="292"/>
      <c r="CYK55" s="293"/>
      <c r="CYL55" s="289"/>
      <c r="CYM55" s="290"/>
      <c r="CYN55" s="443"/>
      <c r="CYO55" s="443"/>
      <c r="CYP55" s="443"/>
      <c r="CYQ55" s="291"/>
      <c r="CYR55" s="292"/>
      <c r="CYS55" s="293"/>
      <c r="CYT55" s="289"/>
      <c r="CYU55" s="290"/>
      <c r="CYV55" s="443"/>
      <c r="CYW55" s="443"/>
      <c r="CYX55" s="443"/>
      <c r="CYY55" s="291"/>
      <c r="CYZ55" s="292"/>
      <c r="CZA55" s="293"/>
      <c r="CZB55" s="289"/>
      <c r="CZC55" s="290"/>
      <c r="CZD55" s="443"/>
      <c r="CZE55" s="443"/>
      <c r="CZF55" s="443"/>
      <c r="CZG55" s="291"/>
      <c r="CZH55" s="292"/>
      <c r="CZI55" s="293"/>
      <c r="CZJ55" s="289"/>
      <c r="CZK55" s="290"/>
      <c r="CZL55" s="443"/>
      <c r="CZM55" s="443"/>
      <c r="CZN55" s="443"/>
      <c r="CZO55" s="291"/>
      <c r="CZP55" s="292"/>
      <c r="CZQ55" s="293"/>
      <c r="CZR55" s="289"/>
      <c r="CZS55" s="290"/>
      <c r="CZT55" s="443"/>
      <c r="CZU55" s="443"/>
      <c r="CZV55" s="443"/>
      <c r="CZW55" s="291"/>
      <c r="CZX55" s="292"/>
      <c r="CZY55" s="293"/>
      <c r="CZZ55" s="289"/>
      <c r="DAA55" s="290"/>
      <c r="DAB55" s="443"/>
      <c r="DAC55" s="443"/>
      <c r="DAD55" s="443"/>
      <c r="DAE55" s="291"/>
      <c r="DAF55" s="292"/>
      <c r="DAG55" s="293"/>
      <c r="DAH55" s="289"/>
      <c r="DAI55" s="290"/>
      <c r="DAJ55" s="443"/>
      <c r="DAK55" s="443"/>
      <c r="DAL55" s="443"/>
      <c r="DAM55" s="291"/>
      <c r="DAN55" s="292"/>
      <c r="DAO55" s="293"/>
      <c r="DAP55" s="289"/>
      <c r="DAQ55" s="290"/>
      <c r="DAR55" s="443"/>
      <c r="DAS55" s="443"/>
      <c r="DAT55" s="443"/>
      <c r="DAU55" s="291"/>
      <c r="DAV55" s="292"/>
      <c r="DAW55" s="293"/>
      <c r="DAX55" s="289"/>
      <c r="DAY55" s="290"/>
      <c r="DAZ55" s="443"/>
      <c r="DBA55" s="443"/>
      <c r="DBB55" s="443"/>
      <c r="DBC55" s="291"/>
      <c r="DBD55" s="292"/>
      <c r="DBE55" s="293"/>
      <c r="DBF55" s="289"/>
      <c r="DBG55" s="290"/>
      <c r="DBH55" s="443"/>
      <c r="DBI55" s="443"/>
      <c r="DBJ55" s="443"/>
      <c r="DBK55" s="291"/>
      <c r="DBL55" s="292"/>
      <c r="DBM55" s="293"/>
      <c r="DBN55" s="289"/>
      <c r="DBO55" s="290"/>
      <c r="DBP55" s="443"/>
      <c r="DBQ55" s="443"/>
      <c r="DBR55" s="443"/>
      <c r="DBS55" s="291"/>
      <c r="DBT55" s="292"/>
      <c r="DBU55" s="293"/>
      <c r="DBV55" s="289"/>
      <c r="DBW55" s="290"/>
      <c r="DBX55" s="443"/>
      <c r="DBY55" s="443"/>
      <c r="DBZ55" s="443"/>
      <c r="DCA55" s="291"/>
      <c r="DCB55" s="292"/>
      <c r="DCC55" s="293"/>
      <c r="DCD55" s="289"/>
      <c r="DCE55" s="290"/>
      <c r="DCF55" s="443"/>
      <c r="DCG55" s="443"/>
      <c r="DCH55" s="443"/>
      <c r="DCI55" s="291"/>
      <c r="DCJ55" s="292"/>
      <c r="DCK55" s="293"/>
      <c r="DCL55" s="289"/>
      <c r="DCM55" s="290"/>
      <c r="DCN55" s="443"/>
      <c r="DCO55" s="443"/>
      <c r="DCP55" s="443"/>
      <c r="DCQ55" s="291"/>
      <c r="DCR55" s="292"/>
      <c r="DCS55" s="293"/>
      <c r="DCT55" s="289"/>
      <c r="DCU55" s="290"/>
      <c r="DCV55" s="443"/>
      <c r="DCW55" s="443"/>
      <c r="DCX55" s="443"/>
      <c r="DCY55" s="291"/>
      <c r="DCZ55" s="292"/>
      <c r="DDA55" s="293"/>
      <c r="DDB55" s="289"/>
      <c r="DDC55" s="290"/>
      <c r="DDD55" s="443"/>
      <c r="DDE55" s="443"/>
      <c r="DDF55" s="443"/>
      <c r="DDG55" s="291"/>
      <c r="DDH55" s="292"/>
      <c r="DDI55" s="293"/>
      <c r="DDJ55" s="289"/>
      <c r="DDK55" s="290"/>
      <c r="DDL55" s="443"/>
      <c r="DDM55" s="443"/>
      <c r="DDN55" s="443"/>
      <c r="DDO55" s="291"/>
      <c r="DDP55" s="292"/>
      <c r="DDQ55" s="293"/>
      <c r="DDR55" s="289"/>
      <c r="DDS55" s="290"/>
      <c r="DDT55" s="443"/>
      <c r="DDU55" s="443"/>
      <c r="DDV55" s="443"/>
      <c r="DDW55" s="291"/>
      <c r="DDX55" s="292"/>
      <c r="DDY55" s="293"/>
      <c r="DDZ55" s="289"/>
      <c r="DEA55" s="290"/>
      <c r="DEB55" s="443"/>
      <c r="DEC55" s="443"/>
      <c r="DED55" s="443"/>
      <c r="DEE55" s="291"/>
      <c r="DEF55" s="292"/>
      <c r="DEG55" s="293"/>
      <c r="DEH55" s="289"/>
      <c r="DEI55" s="290"/>
      <c r="DEJ55" s="443"/>
      <c r="DEK55" s="443"/>
      <c r="DEL55" s="443"/>
      <c r="DEM55" s="291"/>
      <c r="DEN55" s="292"/>
      <c r="DEO55" s="293"/>
      <c r="DEP55" s="289"/>
      <c r="DEQ55" s="290"/>
      <c r="DER55" s="443"/>
      <c r="DES55" s="443"/>
      <c r="DET55" s="443"/>
      <c r="DEU55" s="291"/>
      <c r="DEV55" s="292"/>
      <c r="DEW55" s="293"/>
      <c r="DEX55" s="289"/>
      <c r="DEY55" s="290"/>
      <c r="DEZ55" s="443"/>
      <c r="DFA55" s="443"/>
      <c r="DFB55" s="443"/>
      <c r="DFC55" s="291"/>
      <c r="DFD55" s="292"/>
      <c r="DFE55" s="293"/>
      <c r="DFF55" s="289"/>
      <c r="DFG55" s="290"/>
      <c r="DFH55" s="443"/>
      <c r="DFI55" s="443"/>
      <c r="DFJ55" s="443"/>
      <c r="DFK55" s="291"/>
      <c r="DFL55" s="292"/>
      <c r="DFM55" s="293"/>
      <c r="DFN55" s="289"/>
      <c r="DFO55" s="290"/>
      <c r="DFP55" s="443"/>
      <c r="DFQ55" s="443"/>
      <c r="DFR55" s="443"/>
      <c r="DFS55" s="291"/>
      <c r="DFT55" s="292"/>
      <c r="DFU55" s="293"/>
      <c r="DFV55" s="289"/>
      <c r="DFW55" s="290"/>
      <c r="DFX55" s="443"/>
      <c r="DFY55" s="443"/>
      <c r="DFZ55" s="443"/>
      <c r="DGA55" s="291"/>
      <c r="DGB55" s="292"/>
      <c r="DGC55" s="293"/>
      <c r="DGD55" s="289"/>
      <c r="DGE55" s="290"/>
      <c r="DGF55" s="443"/>
      <c r="DGG55" s="443"/>
      <c r="DGH55" s="443"/>
      <c r="DGI55" s="291"/>
      <c r="DGJ55" s="292"/>
      <c r="DGK55" s="293"/>
      <c r="DGL55" s="289"/>
      <c r="DGM55" s="290"/>
      <c r="DGN55" s="443"/>
      <c r="DGO55" s="443"/>
      <c r="DGP55" s="443"/>
      <c r="DGQ55" s="291"/>
      <c r="DGR55" s="292"/>
      <c r="DGS55" s="293"/>
      <c r="DGT55" s="289"/>
      <c r="DGU55" s="290"/>
      <c r="DGV55" s="443"/>
      <c r="DGW55" s="443"/>
      <c r="DGX55" s="443"/>
      <c r="DGY55" s="291"/>
      <c r="DGZ55" s="292"/>
      <c r="DHA55" s="293"/>
      <c r="DHB55" s="289"/>
      <c r="DHC55" s="290"/>
      <c r="DHD55" s="443"/>
      <c r="DHE55" s="443"/>
      <c r="DHF55" s="443"/>
      <c r="DHG55" s="291"/>
      <c r="DHH55" s="292"/>
      <c r="DHI55" s="293"/>
      <c r="DHJ55" s="289"/>
      <c r="DHK55" s="290"/>
      <c r="DHL55" s="443"/>
      <c r="DHM55" s="443"/>
      <c r="DHN55" s="443"/>
      <c r="DHO55" s="291"/>
      <c r="DHP55" s="292"/>
      <c r="DHQ55" s="293"/>
      <c r="DHR55" s="289"/>
      <c r="DHS55" s="290"/>
      <c r="DHT55" s="443"/>
      <c r="DHU55" s="443"/>
      <c r="DHV55" s="443"/>
      <c r="DHW55" s="291"/>
      <c r="DHX55" s="292"/>
      <c r="DHY55" s="293"/>
      <c r="DHZ55" s="289"/>
      <c r="DIA55" s="290"/>
      <c r="DIB55" s="443"/>
      <c r="DIC55" s="443"/>
      <c r="DID55" s="443"/>
      <c r="DIE55" s="291"/>
      <c r="DIF55" s="292"/>
      <c r="DIG55" s="293"/>
      <c r="DIH55" s="289"/>
      <c r="DII55" s="290"/>
      <c r="DIJ55" s="443"/>
      <c r="DIK55" s="443"/>
      <c r="DIL55" s="443"/>
      <c r="DIM55" s="291"/>
      <c r="DIN55" s="292"/>
      <c r="DIO55" s="293"/>
      <c r="DIP55" s="289"/>
      <c r="DIQ55" s="290"/>
      <c r="DIR55" s="443"/>
      <c r="DIS55" s="443"/>
      <c r="DIT55" s="443"/>
      <c r="DIU55" s="291"/>
      <c r="DIV55" s="292"/>
      <c r="DIW55" s="293"/>
      <c r="DIX55" s="289"/>
      <c r="DIY55" s="290"/>
      <c r="DIZ55" s="443"/>
      <c r="DJA55" s="443"/>
      <c r="DJB55" s="443"/>
      <c r="DJC55" s="291"/>
      <c r="DJD55" s="292"/>
      <c r="DJE55" s="293"/>
      <c r="DJF55" s="289"/>
      <c r="DJG55" s="290"/>
      <c r="DJH55" s="443"/>
      <c r="DJI55" s="443"/>
      <c r="DJJ55" s="443"/>
      <c r="DJK55" s="291"/>
      <c r="DJL55" s="292"/>
      <c r="DJM55" s="293"/>
      <c r="DJN55" s="289"/>
      <c r="DJO55" s="290"/>
      <c r="DJP55" s="443"/>
      <c r="DJQ55" s="443"/>
      <c r="DJR55" s="443"/>
      <c r="DJS55" s="291"/>
      <c r="DJT55" s="292"/>
      <c r="DJU55" s="293"/>
      <c r="DJV55" s="289"/>
      <c r="DJW55" s="290"/>
      <c r="DJX55" s="443"/>
      <c r="DJY55" s="443"/>
      <c r="DJZ55" s="443"/>
      <c r="DKA55" s="291"/>
      <c r="DKB55" s="292"/>
      <c r="DKC55" s="293"/>
      <c r="DKD55" s="289"/>
      <c r="DKE55" s="290"/>
      <c r="DKF55" s="443"/>
      <c r="DKG55" s="443"/>
      <c r="DKH55" s="443"/>
      <c r="DKI55" s="291"/>
      <c r="DKJ55" s="292"/>
      <c r="DKK55" s="293"/>
      <c r="DKL55" s="289"/>
      <c r="DKM55" s="290"/>
      <c r="DKN55" s="443"/>
      <c r="DKO55" s="443"/>
      <c r="DKP55" s="443"/>
      <c r="DKQ55" s="291"/>
      <c r="DKR55" s="292"/>
      <c r="DKS55" s="293"/>
      <c r="DKT55" s="289"/>
      <c r="DKU55" s="290"/>
      <c r="DKV55" s="443"/>
      <c r="DKW55" s="443"/>
      <c r="DKX55" s="443"/>
      <c r="DKY55" s="291"/>
      <c r="DKZ55" s="292"/>
      <c r="DLA55" s="293"/>
      <c r="DLB55" s="289"/>
      <c r="DLC55" s="290"/>
      <c r="DLD55" s="443"/>
      <c r="DLE55" s="443"/>
      <c r="DLF55" s="443"/>
      <c r="DLG55" s="291"/>
      <c r="DLH55" s="292"/>
      <c r="DLI55" s="293"/>
      <c r="DLJ55" s="289"/>
      <c r="DLK55" s="290"/>
      <c r="DLL55" s="443"/>
      <c r="DLM55" s="443"/>
      <c r="DLN55" s="443"/>
      <c r="DLO55" s="291"/>
      <c r="DLP55" s="292"/>
      <c r="DLQ55" s="293"/>
      <c r="DLR55" s="289"/>
      <c r="DLS55" s="290"/>
      <c r="DLT55" s="443"/>
      <c r="DLU55" s="443"/>
      <c r="DLV55" s="443"/>
      <c r="DLW55" s="291"/>
      <c r="DLX55" s="292"/>
      <c r="DLY55" s="293"/>
      <c r="DLZ55" s="289"/>
      <c r="DMA55" s="290"/>
      <c r="DMB55" s="443"/>
      <c r="DMC55" s="443"/>
      <c r="DMD55" s="443"/>
      <c r="DME55" s="291"/>
      <c r="DMF55" s="292"/>
      <c r="DMG55" s="293"/>
      <c r="DMH55" s="289"/>
      <c r="DMI55" s="290"/>
      <c r="DMJ55" s="443"/>
      <c r="DMK55" s="443"/>
      <c r="DML55" s="443"/>
      <c r="DMM55" s="291"/>
      <c r="DMN55" s="292"/>
      <c r="DMO55" s="293"/>
      <c r="DMP55" s="289"/>
      <c r="DMQ55" s="290"/>
      <c r="DMR55" s="443"/>
      <c r="DMS55" s="443"/>
      <c r="DMT55" s="443"/>
      <c r="DMU55" s="291"/>
      <c r="DMV55" s="292"/>
      <c r="DMW55" s="293"/>
      <c r="DMX55" s="289"/>
      <c r="DMY55" s="290"/>
      <c r="DMZ55" s="443"/>
      <c r="DNA55" s="443"/>
      <c r="DNB55" s="443"/>
      <c r="DNC55" s="291"/>
      <c r="DND55" s="292"/>
      <c r="DNE55" s="293"/>
      <c r="DNF55" s="289"/>
      <c r="DNG55" s="290"/>
      <c r="DNH55" s="443"/>
      <c r="DNI55" s="443"/>
      <c r="DNJ55" s="443"/>
      <c r="DNK55" s="291"/>
      <c r="DNL55" s="292"/>
      <c r="DNM55" s="293"/>
      <c r="DNN55" s="289"/>
      <c r="DNO55" s="290"/>
      <c r="DNP55" s="443"/>
      <c r="DNQ55" s="443"/>
      <c r="DNR55" s="443"/>
      <c r="DNS55" s="291"/>
      <c r="DNT55" s="292"/>
      <c r="DNU55" s="293"/>
      <c r="DNV55" s="289"/>
      <c r="DNW55" s="290"/>
      <c r="DNX55" s="443"/>
      <c r="DNY55" s="443"/>
      <c r="DNZ55" s="443"/>
      <c r="DOA55" s="291"/>
      <c r="DOB55" s="292"/>
      <c r="DOC55" s="293"/>
      <c r="DOD55" s="289"/>
      <c r="DOE55" s="290"/>
      <c r="DOF55" s="443"/>
      <c r="DOG55" s="443"/>
      <c r="DOH55" s="443"/>
      <c r="DOI55" s="291"/>
      <c r="DOJ55" s="292"/>
      <c r="DOK55" s="293"/>
      <c r="DOL55" s="289"/>
      <c r="DOM55" s="290"/>
      <c r="DON55" s="443"/>
      <c r="DOO55" s="443"/>
      <c r="DOP55" s="443"/>
      <c r="DOQ55" s="291"/>
      <c r="DOR55" s="292"/>
      <c r="DOS55" s="293"/>
      <c r="DOT55" s="289"/>
      <c r="DOU55" s="290"/>
      <c r="DOV55" s="443"/>
      <c r="DOW55" s="443"/>
      <c r="DOX55" s="443"/>
      <c r="DOY55" s="291"/>
      <c r="DOZ55" s="292"/>
      <c r="DPA55" s="293"/>
      <c r="DPB55" s="289"/>
      <c r="DPC55" s="290"/>
      <c r="DPD55" s="443"/>
      <c r="DPE55" s="443"/>
      <c r="DPF55" s="443"/>
      <c r="DPG55" s="291"/>
      <c r="DPH55" s="292"/>
      <c r="DPI55" s="293"/>
      <c r="DPJ55" s="289"/>
      <c r="DPK55" s="290"/>
      <c r="DPL55" s="443"/>
      <c r="DPM55" s="443"/>
      <c r="DPN55" s="443"/>
      <c r="DPO55" s="291"/>
      <c r="DPP55" s="292"/>
      <c r="DPQ55" s="293"/>
      <c r="DPR55" s="289"/>
      <c r="DPS55" s="290"/>
      <c r="DPT55" s="443"/>
      <c r="DPU55" s="443"/>
      <c r="DPV55" s="443"/>
      <c r="DPW55" s="291"/>
      <c r="DPX55" s="292"/>
      <c r="DPY55" s="293"/>
      <c r="DPZ55" s="289"/>
      <c r="DQA55" s="290"/>
      <c r="DQB55" s="443"/>
      <c r="DQC55" s="443"/>
      <c r="DQD55" s="443"/>
      <c r="DQE55" s="291"/>
      <c r="DQF55" s="292"/>
      <c r="DQG55" s="293"/>
      <c r="DQH55" s="289"/>
      <c r="DQI55" s="290"/>
      <c r="DQJ55" s="443"/>
      <c r="DQK55" s="443"/>
      <c r="DQL55" s="443"/>
      <c r="DQM55" s="291"/>
      <c r="DQN55" s="292"/>
      <c r="DQO55" s="293"/>
      <c r="DQP55" s="289"/>
      <c r="DQQ55" s="290"/>
      <c r="DQR55" s="443"/>
      <c r="DQS55" s="443"/>
      <c r="DQT55" s="443"/>
      <c r="DQU55" s="291"/>
      <c r="DQV55" s="292"/>
      <c r="DQW55" s="293"/>
      <c r="DQX55" s="289"/>
      <c r="DQY55" s="290"/>
      <c r="DQZ55" s="443"/>
      <c r="DRA55" s="443"/>
      <c r="DRB55" s="443"/>
      <c r="DRC55" s="291"/>
      <c r="DRD55" s="292"/>
      <c r="DRE55" s="293"/>
      <c r="DRF55" s="289"/>
      <c r="DRG55" s="290"/>
      <c r="DRH55" s="443"/>
      <c r="DRI55" s="443"/>
      <c r="DRJ55" s="443"/>
      <c r="DRK55" s="291"/>
      <c r="DRL55" s="292"/>
      <c r="DRM55" s="293"/>
      <c r="DRN55" s="289"/>
      <c r="DRO55" s="290"/>
      <c r="DRP55" s="443"/>
      <c r="DRQ55" s="443"/>
      <c r="DRR55" s="443"/>
      <c r="DRS55" s="291"/>
      <c r="DRT55" s="292"/>
      <c r="DRU55" s="293"/>
      <c r="DRV55" s="289"/>
      <c r="DRW55" s="290"/>
      <c r="DRX55" s="443"/>
      <c r="DRY55" s="443"/>
      <c r="DRZ55" s="443"/>
      <c r="DSA55" s="291"/>
      <c r="DSB55" s="292"/>
      <c r="DSC55" s="293"/>
      <c r="DSD55" s="289"/>
      <c r="DSE55" s="290"/>
      <c r="DSF55" s="443"/>
      <c r="DSG55" s="443"/>
      <c r="DSH55" s="443"/>
      <c r="DSI55" s="291"/>
      <c r="DSJ55" s="292"/>
      <c r="DSK55" s="293"/>
      <c r="DSL55" s="289"/>
      <c r="DSM55" s="290"/>
      <c r="DSN55" s="443"/>
      <c r="DSO55" s="443"/>
      <c r="DSP55" s="443"/>
      <c r="DSQ55" s="291"/>
      <c r="DSR55" s="292"/>
      <c r="DSS55" s="293"/>
      <c r="DST55" s="289"/>
      <c r="DSU55" s="290"/>
      <c r="DSV55" s="443"/>
      <c r="DSW55" s="443"/>
      <c r="DSX55" s="443"/>
      <c r="DSY55" s="291"/>
      <c r="DSZ55" s="292"/>
      <c r="DTA55" s="293"/>
      <c r="DTB55" s="289"/>
      <c r="DTC55" s="290"/>
      <c r="DTD55" s="443"/>
      <c r="DTE55" s="443"/>
      <c r="DTF55" s="443"/>
      <c r="DTG55" s="291"/>
      <c r="DTH55" s="292"/>
      <c r="DTI55" s="293"/>
      <c r="DTJ55" s="289"/>
      <c r="DTK55" s="290"/>
      <c r="DTL55" s="443"/>
      <c r="DTM55" s="443"/>
      <c r="DTN55" s="443"/>
      <c r="DTO55" s="291"/>
      <c r="DTP55" s="292"/>
      <c r="DTQ55" s="293"/>
      <c r="DTR55" s="289"/>
      <c r="DTS55" s="290"/>
      <c r="DTT55" s="443"/>
      <c r="DTU55" s="443"/>
      <c r="DTV55" s="443"/>
      <c r="DTW55" s="291"/>
      <c r="DTX55" s="292"/>
      <c r="DTY55" s="293"/>
      <c r="DTZ55" s="289"/>
      <c r="DUA55" s="290"/>
      <c r="DUB55" s="443"/>
      <c r="DUC55" s="443"/>
      <c r="DUD55" s="443"/>
      <c r="DUE55" s="291"/>
      <c r="DUF55" s="292"/>
      <c r="DUG55" s="293"/>
      <c r="DUH55" s="289"/>
      <c r="DUI55" s="290"/>
      <c r="DUJ55" s="443"/>
      <c r="DUK55" s="443"/>
      <c r="DUL55" s="443"/>
      <c r="DUM55" s="291"/>
      <c r="DUN55" s="292"/>
      <c r="DUO55" s="293"/>
      <c r="DUP55" s="289"/>
      <c r="DUQ55" s="290"/>
      <c r="DUR55" s="443"/>
      <c r="DUS55" s="443"/>
      <c r="DUT55" s="443"/>
      <c r="DUU55" s="291"/>
      <c r="DUV55" s="292"/>
      <c r="DUW55" s="293"/>
      <c r="DUX55" s="289"/>
      <c r="DUY55" s="290"/>
      <c r="DUZ55" s="443"/>
      <c r="DVA55" s="443"/>
      <c r="DVB55" s="443"/>
      <c r="DVC55" s="291"/>
      <c r="DVD55" s="292"/>
      <c r="DVE55" s="293"/>
      <c r="DVF55" s="289"/>
      <c r="DVG55" s="290"/>
      <c r="DVH55" s="443"/>
      <c r="DVI55" s="443"/>
      <c r="DVJ55" s="443"/>
      <c r="DVK55" s="291"/>
      <c r="DVL55" s="292"/>
      <c r="DVM55" s="293"/>
      <c r="DVN55" s="289"/>
      <c r="DVO55" s="290"/>
      <c r="DVP55" s="443"/>
      <c r="DVQ55" s="443"/>
      <c r="DVR55" s="443"/>
      <c r="DVS55" s="291"/>
      <c r="DVT55" s="292"/>
      <c r="DVU55" s="293"/>
      <c r="DVV55" s="289"/>
      <c r="DVW55" s="290"/>
      <c r="DVX55" s="443"/>
      <c r="DVY55" s="443"/>
      <c r="DVZ55" s="443"/>
      <c r="DWA55" s="291"/>
      <c r="DWB55" s="292"/>
      <c r="DWC55" s="293"/>
      <c r="DWD55" s="289"/>
      <c r="DWE55" s="290"/>
      <c r="DWF55" s="443"/>
      <c r="DWG55" s="443"/>
      <c r="DWH55" s="443"/>
      <c r="DWI55" s="291"/>
      <c r="DWJ55" s="292"/>
      <c r="DWK55" s="293"/>
      <c r="DWL55" s="289"/>
      <c r="DWM55" s="290"/>
      <c r="DWN55" s="443"/>
      <c r="DWO55" s="443"/>
      <c r="DWP55" s="443"/>
      <c r="DWQ55" s="291"/>
      <c r="DWR55" s="292"/>
      <c r="DWS55" s="293"/>
      <c r="DWT55" s="289"/>
      <c r="DWU55" s="290"/>
      <c r="DWV55" s="443"/>
      <c r="DWW55" s="443"/>
      <c r="DWX55" s="443"/>
      <c r="DWY55" s="291"/>
      <c r="DWZ55" s="292"/>
      <c r="DXA55" s="293"/>
      <c r="DXB55" s="289"/>
      <c r="DXC55" s="290"/>
      <c r="DXD55" s="443"/>
      <c r="DXE55" s="443"/>
      <c r="DXF55" s="443"/>
      <c r="DXG55" s="291"/>
      <c r="DXH55" s="292"/>
      <c r="DXI55" s="293"/>
      <c r="DXJ55" s="289"/>
      <c r="DXK55" s="290"/>
      <c r="DXL55" s="443"/>
      <c r="DXM55" s="443"/>
      <c r="DXN55" s="443"/>
      <c r="DXO55" s="291"/>
      <c r="DXP55" s="292"/>
      <c r="DXQ55" s="293"/>
      <c r="DXR55" s="289"/>
      <c r="DXS55" s="290"/>
      <c r="DXT55" s="443"/>
      <c r="DXU55" s="443"/>
      <c r="DXV55" s="443"/>
      <c r="DXW55" s="291"/>
      <c r="DXX55" s="292"/>
      <c r="DXY55" s="293"/>
      <c r="DXZ55" s="289"/>
      <c r="DYA55" s="290"/>
      <c r="DYB55" s="443"/>
      <c r="DYC55" s="443"/>
      <c r="DYD55" s="443"/>
      <c r="DYE55" s="291"/>
      <c r="DYF55" s="292"/>
      <c r="DYG55" s="293"/>
      <c r="DYH55" s="289"/>
      <c r="DYI55" s="290"/>
      <c r="DYJ55" s="443"/>
      <c r="DYK55" s="443"/>
      <c r="DYL55" s="443"/>
      <c r="DYM55" s="291"/>
      <c r="DYN55" s="292"/>
      <c r="DYO55" s="293"/>
      <c r="DYP55" s="289"/>
      <c r="DYQ55" s="290"/>
      <c r="DYR55" s="443"/>
      <c r="DYS55" s="443"/>
      <c r="DYT55" s="443"/>
      <c r="DYU55" s="291"/>
      <c r="DYV55" s="292"/>
      <c r="DYW55" s="293"/>
      <c r="DYX55" s="289"/>
      <c r="DYY55" s="290"/>
      <c r="DYZ55" s="443"/>
      <c r="DZA55" s="443"/>
      <c r="DZB55" s="443"/>
      <c r="DZC55" s="291"/>
      <c r="DZD55" s="292"/>
      <c r="DZE55" s="293"/>
      <c r="DZF55" s="289"/>
      <c r="DZG55" s="290"/>
      <c r="DZH55" s="443"/>
      <c r="DZI55" s="443"/>
      <c r="DZJ55" s="443"/>
      <c r="DZK55" s="291"/>
      <c r="DZL55" s="292"/>
      <c r="DZM55" s="293"/>
      <c r="DZN55" s="289"/>
      <c r="DZO55" s="290"/>
      <c r="DZP55" s="443"/>
      <c r="DZQ55" s="443"/>
      <c r="DZR55" s="443"/>
      <c r="DZS55" s="291"/>
      <c r="DZT55" s="292"/>
      <c r="DZU55" s="293"/>
      <c r="DZV55" s="289"/>
      <c r="DZW55" s="290"/>
      <c r="DZX55" s="443"/>
      <c r="DZY55" s="443"/>
      <c r="DZZ55" s="443"/>
      <c r="EAA55" s="291"/>
      <c r="EAB55" s="292"/>
      <c r="EAC55" s="293"/>
      <c r="EAD55" s="289"/>
      <c r="EAE55" s="290"/>
      <c r="EAF55" s="443"/>
      <c r="EAG55" s="443"/>
      <c r="EAH55" s="443"/>
      <c r="EAI55" s="291"/>
      <c r="EAJ55" s="292"/>
      <c r="EAK55" s="293"/>
      <c r="EAL55" s="289"/>
      <c r="EAM55" s="290"/>
      <c r="EAN55" s="443"/>
      <c r="EAO55" s="443"/>
      <c r="EAP55" s="443"/>
      <c r="EAQ55" s="291"/>
      <c r="EAR55" s="292"/>
      <c r="EAS55" s="293"/>
      <c r="EAT55" s="289"/>
      <c r="EAU55" s="290"/>
      <c r="EAV55" s="443"/>
      <c r="EAW55" s="443"/>
      <c r="EAX55" s="443"/>
      <c r="EAY55" s="291"/>
      <c r="EAZ55" s="292"/>
      <c r="EBA55" s="293"/>
      <c r="EBB55" s="289"/>
      <c r="EBC55" s="290"/>
      <c r="EBD55" s="443"/>
      <c r="EBE55" s="443"/>
      <c r="EBF55" s="443"/>
      <c r="EBG55" s="291"/>
      <c r="EBH55" s="292"/>
      <c r="EBI55" s="293"/>
      <c r="EBJ55" s="289"/>
      <c r="EBK55" s="290"/>
      <c r="EBL55" s="443"/>
      <c r="EBM55" s="443"/>
      <c r="EBN55" s="443"/>
      <c r="EBO55" s="291"/>
      <c r="EBP55" s="292"/>
      <c r="EBQ55" s="293"/>
      <c r="EBR55" s="289"/>
      <c r="EBS55" s="290"/>
      <c r="EBT55" s="443"/>
      <c r="EBU55" s="443"/>
      <c r="EBV55" s="443"/>
      <c r="EBW55" s="291"/>
      <c r="EBX55" s="292"/>
      <c r="EBY55" s="293"/>
      <c r="EBZ55" s="289"/>
      <c r="ECA55" s="290"/>
      <c r="ECB55" s="443"/>
      <c r="ECC55" s="443"/>
      <c r="ECD55" s="443"/>
      <c r="ECE55" s="291"/>
      <c r="ECF55" s="292"/>
      <c r="ECG55" s="293"/>
      <c r="ECH55" s="289"/>
      <c r="ECI55" s="290"/>
      <c r="ECJ55" s="443"/>
      <c r="ECK55" s="443"/>
      <c r="ECL55" s="443"/>
      <c r="ECM55" s="291"/>
      <c r="ECN55" s="292"/>
      <c r="ECO55" s="293"/>
      <c r="ECP55" s="289"/>
      <c r="ECQ55" s="290"/>
      <c r="ECR55" s="443"/>
      <c r="ECS55" s="443"/>
      <c r="ECT55" s="443"/>
      <c r="ECU55" s="291"/>
      <c r="ECV55" s="292"/>
      <c r="ECW55" s="293"/>
      <c r="ECX55" s="289"/>
      <c r="ECY55" s="290"/>
      <c r="ECZ55" s="443"/>
      <c r="EDA55" s="443"/>
      <c r="EDB55" s="443"/>
      <c r="EDC55" s="291"/>
      <c r="EDD55" s="292"/>
      <c r="EDE55" s="293"/>
      <c r="EDF55" s="289"/>
      <c r="EDG55" s="290"/>
      <c r="EDH55" s="443"/>
      <c r="EDI55" s="443"/>
      <c r="EDJ55" s="443"/>
      <c r="EDK55" s="291"/>
      <c r="EDL55" s="292"/>
      <c r="EDM55" s="293"/>
      <c r="EDN55" s="289"/>
      <c r="EDO55" s="290"/>
      <c r="EDP55" s="443"/>
      <c r="EDQ55" s="443"/>
      <c r="EDR55" s="443"/>
      <c r="EDS55" s="291"/>
      <c r="EDT55" s="292"/>
      <c r="EDU55" s="293"/>
      <c r="EDV55" s="289"/>
      <c r="EDW55" s="290"/>
      <c r="EDX55" s="443"/>
      <c r="EDY55" s="443"/>
      <c r="EDZ55" s="443"/>
      <c r="EEA55" s="291"/>
      <c r="EEB55" s="292"/>
      <c r="EEC55" s="293"/>
      <c r="EED55" s="289"/>
      <c r="EEE55" s="290"/>
      <c r="EEF55" s="443"/>
      <c r="EEG55" s="443"/>
      <c r="EEH55" s="443"/>
      <c r="EEI55" s="291"/>
      <c r="EEJ55" s="292"/>
      <c r="EEK55" s="293"/>
      <c r="EEL55" s="289"/>
      <c r="EEM55" s="290"/>
      <c r="EEN55" s="443"/>
      <c r="EEO55" s="443"/>
      <c r="EEP55" s="443"/>
      <c r="EEQ55" s="291"/>
      <c r="EER55" s="292"/>
      <c r="EES55" s="293"/>
      <c r="EET55" s="289"/>
      <c r="EEU55" s="290"/>
      <c r="EEV55" s="443"/>
      <c r="EEW55" s="443"/>
      <c r="EEX55" s="443"/>
      <c r="EEY55" s="291"/>
      <c r="EEZ55" s="292"/>
      <c r="EFA55" s="293"/>
      <c r="EFB55" s="289"/>
      <c r="EFC55" s="290"/>
      <c r="EFD55" s="443"/>
      <c r="EFE55" s="443"/>
      <c r="EFF55" s="443"/>
      <c r="EFG55" s="291"/>
      <c r="EFH55" s="292"/>
      <c r="EFI55" s="293"/>
      <c r="EFJ55" s="289"/>
      <c r="EFK55" s="290"/>
      <c r="EFL55" s="443"/>
      <c r="EFM55" s="443"/>
      <c r="EFN55" s="443"/>
      <c r="EFO55" s="291"/>
      <c r="EFP55" s="292"/>
      <c r="EFQ55" s="293"/>
      <c r="EFR55" s="289"/>
      <c r="EFS55" s="290"/>
      <c r="EFT55" s="443"/>
      <c r="EFU55" s="443"/>
      <c r="EFV55" s="443"/>
      <c r="EFW55" s="291"/>
      <c r="EFX55" s="292"/>
      <c r="EFY55" s="293"/>
      <c r="EFZ55" s="289"/>
      <c r="EGA55" s="290"/>
      <c r="EGB55" s="443"/>
      <c r="EGC55" s="443"/>
      <c r="EGD55" s="443"/>
      <c r="EGE55" s="291"/>
      <c r="EGF55" s="292"/>
      <c r="EGG55" s="293"/>
      <c r="EGH55" s="289"/>
      <c r="EGI55" s="290"/>
      <c r="EGJ55" s="443"/>
      <c r="EGK55" s="443"/>
      <c r="EGL55" s="443"/>
      <c r="EGM55" s="291"/>
      <c r="EGN55" s="292"/>
      <c r="EGO55" s="293"/>
      <c r="EGP55" s="289"/>
      <c r="EGQ55" s="290"/>
      <c r="EGR55" s="443"/>
      <c r="EGS55" s="443"/>
      <c r="EGT55" s="443"/>
      <c r="EGU55" s="291"/>
      <c r="EGV55" s="292"/>
      <c r="EGW55" s="293"/>
      <c r="EGX55" s="289"/>
      <c r="EGY55" s="290"/>
      <c r="EGZ55" s="443"/>
      <c r="EHA55" s="443"/>
      <c r="EHB55" s="443"/>
      <c r="EHC55" s="291"/>
      <c r="EHD55" s="292"/>
      <c r="EHE55" s="293"/>
      <c r="EHF55" s="289"/>
      <c r="EHG55" s="290"/>
      <c r="EHH55" s="443"/>
      <c r="EHI55" s="443"/>
      <c r="EHJ55" s="443"/>
      <c r="EHK55" s="291"/>
      <c r="EHL55" s="292"/>
      <c r="EHM55" s="293"/>
      <c r="EHN55" s="289"/>
      <c r="EHO55" s="290"/>
      <c r="EHP55" s="443"/>
      <c r="EHQ55" s="443"/>
      <c r="EHR55" s="443"/>
      <c r="EHS55" s="291"/>
      <c r="EHT55" s="292"/>
      <c r="EHU55" s="293"/>
      <c r="EHV55" s="289"/>
      <c r="EHW55" s="290"/>
      <c r="EHX55" s="443"/>
      <c r="EHY55" s="443"/>
      <c r="EHZ55" s="443"/>
      <c r="EIA55" s="291"/>
      <c r="EIB55" s="292"/>
      <c r="EIC55" s="293"/>
      <c r="EID55" s="289"/>
      <c r="EIE55" s="290"/>
      <c r="EIF55" s="443"/>
      <c r="EIG55" s="443"/>
      <c r="EIH55" s="443"/>
      <c r="EII55" s="291"/>
      <c r="EIJ55" s="292"/>
      <c r="EIK55" s="293"/>
      <c r="EIL55" s="289"/>
      <c r="EIM55" s="290"/>
      <c r="EIN55" s="443"/>
      <c r="EIO55" s="443"/>
      <c r="EIP55" s="443"/>
      <c r="EIQ55" s="291"/>
      <c r="EIR55" s="292"/>
      <c r="EIS55" s="293"/>
      <c r="EIT55" s="289"/>
      <c r="EIU55" s="290"/>
      <c r="EIV55" s="443"/>
      <c r="EIW55" s="443"/>
      <c r="EIX55" s="443"/>
      <c r="EIY55" s="291"/>
      <c r="EIZ55" s="292"/>
      <c r="EJA55" s="293"/>
      <c r="EJB55" s="289"/>
      <c r="EJC55" s="290"/>
      <c r="EJD55" s="443"/>
      <c r="EJE55" s="443"/>
      <c r="EJF55" s="443"/>
      <c r="EJG55" s="291"/>
      <c r="EJH55" s="292"/>
      <c r="EJI55" s="293"/>
      <c r="EJJ55" s="289"/>
      <c r="EJK55" s="290"/>
      <c r="EJL55" s="443"/>
      <c r="EJM55" s="443"/>
      <c r="EJN55" s="443"/>
      <c r="EJO55" s="291"/>
      <c r="EJP55" s="292"/>
      <c r="EJQ55" s="293"/>
      <c r="EJR55" s="289"/>
      <c r="EJS55" s="290"/>
      <c r="EJT55" s="443"/>
      <c r="EJU55" s="443"/>
      <c r="EJV55" s="443"/>
      <c r="EJW55" s="291"/>
      <c r="EJX55" s="292"/>
      <c r="EJY55" s="293"/>
      <c r="EJZ55" s="289"/>
      <c r="EKA55" s="290"/>
      <c r="EKB55" s="443"/>
      <c r="EKC55" s="443"/>
      <c r="EKD55" s="443"/>
      <c r="EKE55" s="291"/>
      <c r="EKF55" s="292"/>
      <c r="EKG55" s="293"/>
      <c r="EKH55" s="289"/>
      <c r="EKI55" s="290"/>
      <c r="EKJ55" s="443"/>
      <c r="EKK55" s="443"/>
      <c r="EKL55" s="443"/>
      <c r="EKM55" s="291"/>
      <c r="EKN55" s="292"/>
      <c r="EKO55" s="293"/>
      <c r="EKP55" s="289"/>
      <c r="EKQ55" s="290"/>
      <c r="EKR55" s="443"/>
      <c r="EKS55" s="443"/>
      <c r="EKT55" s="443"/>
      <c r="EKU55" s="291"/>
      <c r="EKV55" s="292"/>
      <c r="EKW55" s="293"/>
      <c r="EKX55" s="289"/>
      <c r="EKY55" s="290"/>
      <c r="EKZ55" s="443"/>
      <c r="ELA55" s="443"/>
      <c r="ELB55" s="443"/>
      <c r="ELC55" s="291"/>
      <c r="ELD55" s="292"/>
      <c r="ELE55" s="293"/>
      <c r="ELF55" s="289"/>
      <c r="ELG55" s="290"/>
      <c r="ELH55" s="443"/>
      <c r="ELI55" s="443"/>
      <c r="ELJ55" s="443"/>
      <c r="ELK55" s="291"/>
      <c r="ELL55" s="292"/>
      <c r="ELM55" s="293"/>
      <c r="ELN55" s="289"/>
      <c r="ELO55" s="290"/>
      <c r="ELP55" s="443"/>
      <c r="ELQ55" s="443"/>
      <c r="ELR55" s="443"/>
      <c r="ELS55" s="291"/>
      <c r="ELT55" s="292"/>
      <c r="ELU55" s="293"/>
      <c r="ELV55" s="289"/>
      <c r="ELW55" s="290"/>
      <c r="ELX55" s="443"/>
      <c r="ELY55" s="443"/>
      <c r="ELZ55" s="443"/>
      <c r="EMA55" s="291"/>
      <c r="EMB55" s="292"/>
      <c r="EMC55" s="293"/>
      <c r="EMD55" s="289"/>
      <c r="EME55" s="290"/>
      <c r="EMF55" s="443"/>
      <c r="EMG55" s="443"/>
      <c r="EMH55" s="443"/>
      <c r="EMI55" s="291"/>
      <c r="EMJ55" s="292"/>
      <c r="EMK55" s="293"/>
      <c r="EML55" s="289"/>
      <c r="EMM55" s="290"/>
      <c r="EMN55" s="443"/>
      <c r="EMO55" s="443"/>
      <c r="EMP55" s="443"/>
      <c r="EMQ55" s="291"/>
      <c r="EMR55" s="292"/>
      <c r="EMS55" s="293"/>
      <c r="EMT55" s="289"/>
      <c r="EMU55" s="290"/>
      <c r="EMV55" s="443"/>
      <c r="EMW55" s="443"/>
      <c r="EMX55" s="443"/>
      <c r="EMY55" s="291"/>
      <c r="EMZ55" s="292"/>
      <c r="ENA55" s="293"/>
      <c r="ENB55" s="289"/>
      <c r="ENC55" s="290"/>
      <c r="END55" s="443"/>
      <c r="ENE55" s="443"/>
      <c r="ENF55" s="443"/>
      <c r="ENG55" s="291"/>
      <c r="ENH55" s="292"/>
      <c r="ENI55" s="293"/>
      <c r="ENJ55" s="289"/>
      <c r="ENK55" s="290"/>
      <c r="ENL55" s="443"/>
      <c r="ENM55" s="443"/>
      <c r="ENN55" s="443"/>
      <c r="ENO55" s="291"/>
      <c r="ENP55" s="292"/>
      <c r="ENQ55" s="293"/>
      <c r="ENR55" s="289"/>
      <c r="ENS55" s="290"/>
      <c r="ENT55" s="443"/>
      <c r="ENU55" s="443"/>
      <c r="ENV55" s="443"/>
      <c r="ENW55" s="291"/>
      <c r="ENX55" s="292"/>
      <c r="ENY55" s="293"/>
      <c r="ENZ55" s="289"/>
      <c r="EOA55" s="290"/>
      <c r="EOB55" s="443"/>
      <c r="EOC55" s="443"/>
      <c r="EOD55" s="443"/>
      <c r="EOE55" s="291"/>
      <c r="EOF55" s="292"/>
      <c r="EOG55" s="293"/>
      <c r="EOH55" s="289"/>
      <c r="EOI55" s="290"/>
      <c r="EOJ55" s="443"/>
      <c r="EOK55" s="443"/>
      <c r="EOL55" s="443"/>
      <c r="EOM55" s="291"/>
      <c r="EON55" s="292"/>
      <c r="EOO55" s="293"/>
      <c r="EOP55" s="289"/>
      <c r="EOQ55" s="290"/>
      <c r="EOR55" s="443"/>
      <c r="EOS55" s="443"/>
      <c r="EOT55" s="443"/>
      <c r="EOU55" s="291"/>
      <c r="EOV55" s="292"/>
      <c r="EOW55" s="293"/>
      <c r="EOX55" s="289"/>
      <c r="EOY55" s="290"/>
      <c r="EOZ55" s="443"/>
      <c r="EPA55" s="443"/>
      <c r="EPB55" s="443"/>
      <c r="EPC55" s="291"/>
      <c r="EPD55" s="292"/>
      <c r="EPE55" s="293"/>
      <c r="EPF55" s="289"/>
      <c r="EPG55" s="290"/>
      <c r="EPH55" s="443"/>
      <c r="EPI55" s="443"/>
      <c r="EPJ55" s="443"/>
      <c r="EPK55" s="291"/>
      <c r="EPL55" s="292"/>
      <c r="EPM55" s="293"/>
      <c r="EPN55" s="289"/>
      <c r="EPO55" s="290"/>
      <c r="EPP55" s="443"/>
      <c r="EPQ55" s="443"/>
      <c r="EPR55" s="443"/>
      <c r="EPS55" s="291"/>
      <c r="EPT55" s="292"/>
      <c r="EPU55" s="293"/>
      <c r="EPV55" s="289"/>
      <c r="EPW55" s="290"/>
      <c r="EPX55" s="443"/>
      <c r="EPY55" s="443"/>
      <c r="EPZ55" s="443"/>
      <c r="EQA55" s="291"/>
      <c r="EQB55" s="292"/>
      <c r="EQC55" s="293"/>
      <c r="EQD55" s="289"/>
      <c r="EQE55" s="290"/>
      <c r="EQF55" s="443"/>
      <c r="EQG55" s="443"/>
      <c r="EQH55" s="443"/>
      <c r="EQI55" s="291"/>
      <c r="EQJ55" s="292"/>
      <c r="EQK55" s="293"/>
      <c r="EQL55" s="289"/>
      <c r="EQM55" s="290"/>
      <c r="EQN55" s="443"/>
      <c r="EQO55" s="443"/>
      <c r="EQP55" s="443"/>
      <c r="EQQ55" s="291"/>
      <c r="EQR55" s="292"/>
      <c r="EQS55" s="293"/>
      <c r="EQT55" s="289"/>
      <c r="EQU55" s="290"/>
      <c r="EQV55" s="443"/>
      <c r="EQW55" s="443"/>
      <c r="EQX55" s="443"/>
      <c r="EQY55" s="291"/>
      <c r="EQZ55" s="292"/>
      <c r="ERA55" s="293"/>
      <c r="ERB55" s="289"/>
      <c r="ERC55" s="290"/>
      <c r="ERD55" s="443"/>
      <c r="ERE55" s="443"/>
      <c r="ERF55" s="443"/>
      <c r="ERG55" s="291"/>
      <c r="ERH55" s="292"/>
      <c r="ERI55" s="293"/>
      <c r="ERJ55" s="289"/>
      <c r="ERK55" s="290"/>
      <c r="ERL55" s="443"/>
      <c r="ERM55" s="443"/>
      <c r="ERN55" s="443"/>
      <c r="ERO55" s="291"/>
      <c r="ERP55" s="292"/>
      <c r="ERQ55" s="293"/>
      <c r="ERR55" s="289"/>
      <c r="ERS55" s="290"/>
      <c r="ERT55" s="443"/>
      <c r="ERU55" s="443"/>
      <c r="ERV55" s="443"/>
      <c r="ERW55" s="291"/>
      <c r="ERX55" s="292"/>
      <c r="ERY55" s="293"/>
      <c r="ERZ55" s="289"/>
      <c r="ESA55" s="290"/>
      <c r="ESB55" s="443"/>
      <c r="ESC55" s="443"/>
      <c r="ESD55" s="443"/>
      <c r="ESE55" s="291"/>
      <c r="ESF55" s="292"/>
      <c r="ESG55" s="293"/>
      <c r="ESH55" s="289"/>
      <c r="ESI55" s="290"/>
      <c r="ESJ55" s="443"/>
      <c r="ESK55" s="443"/>
      <c r="ESL55" s="443"/>
      <c r="ESM55" s="291"/>
      <c r="ESN55" s="292"/>
      <c r="ESO55" s="293"/>
      <c r="ESP55" s="289"/>
      <c r="ESQ55" s="290"/>
      <c r="ESR55" s="443"/>
      <c r="ESS55" s="443"/>
      <c r="EST55" s="443"/>
      <c r="ESU55" s="291"/>
      <c r="ESV55" s="292"/>
      <c r="ESW55" s="293"/>
      <c r="ESX55" s="289"/>
      <c r="ESY55" s="290"/>
      <c r="ESZ55" s="443"/>
      <c r="ETA55" s="443"/>
      <c r="ETB55" s="443"/>
      <c r="ETC55" s="291"/>
      <c r="ETD55" s="292"/>
      <c r="ETE55" s="293"/>
      <c r="ETF55" s="289"/>
      <c r="ETG55" s="290"/>
      <c r="ETH55" s="443"/>
      <c r="ETI55" s="443"/>
      <c r="ETJ55" s="443"/>
      <c r="ETK55" s="291"/>
      <c r="ETL55" s="292"/>
      <c r="ETM55" s="293"/>
      <c r="ETN55" s="289"/>
      <c r="ETO55" s="290"/>
      <c r="ETP55" s="443"/>
      <c r="ETQ55" s="443"/>
      <c r="ETR55" s="443"/>
      <c r="ETS55" s="291"/>
      <c r="ETT55" s="292"/>
      <c r="ETU55" s="293"/>
      <c r="ETV55" s="289"/>
      <c r="ETW55" s="290"/>
      <c r="ETX55" s="443"/>
      <c r="ETY55" s="443"/>
      <c r="ETZ55" s="443"/>
      <c r="EUA55" s="291"/>
      <c r="EUB55" s="292"/>
      <c r="EUC55" s="293"/>
      <c r="EUD55" s="289"/>
      <c r="EUE55" s="290"/>
      <c r="EUF55" s="443"/>
      <c r="EUG55" s="443"/>
      <c r="EUH55" s="443"/>
      <c r="EUI55" s="291"/>
      <c r="EUJ55" s="292"/>
      <c r="EUK55" s="293"/>
      <c r="EUL55" s="289"/>
      <c r="EUM55" s="290"/>
      <c r="EUN55" s="443"/>
      <c r="EUO55" s="443"/>
      <c r="EUP55" s="443"/>
      <c r="EUQ55" s="291"/>
      <c r="EUR55" s="292"/>
      <c r="EUS55" s="293"/>
      <c r="EUT55" s="289"/>
      <c r="EUU55" s="290"/>
      <c r="EUV55" s="443"/>
      <c r="EUW55" s="443"/>
      <c r="EUX55" s="443"/>
      <c r="EUY55" s="291"/>
      <c r="EUZ55" s="292"/>
      <c r="EVA55" s="293"/>
      <c r="EVB55" s="289"/>
      <c r="EVC55" s="290"/>
      <c r="EVD55" s="443"/>
      <c r="EVE55" s="443"/>
      <c r="EVF55" s="443"/>
      <c r="EVG55" s="291"/>
      <c r="EVH55" s="292"/>
      <c r="EVI55" s="293"/>
      <c r="EVJ55" s="289"/>
      <c r="EVK55" s="290"/>
      <c r="EVL55" s="443"/>
      <c r="EVM55" s="443"/>
      <c r="EVN55" s="443"/>
      <c r="EVO55" s="291"/>
      <c r="EVP55" s="292"/>
      <c r="EVQ55" s="293"/>
      <c r="EVR55" s="289"/>
      <c r="EVS55" s="290"/>
      <c r="EVT55" s="443"/>
      <c r="EVU55" s="443"/>
      <c r="EVV55" s="443"/>
      <c r="EVW55" s="291"/>
      <c r="EVX55" s="292"/>
      <c r="EVY55" s="293"/>
      <c r="EVZ55" s="289"/>
      <c r="EWA55" s="290"/>
      <c r="EWB55" s="443"/>
      <c r="EWC55" s="443"/>
      <c r="EWD55" s="443"/>
      <c r="EWE55" s="291"/>
      <c r="EWF55" s="292"/>
      <c r="EWG55" s="293"/>
      <c r="EWH55" s="289"/>
      <c r="EWI55" s="290"/>
      <c r="EWJ55" s="443"/>
      <c r="EWK55" s="443"/>
      <c r="EWL55" s="443"/>
      <c r="EWM55" s="291"/>
      <c r="EWN55" s="292"/>
      <c r="EWO55" s="293"/>
      <c r="EWP55" s="289"/>
      <c r="EWQ55" s="290"/>
      <c r="EWR55" s="443"/>
      <c r="EWS55" s="443"/>
      <c r="EWT55" s="443"/>
      <c r="EWU55" s="291"/>
      <c r="EWV55" s="292"/>
      <c r="EWW55" s="293"/>
      <c r="EWX55" s="289"/>
      <c r="EWY55" s="290"/>
      <c r="EWZ55" s="443"/>
      <c r="EXA55" s="443"/>
      <c r="EXB55" s="443"/>
      <c r="EXC55" s="291"/>
      <c r="EXD55" s="292"/>
      <c r="EXE55" s="293"/>
      <c r="EXF55" s="289"/>
      <c r="EXG55" s="290"/>
      <c r="EXH55" s="443"/>
      <c r="EXI55" s="443"/>
      <c r="EXJ55" s="443"/>
      <c r="EXK55" s="291"/>
      <c r="EXL55" s="292"/>
      <c r="EXM55" s="293"/>
      <c r="EXN55" s="289"/>
      <c r="EXO55" s="290"/>
      <c r="EXP55" s="443"/>
      <c r="EXQ55" s="443"/>
      <c r="EXR55" s="443"/>
      <c r="EXS55" s="291"/>
      <c r="EXT55" s="292"/>
      <c r="EXU55" s="293"/>
      <c r="EXV55" s="289"/>
      <c r="EXW55" s="290"/>
      <c r="EXX55" s="443"/>
      <c r="EXY55" s="443"/>
      <c r="EXZ55" s="443"/>
      <c r="EYA55" s="291"/>
      <c r="EYB55" s="292"/>
      <c r="EYC55" s="293"/>
      <c r="EYD55" s="289"/>
      <c r="EYE55" s="290"/>
      <c r="EYF55" s="443"/>
      <c r="EYG55" s="443"/>
      <c r="EYH55" s="443"/>
      <c r="EYI55" s="291"/>
      <c r="EYJ55" s="292"/>
      <c r="EYK55" s="293"/>
      <c r="EYL55" s="289"/>
      <c r="EYM55" s="290"/>
      <c r="EYN55" s="443"/>
      <c r="EYO55" s="443"/>
      <c r="EYP55" s="443"/>
      <c r="EYQ55" s="291"/>
      <c r="EYR55" s="292"/>
      <c r="EYS55" s="293"/>
      <c r="EYT55" s="289"/>
      <c r="EYU55" s="290"/>
      <c r="EYV55" s="443"/>
      <c r="EYW55" s="443"/>
      <c r="EYX55" s="443"/>
      <c r="EYY55" s="291"/>
      <c r="EYZ55" s="292"/>
      <c r="EZA55" s="293"/>
      <c r="EZB55" s="289"/>
      <c r="EZC55" s="290"/>
      <c r="EZD55" s="443"/>
      <c r="EZE55" s="443"/>
      <c r="EZF55" s="443"/>
      <c r="EZG55" s="291"/>
      <c r="EZH55" s="292"/>
      <c r="EZI55" s="293"/>
      <c r="EZJ55" s="289"/>
      <c r="EZK55" s="290"/>
      <c r="EZL55" s="443"/>
      <c r="EZM55" s="443"/>
      <c r="EZN55" s="443"/>
      <c r="EZO55" s="291"/>
      <c r="EZP55" s="292"/>
      <c r="EZQ55" s="293"/>
      <c r="EZR55" s="289"/>
      <c r="EZS55" s="290"/>
      <c r="EZT55" s="443"/>
      <c r="EZU55" s="443"/>
      <c r="EZV55" s="443"/>
      <c r="EZW55" s="291"/>
      <c r="EZX55" s="292"/>
      <c r="EZY55" s="293"/>
      <c r="EZZ55" s="289"/>
      <c r="FAA55" s="290"/>
      <c r="FAB55" s="443"/>
      <c r="FAC55" s="443"/>
      <c r="FAD55" s="443"/>
      <c r="FAE55" s="291"/>
      <c r="FAF55" s="292"/>
      <c r="FAG55" s="293"/>
      <c r="FAH55" s="289"/>
      <c r="FAI55" s="290"/>
      <c r="FAJ55" s="443"/>
      <c r="FAK55" s="443"/>
      <c r="FAL55" s="443"/>
      <c r="FAM55" s="291"/>
      <c r="FAN55" s="292"/>
      <c r="FAO55" s="293"/>
      <c r="FAP55" s="289"/>
      <c r="FAQ55" s="290"/>
      <c r="FAR55" s="443"/>
      <c r="FAS55" s="443"/>
      <c r="FAT55" s="443"/>
      <c r="FAU55" s="291"/>
      <c r="FAV55" s="292"/>
      <c r="FAW55" s="293"/>
      <c r="FAX55" s="289"/>
      <c r="FAY55" s="290"/>
      <c r="FAZ55" s="443"/>
      <c r="FBA55" s="443"/>
      <c r="FBB55" s="443"/>
      <c r="FBC55" s="291"/>
      <c r="FBD55" s="292"/>
      <c r="FBE55" s="293"/>
      <c r="FBF55" s="289"/>
      <c r="FBG55" s="290"/>
      <c r="FBH55" s="443"/>
      <c r="FBI55" s="443"/>
      <c r="FBJ55" s="443"/>
      <c r="FBK55" s="291"/>
      <c r="FBL55" s="292"/>
      <c r="FBM55" s="293"/>
      <c r="FBN55" s="289"/>
      <c r="FBO55" s="290"/>
      <c r="FBP55" s="443"/>
      <c r="FBQ55" s="443"/>
      <c r="FBR55" s="443"/>
      <c r="FBS55" s="291"/>
      <c r="FBT55" s="292"/>
      <c r="FBU55" s="293"/>
      <c r="FBV55" s="289"/>
      <c r="FBW55" s="290"/>
      <c r="FBX55" s="443"/>
      <c r="FBY55" s="443"/>
      <c r="FBZ55" s="443"/>
      <c r="FCA55" s="291"/>
      <c r="FCB55" s="292"/>
      <c r="FCC55" s="293"/>
      <c r="FCD55" s="289"/>
      <c r="FCE55" s="290"/>
      <c r="FCF55" s="443"/>
      <c r="FCG55" s="443"/>
      <c r="FCH55" s="443"/>
      <c r="FCI55" s="291"/>
      <c r="FCJ55" s="292"/>
      <c r="FCK55" s="293"/>
      <c r="FCL55" s="289"/>
      <c r="FCM55" s="290"/>
      <c r="FCN55" s="443"/>
      <c r="FCO55" s="443"/>
      <c r="FCP55" s="443"/>
      <c r="FCQ55" s="291"/>
      <c r="FCR55" s="292"/>
      <c r="FCS55" s="293"/>
      <c r="FCT55" s="289"/>
      <c r="FCU55" s="290"/>
      <c r="FCV55" s="443"/>
      <c r="FCW55" s="443"/>
      <c r="FCX55" s="443"/>
      <c r="FCY55" s="291"/>
      <c r="FCZ55" s="292"/>
      <c r="FDA55" s="293"/>
      <c r="FDB55" s="289"/>
      <c r="FDC55" s="290"/>
      <c r="FDD55" s="443"/>
      <c r="FDE55" s="443"/>
      <c r="FDF55" s="443"/>
      <c r="FDG55" s="291"/>
      <c r="FDH55" s="292"/>
      <c r="FDI55" s="293"/>
      <c r="FDJ55" s="289"/>
      <c r="FDK55" s="290"/>
      <c r="FDL55" s="443"/>
      <c r="FDM55" s="443"/>
      <c r="FDN55" s="443"/>
      <c r="FDO55" s="291"/>
      <c r="FDP55" s="292"/>
      <c r="FDQ55" s="293"/>
      <c r="FDR55" s="289"/>
      <c r="FDS55" s="290"/>
      <c r="FDT55" s="443"/>
      <c r="FDU55" s="443"/>
      <c r="FDV55" s="443"/>
      <c r="FDW55" s="291"/>
      <c r="FDX55" s="292"/>
      <c r="FDY55" s="293"/>
      <c r="FDZ55" s="289"/>
      <c r="FEA55" s="290"/>
      <c r="FEB55" s="443"/>
      <c r="FEC55" s="443"/>
      <c r="FED55" s="443"/>
      <c r="FEE55" s="291"/>
      <c r="FEF55" s="292"/>
      <c r="FEG55" s="293"/>
      <c r="FEH55" s="289"/>
      <c r="FEI55" s="290"/>
      <c r="FEJ55" s="443"/>
      <c r="FEK55" s="443"/>
      <c r="FEL55" s="443"/>
      <c r="FEM55" s="291"/>
      <c r="FEN55" s="292"/>
      <c r="FEO55" s="293"/>
      <c r="FEP55" s="289"/>
      <c r="FEQ55" s="290"/>
      <c r="FER55" s="443"/>
      <c r="FES55" s="443"/>
      <c r="FET55" s="443"/>
      <c r="FEU55" s="291"/>
      <c r="FEV55" s="292"/>
      <c r="FEW55" s="293"/>
      <c r="FEX55" s="289"/>
      <c r="FEY55" s="290"/>
      <c r="FEZ55" s="443"/>
      <c r="FFA55" s="443"/>
      <c r="FFB55" s="443"/>
      <c r="FFC55" s="291"/>
      <c r="FFD55" s="292"/>
      <c r="FFE55" s="293"/>
      <c r="FFF55" s="289"/>
      <c r="FFG55" s="290"/>
      <c r="FFH55" s="443"/>
      <c r="FFI55" s="443"/>
      <c r="FFJ55" s="443"/>
      <c r="FFK55" s="291"/>
      <c r="FFL55" s="292"/>
      <c r="FFM55" s="293"/>
      <c r="FFN55" s="289"/>
      <c r="FFO55" s="290"/>
      <c r="FFP55" s="443"/>
      <c r="FFQ55" s="443"/>
      <c r="FFR55" s="443"/>
      <c r="FFS55" s="291"/>
      <c r="FFT55" s="292"/>
      <c r="FFU55" s="293"/>
      <c r="FFV55" s="289"/>
      <c r="FFW55" s="290"/>
      <c r="FFX55" s="443"/>
      <c r="FFY55" s="443"/>
      <c r="FFZ55" s="443"/>
      <c r="FGA55" s="291"/>
      <c r="FGB55" s="292"/>
      <c r="FGC55" s="293"/>
      <c r="FGD55" s="289"/>
      <c r="FGE55" s="290"/>
      <c r="FGF55" s="443"/>
      <c r="FGG55" s="443"/>
      <c r="FGH55" s="443"/>
      <c r="FGI55" s="291"/>
      <c r="FGJ55" s="292"/>
      <c r="FGK55" s="293"/>
      <c r="FGL55" s="289"/>
      <c r="FGM55" s="290"/>
      <c r="FGN55" s="443"/>
      <c r="FGO55" s="443"/>
      <c r="FGP55" s="443"/>
      <c r="FGQ55" s="291"/>
      <c r="FGR55" s="292"/>
      <c r="FGS55" s="293"/>
      <c r="FGT55" s="289"/>
      <c r="FGU55" s="290"/>
      <c r="FGV55" s="443"/>
      <c r="FGW55" s="443"/>
      <c r="FGX55" s="443"/>
      <c r="FGY55" s="291"/>
      <c r="FGZ55" s="292"/>
      <c r="FHA55" s="293"/>
      <c r="FHB55" s="289"/>
      <c r="FHC55" s="290"/>
      <c r="FHD55" s="443"/>
      <c r="FHE55" s="443"/>
      <c r="FHF55" s="443"/>
      <c r="FHG55" s="291"/>
      <c r="FHH55" s="292"/>
      <c r="FHI55" s="293"/>
      <c r="FHJ55" s="289"/>
      <c r="FHK55" s="290"/>
      <c r="FHL55" s="443"/>
      <c r="FHM55" s="443"/>
      <c r="FHN55" s="443"/>
      <c r="FHO55" s="291"/>
      <c r="FHP55" s="292"/>
      <c r="FHQ55" s="293"/>
      <c r="FHR55" s="289"/>
      <c r="FHS55" s="290"/>
      <c r="FHT55" s="443"/>
      <c r="FHU55" s="443"/>
      <c r="FHV55" s="443"/>
      <c r="FHW55" s="291"/>
      <c r="FHX55" s="292"/>
      <c r="FHY55" s="293"/>
      <c r="FHZ55" s="289"/>
      <c r="FIA55" s="290"/>
      <c r="FIB55" s="443"/>
      <c r="FIC55" s="443"/>
      <c r="FID55" s="443"/>
      <c r="FIE55" s="291"/>
      <c r="FIF55" s="292"/>
      <c r="FIG55" s="293"/>
      <c r="FIH55" s="289"/>
      <c r="FII55" s="290"/>
      <c r="FIJ55" s="443"/>
      <c r="FIK55" s="443"/>
      <c r="FIL55" s="443"/>
      <c r="FIM55" s="291"/>
      <c r="FIN55" s="292"/>
      <c r="FIO55" s="293"/>
      <c r="FIP55" s="289"/>
      <c r="FIQ55" s="290"/>
      <c r="FIR55" s="443"/>
      <c r="FIS55" s="443"/>
      <c r="FIT55" s="443"/>
      <c r="FIU55" s="291"/>
      <c r="FIV55" s="292"/>
      <c r="FIW55" s="293"/>
      <c r="FIX55" s="289"/>
      <c r="FIY55" s="290"/>
      <c r="FIZ55" s="443"/>
      <c r="FJA55" s="443"/>
      <c r="FJB55" s="443"/>
      <c r="FJC55" s="291"/>
      <c r="FJD55" s="292"/>
      <c r="FJE55" s="293"/>
      <c r="FJF55" s="289"/>
      <c r="FJG55" s="290"/>
      <c r="FJH55" s="443"/>
      <c r="FJI55" s="443"/>
      <c r="FJJ55" s="443"/>
      <c r="FJK55" s="291"/>
      <c r="FJL55" s="292"/>
      <c r="FJM55" s="293"/>
      <c r="FJN55" s="289"/>
      <c r="FJO55" s="290"/>
      <c r="FJP55" s="443"/>
      <c r="FJQ55" s="443"/>
      <c r="FJR55" s="443"/>
      <c r="FJS55" s="291"/>
      <c r="FJT55" s="292"/>
      <c r="FJU55" s="293"/>
      <c r="FJV55" s="289"/>
      <c r="FJW55" s="290"/>
      <c r="FJX55" s="443"/>
      <c r="FJY55" s="443"/>
      <c r="FJZ55" s="443"/>
      <c r="FKA55" s="291"/>
      <c r="FKB55" s="292"/>
      <c r="FKC55" s="293"/>
      <c r="FKD55" s="289"/>
      <c r="FKE55" s="290"/>
      <c r="FKF55" s="443"/>
      <c r="FKG55" s="443"/>
      <c r="FKH55" s="443"/>
      <c r="FKI55" s="291"/>
      <c r="FKJ55" s="292"/>
      <c r="FKK55" s="293"/>
      <c r="FKL55" s="289"/>
      <c r="FKM55" s="290"/>
      <c r="FKN55" s="443"/>
      <c r="FKO55" s="443"/>
      <c r="FKP55" s="443"/>
      <c r="FKQ55" s="291"/>
      <c r="FKR55" s="292"/>
      <c r="FKS55" s="293"/>
      <c r="FKT55" s="289"/>
      <c r="FKU55" s="290"/>
      <c r="FKV55" s="443"/>
      <c r="FKW55" s="443"/>
      <c r="FKX55" s="443"/>
      <c r="FKY55" s="291"/>
      <c r="FKZ55" s="292"/>
      <c r="FLA55" s="293"/>
      <c r="FLB55" s="289"/>
      <c r="FLC55" s="290"/>
      <c r="FLD55" s="443"/>
      <c r="FLE55" s="443"/>
      <c r="FLF55" s="443"/>
      <c r="FLG55" s="291"/>
      <c r="FLH55" s="292"/>
      <c r="FLI55" s="293"/>
      <c r="FLJ55" s="289"/>
      <c r="FLK55" s="290"/>
      <c r="FLL55" s="443"/>
      <c r="FLM55" s="443"/>
      <c r="FLN55" s="443"/>
      <c r="FLO55" s="291"/>
      <c r="FLP55" s="292"/>
      <c r="FLQ55" s="293"/>
      <c r="FLR55" s="289"/>
      <c r="FLS55" s="290"/>
      <c r="FLT55" s="443"/>
      <c r="FLU55" s="443"/>
      <c r="FLV55" s="443"/>
      <c r="FLW55" s="291"/>
      <c r="FLX55" s="292"/>
      <c r="FLY55" s="293"/>
      <c r="FLZ55" s="289"/>
      <c r="FMA55" s="290"/>
      <c r="FMB55" s="443"/>
      <c r="FMC55" s="443"/>
      <c r="FMD55" s="443"/>
      <c r="FME55" s="291"/>
      <c r="FMF55" s="292"/>
      <c r="FMG55" s="293"/>
      <c r="FMH55" s="289"/>
      <c r="FMI55" s="290"/>
      <c r="FMJ55" s="443"/>
      <c r="FMK55" s="443"/>
      <c r="FML55" s="443"/>
      <c r="FMM55" s="291"/>
      <c r="FMN55" s="292"/>
      <c r="FMO55" s="293"/>
      <c r="FMP55" s="289"/>
      <c r="FMQ55" s="290"/>
      <c r="FMR55" s="443"/>
      <c r="FMS55" s="443"/>
      <c r="FMT55" s="443"/>
      <c r="FMU55" s="291"/>
      <c r="FMV55" s="292"/>
      <c r="FMW55" s="293"/>
      <c r="FMX55" s="289"/>
      <c r="FMY55" s="290"/>
      <c r="FMZ55" s="443"/>
      <c r="FNA55" s="443"/>
      <c r="FNB55" s="443"/>
      <c r="FNC55" s="291"/>
      <c r="FND55" s="292"/>
      <c r="FNE55" s="293"/>
      <c r="FNF55" s="289"/>
      <c r="FNG55" s="290"/>
      <c r="FNH55" s="443"/>
      <c r="FNI55" s="443"/>
      <c r="FNJ55" s="443"/>
      <c r="FNK55" s="291"/>
      <c r="FNL55" s="292"/>
      <c r="FNM55" s="293"/>
      <c r="FNN55" s="289"/>
      <c r="FNO55" s="290"/>
      <c r="FNP55" s="443"/>
      <c r="FNQ55" s="443"/>
      <c r="FNR55" s="443"/>
      <c r="FNS55" s="291"/>
      <c r="FNT55" s="292"/>
      <c r="FNU55" s="293"/>
      <c r="FNV55" s="289"/>
      <c r="FNW55" s="290"/>
      <c r="FNX55" s="443"/>
      <c r="FNY55" s="443"/>
      <c r="FNZ55" s="443"/>
      <c r="FOA55" s="291"/>
      <c r="FOB55" s="292"/>
      <c r="FOC55" s="293"/>
      <c r="FOD55" s="289"/>
      <c r="FOE55" s="290"/>
      <c r="FOF55" s="443"/>
      <c r="FOG55" s="443"/>
      <c r="FOH55" s="443"/>
      <c r="FOI55" s="291"/>
      <c r="FOJ55" s="292"/>
      <c r="FOK55" s="293"/>
      <c r="FOL55" s="289"/>
      <c r="FOM55" s="290"/>
      <c r="FON55" s="443"/>
      <c r="FOO55" s="443"/>
      <c r="FOP55" s="443"/>
      <c r="FOQ55" s="291"/>
      <c r="FOR55" s="292"/>
      <c r="FOS55" s="293"/>
      <c r="FOT55" s="289"/>
      <c r="FOU55" s="290"/>
      <c r="FOV55" s="443"/>
      <c r="FOW55" s="443"/>
      <c r="FOX55" s="443"/>
      <c r="FOY55" s="291"/>
      <c r="FOZ55" s="292"/>
      <c r="FPA55" s="293"/>
      <c r="FPB55" s="289"/>
      <c r="FPC55" s="290"/>
      <c r="FPD55" s="443"/>
      <c r="FPE55" s="443"/>
      <c r="FPF55" s="443"/>
      <c r="FPG55" s="291"/>
      <c r="FPH55" s="292"/>
      <c r="FPI55" s="293"/>
      <c r="FPJ55" s="289"/>
      <c r="FPK55" s="290"/>
      <c r="FPL55" s="443"/>
      <c r="FPM55" s="443"/>
      <c r="FPN55" s="443"/>
      <c r="FPO55" s="291"/>
      <c r="FPP55" s="292"/>
      <c r="FPQ55" s="293"/>
      <c r="FPR55" s="289"/>
      <c r="FPS55" s="290"/>
      <c r="FPT55" s="443"/>
      <c r="FPU55" s="443"/>
      <c r="FPV55" s="443"/>
      <c r="FPW55" s="291"/>
      <c r="FPX55" s="292"/>
      <c r="FPY55" s="293"/>
      <c r="FPZ55" s="289"/>
      <c r="FQA55" s="290"/>
      <c r="FQB55" s="443"/>
      <c r="FQC55" s="443"/>
      <c r="FQD55" s="443"/>
      <c r="FQE55" s="291"/>
      <c r="FQF55" s="292"/>
      <c r="FQG55" s="293"/>
      <c r="FQH55" s="289"/>
      <c r="FQI55" s="290"/>
      <c r="FQJ55" s="443"/>
      <c r="FQK55" s="443"/>
      <c r="FQL55" s="443"/>
      <c r="FQM55" s="291"/>
      <c r="FQN55" s="292"/>
      <c r="FQO55" s="293"/>
      <c r="FQP55" s="289"/>
      <c r="FQQ55" s="290"/>
      <c r="FQR55" s="443"/>
      <c r="FQS55" s="443"/>
      <c r="FQT55" s="443"/>
      <c r="FQU55" s="291"/>
      <c r="FQV55" s="292"/>
      <c r="FQW55" s="293"/>
      <c r="FQX55" s="289"/>
      <c r="FQY55" s="290"/>
      <c r="FQZ55" s="443"/>
      <c r="FRA55" s="443"/>
      <c r="FRB55" s="443"/>
      <c r="FRC55" s="291"/>
      <c r="FRD55" s="292"/>
      <c r="FRE55" s="293"/>
      <c r="FRF55" s="289"/>
      <c r="FRG55" s="290"/>
      <c r="FRH55" s="443"/>
      <c r="FRI55" s="443"/>
      <c r="FRJ55" s="443"/>
      <c r="FRK55" s="291"/>
      <c r="FRL55" s="292"/>
      <c r="FRM55" s="293"/>
      <c r="FRN55" s="289"/>
      <c r="FRO55" s="290"/>
      <c r="FRP55" s="443"/>
      <c r="FRQ55" s="443"/>
      <c r="FRR55" s="443"/>
      <c r="FRS55" s="291"/>
      <c r="FRT55" s="292"/>
      <c r="FRU55" s="293"/>
      <c r="FRV55" s="289"/>
      <c r="FRW55" s="290"/>
      <c r="FRX55" s="443"/>
      <c r="FRY55" s="443"/>
      <c r="FRZ55" s="443"/>
      <c r="FSA55" s="291"/>
      <c r="FSB55" s="292"/>
      <c r="FSC55" s="293"/>
      <c r="FSD55" s="289"/>
      <c r="FSE55" s="290"/>
      <c r="FSF55" s="443"/>
      <c r="FSG55" s="443"/>
      <c r="FSH55" s="443"/>
      <c r="FSI55" s="291"/>
      <c r="FSJ55" s="292"/>
      <c r="FSK55" s="293"/>
      <c r="FSL55" s="289"/>
      <c r="FSM55" s="290"/>
      <c r="FSN55" s="443"/>
      <c r="FSO55" s="443"/>
      <c r="FSP55" s="443"/>
      <c r="FSQ55" s="291"/>
      <c r="FSR55" s="292"/>
      <c r="FSS55" s="293"/>
      <c r="FST55" s="289"/>
      <c r="FSU55" s="290"/>
      <c r="FSV55" s="443"/>
      <c r="FSW55" s="443"/>
      <c r="FSX55" s="443"/>
      <c r="FSY55" s="291"/>
      <c r="FSZ55" s="292"/>
      <c r="FTA55" s="293"/>
      <c r="FTB55" s="289"/>
      <c r="FTC55" s="290"/>
      <c r="FTD55" s="443"/>
      <c r="FTE55" s="443"/>
      <c r="FTF55" s="443"/>
      <c r="FTG55" s="291"/>
      <c r="FTH55" s="292"/>
      <c r="FTI55" s="293"/>
      <c r="FTJ55" s="289"/>
      <c r="FTK55" s="290"/>
      <c r="FTL55" s="443"/>
      <c r="FTM55" s="443"/>
      <c r="FTN55" s="443"/>
      <c r="FTO55" s="291"/>
      <c r="FTP55" s="292"/>
      <c r="FTQ55" s="293"/>
      <c r="FTR55" s="289"/>
      <c r="FTS55" s="290"/>
      <c r="FTT55" s="443"/>
      <c r="FTU55" s="443"/>
      <c r="FTV55" s="443"/>
      <c r="FTW55" s="291"/>
      <c r="FTX55" s="292"/>
      <c r="FTY55" s="293"/>
      <c r="FTZ55" s="289"/>
      <c r="FUA55" s="290"/>
      <c r="FUB55" s="443"/>
      <c r="FUC55" s="443"/>
      <c r="FUD55" s="443"/>
      <c r="FUE55" s="291"/>
      <c r="FUF55" s="292"/>
      <c r="FUG55" s="293"/>
      <c r="FUH55" s="289"/>
      <c r="FUI55" s="290"/>
      <c r="FUJ55" s="443"/>
      <c r="FUK55" s="443"/>
      <c r="FUL55" s="443"/>
      <c r="FUM55" s="291"/>
      <c r="FUN55" s="292"/>
      <c r="FUO55" s="293"/>
      <c r="FUP55" s="289"/>
      <c r="FUQ55" s="290"/>
      <c r="FUR55" s="443"/>
      <c r="FUS55" s="443"/>
      <c r="FUT55" s="443"/>
      <c r="FUU55" s="291"/>
      <c r="FUV55" s="292"/>
      <c r="FUW55" s="293"/>
      <c r="FUX55" s="289"/>
      <c r="FUY55" s="290"/>
      <c r="FUZ55" s="443"/>
      <c r="FVA55" s="443"/>
      <c r="FVB55" s="443"/>
      <c r="FVC55" s="291"/>
      <c r="FVD55" s="292"/>
      <c r="FVE55" s="293"/>
      <c r="FVF55" s="289"/>
      <c r="FVG55" s="290"/>
      <c r="FVH55" s="443"/>
      <c r="FVI55" s="443"/>
      <c r="FVJ55" s="443"/>
      <c r="FVK55" s="291"/>
      <c r="FVL55" s="292"/>
      <c r="FVM55" s="293"/>
      <c r="FVN55" s="289"/>
      <c r="FVO55" s="290"/>
      <c r="FVP55" s="443"/>
      <c r="FVQ55" s="443"/>
      <c r="FVR55" s="443"/>
      <c r="FVS55" s="291"/>
      <c r="FVT55" s="292"/>
      <c r="FVU55" s="293"/>
      <c r="FVV55" s="289"/>
      <c r="FVW55" s="290"/>
      <c r="FVX55" s="443"/>
      <c r="FVY55" s="443"/>
      <c r="FVZ55" s="443"/>
      <c r="FWA55" s="291"/>
      <c r="FWB55" s="292"/>
      <c r="FWC55" s="293"/>
      <c r="FWD55" s="289"/>
      <c r="FWE55" s="290"/>
      <c r="FWF55" s="443"/>
      <c r="FWG55" s="443"/>
      <c r="FWH55" s="443"/>
      <c r="FWI55" s="291"/>
      <c r="FWJ55" s="292"/>
      <c r="FWK55" s="293"/>
      <c r="FWL55" s="289"/>
      <c r="FWM55" s="290"/>
      <c r="FWN55" s="443"/>
      <c r="FWO55" s="443"/>
      <c r="FWP55" s="443"/>
      <c r="FWQ55" s="291"/>
      <c r="FWR55" s="292"/>
      <c r="FWS55" s="293"/>
      <c r="FWT55" s="289"/>
      <c r="FWU55" s="290"/>
      <c r="FWV55" s="443"/>
      <c r="FWW55" s="443"/>
      <c r="FWX55" s="443"/>
      <c r="FWY55" s="291"/>
      <c r="FWZ55" s="292"/>
      <c r="FXA55" s="293"/>
      <c r="FXB55" s="289"/>
      <c r="FXC55" s="290"/>
      <c r="FXD55" s="443"/>
      <c r="FXE55" s="443"/>
      <c r="FXF55" s="443"/>
      <c r="FXG55" s="291"/>
      <c r="FXH55" s="292"/>
      <c r="FXI55" s="293"/>
      <c r="FXJ55" s="289"/>
      <c r="FXK55" s="290"/>
      <c r="FXL55" s="443"/>
      <c r="FXM55" s="443"/>
      <c r="FXN55" s="443"/>
      <c r="FXO55" s="291"/>
      <c r="FXP55" s="292"/>
      <c r="FXQ55" s="293"/>
      <c r="FXR55" s="289"/>
      <c r="FXS55" s="290"/>
      <c r="FXT55" s="443"/>
      <c r="FXU55" s="443"/>
      <c r="FXV55" s="443"/>
      <c r="FXW55" s="291"/>
      <c r="FXX55" s="292"/>
      <c r="FXY55" s="293"/>
      <c r="FXZ55" s="289"/>
      <c r="FYA55" s="290"/>
      <c r="FYB55" s="443"/>
      <c r="FYC55" s="443"/>
      <c r="FYD55" s="443"/>
      <c r="FYE55" s="291"/>
      <c r="FYF55" s="292"/>
      <c r="FYG55" s="293"/>
      <c r="FYH55" s="289"/>
      <c r="FYI55" s="290"/>
      <c r="FYJ55" s="443"/>
      <c r="FYK55" s="443"/>
      <c r="FYL55" s="443"/>
      <c r="FYM55" s="291"/>
      <c r="FYN55" s="292"/>
      <c r="FYO55" s="293"/>
      <c r="FYP55" s="289"/>
      <c r="FYQ55" s="290"/>
      <c r="FYR55" s="443"/>
      <c r="FYS55" s="443"/>
      <c r="FYT55" s="443"/>
      <c r="FYU55" s="291"/>
      <c r="FYV55" s="292"/>
      <c r="FYW55" s="293"/>
      <c r="FYX55" s="289"/>
      <c r="FYY55" s="290"/>
      <c r="FYZ55" s="443"/>
      <c r="FZA55" s="443"/>
      <c r="FZB55" s="443"/>
      <c r="FZC55" s="291"/>
      <c r="FZD55" s="292"/>
      <c r="FZE55" s="293"/>
      <c r="FZF55" s="289"/>
      <c r="FZG55" s="290"/>
      <c r="FZH55" s="443"/>
      <c r="FZI55" s="443"/>
      <c r="FZJ55" s="443"/>
      <c r="FZK55" s="291"/>
      <c r="FZL55" s="292"/>
      <c r="FZM55" s="293"/>
      <c r="FZN55" s="289"/>
      <c r="FZO55" s="290"/>
      <c r="FZP55" s="443"/>
      <c r="FZQ55" s="443"/>
      <c r="FZR55" s="443"/>
      <c r="FZS55" s="291"/>
      <c r="FZT55" s="292"/>
      <c r="FZU55" s="293"/>
      <c r="FZV55" s="289"/>
      <c r="FZW55" s="290"/>
      <c r="FZX55" s="443"/>
      <c r="FZY55" s="443"/>
      <c r="FZZ55" s="443"/>
      <c r="GAA55" s="291"/>
      <c r="GAB55" s="292"/>
      <c r="GAC55" s="293"/>
      <c r="GAD55" s="289"/>
      <c r="GAE55" s="290"/>
      <c r="GAF55" s="443"/>
      <c r="GAG55" s="443"/>
      <c r="GAH55" s="443"/>
      <c r="GAI55" s="291"/>
      <c r="GAJ55" s="292"/>
      <c r="GAK55" s="293"/>
      <c r="GAL55" s="289"/>
      <c r="GAM55" s="290"/>
      <c r="GAN55" s="443"/>
      <c r="GAO55" s="443"/>
      <c r="GAP55" s="443"/>
      <c r="GAQ55" s="291"/>
      <c r="GAR55" s="292"/>
      <c r="GAS55" s="293"/>
      <c r="GAT55" s="289"/>
      <c r="GAU55" s="290"/>
      <c r="GAV55" s="443"/>
      <c r="GAW55" s="443"/>
      <c r="GAX55" s="443"/>
      <c r="GAY55" s="291"/>
      <c r="GAZ55" s="292"/>
      <c r="GBA55" s="293"/>
      <c r="GBB55" s="289"/>
      <c r="GBC55" s="290"/>
      <c r="GBD55" s="443"/>
      <c r="GBE55" s="443"/>
      <c r="GBF55" s="443"/>
      <c r="GBG55" s="291"/>
      <c r="GBH55" s="292"/>
      <c r="GBI55" s="293"/>
      <c r="GBJ55" s="289"/>
      <c r="GBK55" s="290"/>
      <c r="GBL55" s="443"/>
      <c r="GBM55" s="443"/>
      <c r="GBN55" s="443"/>
      <c r="GBO55" s="291"/>
      <c r="GBP55" s="292"/>
      <c r="GBQ55" s="293"/>
      <c r="GBR55" s="289"/>
      <c r="GBS55" s="290"/>
      <c r="GBT55" s="443"/>
      <c r="GBU55" s="443"/>
      <c r="GBV55" s="443"/>
      <c r="GBW55" s="291"/>
      <c r="GBX55" s="292"/>
      <c r="GBY55" s="293"/>
      <c r="GBZ55" s="289"/>
      <c r="GCA55" s="290"/>
      <c r="GCB55" s="443"/>
      <c r="GCC55" s="443"/>
      <c r="GCD55" s="443"/>
      <c r="GCE55" s="291"/>
      <c r="GCF55" s="292"/>
      <c r="GCG55" s="293"/>
      <c r="GCH55" s="289"/>
      <c r="GCI55" s="290"/>
      <c r="GCJ55" s="443"/>
      <c r="GCK55" s="443"/>
      <c r="GCL55" s="443"/>
      <c r="GCM55" s="291"/>
      <c r="GCN55" s="292"/>
      <c r="GCO55" s="293"/>
      <c r="GCP55" s="289"/>
      <c r="GCQ55" s="290"/>
      <c r="GCR55" s="443"/>
      <c r="GCS55" s="443"/>
      <c r="GCT55" s="443"/>
      <c r="GCU55" s="291"/>
      <c r="GCV55" s="292"/>
      <c r="GCW55" s="293"/>
      <c r="GCX55" s="289"/>
      <c r="GCY55" s="290"/>
      <c r="GCZ55" s="443"/>
      <c r="GDA55" s="443"/>
      <c r="GDB55" s="443"/>
      <c r="GDC55" s="291"/>
      <c r="GDD55" s="292"/>
      <c r="GDE55" s="293"/>
      <c r="GDF55" s="289"/>
      <c r="GDG55" s="290"/>
      <c r="GDH55" s="443"/>
      <c r="GDI55" s="443"/>
      <c r="GDJ55" s="443"/>
      <c r="GDK55" s="291"/>
      <c r="GDL55" s="292"/>
      <c r="GDM55" s="293"/>
      <c r="GDN55" s="289"/>
      <c r="GDO55" s="290"/>
      <c r="GDP55" s="443"/>
      <c r="GDQ55" s="443"/>
      <c r="GDR55" s="443"/>
      <c r="GDS55" s="291"/>
      <c r="GDT55" s="292"/>
      <c r="GDU55" s="293"/>
      <c r="GDV55" s="289"/>
      <c r="GDW55" s="290"/>
      <c r="GDX55" s="443"/>
      <c r="GDY55" s="443"/>
      <c r="GDZ55" s="443"/>
      <c r="GEA55" s="291"/>
      <c r="GEB55" s="292"/>
      <c r="GEC55" s="293"/>
      <c r="GED55" s="289"/>
      <c r="GEE55" s="290"/>
      <c r="GEF55" s="443"/>
      <c r="GEG55" s="443"/>
      <c r="GEH55" s="443"/>
      <c r="GEI55" s="291"/>
      <c r="GEJ55" s="292"/>
      <c r="GEK55" s="293"/>
      <c r="GEL55" s="289"/>
      <c r="GEM55" s="290"/>
      <c r="GEN55" s="443"/>
      <c r="GEO55" s="443"/>
      <c r="GEP55" s="443"/>
      <c r="GEQ55" s="291"/>
      <c r="GER55" s="292"/>
      <c r="GES55" s="293"/>
      <c r="GET55" s="289"/>
      <c r="GEU55" s="290"/>
      <c r="GEV55" s="443"/>
      <c r="GEW55" s="443"/>
      <c r="GEX55" s="443"/>
      <c r="GEY55" s="291"/>
      <c r="GEZ55" s="292"/>
      <c r="GFA55" s="293"/>
      <c r="GFB55" s="289"/>
      <c r="GFC55" s="290"/>
      <c r="GFD55" s="443"/>
      <c r="GFE55" s="443"/>
      <c r="GFF55" s="443"/>
      <c r="GFG55" s="291"/>
      <c r="GFH55" s="292"/>
      <c r="GFI55" s="293"/>
      <c r="GFJ55" s="289"/>
      <c r="GFK55" s="290"/>
      <c r="GFL55" s="443"/>
      <c r="GFM55" s="443"/>
      <c r="GFN55" s="443"/>
      <c r="GFO55" s="291"/>
      <c r="GFP55" s="292"/>
      <c r="GFQ55" s="293"/>
      <c r="GFR55" s="289"/>
      <c r="GFS55" s="290"/>
      <c r="GFT55" s="443"/>
      <c r="GFU55" s="443"/>
      <c r="GFV55" s="443"/>
      <c r="GFW55" s="291"/>
      <c r="GFX55" s="292"/>
      <c r="GFY55" s="293"/>
      <c r="GFZ55" s="289"/>
      <c r="GGA55" s="290"/>
      <c r="GGB55" s="443"/>
      <c r="GGC55" s="443"/>
      <c r="GGD55" s="443"/>
      <c r="GGE55" s="291"/>
      <c r="GGF55" s="292"/>
      <c r="GGG55" s="293"/>
      <c r="GGH55" s="289"/>
      <c r="GGI55" s="290"/>
      <c r="GGJ55" s="443"/>
      <c r="GGK55" s="443"/>
      <c r="GGL55" s="443"/>
      <c r="GGM55" s="291"/>
      <c r="GGN55" s="292"/>
      <c r="GGO55" s="293"/>
      <c r="GGP55" s="289"/>
      <c r="GGQ55" s="290"/>
      <c r="GGR55" s="443"/>
      <c r="GGS55" s="443"/>
      <c r="GGT55" s="443"/>
      <c r="GGU55" s="291"/>
      <c r="GGV55" s="292"/>
      <c r="GGW55" s="293"/>
      <c r="GGX55" s="289"/>
      <c r="GGY55" s="290"/>
      <c r="GGZ55" s="443"/>
      <c r="GHA55" s="443"/>
      <c r="GHB55" s="443"/>
      <c r="GHC55" s="291"/>
      <c r="GHD55" s="292"/>
      <c r="GHE55" s="293"/>
      <c r="GHF55" s="289"/>
      <c r="GHG55" s="290"/>
      <c r="GHH55" s="443"/>
      <c r="GHI55" s="443"/>
      <c r="GHJ55" s="443"/>
      <c r="GHK55" s="291"/>
      <c r="GHL55" s="292"/>
      <c r="GHM55" s="293"/>
      <c r="GHN55" s="289"/>
      <c r="GHO55" s="290"/>
      <c r="GHP55" s="443"/>
      <c r="GHQ55" s="443"/>
      <c r="GHR55" s="443"/>
      <c r="GHS55" s="291"/>
      <c r="GHT55" s="292"/>
      <c r="GHU55" s="293"/>
      <c r="GHV55" s="289"/>
      <c r="GHW55" s="290"/>
      <c r="GHX55" s="443"/>
      <c r="GHY55" s="443"/>
      <c r="GHZ55" s="443"/>
      <c r="GIA55" s="291"/>
      <c r="GIB55" s="292"/>
      <c r="GIC55" s="293"/>
      <c r="GID55" s="289"/>
      <c r="GIE55" s="290"/>
      <c r="GIF55" s="443"/>
      <c r="GIG55" s="443"/>
      <c r="GIH55" s="443"/>
      <c r="GII55" s="291"/>
      <c r="GIJ55" s="292"/>
      <c r="GIK55" s="293"/>
      <c r="GIL55" s="289"/>
      <c r="GIM55" s="290"/>
      <c r="GIN55" s="443"/>
      <c r="GIO55" s="443"/>
      <c r="GIP55" s="443"/>
      <c r="GIQ55" s="291"/>
      <c r="GIR55" s="292"/>
      <c r="GIS55" s="293"/>
      <c r="GIT55" s="289"/>
      <c r="GIU55" s="290"/>
      <c r="GIV55" s="443"/>
      <c r="GIW55" s="443"/>
      <c r="GIX55" s="443"/>
      <c r="GIY55" s="291"/>
      <c r="GIZ55" s="292"/>
      <c r="GJA55" s="293"/>
      <c r="GJB55" s="289"/>
      <c r="GJC55" s="290"/>
      <c r="GJD55" s="443"/>
      <c r="GJE55" s="443"/>
      <c r="GJF55" s="443"/>
      <c r="GJG55" s="291"/>
      <c r="GJH55" s="292"/>
      <c r="GJI55" s="293"/>
      <c r="GJJ55" s="289"/>
      <c r="GJK55" s="290"/>
      <c r="GJL55" s="443"/>
      <c r="GJM55" s="443"/>
      <c r="GJN55" s="443"/>
      <c r="GJO55" s="291"/>
      <c r="GJP55" s="292"/>
      <c r="GJQ55" s="293"/>
      <c r="GJR55" s="289"/>
      <c r="GJS55" s="290"/>
      <c r="GJT55" s="443"/>
      <c r="GJU55" s="443"/>
      <c r="GJV55" s="443"/>
      <c r="GJW55" s="291"/>
      <c r="GJX55" s="292"/>
      <c r="GJY55" s="293"/>
      <c r="GJZ55" s="289"/>
      <c r="GKA55" s="290"/>
      <c r="GKB55" s="443"/>
      <c r="GKC55" s="443"/>
      <c r="GKD55" s="443"/>
      <c r="GKE55" s="291"/>
      <c r="GKF55" s="292"/>
      <c r="GKG55" s="293"/>
      <c r="GKH55" s="289"/>
      <c r="GKI55" s="290"/>
      <c r="GKJ55" s="443"/>
      <c r="GKK55" s="443"/>
      <c r="GKL55" s="443"/>
      <c r="GKM55" s="291"/>
      <c r="GKN55" s="292"/>
      <c r="GKO55" s="293"/>
      <c r="GKP55" s="289"/>
      <c r="GKQ55" s="290"/>
      <c r="GKR55" s="443"/>
      <c r="GKS55" s="443"/>
      <c r="GKT55" s="443"/>
      <c r="GKU55" s="291"/>
      <c r="GKV55" s="292"/>
      <c r="GKW55" s="293"/>
      <c r="GKX55" s="289"/>
      <c r="GKY55" s="290"/>
      <c r="GKZ55" s="443"/>
      <c r="GLA55" s="443"/>
      <c r="GLB55" s="443"/>
      <c r="GLC55" s="291"/>
      <c r="GLD55" s="292"/>
      <c r="GLE55" s="293"/>
      <c r="GLF55" s="289"/>
      <c r="GLG55" s="290"/>
      <c r="GLH55" s="443"/>
      <c r="GLI55" s="443"/>
      <c r="GLJ55" s="443"/>
      <c r="GLK55" s="291"/>
      <c r="GLL55" s="292"/>
      <c r="GLM55" s="293"/>
      <c r="GLN55" s="289"/>
      <c r="GLO55" s="290"/>
      <c r="GLP55" s="443"/>
      <c r="GLQ55" s="443"/>
      <c r="GLR55" s="443"/>
      <c r="GLS55" s="291"/>
      <c r="GLT55" s="292"/>
      <c r="GLU55" s="293"/>
      <c r="GLV55" s="289"/>
      <c r="GLW55" s="290"/>
      <c r="GLX55" s="443"/>
      <c r="GLY55" s="443"/>
      <c r="GLZ55" s="443"/>
      <c r="GMA55" s="291"/>
      <c r="GMB55" s="292"/>
      <c r="GMC55" s="293"/>
      <c r="GMD55" s="289"/>
      <c r="GME55" s="290"/>
      <c r="GMF55" s="443"/>
      <c r="GMG55" s="443"/>
      <c r="GMH55" s="443"/>
      <c r="GMI55" s="291"/>
      <c r="GMJ55" s="292"/>
      <c r="GMK55" s="293"/>
      <c r="GML55" s="289"/>
      <c r="GMM55" s="290"/>
      <c r="GMN55" s="443"/>
      <c r="GMO55" s="443"/>
      <c r="GMP55" s="443"/>
      <c r="GMQ55" s="291"/>
      <c r="GMR55" s="292"/>
      <c r="GMS55" s="293"/>
      <c r="GMT55" s="289"/>
      <c r="GMU55" s="290"/>
      <c r="GMV55" s="443"/>
      <c r="GMW55" s="443"/>
      <c r="GMX55" s="443"/>
      <c r="GMY55" s="291"/>
      <c r="GMZ55" s="292"/>
      <c r="GNA55" s="293"/>
      <c r="GNB55" s="289"/>
      <c r="GNC55" s="290"/>
      <c r="GND55" s="443"/>
      <c r="GNE55" s="443"/>
      <c r="GNF55" s="443"/>
      <c r="GNG55" s="291"/>
      <c r="GNH55" s="292"/>
      <c r="GNI55" s="293"/>
      <c r="GNJ55" s="289"/>
      <c r="GNK55" s="290"/>
      <c r="GNL55" s="443"/>
      <c r="GNM55" s="443"/>
      <c r="GNN55" s="443"/>
      <c r="GNO55" s="291"/>
      <c r="GNP55" s="292"/>
      <c r="GNQ55" s="293"/>
      <c r="GNR55" s="289"/>
      <c r="GNS55" s="290"/>
      <c r="GNT55" s="443"/>
      <c r="GNU55" s="443"/>
      <c r="GNV55" s="443"/>
      <c r="GNW55" s="291"/>
      <c r="GNX55" s="292"/>
      <c r="GNY55" s="293"/>
      <c r="GNZ55" s="289"/>
      <c r="GOA55" s="290"/>
      <c r="GOB55" s="443"/>
      <c r="GOC55" s="443"/>
      <c r="GOD55" s="443"/>
      <c r="GOE55" s="291"/>
      <c r="GOF55" s="292"/>
      <c r="GOG55" s="293"/>
      <c r="GOH55" s="289"/>
      <c r="GOI55" s="290"/>
      <c r="GOJ55" s="443"/>
      <c r="GOK55" s="443"/>
      <c r="GOL55" s="443"/>
      <c r="GOM55" s="291"/>
      <c r="GON55" s="292"/>
      <c r="GOO55" s="293"/>
      <c r="GOP55" s="289"/>
      <c r="GOQ55" s="290"/>
      <c r="GOR55" s="443"/>
      <c r="GOS55" s="443"/>
      <c r="GOT55" s="443"/>
      <c r="GOU55" s="291"/>
      <c r="GOV55" s="292"/>
      <c r="GOW55" s="293"/>
      <c r="GOX55" s="289"/>
      <c r="GOY55" s="290"/>
      <c r="GOZ55" s="443"/>
      <c r="GPA55" s="443"/>
      <c r="GPB55" s="443"/>
      <c r="GPC55" s="291"/>
      <c r="GPD55" s="292"/>
      <c r="GPE55" s="293"/>
      <c r="GPF55" s="289"/>
      <c r="GPG55" s="290"/>
      <c r="GPH55" s="443"/>
      <c r="GPI55" s="443"/>
      <c r="GPJ55" s="443"/>
      <c r="GPK55" s="291"/>
      <c r="GPL55" s="292"/>
      <c r="GPM55" s="293"/>
      <c r="GPN55" s="289"/>
      <c r="GPO55" s="290"/>
      <c r="GPP55" s="443"/>
      <c r="GPQ55" s="443"/>
      <c r="GPR55" s="443"/>
      <c r="GPS55" s="291"/>
      <c r="GPT55" s="292"/>
      <c r="GPU55" s="293"/>
      <c r="GPV55" s="289"/>
      <c r="GPW55" s="290"/>
      <c r="GPX55" s="443"/>
      <c r="GPY55" s="443"/>
      <c r="GPZ55" s="443"/>
      <c r="GQA55" s="291"/>
      <c r="GQB55" s="292"/>
      <c r="GQC55" s="293"/>
      <c r="GQD55" s="289"/>
      <c r="GQE55" s="290"/>
      <c r="GQF55" s="443"/>
      <c r="GQG55" s="443"/>
      <c r="GQH55" s="443"/>
      <c r="GQI55" s="291"/>
      <c r="GQJ55" s="292"/>
      <c r="GQK55" s="293"/>
      <c r="GQL55" s="289"/>
      <c r="GQM55" s="290"/>
      <c r="GQN55" s="443"/>
      <c r="GQO55" s="443"/>
      <c r="GQP55" s="443"/>
      <c r="GQQ55" s="291"/>
      <c r="GQR55" s="292"/>
      <c r="GQS55" s="293"/>
      <c r="GQT55" s="289"/>
      <c r="GQU55" s="290"/>
      <c r="GQV55" s="443"/>
      <c r="GQW55" s="443"/>
      <c r="GQX55" s="443"/>
      <c r="GQY55" s="291"/>
      <c r="GQZ55" s="292"/>
      <c r="GRA55" s="293"/>
      <c r="GRB55" s="289"/>
      <c r="GRC55" s="290"/>
      <c r="GRD55" s="443"/>
      <c r="GRE55" s="443"/>
      <c r="GRF55" s="443"/>
      <c r="GRG55" s="291"/>
      <c r="GRH55" s="292"/>
      <c r="GRI55" s="293"/>
      <c r="GRJ55" s="289"/>
      <c r="GRK55" s="290"/>
      <c r="GRL55" s="443"/>
      <c r="GRM55" s="443"/>
      <c r="GRN55" s="443"/>
      <c r="GRO55" s="291"/>
      <c r="GRP55" s="292"/>
      <c r="GRQ55" s="293"/>
      <c r="GRR55" s="289"/>
      <c r="GRS55" s="290"/>
      <c r="GRT55" s="443"/>
      <c r="GRU55" s="443"/>
      <c r="GRV55" s="443"/>
      <c r="GRW55" s="291"/>
      <c r="GRX55" s="292"/>
      <c r="GRY55" s="293"/>
      <c r="GRZ55" s="289"/>
      <c r="GSA55" s="290"/>
      <c r="GSB55" s="443"/>
      <c r="GSC55" s="443"/>
      <c r="GSD55" s="443"/>
      <c r="GSE55" s="291"/>
      <c r="GSF55" s="292"/>
      <c r="GSG55" s="293"/>
      <c r="GSH55" s="289"/>
      <c r="GSI55" s="290"/>
      <c r="GSJ55" s="443"/>
      <c r="GSK55" s="443"/>
      <c r="GSL55" s="443"/>
      <c r="GSM55" s="291"/>
      <c r="GSN55" s="292"/>
      <c r="GSO55" s="293"/>
      <c r="GSP55" s="289"/>
      <c r="GSQ55" s="290"/>
      <c r="GSR55" s="443"/>
      <c r="GSS55" s="443"/>
      <c r="GST55" s="443"/>
      <c r="GSU55" s="291"/>
      <c r="GSV55" s="292"/>
      <c r="GSW55" s="293"/>
      <c r="GSX55" s="289"/>
      <c r="GSY55" s="290"/>
      <c r="GSZ55" s="443"/>
      <c r="GTA55" s="443"/>
      <c r="GTB55" s="443"/>
      <c r="GTC55" s="291"/>
      <c r="GTD55" s="292"/>
      <c r="GTE55" s="293"/>
      <c r="GTF55" s="289"/>
      <c r="GTG55" s="290"/>
      <c r="GTH55" s="443"/>
      <c r="GTI55" s="443"/>
      <c r="GTJ55" s="443"/>
      <c r="GTK55" s="291"/>
      <c r="GTL55" s="292"/>
      <c r="GTM55" s="293"/>
      <c r="GTN55" s="289"/>
      <c r="GTO55" s="290"/>
      <c r="GTP55" s="443"/>
      <c r="GTQ55" s="443"/>
      <c r="GTR55" s="443"/>
      <c r="GTS55" s="291"/>
      <c r="GTT55" s="292"/>
      <c r="GTU55" s="293"/>
      <c r="GTV55" s="289"/>
      <c r="GTW55" s="290"/>
      <c r="GTX55" s="443"/>
      <c r="GTY55" s="443"/>
      <c r="GTZ55" s="443"/>
      <c r="GUA55" s="291"/>
      <c r="GUB55" s="292"/>
      <c r="GUC55" s="293"/>
      <c r="GUD55" s="289"/>
      <c r="GUE55" s="290"/>
      <c r="GUF55" s="443"/>
      <c r="GUG55" s="443"/>
      <c r="GUH55" s="443"/>
      <c r="GUI55" s="291"/>
      <c r="GUJ55" s="292"/>
      <c r="GUK55" s="293"/>
      <c r="GUL55" s="289"/>
      <c r="GUM55" s="290"/>
      <c r="GUN55" s="443"/>
      <c r="GUO55" s="443"/>
      <c r="GUP55" s="443"/>
      <c r="GUQ55" s="291"/>
      <c r="GUR55" s="292"/>
      <c r="GUS55" s="293"/>
      <c r="GUT55" s="289"/>
      <c r="GUU55" s="290"/>
      <c r="GUV55" s="443"/>
      <c r="GUW55" s="443"/>
      <c r="GUX55" s="443"/>
      <c r="GUY55" s="291"/>
      <c r="GUZ55" s="292"/>
      <c r="GVA55" s="293"/>
      <c r="GVB55" s="289"/>
      <c r="GVC55" s="290"/>
      <c r="GVD55" s="443"/>
      <c r="GVE55" s="443"/>
      <c r="GVF55" s="443"/>
      <c r="GVG55" s="291"/>
      <c r="GVH55" s="292"/>
      <c r="GVI55" s="293"/>
      <c r="GVJ55" s="289"/>
      <c r="GVK55" s="290"/>
      <c r="GVL55" s="443"/>
      <c r="GVM55" s="443"/>
      <c r="GVN55" s="443"/>
      <c r="GVO55" s="291"/>
      <c r="GVP55" s="292"/>
      <c r="GVQ55" s="293"/>
      <c r="GVR55" s="289"/>
      <c r="GVS55" s="290"/>
      <c r="GVT55" s="443"/>
      <c r="GVU55" s="443"/>
      <c r="GVV55" s="443"/>
      <c r="GVW55" s="291"/>
      <c r="GVX55" s="292"/>
      <c r="GVY55" s="293"/>
      <c r="GVZ55" s="289"/>
      <c r="GWA55" s="290"/>
      <c r="GWB55" s="443"/>
      <c r="GWC55" s="443"/>
      <c r="GWD55" s="443"/>
      <c r="GWE55" s="291"/>
      <c r="GWF55" s="292"/>
      <c r="GWG55" s="293"/>
      <c r="GWH55" s="289"/>
      <c r="GWI55" s="290"/>
      <c r="GWJ55" s="443"/>
      <c r="GWK55" s="443"/>
      <c r="GWL55" s="443"/>
      <c r="GWM55" s="291"/>
      <c r="GWN55" s="292"/>
      <c r="GWO55" s="293"/>
      <c r="GWP55" s="289"/>
      <c r="GWQ55" s="290"/>
      <c r="GWR55" s="443"/>
      <c r="GWS55" s="443"/>
      <c r="GWT55" s="443"/>
      <c r="GWU55" s="291"/>
      <c r="GWV55" s="292"/>
      <c r="GWW55" s="293"/>
      <c r="GWX55" s="289"/>
      <c r="GWY55" s="290"/>
      <c r="GWZ55" s="443"/>
      <c r="GXA55" s="443"/>
      <c r="GXB55" s="443"/>
      <c r="GXC55" s="291"/>
      <c r="GXD55" s="292"/>
      <c r="GXE55" s="293"/>
      <c r="GXF55" s="289"/>
      <c r="GXG55" s="290"/>
      <c r="GXH55" s="443"/>
      <c r="GXI55" s="443"/>
      <c r="GXJ55" s="443"/>
      <c r="GXK55" s="291"/>
      <c r="GXL55" s="292"/>
      <c r="GXM55" s="293"/>
      <c r="GXN55" s="289"/>
      <c r="GXO55" s="290"/>
      <c r="GXP55" s="443"/>
      <c r="GXQ55" s="443"/>
      <c r="GXR55" s="443"/>
      <c r="GXS55" s="291"/>
      <c r="GXT55" s="292"/>
      <c r="GXU55" s="293"/>
      <c r="GXV55" s="289"/>
      <c r="GXW55" s="290"/>
      <c r="GXX55" s="443"/>
      <c r="GXY55" s="443"/>
      <c r="GXZ55" s="443"/>
      <c r="GYA55" s="291"/>
      <c r="GYB55" s="292"/>
      <c r="GYC55" s="293"/>
      <c r="GYD55" s="289"/>
      <c r="GYE55" s="290"/>
      <c r="GYF55" s="443"/>
      <c r="GYG55" s="443"/>
      <c r="GYH55" s="443"/>
      <c r="GYI55" s="291"/>
      <c r="GYJ55" s="292"/>
      <c r="GYK55" s="293"/>
      <c r="GYL55" s="289"/>
      <c r="GYM55" s="290"/>
      <c r="GYN55" s="443"/>
      <c r="GYO55" s="443"/>
      <c r="GYP55" s="443"/>
      <c r="GYQ55" s="291"/>
      <c r="GYR55" s="292"/>
      <c r="GYS55" s="293"/>
      <c r="GYT55" s="289"/>
      <c r="GYU55" s="290"/>
      <c r="GYV55" s="443"/>
      <c r="GYW55" s="443"/>
      <c r="GYX55" s="443"/>
      <c r="GYY55" s="291"/>
      <c r="GYZ55" s="292"/>
      <c r="GZA55" s="293"/>
      <c r="GZB55" s="289"/>
      <c r="GZC55" s="290"/>
      <c r="GZD55" s="443"/>
      <c r="GZE55" s="443"/>
      <c r="GZF55" s="443"/>
      <c r="GZG55" s="291"/>
      <c r="GZH55" s="292"/>
      <c r="GZI55" s="293"/>
      <c r="GZJ55" s="289"/>
      <c r="GZK55" s="290"/>
      <c r="GZL55" s="443"/>
      <c r="GZM55" s="443"/>
      <c r="GZN55" s="443"/>
      <c r="GZO55" s="291"/>
      <c r="GZP55" s="292"/>
      <c r="GZQ55" s="293"/>
      <c r="GZR55" s="289"/>
      <c r="GZS55" s="290"/>
      <c r="GZT55" s="443"/>
      <c r="GZU55" s="443"/>
      <c r="GZV55" s="443"/>
      <c r="GZW55" s="291"/>
      <c r="GZX55" s="292"/>
      <c r="GZY55" s="293"/>
      <c r="GZZ55" s="289"/>
      <c r="HAA55" s="290"/>
      <c r="HAB55" s="443"/>
      <c r="HAC55" s="443"/>
      <c r="HAD55" s="443"/>
      <c r="HAE55" s="291"/>
      <c r="HAF55" s="292"/>
      <c r="HAG55" s="293"/>
      <c r="HAH55" s="289"/>
      <c r="HAI55" s="290"/>
      <c r="HAJ55" s="443"/>
      <c r="HAK55" s="443"/>
      <c r="HAL55" s="443"/>
      <c r="HAM55" s="291"/>
      <c r="HAN55" s="292"/>
      <c r="HAO55" s="293"/>
      <c r="HAP55" s="289"/>
      <c r="HAQ55" s="290"/>
      <c r="HAR55" s="443"/>
      <c r="HAS55" s="443"/>
      <c r="HAT55" s="443"/>
      <c r="HAU55" s="291"/>
      <c r="HAV55" s="292"/>
      <c r="HAW55" s="293"/>
      <c r="HAX55" s="289"/>
      <c r="HAY55" s="290"/>
      <c r="HAZ55" s="443"/>
      <c r="HBA55" s="443"/>
      <c r="HBB55" s="443"/>
      <c r="HBC55" s="291"/>
      <c r="HBD55" s="292"/>
      <c r="HBE55" s="293"/>
      <c r="HBF55" s="289"/>
      <c r="HBG55" s="290"/>
      <c r="HBH55" s="443"/>
      <c r="HBI55" s="443"/>
      <c r="HBJ55" s="443"/>
      <c r="HBK55" s="291"/>
      <c r="HBL55" s="292"/>
      <c r="HBM55" s="293"/>
      <c r="HBN55" s="289"/>
      <c r="HBO55" s="290"/>
      <c r="HBP55" s="443"/>
      <c r="HBQ55" s="443"/>
      <c r="HBR55" s="443"/>
      <c r="HBS55" s="291"/>
      <c r="HBT55" s="292"/>
      <c r="HBU55" s="293"/>
      <c r="HBV55" s="289"/>
      <c r="HBW55" s="290"/>
      <c r="HBX55" s="443"/>
      <c r="HBY55" s="443"/>
      <c r="HBZ55" s="443"/>
      <c r="HCA55" s="291"/>
      <c r="HCB55" s="292"/>
      <c r="HCC55" s="293"/>
      <c r="HCD55" s="289"/>
      <c r="HCE55" s="290"/>
      <c r="HCF55" s="443"/>
      <c r="HCG55" s="443"/>
      <c r="HCH55" s="443"/>
      <c r="HCI55" s="291"/>
      <c r="HCJ55" s="292"/>
      <c r="HCK55" s="293"/>
      <c r="HCL55" s="289"/>
      <c r="HCM55" s="290"/>
      <c r="HCN55" s="443"/>
      <c r="HCO55" s="443"/>
      <c r="HCP55" s="443"/>
      <c r="HCQ55" s="291"/>
      <c r="HCR55" s="292"/>
      <c r="HCS55" s="293"/>
      <c r="HCT55" s="289"/>
      <c r="HCU55" s="290"/>
      <c r="HCV55" s="443"/>
      <c r="HCW55" s="443"/>
      <c r="HCX55" s="443"/>
      <c r="HCY55" s="291"/>
      <c r="HCZ55" s="292"/>
      <c r="HDA55" s="293"/>
      <c r="HDB55" s="289"/>
      <c r="HDC55" s="290"/>
      <c r="HDD55" s="443"/>
      <c r="HDE55" s="443"/>
      <c r="HDF55" s="443"/>
      <c r="HDG55" s="291"/>
      <c r="HDH55" s="292"/>
      <c r="HDI55" s="293"/>
      <c r="HDJ55" s="289"/>
      <c r="HDK55" s="290"/>
      <c r="HDL55" s="443"/>
      <c r="HDM55" s="443"/>
      <c r="HDN55" s="443"/>
      <c r="HDO55" s="291"/>
      <c r="HDP55" s="292"/>
      <c r="HDQ55" s="293"/>
      <c r="HDR55" s="289"/>
      <c r="HDS55" s="290"/>
      <c r="HDT55" s="443"/>
      <c r="HDU55" s="443"/>
      <c r="HDV55" s="443"/>
      <c r="HDW55" s="291"/>
      <c r="HDX55" s="292"/>
      <c r="HDY55" s="293"/>
      <c r="HDZ55" s="289"/>
      <c r="HEA55" s="290"/>
      <c r="HEB55" s="443"/>
      <c r="HEC55" s="443"/>
      <c r="HED55" s="443"/>
      <c r="HEE55" s="291"/>
      <c r="HEF55" s="292"/>
      <c r="HEG55" s="293"/>
      <c r="HEH55" s="289"/>
      <c r="HEI55" s="290"/>
      <c r="HEJ55" s="443"/>
      <c r="HEK55" s="443"/>
      <c r="HEL55" s="443"/>
      <c r="HEM55" s="291"/>
      <c r="HEN55" s="292"/>
      <c r="HEO55" s="293"/>
      <c r="HEP55" s="289"/>
      <c r="HEQ55" s="290"/>
      <c r="HER55" s="443"/>
      <c r="HES55" s="443"/>
      <c r="HET55" s="443"/>
      <c r="HEU55" s="291"/>
      <c r="HEV55" s="292"/>
      <c r="HEW55" s="293"/>
      <c r="HEX55" s="289"/>
      <c r="HEY55" s="290"/>
      <c r="HEZ55" s="443"/>
      <c r="HFA55" s="443"/>
      <c r="HFB55" s="443"/>
      <c r="HFC55" s="291"/>
      <c r="HFD55" s="292"/>
      <c r="HFE55" s="293"/>
      <c r="HFF55" s="289"/>
      <c r="HFG55" s="290"/>
      <c r="HFH55" s="443"/>
      <c r="HFI55" s="443"/>
      <c r="HFJ55" s="443"/>
      <c r="HFK55" s="291"/>
      <c r="HFL55" s="292"/>
      <c r="HFM55" s="293"/>
      <c r="HFN55" s="289"/>
      <c r="HFO55" s="290"/>
      <c r="HFP55" s="443"/>
      <c r="HFQ55" s="443"/>
      <c r="HFR55" s="443"/>
      <c r="HFS55" s="291"/>
      <c r="HFT55" s="292"/>
      <c r="HFU55" s="293"/>
      <c r="HFV55" s="289"/>
      <c r="HFW55" s="290"/>
      <c r="HFX55" s="443"/>
      <c r="HFY55" s="443"/>
      <c r="HFZ55" s="443"/>
      <c r="HGA55" s="291"/>
      <c r="HGB55" s="292"/>
      <c r="HGC55" s="293"/>
      <c r="HGD55" s="289"/>
      <c r="HGE55" s="290"/>
      <c r="HGF55" s="443"/>
      <c r="HGG55" s="443"/>
      <c r="HGH55" s="443"/>
      <c r="HGI55" s="291"/>
      <c r="HGJ55" s="292"/>
      <c r="HGK55" s="293"/>
      <c r="HGL55" s="289"/>
      <c r="HGM55" s="290"/>
      <c r="HGN55" s="443"/>
      <c r="HGO55" s="443"/>
      <c r="HGP55" s="443"/>
      <c r="HGQ55" s="291"/>
      <c r="HGR55" s="292"/>
      <c r="HGS55" s="293"/>
      <c r="HGT55" s="289"/>
      <c r="HGU55" s="290"/>
      <c r="HGV55" s="443"/>
      <c r="HGW55" s="443"/>
      <c r="HGX55" s="443"/>
      <c r="HGY55" s="291"/>
      <c r="HGZ55" s="292"/>
      <c r="HHA55" s="293"/>
      <c r="HHB55" s="289"/>
      <c r="HHC55" s="290"/>
      <c r="HHD55" s="443"/>
      <c r="HHE55" s="443"/>
      <c r="HHF55" s="443"/>
      <c r="HHG55" s="291"/>
      <c r="HHH55" s="292"/>
      <c r="HHI55" s="293"/>
      <c r="HHJ55" s="289"/>
      <c r="HHK55" s="290"/>
      <c r="HHL55" s="443"/>
      <c r="HHM55" s="443"/>
      <c r="HHN55" s="443"/>
      <c r="HHO55" s="291"/>
      <c r="HHP55" s="292"/>
      <c r="HHQ55" s="293"/>
      <c r="HHR55" s="289"/>
      <c r="HHS55" s="290"/>
      <c r="HHT55" s="443"/>
      <c r="HHU55" s="443"/>
      <c r="HHV55" s="443"/>
      <c r="HHW55" s="291"/>
      <c r="HHX55" s="292"/>
      <c r="HHY55" s="293"/>
      <c r="HHZ55" s="289"/>
      <c r="HIA55" s="290"/>
      <c r="HIB55" s="443"/>
      <c r="HIC55" s="443"/>
      <c r="HID55" s="443"/>
      <c r="HIE55" s="291"/>
      <c r="HIF55" s="292"/>
      <c r="HIG55" s="293"/>
      <c r="HIH55" s="289"/>
      <c r="HII55" s="290"/>
      <c r="HIJ55" s="443"/>
      <c r="HIK55" s="443"/>
      <c r="HIL55" s="443"/>
      <c r="HIM55" s="291"/>
      <c r="HIN55" s="292"/>
      <c r="HIO55" s="293"/>
      <c r="HIP55" s="289"/>
      <c r="HIQ55" s="290"/>
      <c r="HIR55" s="443"/>
      <c r="HIS55" s="443"/>
      <c r="HIT55" s="443"/>
      <c r="HIU55" s="291"/>
      <c r="HIV55" s="292"/>
      <c r="HIW55" s="293"/>
      <c r="HIX55" s="289"/>
      <c r="HIY55" s="290"/>
      <c r="HIZ55" s="443"/>
      <c r="HJA55" s="443"/>
      <c r="HJB55" s="443"/>
      <c r="HJC55" s="291"/>
      <c r="HJD55" s="292"/>
      <c r="HJE55" s="293"/>
      <c r="HJF55" s="289"/>
      <c r="HJG55" s="290"/>
      <c r="HJH55" s="443"/>
      <c r="HJI55" s="443"/>
      <c r="HJJ55" s="443"/>
      <c r="HJK55" s="291"/>
      <c r="HJL55" s="292"/>
      <c r="HJM55" s="293"/>
      <c r="HJN55" s="289"/>
      <c r="HJO55" s="290"/>
      <c r="HJP55" s="443"/>
      <c r="HJQ55" s="443"/>
      <c r="HJR55" s="443"/>
      <c r="HJS55" s="291"/>
      <c r="HJT55" s="292"/>
      <c r="HJU55" s="293"/>
      <c r="HJV55" s="289"/>
      <c r="HJW55" s="290"/>
      <c r="HJX55" s="443"/>
      <c r="HJY55" s="443"/>
      <c r="HJZ55" s="443"/>
      <c r="HKA55" s="291"/>
      <c r="HKB55" s="292"/>
      <c r="HKC55" s="293"/>
      <c r="HKD55" s="289"/>
      <c r="HKE55" s="290"/>
      <c r="HKF55" s="443"/>
      <c r="HKG55" s="443"/>
      <c r="HKH55" s="443"/>
      <c r="HKI55" s="291"/>
      <c r="HKJ55" s="292"/>
      <c r="HKK55" s="293"/>
      <c r="HKL55" s="289"/>
      <c r="HKM55" s="290"/>
      <c r="HKN55" s="443"/>
      <c r="HKO55" s="443"/>
      <c r="HKP55" s="443"/>
      <c r="HKQ55" s="291"/>
      <c r="HKR55" s="292"/>
      <c r="HKS55" s="293"/>
      <c r="HKT55" s="289"/>
      <c r="HKU55" s="290"/>
      <c r="HKV55" s="443"/>
      <c r="HKW55" s="443"/>
      <c r="HKX55" s="443"/>
      <c r="HKY55" s="291"/>
      <c r="HKZ55" s="292"/>
      <c r="HLA55" s="293"/>
      <c r="HLB55" s="289"/>
      <c r="HLC55" s="290"/>
      <c r="HLD55" s="443"/>
      <c r="HLE55" s="443"/>
      <c r="HLF55" s="443"/>
      <c r="HLG55" s="291"/>
      <c r="HLH55" s="292"/>
      <c r="HLI55" s="293"/>
      <c r="HLJ55" s="289"/>
      <c r="HLK55" s="290"/>
      <c r="HLL55" s="443"/>
      <c r="HLM55" s="443"/>
      <c r="HLN55" s="443"/>
      <c r="HLO55" s="291"/>
      <c r="HLP55" s="292"/>
      <c r="HLQ55" s="293"/>
      <c r="HLR55" s="289"/>
      <c r="HLS55" s="290"/>
      <c r="HLT55" s="443"/>
      <c r="HLU55" s="443"/>
      <c r="HLV55" s="443"/>
      <c r="HLW55" s="291"/>
      <c r="HLX55" s="292"/>
      <c r="HLY55" s="293"/>
      <c r="HLZ55" s="289"/>
      <c r="HMA55" s="290"/>
      <c r="HMB55" s="443"/>
      <c r="HMC55" s="443"/>
      <c r="HMD55" s="443"/>
      <c r="HME55" s="291"/>
      <c r="HMF55" s="292"/>
      <c r="HMG55" s="293"/>
      <c r="HMH55" s="289"/>
      <c r="HMI55" s="290"/>
      <c r="HMJ55" s="443"/>
      <c r="HMK55" s="443"/>
      <c r="HML55" s="443"/>
      <c r="HMM55" s="291"/>
      <c r="HMN55" s="292"/>
      <c r="HMO55" s="293"/>
      <c r="HMP55" s="289"/>
      <c r="HMQ55" s="290"/>
      <c r="HMR55" s="443"/>
      <c r="HMS55" s="443"/>
      <c r="HMT55" s="443"/>
      <c r="HMU55" s="291"/>
      <c r="HMV55" s="292"/>
      <c r="HMW55" s="293"/>
      <c r="HMX55" s="289"/>
      <c r="HMY55" s="290"/>
      <c r="HMZ55" s="443"/>
      <c r="HNA55" s="443"/>
      <c r="HNB55" s="443"/>
      <c r="HNC55" s="291"/>
      <c r="HND55" s="292"/>
      <c r="HNE55" s="293"/>
      <c r="HNF55" s="289"/>
      <c r="HNG55" s="290"/>
      <c r="HNH55" s="443"/>
      <c r="HNI55" s="443"/>
      <c r="HNJ55" s="443"/>
      <c r="HNK55" s="291"/>
      <c r="HNL55" s="292"/>
      <c r="HNM55" s="293"/>
      <c r="HNN55" s="289"/>
      <c r="HNO55" s="290"/>
      <c r="HNP55" s="443"/>
      <c r="HNQ55" s="443"/>
      <c r="HNR55" s="443"/>
      <c r="HNS55" s="291"/>
      <c r="HNT55" s="292"/>
      <c r="HNU55" s="293"/>
      <c r="HNV55" s="289"/>
      <c r="HNW55" s="290"/>
      <c r="HNX55" s="443"/>
      <c r="HNY55" s="443"/>
      <c r="HNZ55" s="443"/>
      <c r="HOA55" s="291"/>
      <c r="HOB55" s="292"/>
      <c r="HOC55" s="293"/>
      <c r="HOD55" s="289"/>
      <c r="HOE55" s="290"/>
      <c r="HOF55" s="443"/>
      <c r="HOG55" s="443"/>
      <c r="HOH55" s="443"/>
      <c r="HOI55" s="291"/>
      <c r="HOJ55" s="292"/>
      <c r="HOK55" s="293"/>
      <c r="HOL55" s="289"/>
      <c r="HOM55" s="290"/>
      <c r="HON55" s="443"/>
      <c r="HOO55" s="443"/>
      <c r="HOP55" s="443"/>
      <c r="HOQ55" s="291"/>
      <c r="HOR55" s="292"/>
      <c r="HOS55" s="293"/>
      <c r="HOT55" s="289"/>
      <c r="HOU55" s="290"/>
      <c r="HOV55" s="443"/>
      <c r="HOW55" s="443"/>
      <c r="HOX55" s="443"/>
      <c r="HOY55" s="291"/>
      <c r="HOZ55" s="292"/>
      <c r="HPA55" s="293"/>
      <c r="HPB55" s="289"/>
      <c r="HPC55" s="290"/>
      <c r="HPD55" s="443"/>
      <c r="HPE55" s="443"/>
      <c r="HPF55" s="443"/>
      <c r="HPG55" s="291"/>
      <c r="HPH55" s="292"/>
      <c r="HPI55" s="293"/>
      <c r="HPJ55" s="289"/>
      <c r="HPK55" s="290"/>
      <c r="HPL55" s="443"/>
      <c r="HPM55" s="443"/>
      <c r="HPN55" s="443"/>
      <c r="HPO55" s="291"/>
      <c r="HPP55" s="292"/>
      <c r="HPQ55" s="293"/>
      <c r="HPR55" s="289"/>
      <c r="HPS55" s="290"/>
      <c r="HPT55" s="443"/>
      <c r="HPU55" s="443"/>
      <c r="HPV55" s="443"/>
      <c r="HPW55" s="291"/>
      <c r="HPX55" s="292"/>
      <c r="HPY55" s="293"/>
      <c r="HPZ55" s="289"/>
      <c r="HQA55" s="290"/>
      <c r="HQB55" s="443"/>
      <c r="HQC55" s="443"/>
      <c r="HQD55" s="443"/>
      <c r="HQE55" s="291"/>
      <c r="HQF55" s="292"/>
      <c r="HQG55" s="293"/>
      <c r="HQH55" s="289"/>
      <c r="HQI55" s="290"/>
      <c r="HQJ55" s="443"/>
      <c r="HQK55" s="443"/>
      <c r="HQL55" s="443"/>
      <c r="HQM55" s="291"/>
      <c r="HQN55" s="292"/>
      <c r="HQO55" s="293"/>
      <c r="HQP55" s="289"/>
      <c r="HQQ55" s="290"/>
      <c r="HQR55" s="443"/>
      <c r="HQS55" s="443"/>
      <c r="HQT55" s="443"/>
      <c r="HQU55" s="291"/>
      <c r="HQV55" s="292"/>
      <c r="HQW55" s="293"/>
      <c r="HQX55" s="289"/>
      <c r="HQY55" s="290"/>
      <c r="HQZ55" s="443"/>
      <c r="HRA55" s="443"/>
      <c r="HRB55" s="443"/>
      <c r="HRC55" s="291"/>
      <c r="HRD55" s="292"/>
      <c r="HRE55" s="293"/>
      <c r="HRF55" s="289"/>
      <c r="HRG55" s="290"/>
      <c r="HRH55" s="443"/>
      <c r="HRI55" s="443"/>
      <c r="HRJ55" s="443"/>
      <c r="HRK55" s="291"/>
      <c r="HRL55" s="292"/>
      <c r="HRM55" s="293"/>
      <c r="HRN55" s="289"/>
      <c r="HRO55" s="290"/>
      <c r="HRP55" s="443"/>
      <c r="HRQ55" s="443"/>
      <c r="HRR55" s="443"/>
      <c r="HRS55" s="291"/>
      <c r="HRT55" s="292"/>
      <c r="HRU55" s="293"/>
      <c r="HRV55" s="289"/>
      <c r="HRW55" s="290"/>
      <c r="HRX55" s="443"/>
      <c r="HRY55" s="443"/>
      <c r="HRZ55" s="443"/>
      <c r="HSA55" s="291"/>
      <c r="HSB55" s="292"/>
      <c r="HSC55" s="293"/>
      <c r="HSD55" s="289"/>
      <c r="HSE55" s="290"/>
      <c r="HSF55" s="443"/>
      <c r="HSG55" s="443"/>
      <c r="HSH55" s="443"/>
      <c r="HSI55" s="291"/>
      <c r="HSJ55" s="292"/>
      <c r="HSK55" s="293"/>
      <c r="HSL55" s="289"/>
      <c r="HSM55" s="290"/>
      <c r="HSN55" s="443"/>
      <c r="HSO55" s="443"/>
      <c r="HSP55" s="443"/>
      <c r="HSQ55" s="291"/>
      <c r="HSR55" s="292"/>
      <c r="HSS55" s="293"/>
      <c r="HST55" s="289"/>
      <c r="HSU55" s="290"/>
      <c r="HSV55" s="443"/>
      <c r="HSW55" s="443"/>
      <c r="HSX55" s="443"/>
      <c r="HSY55" s="291"/>
      <c r="HSZ55" s="292"/>
      <c r="HTA55" s="293"/>
      <c r="HTB55" s="289"/>
      <c r="HTC55" s="290"/>
      <c r="HTD55" s="443"/>
      <c r="HTE55" s="443"/>
      <c r="HTF55" s="443"/>
      <c r="HTG55" s="291"/>
      <c r="HTH55" s="292"/>
      <c r="HTI55" s="293"/>
      <c r="HTJ55" s="289"/>
      <c r="HTK55" s="290"/>
      <c r="HTL55" s="443"/>
      <c r="HTM55" s="443"/>
      <c r="HTN55" s="443"/>
      <c r="HTO55" s="291"/>
      <c r="HTP55" s="292"/>
      <c r="HTQ55" s="293"/>
      <c r="HTR55" s="289"/>
      <c r="HTS55" s="290"/>
      <c r="HTT55" s="443"/>
      <c r="HTU55" s="443"/>
      <c r="HTV55" s="443"/>
      <c r="HTW55" s="291"/>
      <c r="HTX55" s="292"/>
      <c r="HTY55" s="293"/>
      <c r="HTZ55" s="289"/>
      <c r="HUA55" s="290"/>
      <c r="HUB55" s="443"/>
      <c r="HUC55" s="443"/>
      <c r="HUD55" s="443"/>
      <c r="HUE55" s="291"/>
      <c r="HUF55" s="292"/>
      <c r="HUG55" s="293"/>
      <c r="HUH55" s="289"/>
      <c r="HUI55" s="290"/>
      <c r="HUJ55" s="443"/>
      <c r="HUK55" s="443"/>
      <c r="HUL55" s="443"/>
      <c r="HUM55" s="291"/>
      <c r="HUN55" s="292"/>
      <c r="HUO55" s="293"/>
      <c r="HUP55" s="289"/>
      <c r="HUQ55" s="290"/>
      <c r="HUR55" s="443"/>
      <c r="HUS55" s="443"/>
      <c r="HUT55" s="443"/>
      <c r="HUU55" s="291"/>
      <c r="HUV55" s="292"/>
      <c r="HUW55" s="293"/>
      <c r="HUX55" s="289"/>
      <c r="HUY55" s="290"/>
      <c r="HUZ55" s="443"/>
      <c r="HVA55" s="443"/>
      <c r="HVB55" s="443"/>
      <c r="HVC55" s="291"/>
      <c r="HVD55" s="292"/>
      <c r="HVE55" s="293"/>
      <c r="HVF55" s="289"/>
      <c r="HVG55" s="290"/>
      <c r="HVH55" s="443"/>
      <c r="HVI55" s="443"/>
      <c r="HVJ55" s="443"/>
      <c r="HVK55" s="291"/>
      <c r="HVL55" s="292"/>
      <c r="HVM55" s="293"/>
      <c r="HVN55" s="289"/>
      <c r="HVO55" s="290"/>
      <c r="HVP55" s="443"/>
      <c r="HVQ55" s="443"/>
      <c r="HVR55" s="443"/>
      <c r="HVS55" s="291"/>
      <c r="HVT55" s="292"/>
      <c r="HVU55" s="293"/>
      <c r="HVV55" s="289"/>
      <c r="HVW55" s="290"/>
      <c r="HVX55" s="443"/>
      <c r="HVY55" s="443"/>
      <c r="HVZ55" s="443"/>
      <c r="HWA55" s="291"/>
      <c r="HWB55" s="292"/>
      <c r="HWC55" s="293"/>
      <c r="HWD55" s="289"/>
      <c r="HWE55" s="290"/>
      <c r="HWF55" s="443"/>
      <c r="HWG55" s="443"/>
      <c r="HWH55" s="443"/>
      <c r="HWI55" s="291"/>
      <c r="HWJ55" s="292"/>
      <c r="HWK55" s="293"/>
      <c r="HWL55" s="289"/>
      <c r="HWM55" s="290"/>
      <c r="HWN55" s="443"/>
      <c r="HWO55" s="443"/>
      <c r="HWP55" s="443"/>
      <c r="HWQ55" s="291"/>
      <c r="HWR55" s="292"/>
      <c r="HWS55" s="293"/>
      <c r="HWT55" s="289"/>
      <c r="HWU55" s="290"/>
      <c r="HWV55" s="443"/>
      <c r="HWW55" s="443"/>
      <c r="HWX55" s="443"/>
      <c r="HWY55" s="291"/>
      <c r="HWZ55" s="292"/>
      <c r="HXA55" s="293"/>
      <c r="HXB55" s="289"/>
      <c r="HXC55" s="290"/>
      <c r="HXD55" s="443"/>
      <c r="HXE55" s="443"/>
      <c r="HXF55" s="443"/>
      <c r="HXG55" s="291"/>
      <c r="HXH55" s="292"/>
      <c r="HXI55" s="293"/>
      <c r="HXJ55" s="289"/>
      <c r="HXK55" s="290"/>
      <c r="HXL55" s="443"/>
      <c r="HXM55" s="443"/>
      <c r="HXN55" s="443"/>
      <c r="HXO55" s="291"/>
      <c r="HXP55" s="292"/>
      <c r="HXQ55" s="293"/>
      <c r="HXR55" s="289"/>
      <c r="HXS55" s="290"/>
      <c r="HXT55" s="443"/>
      <c r="HXU55" s="443"/>
      <c r="HXV55" s="443"/>
      <c r="HXW55" s="291"/>
      <c r="HXX55" s="292"/>
      <c r="HXY55" s="293"/>
      <c r="HXZ55" s="289"/>
      <c r="HYA55" s="290"/>
      <c r="HYB55" s="443"/>
      <c r="HYC55" s="443"/>
      <c r="HYD55" s="443"/>
      <c r="HYE55" s="291"/>
      <c r="HYF55" s="292"/>
      <c r="HYG55" s="293"/>
      <c r="HYH55" s="289"/>
      <c r="HYI55" s="290"/>
      <c r="HYJ55" s="443"/>
      <c r="HYK55" s="443"/>
      <c r="HYL55" s="443"/>
      <c r="HYM55" s="291"/>
      <c r="HYN55" s="292"/>
      <c r="HYO55" s="293"/>
      <c r="HYP55" s="289"/>
      <c r="HYQ55" s="290"/>
      <c r="HYR55" s="443"/>
      <c r="HYS55" s="443"/>
      <c r="HYT55" s="443"/>
      <c r="HYU55" s="291"/>
      <c r="HYV55" s="292"/>
      <c r="HYW55" s="293"/>
      <c r="HYX55" s="289"/>
      <c r="HYY55" s="290"/>
      <c r="HYZ55" s="443"/>
      <c r="HZA55" s="443"/>
      <c r="HZB55" s="443"/>
      <c r="HZC55" s="291"/>
      <c r="HZD55" s="292"/>
      <c r="HZE55" s="293"/>
      <c r="HZF55" s="289"/>
      <c r="HZG55" s="290"/>
      <c r="HZH55" s="443"/>
      <c r="HZI55" s="443"/>
      <c r="HZJ55" s="443"/>
      <c r="HZK55" s="291"/>
      <c r="HZL55" s="292"/>
      <c r="HZM55" s="293"/>
      <c r="HZN55" s="289"/>
      <c r="HZO55" s="290"/>
      <c r="HZP55" s="443"/>
      <c r="HZQ55" s="443"/>
      <c r="HZR55" s="443"/>
      <c r="HZS55" s="291"/>
      <c r="HZT55" s="292"/>
      <c r="HZU55" s="293"/>
      <c r="HZV55" s="289"/>
      <c r="HZW55" s="290"/>
      <c r="HZX55" s="443"/>
      <c r="HZY55" s="443"/>
      <c r="HZZ55" s="443"/>
      <c r="IAA55" s="291"/>
      <c r="IAB55" s="292"/>
      <c r="IAC55" s="293"/>
      <c r="IAD55" s="289"/>
      <c r="IAE55" s="290"/>
      <c r="IAF55" s="443"/>
      <c r="IAG55" s="443"/>
      <c r="IAH55" s="443"/>
      <c r="IAI55" s="291"/>
      <c r="IAJ55" s="292"/>
      <c r="IAK55" s="293"/>
      <c r="IAL55" s="289"/>
      <c r="IAM55" s="290"/>
      <c r="IAN55" s="443"/>
      <c r="IAO55" s="443"/>
      <c r="IAP55" s="443"/>
      <c r="IAQ55" s="291"/>
      <c r="IAR55" s="292"/>
      <c r="IAS55" s="293"/>
      <c r="IAT55" s="289"/>
      <c r="IAU55" s="290"/>
      <c r="IAV55" s="443"/>
      <c r="IAW55" s="443"/>
      <c r="IAX55" s="443"/>
      <c r="IAY55" s="291"/>
      <c r="IAZ55" s="292"/>
      <c r="IBA55" s="293"/>
      <c r="IBB55" s="289"/>
      <c r="IBC55" s="290"/>
      <c r="IBD55" s="443"/>
      <c r="IBE55" s="443"/>
      <c r="IBF55" s="443"/>
      <c r="IBG55" s="291"/>
      <c r="IBH55" s="292"/>
      <c r="IBI55" s="293"/>
      <c r="IBJ55" s="289"/>
      <c r="IBK55" s="290"/>
      <c r="IBL55" s="443"/>
      <c r="IBM55" s="443"/>
      <c r="IBN55" s="443"/>
      <c r="IBO55" s="291"/>
      <c r="IBP55" s="292"/>
      <c r="IBQ55" s="293"/>
      <c r="IBR55" s="289"/>
      <c r="IBS55" s="290"/>
      <c r="IBT55" s="443"/>
      <c r="IBU55" s="443"/>
      <c r="IBV55" s="443"/>
      <c r="IBW55" s="291"/>
      <c r="IBX55" s="292"/>
      <c r="IBY55" s="293"/>
      <c r="IBZ55" s="289"/>
      <c r="ICA55" s="290"/>
      <c r="ICB55" s="443"/>
      <c r="ICC55" s="443"/>
      <c r="ICD55" s="443"/>
      <c r="ICE55" s="291"/>
      <c r="ICF55" s="292"/>
      <c r="ICG55" s="293"/>
      <c r="ICH55" s="289"/>
      <c r="ICI55" s="290"/>
      <c r="ICJ55" s="443"/>
      <c r="ICK55" s="443"/>
      <c r="ICL55" s="443"/>
      <c r="ICM55" s="291"/>
      <c r="ICN55" s="292"/>
      <c r="ICO55" s="293"/>
      <c r="ICP55" s="289"/>
      <c r="ICQ55" s="290"/>
      <c r="ICR55" s="443"/>
      <c r="ICS55" s="443"/>
      <c r="ICT55" s="443"/>
      <c r="ICU55" s="291"/>
      <c r="ICV55" s="292"/>
      <c r="ICW55" s="293"/>
      <c r="ICX55" s="289"/>
      <c r="ICY55" s="290"/>
      <c r="ICZ55" s="443"/>
      <c r="IDA55" s="443"/>
      <c r="IDB55" s="443"/>
      <c r="IDC55" s="291"/>
      <c r="IDD55" s="292"/>
      <c r="IDE55" s="293"/>
      <c r="IDF55" s="289"/>
      <c r="IDG55" s="290"/>
      <c r="IDH55" s="443"/>
      <c r="IDI55" s="443"/>
      <c r="IDJ55" s="443"/>
      <c r="IDK55" s="291"/>
      <c r="IDL55" s="292"/>
      <c r="IDM55" s="293"/>
      <c r="IDN55" s="289"/>
      <c r="IDO55" s="290"/>
      <c r="IDP55" s="443"/>
      <c r="IDQ55" s="443"/>
      <c r="IDR55" s="443"/>
      <c r="IDS55" s="291"/>
      <c r="IDT55" s="292"/>
      <c r="IDU55" s="293"/>
      <c r="IDV55" s="289"/>
      <c r="IDW55" s="290"/>
      <c r="IDX55" s="443"/>
      <c r="IDY55" s="443"/>
      <c r="IDZ55" s="443"/>
      <c r="IEA55" s="291"/>
      <c r="IEB55" s="292"/>
      <c r="IEC55" s="293"/>
      <c r="IED55" s="289"/>
      <c r="IEE55" s="290"/>
      <c r="IEF55" s="443"/>
      <c r="IEG55" s="443"/>
      <c r="IEH55" s="443"/>
      <c r="IEI55" s="291"/>
      <c r="IEJ55" s="292"/>
      <c r="IEK55" s="293"/>
      <c r="IEL55" s="289"/>
      <c r="IEM55" s="290"/>
      <c r="IEN55" s="443"/>
      <c r="IEO55" s="443"/>
      <c r="IEP55" s="443"/>
      <c r="IEQ55" s="291"/>
      <c r="IER55" s="292"/>
      <c r="IES55" s="293"/>
      <c r="IET55" s="289"/>
      <c r="IEU55" s="290"/>
      <c r="IEV55" s="443"/>
      <c r="IEW55" s="443"/>
      <c r="IEX55" s="443"/>
      <c r="IEY55" s="291"/>
      <c r="IEZ55" s="292"/>
      <c r="IFA55" s="293"/>
      <c r="IFB55" s="289"/>
      <c r="IFC55" s="290"/>
      <c r="IFD55" s="443"/>
      <c r="IFE55" s="443"/>
      <c r="IFF55" s="443"/>
      <c r="IFG55" s="291"/>
      <c r="IFH55" s="292"/>
      <c r="IFI55" s="293"/>
      <c r="IFJ55" s="289"/>
      <c r="IFK55" s="290"/>
      <c r="IFL55" s="443"/>
      <c r="IFM55" s="443"/>
      <c r="IFN55" s="443"/>
      <c r="IFO55" s="291"/>
      <c r="IFP55" s="292"/>
      <c r="IFQ55" s="293"/>
      <c r="IFR55" s="289"/>
      <c r="IFS55" s="290"/>
      <c r="IFT55" s="443"/>
      <c r="IFU55" s="443"/>
      <c r="IFV55" s="443"/>
      <c r="IFW55" s="291"/>
      <c r="IFX55" s="292"/>
      <c r="IFY55" s="293"/>
      <c r="IFZ55" s="289"/>
      <c r="IGA55" s="290"/>
      <c r="IGB55" s="443"/>
      <c r="IGC55" s="443"/>
      <c r="IGD55" s="443"/>
      <c r="IGE55" s="291"/>
      <c r="IGF55" s="292"/>
      <c r="IGG55" s="293"/>
      <c r="IGH55" s="289"/>
      <c r="IGI55" s="290"/>
      <c r="IGJ55" s="443"/>
      <c r="IGK55" s="443"/>
      <c r="IGL55" s="443"/>
      <c r="IGM55" s="291"/>
      <c r="IGN55" s="292"/>
      <c r="IGO55" s="293"/>
      <c r="IGP55" s="289"/>
      <c r="IGQ55" s="290"/>
      <c r="IGR55" s="443"/>
      <c r="IGS55" s="443"/>
      <c r="IGT55" s="443"/>
      <c r="IGU55" s="291"/>
      <c r="IGV55" s="292"/>
      <c r="IGW55" s="293"/>
      <c r="IGX55" s="289"/>
      <c r="IGY55" s="290"/>
      <c r="IGZ55" s="443"/>
      <c r="IHA55" s="443"/>
      <c r="IHB55" s="443"/>
      <c r="IHC55" s="291"/>
      <c r="IHD55" s="292"/>
      <c r="IHE55" s="293"/>
      <c r="IHF55" s="289"/>
      <c r="IHG55" s="290"/>
      <c r="IHH55" s="443"/>
      <c r="IHI55" s="443"/>
      <c r="IHJ55" s="443"/>
      <c r="IHK55" s="291"/>
      <c r="IHL55" s="292"/>
      <c r="IHM55" s="293"/>
      <c r="IHN55" s="289"/>
      <c r="IHO55" s="290"/>
      <c r="IHP55" s="443"/>
      <c r="IHQ55" s="443"/>
      <c r="IHR55" s="443"/>
      <c r="IHS55" s="291"/>
      <c r="IHT55" s="292"/>
      <c r="IHU55" s="293"/>
      <c r="IHV55" s="289"/>
      <c r="IHW55" s="290"/>
      <c r="IHX55" s="443"/>
      <c r="IHY55" s="443"/>
      <c r="IHZ55" s="443"/>
      <c r="IIA55" s="291"/>
      <c r="IIB55" s="292"/>
      <c r="IIC55" s="293"/>
      <c r="IID55" s="289"/>
      <c r="IIE55" s="290"/>
      <c r="IIF55" s="443"/>
      <c r="IIG55" s="443"/>
      <c r="IIH55" s="443"/>
      <c r="III55" s="291"/>
      <c r="IIJ55" s="292"/>
      <c r="IIK55" s="293"/>
      <c r="IIL55" s="289"/>
      <c r="IIM55" s="290"/>
      <c r="IIN55" s="443"/>
      <c r="IIO55" s="443"/>
      <c r="IIP55" s="443"/>
      <c r="IIQ55" s="291"/>
      <c r="IIR55" s="292"/>
      <c r="IIS55" s="293"/>
      <c r="IIT55" s="289"/>
      <c r="IIU55" s="290"/>
      <c r="IIV55" s="443"/>
      <c r="IIW55" s="443"/>
      <c r="IIX55" s="443"/>
      <c r="IIY55" s="291"/>
      <c r="IIZ55" s="292"/>
      <c r="IJA55" s="293"/>
      <c r="IJB55" s="289"/>
      <c r="IJC55" s="290"/>
      <c r="IJD55" s="443"/>
      <c r="IJE55" s="443"/>
      <c r="IJF55" s="443"/>
      <c r="IJG55" s="291"/>
      <c r="IJH55" s="292"/>
      <c r="IJI55" s="293"/>
      <c r="IJJ55" s="289"/>
      <c r="IJK55" s="290"/>
      <c r="IJL55" s="443"/>
      <c r="IJM55" s="443"/>
      <c r="IJN55" s="443"/>
      <c r="IJO55" s="291"/>
      <c r="IJP55" s="292"/>
      <c r="IJQ55" s="293"/>
      <c r="IJR55" s="289"/>
      <c r="IJS55" s="290"/>
      <c r="IJT55" s="443"/>
      <c r="IJU55" s="443"/>
      <c r="IJV55" s="443"/>
      <c r="IJW55" s="291"/>
      <c r="IJX55" s="292"/>
      <c r="IJY55" s="293"/>
      <c r="IJZ55" s="289"/>
      <c r="IKA55" s="290"/>
      <c r="IKB55" s="443"/>
      <c r="IKC55" s="443"/>
      <c r="IKD55" s="443"/>
      <c r="IKE55" s="291"/>
      <c r="IKF55" s="292"/>
      <c r="IKG55" s="293"/>
      <c r="IKH55" s="289"/>
      <c r="IKI55" s="290"/>
      <c r="IKJ55" s="443"/>
      <c r="IKK55" s="443"/>
      <c r="IKL55" s="443"/>
      <c r="IKM55" s="291"/>
      <c r="IKN55" s="292"/>
      <c r="IKO55" s="293"/>
      <c r="IKP55" s="289"/>
      <c r="IKQ55" s="290"/>
      <c r="IKR55" s="443"/>
      <c r="IKS55" s="443"/>
      <c r="IKT55" s="443"/>
      <c r="IKU55" s="291"/>
      <c r="IKV55" s="292"/>
      <c r="IKW55" s="293"/>
      <c r="IKX55" s="289"/>
      <c r="IKY55" s="290"/>
      <c r="IKZ55" s="443"/>
      <c r="ILA55" s="443"/>
      <c r="ILB55" s="443"/>
      <c r="ILC55" s="291"/>
      <c r="ILD55" s="292"/>
      <c r="ILE55" s="293"/>
      <c r="ILF55" s="289"/>
      <c r="ILG55" s="290"/>
      <c r="ILH55" s="443"/>
      <c r="ILI55" s="443"/>
      <c r="ILJ55" s="443"/>
      <c r="ILK55" s="291"/>
      <c r="ILL55" s="292"/>
      <c r="ILM55" s="293"/>
      <c r="ILN55" s="289"/>
      <c r="ILO55" s="290"/>
      <c r="ILP55" s="443"/>
      <c r="ILQ55" s="443"/>
      <c r="ILR55" s="443"/>
      <c r="ILS55" s="291"/>
      <c r="ILT55" s="292"/>
      <c r="ILU55" s="293"/>
      <c r="ILV55" s="289"/>
      <c r="ILW55" s="290"/>
      <c r="ILX55" s="443"/>
      <c r="ILY55" s="443"/>
      <c r="ILZ55" s="443"/>
      <c r="IMA55" s="291"/>
      <c r="IMB55" s="292"/>
      <c r="IMC55" s="293"/>
      <c r="IMD55" s="289"/>
      <c r="IME55" s="290"/>
      <c r="IMF55" s="443"/>
      <c r="IMG55" s="443"/>
      <c r="IMH55" s="443"/>
      <c r="IMI55" s="291"/>
      <c r="IMJ55" s="292"/>
      <c r="IMK55" s="293"/>
      <c r="IML55" s="289"/>
      <c r="IMM55" s="290"/>
      <c r="IMN55" s="443"/>
      <c r="IMO55" s="443"/>
      <c r="IMP55" s="443"/>
      <c r="IMQ55" s="291"/>
      <c r="IMR55" s="292"/>
      <c r="IMS55" s="293"/>
      <c r="IMT55" s="289"/>
      <c r="IMU55" s="290"/>
      <c r="IMV55" s="443"/>
      <c r="IMW55" s="443"/>
      <c r="IMX55" s="443"/>
      <c r="IMY55" s="291"/>
      <c r="IMZ55" s="292"/>
      <c r="INA55" s="293"/>
      <c r="INB55" s="289"/>
      <c r="INC55" s="290"/>
      <c r="IND55" s="443"/>
      <c r="INE55" s="443"/>
      <c r="INF55" s="443"/>
      <c r="ING55" s="291"/>
      <c r="INH55" s="292"/>
      <c r="INI55" s="293"/>
      <c r="INJ55" s="289"/>
      <c r="INK55" s="290"/>
      <c r="INL55" s="443"/>
      <c r="INM55" s="443"/>
      <c r="INN55" s="443"/>
      <c r="INO55" s="291"/>
      <c r="INP55" s="292"/>
      <c r="INQ55" s="293"/>
      <c r="INR55" s="289"/>
      <c r="INS55" s="290"/>
      <c r="INT55" s="443"/>
      <c r="INU55" s="443"/>
      <c r="INV55" s="443"/>
      <c r="INW55" s="291"/>
      <c r="INX55" s="292"/>
      <c r="INY55" s="293"/>
      <c r="INZ55" s="289"/>
      <c r="IOA55" s="290"/>
      <c r="IOB55" s="443"/>
      <c r="IOC55" s="443"/>
      <c r="IOD55" s="443"/>
      <c r="IOE55" s="291"/>
      <c r="IOF55" s="292"/>
      <c r="IOG55" s="293"/>
      <c r="IOH55" s="289"/>
      <c r="IOI55" s="290"/>
      <c r="IOJ55" s="443"/>
      <c r="IOK55" s="443"/>
      <c r="IOL55" s="443"/>
      <c r="IOM55" s="291"/>
      <c r="ION55" s="292"/>
      <c r="IOO55" s="293"/>
      <c r="IOP55" s="289"/>
      <c r="IOQ55" s="290"/>
      <c r="IOR55" s="443"/>
      <c r="IOS55" s="443"/>
      <c r="IOT55" s="443"/>
      <c r="IOU55" s="291"/>
      <c r="IOV55" s="292"/>
      <c r="IOW55" s="293"/>
      <c r="IOX55" s="289"/>
      <c r="IOY55" s="290"/>
      <c r="IOZ55" s="443"/>
      <c r="IPA55" s="443"/>
      <c r="IPB55" s="443"/>
      <c r="IPC55" s="291"/>
      <c r="IPD55" s="292"/>
      <c r="IPE55" s="293"/>
      <c r="IPF55" s="289"/>
      <c r="IPG55" s="290"/>
      <c r="IPH55" s="443"/>
      <c r="IPI55" s="443"/>
      <c r="IPJ55" s="443"/>
      <c r="IPK55" s="291"/>
      <c r="IPL55" s="292"/>
      <c r="IPM55" s="293"/>
      <c r="IPN55" s="289"/>
      <c r="IPO55" s="290"/>
      <c r="IPP55" s="443"/>
      <c r="IPQ55" s="443"/>
      <c r="IPR55" s="443"/>
      <c r="IPS55" s="291"/>
      <c r="IPT55" s="292"/>
      <c r="IPU55" s="293"/>
      <c r="IPV55" s="289"/>
      <c r="IPW55" s="290"/>
      <c r="IPX55" s="443"/>
      <c r="IPY55" s="443"/>
      <c r="IPZ55" s="443"/>
      <c r="IQA55" s="291"/>
      <c r="IQB55" s="292"/>
      <c r="IQC55" s="293"/>
      <c r="IQD55" s="289"/>
      <c r="IQE55" s="290"/>
      <c r="IQF55" s="443"/>
      <c r="IQG55" s="443"/>
      <c r="IQH55" s="443"/>
      <c r="IQI55" s="291"/>
      <c r="IQJ55" s="292"/>
      <c r="IQK55" s="293"/>
      <c r="IQL55" s="289"/>
      <c r="IQM55" s="290"/>
      <c r="IQN55" s="443"/>
      <c r="IQO55" s="443"/>
      <c r="IQP55" s="443"/>
      <c r="IQQ55" s="291"/>
      <c r="IQR55" s="292"/>
      <c r="IQS55" s="293"/>
      <c r="IQT55" s="289"/>
      <c r="IQU55" s="290"/>
      <c r="IQV55" s="443"/>
      <c r="IQW55" s="443"/>
      <c r="IQX55" s="443"/>
      <c r="IQY55" s="291"/>
      <c r="IQZ55" s="292"/>
      <c r="IRA55" s="293"/>
      <c r="IRB55" s="289"/>
      <c r="IRC55" s="290"/>
      <c r="IRD55" s="443"/>
      <c r="IRE55" s="443"/>
      <c r="IRF55" s="443"/>
      <c r="IRG55" s="291"/>
      <c r="IRH55" s="292"/>
      <c r="IRI55" s="293"/>
      <c r="IRJ55" s="289"/>
      <c r="IRK55" s="290"/>
      <c r="IRL55" s="443"/>
      <c r="IRM55" s="443"/>
      <c r="IRN55" s="443"/>
      <c r="IRO55" s="291"/>
      <c r="IRP55" s="292"/>
      <c r="IRQ55" s="293"/>
      <c r="IRR55" s="289"/>
      <c r="IRS55" s="290"/>
      <c r="IRT55" s="443"/>
      <c r="IRU55" s="443"/>
      <c r="IRV55" s="443"/>
      <c r="IRW55" s="291"/>
      <c r="IRX55" s="292"/>
      <c r="IRY55" s="293"/>
      <c r="IRZ55" s="289"/>
      <c r="ISA55" s="290"/>
      <c r="ISB55" s="443"/>
      <c r="ISC55" s="443"/>
      <c r="ISD55" s="443"/>
      <c r="ISE55" s="291"/>
      <c r="ISF55" s="292"/>
      <c r="ISG55" s="293"/>
      <c r="ISH55" s="289"/>
      <c r="ISI55" s="290"/>
      <c r="ISJ55" s="443"/>
      <c r="ISK55" s="443"/>
      <c r="ISL55" s="443"/>
      <c r="ISM55" s="291"/>
      <c r="ISN55" s="292"/>
      <c r="ISO55" s="293"/>
      <c r="ISP55" s="289"/>
      <c r="ISQ55" s="290"/>
      <c r="ISR55" s="443"/>
      <c r="ISS55" s="443"/>
      <c r="IST55" s="443"/>
      <c r="ISU55" s="291"/>
      <c r="ISV55" s="292"/>
      <c r="ISW55" s="293"/>
      <c r="ISX55" s="289"/>
      <c r="ISY55" s="290"/>
      <c r="ISZ55" s="443"/>
      <c r="ITA55" s="443"/>
      <c r="ITB55" s="443"/>
      <c r="ITC55" s="291"/>
      <c r="ITD55" s="292"/>
      <c r="ITE55" s="293"/>
      <c r="ITF55" s="289"/>
      <c r="ITG55" s="290"/>
      <c r="ITH55" s="443"/>
      <c r="ITI55" s="443"/>
      <c r="ITJ55" s="443"/>
      <c r="ITK55" s="291"/>
      <c r="ITL55" s="292"/>
      <c r="ITM55" s="293"/>
      <c r="ITN55" s="289"/>
      <c r="ITO55" s="290"/>
      <c r="ITP55" s="443"/>
      <c r="ITQ55" s="443"/>
      <c r="ITR55" s="443"/>
      <c r="ITS55" s="291"/>
      <c r="ITT55" s="292"/>
      <c r="ITU55" s="293"/>
      <c r="ITV55" s="289"/>
      <c r="ITW55" s="290"/>
      <c r="ITX55" s="443"/>
      <c r="ITY55" s="443"/>
      <c r="ITZ55" s="443"/>
      <c r="IUA55" s="291"/>
      <c r="IUB55" s="292"/>
      <c r="IUC55" s="293"/>
      <c r="IUD55" s="289"/>
      <c r="IUE55" s="290"/>
      <c r="IUF55" s="443"/>
      <c r="IUG55" s="443"/>
      <c r="IUH55" s="443"/>
      <c r="IUI55" s="291"/>
      <c r="IUJ55" s="292"/>
      <c r="IUK55" s="293"/>
      <c r="IUL55" s="289"/>
      <c r="IUM55" s="290"/>
      <c r="IUN55" s="443"/>
      <c r="IUO55" s="443"/>
      <c r="IUP55" s="443"/>
      <c r="IUQ55" s="291"/>
      <c r="IUR55" s="292"/>
      <c r="IUS55" s="293"/>
      <c r="IUT55" s="289"/>
      <c r="IUU55" s="290"/>
      <c r="IUV55" s="443"/>
      <c r="IUW55" s="443"/>
      <c r="IUX55" s="443"/>
      <c r="IUY55" s="291"/>
      <c r="IUZ55" s="292"/>
      <c r="IVA55" s="293"/>
      <c r="IVB55" s="289"/>
      <c r="IVC55" s="290"/>
      <c r="IVD55" s="443"/>
      <c r="IVE55" s="443"/>
      <c r="IVF55" s="443"/>
      <c r="IVG55" s="291"/>
      <c r="IVH55" s="292"/>
      <c r="IVI55" s="293"/>
      <c r="IVJ55" s="289"/>
      <c r="IVK55" s="290"/>
      <c r="IVL55" s="443"/>
      <c r="IVM55" s="443"/>
      <c r="IVN55" s="443"/>
      <c r="IVO55" s="291"/>
      <c r="IVP55" s="292"/>
      <c r="IVQ55" s="293"/>
      <c r="IVR55" s="289"/>
      <c r="IVS55" s="290"/>
      <c r="IVT55" s="443"/>
      <c r="IVU55" s="443"/>
      <c r="IVV55" s="443"/>
      <c r="IVW55" s="291"/>
      <c r="IVX55" s="292"/>
      <c r="IVY55" s="293"/>
      <c r="IVZ55" s="289"/>
      <c r="IWA55" s="290"/>
      <c r="IWB55" s="443"/>
      <c r="IWC55" s="443"/>
      <c r="IWD55" s="443"/>
      <c r="IWE55" s="291"/>
      <c r="IWF55" s="292"/>
      <c r="IWG55" s="293"/>
      <c r="IWH55" s="289"/>
      <c r="IWI55" s="290"/>
      <c r="IWJ55" s="443"/>
      <c r="IWK55" s="443"/>
      <c r="IWL55" s="443"/>
      <c r="IWM55" s="291"/>
      <c r="IWN55" s="292"/>
      <c r="IWO55" s="293"/>
      <c r="IWP55" s="289"/>
      <c r="IWQ55" s="290"/>
      <c r="IWR55" s="443"/>
      <c r="IWS55" s="443"/>
      <c r="IWT55" s="443"/>
      <c r="IWU55" s="291"/>
      <c r="IWV55" s="292"/>
      <c r="IWW55" s="293"/>
      <c r="IWX55" s="289"/>
      <c r="IWY55" s="290"/>
      <c r="IWZ55" s="443"/>
      <c r="IXA55" s="443"/>
      <c r="IXB55" s="443"/>
      <c r="IXC55" s="291"/>
      <c r="IXD55" s="292"/>
      <c r="IXE55" s="293"/>
      <c r="IXF55" s="289"/>
      <c r="IXG55" s="290"/>
      <c r="IXH55" s="443"/>
      <c r="IXI55" s="443"/>
      <c r="IXJ55" s="443"/>
      <c r="IXK55" s="291"/>
      <c r="IXL55" s="292"/>
      <c r="IXM55" s="293"/>
      <c r="IXN55" s="289"/>
      <c r="IXO55" s="290"/>
      <c r="IXP55" s="443"/>
      <c r="IXQ55" s="443"/>
      <c r="IXR55" s="443"/>
      <c r="IXS55" s="291"/>
      <c r="IXT55" s="292"/>
      <c r="IXU55" s="293"/>
      <c r="IXV55" s="289"/>
      <c r="IXW55" s="290"/>
      <c r="IXX55" s="443"/>
      <c r="IXY55" s="443"/>
      <c r="IXZ55" s="443"/>
      <c r="IYA55" s="291"/>
      <c r="IYB55" s="292"/>
      <c r="IYC55" s="293"/>
      <c r="IYD55" s="289"/>
      <c r="IYE55" s="290"/>
      <c r="IYF55" s="443"/>
      <c r="IYG55" s="443"/>
      <c r="IYH55" s="443"/>
      <c r="IYI55" s="291"/>
      <c r="IYJ55" s="292"/>
      <c r="IYK55" s="293"/>
      <c r="IYL55" s="289"/>
      <c r="IYM55" s="290"/>
      <c r="IYN55" s="443"/>
      <c r="IYO55" s="443"/>
      <c r="IYP55" s="443"/>
      <c r="IYQ55" s="291"/>
      <c r="IYR55" s="292"/>
      <c r="IYS55" s="293"/>
      <c r="IYT55" s="289"/>
      <c r="IYU55" s="290"/>
      <c r="IYV55" s="443"/>
      <c r="IYW55" s="443"/>
      <c r="IYX55" s="443"/>
      <c r="IYY55" s="291"/>
      <c r="IYZ55" s="292"/>
      <c r="IZA55" s="293"/>
      <c r="IZB55" s="289"/>
      <c r="IZC55" s="290"/>
      <c r="IZD55" s="443"/>
      <c r="IZE55" s="443"/>
      <c r="IZF55" s="443"/>
      <c r="IZG55" s="291"/>
      <c r="IZH55" s="292"/>
      <c r="IZI55" s="293"/>
      <c r="IZJ55" s="289"/>
      <c r="IZK55" s="290"/>
      <c r="IZL55" s="443"/>
      <c r="IZM55" s="443"/>
      <c r="IZN55" s="443"/>
      <c r="IZO55" s="291"/>
      <c r="IZP55" s="292"/>
      <c r="IZQ55" s="293"/>
      <c r="IZR55" s="289"/>
      <c r="IZS55" s="290"/>
      <c r="IZT55" s="443"/>
      <c r="IZU55" s="443"/>
      <c r="IZV55" s="443"/>
      <c r="IZW55" s="291"/>
      <c r="IZX55" s="292"/>
      <c r="IZY55" s="293"/>
      <c r="IZZ55" s="289"/>
      <c r="JAA55" s="290"/>
      <c r="JAB55" s="443"/>
      <c r="JAC55" s="443"/>
      <c r="JAD55" s="443"/>
      <c r="JAE55" s="291"/>
      <c r="JAF55" s="292"/>
      <c r="JAG55" s="293"/>
      <c r="JAH55" s="289"/>
      <c r="JAI55" s="290"/>
      <c r="JAJ55" s="443"/>
      <c r="JAK55" s="443"/>
      <c r="JAL55" s="443"/>
      <c r="JAM55" s="291"/>
      <c r="JAN55" s="292"/>
      <c r="JAO55" s="293"/>
      <c r="JAP55" s="289"/>
      <c r="JAQ55" s="290"/>
      <c r="JAR55" s="443"/>
      <c r="JAS55" s="443"/>
      <c r="JAT55" s="443"/>
      <c r="JAU55" s="291"/>
      <c r="JAV55" s="292"/>
      <c r="JAW55" s="293"/>
      <c r="JAX55" s="289"/>
      <c r="JAY55" s="290"/>
      <c r="JAZ55" s="443"/>
      <c r="JBA55" s="443"/>
      <c r="JBB55" s="443"/>
      <c r="JBC55" s="291"/>
      <c r="JBD55" s="292"/>
      <c r="JBE55" s="293"/>
      <c r="JBF55" s="289"/>
      <c r="JBG55" s="290"/>
      <c r="JBH55" s="443"/>
      <c r="JBI55" s="443"/>
      <c r="JBJ55" s="443"/>
      <c r="JBK55" s="291"/>
      <c r="JBL55" s="292"/>
      <c r="JBM55" s="293"/>
      <c r="JBN55" s="289"/>
      <c r="JBO55" s="290"/>
      <c r="JBP55" s="443"/>
      <c r="JBQ55" s="443"/>
      <c r="JBR55" s="443"/>
      <c r="JBS55" s="291"/>
      <c r="JBT55" s="292"/>
      <c r="JBU55" s="293"/>
      <c r="JBV55" s="289"/>
      <c r="JBW55" s="290"/>
      <c r="JBX55" s="443"/>
      <c r="JBY55" s="443"/>
      <c r="JBZ55" s="443"/>
      <c r="JCA55" s="291"/>
      <c r="JCB55" s="292"/>
      <c r="JCC55" s="293"/>
      <c r="JCD55" s="289"/>
      <c r="JCE55" s="290"/>
      <c r="JCF55" s="443"/>
      <c r="JCG55" s="443"/>
      <c r="JCH55" s="443"/>
      <c r="JCI55" s="291"/>
      <c r="JCJ55" s="292"/>
      <c r="JCK55" s="293"/>
      <c r="JCL55" s="289"/>
      <c r="JCM55" s="290"/>
      <c r="JCN55" s="443"/>
      <c r="JCO55" s="443"/>
      <c r="JCP55" s="443"/>
      <c r="JCQ55" s="291"/>
      <c r="JCR55" s="292"/>
      <c r="JCS55" s="293"/>
      <c r="JCT55" s="289"/>
      <c r="JCU55" s="290"/>
      <c r="JCV55" s="443"/>
      <c r="JCW55" s="443"/>
      <c r="JCX55" s="443"/>
      <c r="JCY55" s="291"/>
      <c r="JCZ55" s="292"/>
      <c r="JDA55" s="293"/>
      <c r="JDB55" s="289"/>
      <c r="JDC55" s="290"/>
      <c r="JDD55" s="443"/>
      <c r="JDE55" s="443"/>
      <c r="JDF55" s="443"/>
      <c r="JDG55" s="291"/>
      <c r="JDH55" s="292"/>
      <c r="JDI55" s="293"/>
      <c r="JDJ55" s="289"/>
      <c r="JDK55" s="290"/>
      <c r="JDL55" s="443"/>
      <c r="JDM55" s="443"/>
      <c r="JDN55" s="443"/>
      <c r="JDO55" s="291"/>
      <c r="JDP55" s="292"/>
      <c r="JDQ55" s="293"/>
      <c r="JDR55" s="289"/>
      <c r="JDS55" s="290"/>
      <c r="JDT55" s="443"/>
      <c r="JDU55" s="443"/>
      <c r="JDV55" s="443"/>
      <c r="JDW55" s="291"/>
      <c r="JDX55" s="292"/>
      <c r="JDY55" s="293"/>
      <c r="JDZ55" s="289"/>
      <c r="JEA55" s="290"/>
      <c r="JEB55" s="443"/>
      <c r="JEC55" s="443"/>
      <c r="JED55" s="443"/>
      <c r="JEE55" s="291"/>
      <c r="JEF55" s="292"/>
      <c r="JEG55" s="293"/>
      <c r="JEH55" s="289"/>
      <c r="JEI55" s="290"/>
      <c r="JEJ55" s="443"/>
      <c r="JEK55" s="443"/>
      <c r="JEL55" s="443"/>
      <c r="JEM55" s="291"/>
      <c r="JEN55" s="292"/>
      <c r="JEO55" s="293"/>
      <c r="JEP55" s="289"/>
      <c r="JEQ55" s="290"/>
      <c r="JER55" s="443"/>
      <c r="JES55" s="443"/>
      <c r="JET55" s="443"/>
      <c r="JEU55" s="291"/>
      <c r="JEV55" s="292"/>
      <c r="JEW55" s="293"/>
      <c r="JEX55" s="289"/>
      <c r="JEY55" s="290"/>
      <c r="JEZ55" s="443"/>
      <c r="JFA55" s="443"/>
      <c r="JFB55" s="443"/>
      <c r="JFC55" s="291"/>
      <c r="JFD55" s="292"/>
      <c r="JFE55" s="293"/>
      <c r="JFF55" s="289"/>
      <c r="JFG55" s="290"/>
      <c r="JFH55" s="443"/>
      <c r="JFI55" s="443"/>
      <c r="JFJ55" s="443"/>
      <c r="JFK55" s="291"/>
      <c r="JFL55" s="292"/>
      <c r="JFM55" s="293"/>
      <c r="JFN55" s="289"/>
      <c r="JFO55" s="290"/>
      <c r="JFP55" s="443"/>
      <c r="JFQ55" s="443"/>
      <c r="JFR55" s="443"/>
      <c r="JFS55" s="291"/>
      <c r="JFT55" s="292"/>
      <c r="JFU55" s="293"/>
      <c r="JFV55" s="289"/>
      <c r="JFW55" s="290"/>
      <c r="JFX55" s="443"/>
      <c r="JFY55" s="443"/>
      <c r="JFZ55" s="443"/>
      <c r="JGA55" s="291"/>
      <c r="JGB55" s="292"/>
      <c r="JGC55" s="293"/>
      <c r="JGD55" s="289"/>
      <c r="JGE55" s="290"/>
      <c r="JGF55" s="443"/>
      <c r="JGG55" s="443"/>
      <c r="JGH55" s="443"/>
      <c r="JGI55" s="291"/>
      <c r="JGJ55" s="292"/>
      <c r="JGK55" s="293"/>
      <c r="JGL55" s="289"/>
      <c r="JGM55" s="290"/>
      <c r="JGN55" s="443"/>
      <c r="JGO55" s="443"/>
      <c r="JGP55" s="443"/>
      <c r="JGQ55" s="291"/>
      <c r="JGR55" s="292"/>
      <c r="JGS55" s="293"/>
      <c r="JGT55" s="289"/>
      <c r="JGU55" s="290"/>
      <c r="JGV55" s="443"/>
      <c r="JGW55" s="443"/>
      <c r="JGX55" s="443"/>
      <c r="JGY55" s="291"/>
      <c r="JGZ55" s="292"/>
      <c r="JHA55" s="293"/>
      <c r="JHB55" s="289"/>
      <c r="JHC55" s="290"/>
      <c r="JHD55" s="443"/>
      <c r="JHE55" s="443"/>
      <c r="JHF55" s="443"/>
      <c r="JHG55" s="291"/>
      <c r="JHH55" s="292"/>
      <c r="JHI55" s="293"/>
      <c r="JHJ55" s="289"/>
      <c r="JHK55" s="290"/>
      <c r="JHL55" s="443"/>
      <c r="JHM55" s="443"/>
      <c r="JHN55" s="443"/>
      <c r="JHO55" s="291"/>
      <c r="JHP55" s="292"/>
      <c r="JHQ55" s="293"/>
      <c r="JHR55" s="289"/>
      <c r="JHS55" s="290"/>
      <c r="JHT55" s="443"/>
      <c r="JHU55" s="443"/>
      <c r="JHV55" s="443"/>
      <c r="JHW55" s="291"/>
      <c r="JHX55" s="292"/>
      <c r="JHY55" s="293"/>
      <c r="JHZ55" s="289"/>
      <c r="JIA55" s="290"/>
      <c r="JIB55" s="443"/>
      <c r="JIC55" s="443"/>
      <c r="JID55" s="443"/>
      <c r="JIE55" s="291"/>
      <c r="JIF55" s="292"/>
      <c r="JIG55" s="293"/>
      <c r="JIH55" s="289"/>
      <c r="JII55" s="290"/>
      <c r="JIJ55" s="443"/>
      <c r="JIK55" s="443"/>
      <c r="JIL55" s="443"/>
      <c r="JIM55" s="291"/>
      <c r="JIN55" s="292"/>
      <c r="JIO55" s="293"/>
      <c r="JIP55" s="289"/>
      <c r="JIQ55" s="290"/>
      <c r="JIR55" s="443"/>
      <c r="JIS55" s="443"/>
      <c r="JIT55" s="443"/>
      <c r="JIU55" s="291"/>
      <c r="JIV55" s="292"/>
      <c r="JIW55" s="293"/>
      <c r="JIX55" s="289"/>
      <c r="JIY55" s="290"/>
      <c r="JIZ55" s="443"/>
      <c r="JJA55" s="443"/>
      <c r="JJB55" s="443"/>
      <c r="JJC55" s="291"/>
      <c r="JJD55" s="292"/>
      <c r="JJE55" s="293"/>
      <c r="JJF55" s="289"/>
      <c r="JJG55" s="290"/>
      <c r="JJH55" s="443"/>
      <c r="JJI55" s="443"/>
      <c r="JJJ55" s="443"/>
      <c r="JJK55" s="291"/>
      <c r="JJL55" s="292"/>
      <c r="JJM55" s="293"/>
      <c r="JJN55" s="289"/>
      <c r="JJO55" s="290"/>
      <c r="JJP55" s="443"/>
      <c r="JJQ55" s="443"/>
      <c r="JJR55" s="443"/>
      <c r="JJS55" s="291"/>
      <c r="JJT55" s="292"/>
      <c r="JJU55" s="293"/>
      <c r="JJV55" s="289"/>
      <c r="JJW55" s="290"/>
      <c r="JJX55" s="443"/>
      <c r="JJY55" s="443"/>
      <c r="JJZ55" s="443"/>
      <c r="JKA55" s="291"/>
      <c r="JKB55" s="292"/>
      <c r="JKC55" s="293"/>
      <c r="JKD55" s="289"/>
      <c r="JKE55" s="290"/>
      <c r="JKF55" s="443"/>
      <c r="JKG55" s="443"/>
      <c r="JKH55" s="443"/>
      <c r="JKI55" s="291"/>
      <c r="JKJ55" s="292"/>
      <c r="JKK55" s="293"/>
      <c r="JKL55" s="289"/>
      <c r="JKM55" s="290"/>
      <c r="JKN55" s="443"/>
      <c r="JKO55" s="443"/>
      <c r="JKP55" s="443"/>
      <c r="JKQ55" s="291"/>
      <c r="JKR55" s="292"/>
      <c r="JKS55" s="293"/>
      <c r="JKT55" s="289"/>
      <c r="JKU55" s="290"/>
      <c r="JKV55" s="443"/>
      <c r="JKW55" s="443"/>
      <c r="JKX55" s="443"/>
      <c r="JKY55" s="291"/>
      <c r="JKZ55" s="292"/>
      <c r="JLA55" s="293"/>
      <c r="JLB55" s="289"/>
      <c r="JLC55" s="290"/>
      <c r="JLD55" s="443"/>
      <c r="JLE55" s="443"/>
      <c r="JLF55" s="443"/>
      <c r="JLG55" s="291"/>
      <c r="JLH55" s="292"/>
      <c r="JLI55" s="293"/>
      <c r="JLJ55" s="289"/>
      <c r="JLK55" s="290"/>
      <c r="JLL55" s="443"/>
      <c r="JLM55" s="443"/>
      <c r="JLN55" s="443"/>
      <c r="JLO55" s="291"/>
      <c r="JLP55" s="292"/>
      <c r="JLQ55" s="293"/>
      <c r="JLR55" s="289"/>
      <c r="JLS55" s="290"/>
      <c r="JLT55" s="443"/>
      <c r="JLU55" s="443"/>
      <c r="JLV55" s="443"/>
      <c r="JLW55" s="291"/>
      <c r="JLX55" s="292"/>
      <c r="JLY55" s="293"/>
      <c r="JLZ55" s="289"/>
      <c r="JMA55" s="290"/>
      <c r="JMB55" s="443"/>
      <c r="JMC55" s="443"/>
      <c r="JMD55" s="443"/>
      <c r="JME55" s="291"/>
      <c r="JMF55" s="292"/>
      <c r="JMG55" s="293"/>
      <c r="JMH55" s="289"/>
      <c r="JMI55" s="290"/>
      <c r="JMJ55" s="443"/>
      <c r="JMK55" s="443"/>
      <c r="JML55" s="443"/>
      <c r="JMM55" s="291"/>
      <c r="JMN55" s="292"/>
      <c r="JMO55" s="293"/>
      <c r="JMP55" s="289"/>
      <c r="JMQ55" s="290"/>
      <c r="JMR55" s="443"/>
      <c r="JMS55" s="443"/>
      <c r="JMT55" s="443"/>
      <c r="JMU55" s="291"/>
      <c r="JMV55" s="292"/>
      <c r="JMW55" s="293"/>
      <c r="JMX55" s="289"/>
      <c r="JMY55" s="290"/>
      <c r="JMZ55" s="443"/>
      <c r="JNA55" s="443"/>
      <c r="JNB55" s="443"/>
      <c r="JNC55" s="291"/>
      <c r="JND55" s="292"/>
      <c r="JNE55" s="293"/>
      <c r="JNF55" s="289"/>
      <c r="JNG55" s="290"/>
      <c r="JNH55" s="443"/>
      <c r="JNI55" s="443"/>
      <c r="JNJ55" s="443"/>
      <c r="JNK55" s="291"/>
      <c r="JNL55" s="292"/>
      <c r="JNM55" s="293"/>
      <c r="JNN55" s="289"/>
      <c r="JNO55" s="290"/>
      <c r="JNP55" s="443"/>
      <c r="JNQ55" s="443"/>
      <c r="JNR55" s="443"/>
      <c r="JNS55" s="291"/>
      <c r="JNT55" s="292"/>
      <c r="JNU55" s="293"/>
      <c r="JNV55" s="289"/>
      <c r="JNW55" s="290"/>
      <c r="JNX55" s="443"/>
      <c r="JNY55" s="443"/>
      <c r="JNZ55" s="443"/>
      <c r="JOA55" s="291"/>
      <c r="JOB55" s="292"/>
      <c r="JOC55" s="293"/>
      <c r="JOD55" s="289"/>
      <c r="JOE55" s="290"/>
      <c r="JOF55" s="443"/>
      <c r="JOG55" s="443"/>
      <c r="JOH55" s="443"/>
      <c r="JOI55" s="291"/>
      <c r="JOJ55" s="292"/>
      <c r="JOK55" s="293"/>
      <c r="JOL55" s="289"/>
      <c r="JOM55" s="290"/>
      <c r="JON55" s="443"/>
      <c r="JOO55" s="443"/>
      <c r="JOP55" s="443"/>
      <c r="JOQ55" s="291"/>
      <c r="JOR55" s="292"/>
      <c r="JOS55" s="293"/>
      <c r="JOT55" s="289"/>
      <c r="JOU55" s="290"/>
      <c r="JOV55" s="443"/>
      <c r="JOW55" s="443"/>
      <c r="JOX55" s="443"/>
      <c r="JOY55" s="291"/>
      <c r="JOZ55" s="292"/>
      <c r="JPA55" s="293"/>
      <c r="JPB55" s="289"/>
      <c r="JPC55" s="290"/>
      <c r="JPD55" s="443"/>
      <c r="JPE55" s="443"/>
      <c r="JPF55" s="443"/>
      <c r="JPG55" s="291"/>
      <c r="JPH55" s="292"/>
      <c r="JPI55" s="293"/>
      <c r="JPJ55" s="289"/>
      <c r="JPK55" s="290"/>
      <c r="JPL55" s="443"/>
      <c r="JPM55" s="443"/>
      <c r="JPN55" s="443"/>
      <c r="JPO55" s="291"/>
      <c r="JPP55" s="292"/>
      <c r="JPQ55" s="293"/>
      <c r="JPR55" s="289"/>
      <c r="JPS55" s="290"/>
      <c r="JPT55" s="443"/>
      <c r="JPU55" s="443"/>
      <c r="JPV55" s="443"/>
      <c r="JPW55" s="291"/>
      <c r="JPX55" s="292"/>
      <c r="JPY55" s="293"/>
      <c r="JPZ55" s="289"/>
      <c r="JQA55" s="290"/>
      <c r="JQB55" s="443"/>
      <c r="JQC55" s="443"/>
      <c r="JQD55" s="443"/>
      <c r="JQE55" s="291"/>
      <c r="JQF55" s="292"/>
      <c r="JQG55" s="293"/>
      <c r="JQH55" s="289"/>
      <c r="JQI55" s="290"/>
      <c r="JQJ55" s="443"/>
      <c r="JQK55" s="443"/>
      <c r="JQL55" s="443"/>
      <c r="JQM55" s="291"/>
      <c r="JQN55" s="292"/>
      <c r="JQO55" s="293"/>
      <c r="JQP55" s="289"/>
      <c r="JQQ55" s="290"/>
      <c r="JQR55" s="443"/>
      <c r="JQS55" s="443"/>
      <c r="JQT55" s="443"/>
      <c r="JQU55" s="291"/>
      <c r="JQV55" s="292"/>
      <c r="JQW55" s="293"/>
      <c r="JQX55" s="289"/>
      <c r="JQY55" s="290"/>
      <c r="JQZ55" s="443"/>
      <c r="JRA55" s="443"/>
      <c r="JRB55" s="443"/>
      <c r="JRC55" s="291"/>
      <c r="JRD55" s="292"/>
      <c r="JRE55" s="293"/>
      <c r="JRF55" s="289"/>
      <c r="JRG55" s="290"/>
      <c r="JRH55" s="443"/>
      <c r="JRI55" s="443"/>
      <c r="JRJ55" s="443"/>
      <c r="JRK55" s="291"/>
      <c r="JRL55" s="292"/>
      <c r="JRM55" s="293"/>
      <c r="JRN55" s="289"/>
      <c r="JRO55" s="290"/>
      <c r="JRP55" s="443"/>
      <c r="JRQ55" s="443"/>
      <c r="JRR55" s="443"/>
      <c r="JRS55" s="291"/>
      <c r="JRT55" s="292"/>
      <c r="JRU55" s="293"/>
      <c r="JRV55" s="289"/>
      <c r="JRW55" s="290"/>
      <c r="JRX55" s="443"/>
      <c r="JRY55" s="443"/>
      <c r="JRZ55" s="443"/>
      <c r="JSA55" s="291"/>
      <c r="JSB55" s="292"/>
      <c r="JSC55" s="293"/>
      <c r="JSD55" s="289"/>
      <c r="JSE55" s="290"/>
      <c r="JSF55" s="443"/>
      <c r="JSG55" s="443"/>
      <c r="JSH55" s="443"/>
      <c r="JSI55" s="291"/>
      <c r="JSJ55" s="292"/>
      <c r="JSK55" s="293"/>
      <c r="JSL55" s="289"/>
      <c r="JSM55" s="290"/>
      <c r="JSN55" s="443"/>
      <c r="JSO55" s="443"/>
      <c r="JSP55" s="443"/>
      <c r="JSQ55" s="291"/>
      <c r="JSR55" s="292"/>
      <c r="JSS55" s="293"/>
      <c r="JST55" s="289"/>
      <c r="JSU55" s="290"/>
      <c r="JSV55" s="443"/>
      <c r="JSW55" s="443"/>
      <c r="JSX55" s="443"/>
      <c r="JSY55" s="291"/>
      <c r="JSZ55" s="292"/>
      <c r="JTA55" s="293"/>
      <c r="JTB55" s="289"/>
      <c r="JTC55" s="290"/>
      <c r="JTD55" s="443"/>
      <c r="JTE55" s="443"/>
      <c r="JTF55" s="443"/>
      <c r="JTG55" s="291"/>
      <c r="JTH55" s="292"/>
      <c r="JTI55" s="293"/>
      <c r="JTJ55" s="289"/>
      <c r="JTK55" s="290"/>
      <c r="JTL55" s="443"/>
      <c r="JTM55" s="443"/>
      <c r="JTN55" s="443"/>
      <c r="JTO55" s="291"/>
      <c r="JTP55" s="292"/>
      <c r="JTQ55" s="293"/>
      <c r="JTR55" s="289"/>
      <c r="JTS55" s="290"/>
      <c r="JTT55" s="443"/>
      <c r="JTU55" s="443"/>
      <c r="JTV55" s="443"/>
      <c r="JTW55" s="291"/>
      <c r="JTX55" s="292"/>
      <c r="JTY55" s="293"/>
      <c r="JTZ55" s="289"/>
      <c r="JUA55" s="290"/>
      <c r="JUB55" s="443"/>
      <c r="JUC55" s="443"/>
      <c r="JUD55" s="443"/>
      <c r="JUE55" s="291"/>
      <c r="JUF55" s="292"/>
      <c r="JUG55" s="293"/>
      <c r="JUH55" s="289"/>
      <c r="JUI55" s="290"/>
      <c r="JUJ55" s="443"/>
      <c r="JUK55" s="443"/>
      <c r="JUL55" s="443"/>
      <c r="JUM55" s="291"/>
      <c r="JUN55" s="292"/>
      <c r="JUO55" s="293"/>
      <c r="JUP55" s="289"/>
      <c r="JUQ55" s="290"/>
      <c r="JUR55" s="443"/>
      <c r="JUS55" s="443"/>
      <c r="JUT55" s="443"/>
      <c r="JUU55" s="291"/>
      <c r="JUV55" s="292"/>
      <c r="JUW55" s="293"/>
      <c r="JUX55" s="289"/>
      <c r="JUY55" s="290"/>
      <c r="JUZ55" s="443"/>
      <c r="JVA55" s="443"/>
      <c r="JVB55" s="443"/>
      <c r="JVC55" s="291"/>
      <c r="JVD55" s="292"/>
      <c r="JVE55" s="293"/>
      <c r="JVF55" s="289"/>
      <c r="JVG55" s="290"/>
      <c r="JVH55" s="443"/>
      <c r="JVI55" s="443"/>
      <c r="JVJ55" s="443"/>
      <c r="JVK55" s="291"/>
      <c r="JVL55" s="292"/>
      <c r="JVM55" s="293"/>
      <c r="JVN55" s="289"/>
      <c r="JVO55" s="290"/>
      <c r="JVP55" s="443"/>
      <c r="JVQ55" s="443"/>
      <c r="JVR55" s="443"/>
      <c r="JVS55" s="291"/>
      <c r="JVT55" s="292"/>
      <c r="JVU55" s="293"/>
      <c r="JVV55" s="289"/>
      <c r="JVW55" s="290"/>
      <c r="JVX55" s="443"/>
      <c r="JVY55" s="443"/>
      <c r="JVZ55" s="443"/>
      <c r="JWA55" s="291"/>
      <c r="JWB55" s="292"/>
      <c r="JWC55" s="293"/>
      <c r="JWD55" s="289"/>
      <c r="JWE55" s="290"/>
      <c r="JWF55" s="443"/>
      <c r="JWG55" s="443"/>
      <c r="JWH55" s="443"/>
      <c r="JWI55" s="291"/>
      <c r="JWJ55" s="292"/>
      <c r="JWK55" s="293"/>
      <c r="JWL55" s="289"/>
      <c r="JWM55" s="290"/>
      <c r="JWN55" s="443"/>
      <c r="JWO55" s="443"/>
      <c r="JWP55" s="443"/>
      <c r="JWQ55" s="291"/>
      <c r="JWR55" s="292"/>
      <c r="JWS55" s="293"/>
      <c r="JWT55" s="289"/>
      <c r="JWU55" s="290"/>
      <c r="JWV55" s="443"/>
      <c r="JWW55" s="443"/>
      <c r="JWX55" s="443"/>
      <c r="JWY55" s="291"/>
      <c r="JWZ55" s="292"/>
      <c r="JXA55" s="293"/>
      <c r="JXB55" s="289"/>
      <c r="JXC55" s="290"/>
      <c r="JXD55" s="443"/>
      <c r="JXE55" s="443"/>
      <c r="JXF55" s="443"/>
      <c r="JXG55" s="291"/>
      <c r="JXH55" s="292"/>
      <c r="JXI55" s="293"/>
      <c r="JXJ55" s="289"/>
      <c r="JXK55" s="290"/>
      <c r="JXL55" s="443"/>
      <c r="JXM55" s="443"/>
      <c r="JXN55" s="443"/>
      <c r="JXO55" s="291"/>
      <c r="JXP55" s="292"/>
      <c r="JXQ55" s="293"/>
      <c r="JXR55" s="289"/>
      <c r="JXS55" s="290"/>
      <c r="JXT55" s="443"/>
      <c r="JXU55" s="443"/>
      <c r="JXV55" s="443"/>
      <c r="JXW55" s="291"/>
      <c r="JXX55" s="292"/>
      <c r="JXY55" s="293"/>
      <c r="JXZ55" s="289"/>
      <c r="JYA55" s="290"/>
      <c r="JYB55" s="443"/>
      <c r="JYC55" s="443"/>
      <c r="JYD55" s="443"/>
      <c r="JYE55" s="291"/>
      <c r="JYF55" s="292"/>
      <c r="JYG55" s="293"/>
      <c r="JYH55" s="289"/>
      <c r="JYI55" s="290"/>
      <c r="JYJ55" s="443"/>
      <c r="JYK55" s="443"/>
      <c r="JYL55" s="443"/>
      <c r="JYM55" s="291"/>
      <c r="JYN55" s="292"/>
      <c r="JYO55" s="293"/>
      <c r="JYP55" s="289"/>
      <c r="JYQ55" s="290"/>
      <c r="JYR55" s="443"/>
      <c r="JYS55" s="443"/>
      <c r="JYT55" s="443"/>
      <c r="JYU55" s="291"/>
      <c r="JYV55" s="292"/>
      <c r="JYW55" s="293"/>
      <c r="JYX55" s="289"/>
      <c r="JYY55" s="290"/>
      <c r="JYZ55" s="443"/>
      <c r="JZA55" s="443"/>
      <c r="JZB55" s="443"/>
      <c r="JZC55" s="291"/>
      <c r="JZD55" s="292"/>
      <c r="JZE55" s="293"/>
      <c r="JZF55" s="289"/>
      <c r="JZG55" s="290"/>
      <c r="JZH55" s="443"/>
      <c r="JZI55" s="443"/>
      <c r="JZJ55" s="443"/>
      <c r="JZK55" s="291"/>
      <c r="JZL55" s="292"/>
      <c r="JZM55" s="293"/>
      <c r="JZN55" s="289"/>
      <c r="JZO55" s="290"/>
      <c r="JZP55" s="443"/>
      <c r="JZQ55" s="443"/>
      <c r="JZR55" s="443"/>
      <c r="JZS55" s="291"/>
      <c r="JZT55" s="292"/>
      <c r="JZU55" s="293"/>
      <c r="JZV55" s="289"/>
      <c r="JZW55" s="290"/>
      <c r="JZX55" s="443"/>
      <c r="JZY55" s="443"/>
      <c r="JZZ55" s="443"/>
      <c r="KAA55" s="291"/>
      <c r="KAB55" s="292"/>
      <c r="KAC55" s="293"/>
      <c r="KAD55" s="289"/>
      <c r="KAE55" s="290"/>
      <c r="KAF55" s="443"/>
      <c r="KAG55" s="443"/>
      <c r="KAH55" s="443"/>
      <c r="KAI55" s="291"/>
      <c r="KAJ55" s="292"/>
      <c r="KAK55" s="293"/>
      <c r="KAL55" s="289"/>
      <c r="KAM55" s="290"/>
      <c r="KAN55" s="443"/>
      <c r="KAO55" s="443"/>
      <c r="KAP55" s="443"/>
      <c r="KAQ55" s="291"/>
      <c r="KAR55" s="292"/>
      <c r="KAS55" s="293"/>
      <c r="KAT55" s="289"/>
      <c r="KAU55" s="290"/>
      <c r="KAV55" s="443"/>
      <c r="KAW55" s="443"/>
      <c r="KAX55" s="443"/>
      <c r="KAY55" s="291"/>
      <c r="KAZ55" s="292"/>
      <c r="KBA55" s="293"/>
      <c r="KBB55" s="289"/>
      <c r="KBC55" s="290"/>
      <c r="KBD55" s="443"/>
      <c r="KBE55" s="443"/>
      <c r="KBF55" s="443"/>
      <c r="KBG55" s="291"/>
      <c r="KBH55" s="292"/>
      <c r="KBI55" s="293"/>
      <c r="KBJ55" s="289"/>
      <c r="KBK55" s="290"/>
      <c r="KBL55" s="443"/>
      <c r="KBM55" s="443"/>
      <c r="KBN55" s="443"/>
      <c r="KBO55" s="291"/>
      <c r="KBP55" s="292"/>
      <c r="KBQ55" s="293"/>
      <c r="KBR55" s="289"/>
      <c r="KBS55" s="290"/>
      <c r="KBT55" s="443"/>
      <c r="KBU55" s="443"/>
      <c r="KBV55" s="443"/>
      <c r="KBW55" s="291"/>
      <c r="KBX55" s="292"/>
      <c r="KBY55" s="293"/>
      <c r="KBZ55" s="289"/>
      <c r="KCA55" s="290"/>
      <c r="KCB55" s="443"/>
      <c r="KCC55" s="443"/>
      <c r="KCD55" s="443"/>
      <c r="KCE55" s="291"/>
      <c r="KCF55" s="292"/>
      <c r="KCG55" s="293"/>
      <c r="KCH55" s="289"/>
      <c r="KCI55" s="290"/>
      <c r="KCJ55" s="443"/>
      <c r="KCK55" s="443"/>
      <c r="KCL55" s="443"/>
      <c r="KCM55" s="291"/>
      <c r="KCN55" s="292"/>
      <c r="KCO55" s="293"/>
      <c r="KCP55" s="289"/>
      <c r="KCQ55" s="290"/>
      <c r="KCR55" s="443"/>
      <c r="KCS55" s="443"/>
      <c r="KCT55" s="443"/>
      <c r="KCU55" s="291"/>
      <c r="KCV55" s="292"/>
      <c r="KCW55" s="293"/>
      <c r="KCX55" s="289"/>
      <c r="KCY55" s="290"/>
      <c r="KCZ55" s="443"/>
      <c r="KDA55" s="443"/>
      <c r="KDB55" s="443"/>
      <c r="KDC55" s="291"/>
      <c r="KDD55" s="292"/>
      <c r="KDE55" s="293"/>
      <c r="KDF55" s="289"/>
      <c r="KDG55" s="290"/>
      <c r="KDH55" s="443"/>
      <c r="KDI55" s="443"/>
      <c r="KDJ55" s="443"/>
      <c r="KDK55" s="291"/>
      <c r="KDL55" s="292"/>
      <c r="KDM55" s="293"/>
      <c r="KDN55" s="289"/>
      <c r="KDO55" s="290"/>
      <c r="KDP55" s="443"/>
      <c r="KDQ55" s="443"/>
      <c r="KDR55" s="443"/>
      <c r="KDS55" s="291"/>
      <c r="KDT55" s="292"/>
      <c r="KDU55" s="293"/>
      <c r="KDV55" s="289"/>
      <c r="KDW55" s="290"/>
      <c r="KDX55" s="443"/>
      <c r="KDY55" s="443"/>
      <c r="KDZ55" s="443"/>
      <c r="KEA55" s="291"/>
      <c r="KEB55" s="292"/>
      <c r="KEC55" s="293"/>
      <c r="KED55" s="289"/>
      <c r="KEE55" s="290"/>
      <c r="KEF55" s="443"/>
      <c r="KEG55" s="443"/>
      <c r="KEH55" s="443"/>
      <c r="KEI55" s="291"/>
      <c r="KEJ55" s="292"/>
      <c r="KEK55" s="293"/>
      <c r="KEL55" s="289"/>
      <c r="KEM55" s="290"/>
      <c r="KEN55" s="443"/>
      <c r="KEO55" s="443"/>
      <c r="KEP55" s="443"/>
      <c r="KEQ55" s="291"/>
      <c r="KER55" s="292"/>
      <c r="KES55" s="293"/>
      <c r="KET55" s="289"/>
      <c r="KEU55" s="290"/>
      <c r="KEV55" s="443"/>
      <c r="KEW55" s="443"/>
      <c r="KEX55" s="443"/>
      <c r="KEY55" s="291"/>
      <c r="KEZ55" s="292"/>
      <c r="KFA55" s="293"/>
      <c r="KFB55" s="289"/>
      <c r="KFC55" s="290"/>
      <c r="KFD55" s="443"/>
      <c r="KFE55" s="443"/>
      <c r="KFF55" s="443"/>
      <c r="KFG55" s="291"/>
      <c r="KFH55" s="292"/>
      <c r="KFI55" s="293"/>
      <c r="KFJ55" s="289"/>
      <c r="KFK55" s="290"/>
      <c r="KFL55" s="443"/>
      <c r="KFM55" s="443"/>
      <c r="KFN55" s="443"/>
      <c r="KFO55" s="291"/>
      <c r="KFP55" s="292"/>
      <c r="KFQ55" s="293"/>
      <c r="KFR55" s="289"/>
      <c r="KFS55" s="290"/>
      <c r="KFT55" s="443"/>
      <c r="KFU55" s="443"/>
      <c r="KFV55" s="443"/>
      <c r="KFW55" s="291"/>
      <c r="KFX55" s="292"/>
      <c r="KFY55" s="293"/>
      <c r="KFZ55" s="289"/>
      <c r="KGA55" s="290"/>
      <c r="KGB55" s="443"/>
      <c r="KGC55" s="443"/>
      <c r="KGD55" s="443"/>
      <c r="KGE55" s="291"/>
      <c r="KGF55" s="292"/>
      <c r="KGG55" s="293"/>
      <c r="KGH55" s="289"/>
      <c r="KGI55" s="290"/>
      <c r="KGJ55" s="443"/>
      <c r="KGK55" s="443"/>
      <c r="KGL55" s="443"/>
      <c r="KGM55" s="291"/>
      <c r="KGN55" s="292"/>
      <c r="KGO55" s="293"/>
      <c r="KGP55" s="289"/>
      <c r="KGQ55" s="290"/>
      <c r="KGR55" s="443"/>
      <c r="KGS55" s="443"/>
      <c r="KGT55" s="443"/>
      <c r="KGU55" s="291"/>
      <c r="KGV55" s="292"/>
      <c r="KGW55" s="293"/>
      <c r="KGX55" s="289"/>
      <c r="KGY55" s="290"/>
      <c r="KGZ55" s="443"/>
      <c r="KHA55" s="443"/>
      <c r="KHB55" s="443"/>
      <c r="KHC55" s="291"/>
      <c r="KHD55" s="292"/>
      <c r="KHE55" s="293"/>
      <c r="KHF55" s="289"/>
      <c r="KHG55" s="290"/>
      <c r="KHH55" s="443"/>
      <c r="KHI55" s="443"/>
      <c r="KHJ55" s="443"/>
      <c r="KHK55" s="291"/>
      <c r="KHL55" s="292"/>
      <c r="KHM55" s="293"/>
      <c r="KHN55" s="289"/>
      <c r="KHO55" s="290"/>
      <c r="KHP55" s="443"/>
      <c r="KHQ55" s="443"/>
      <c r="KHR55" s="443"/>
      <c r="KHS55" s="291"/>
      <c r="KHT55" s="292"/>
      <c r="KHU55" s="293"/>
      <c r="KHV55" s="289"/>
      <c r="KHW55" s="290"/>
      <c r="KHX55" s="443"/>
      <c r="KHY55" s="443"/>
      <c r="KHZ55" s="443"/>
      <c r="KIA55" s="291"/>
      <c r="KIB55" s="292"/>
      <c r="KIC55" s="293"/>
      <c r="KID55" s="289"/>
      <c r="KIE55" s="290"/>
      <c r="KIF55" s="443"/>
      <c r="KIG55" s="443"/>
      <c r="KIH55" s="443"/>
      <c r="KII55" s="291"/>
      <c r="KIJ55" s="292"/>
      <c r="KIK55" s="293"/>
      <c r="KIL55" s="289"/>
      <c r="KIM55" s="290"/>
      <c r="KIN55" s="443"/>
      <c r="KIO55" s="443"/>
      <c r="KIP55" s="443"/>
      <c r="KIQ55" s="291"/>
      <c r="KIR55" s="292"/>
      <c r="KIS55" s="293"/>
      <c r="KIT55" s="289"/>
      <c r="KIU55" s="290"/>
      <c r="KIV55" s="443"/>
      <c r="KIW55" s="443"/>
      <c r="KIX55" s="443"/>
      <c r="KIY55" s="291"/>
      <c r="KIZ55" s="292"/>
      <c r="KJA55" s="293"/>
      <c r="KJB55" s="289"/>
      <c r="KJC55" s="290"/>
      <c r="KJD55" s="443"/>
      <c r="KJE55" s="443"/>
      <c r="KJF55" s="443"/>
      <c r="KJG55" s="291"/>
      <c r="KJH55" s="292"/>
      <c r="KJI55" s="293"/>
      <c r="KJJ55" s="289"/>
      <c r="KJK55" s="290"/>
      <c r="KJL55" s="443"/>
      <c r="KJM55" s="443"/>
      <c r="KJN55" s="443"/>
      <c r="KJO55" s="291"/>
      <c r="KJP55" s="292"/>
      <c r="KJQ55" s="293"/>
      <c r="KJR55" s="289"/>
      <c r="KJS55" s="290"/>
      <c r="KJT55" s="443"/>
      <c r="KJU55" s="443"/>
      <c r="KJV55" s="443"/>
      <c r="KJW55" s="291"/>
      <c r="KJX55" s="292"/>
      <c r="KJY55" s="293"/>
      <c r="KJZ55" s="289"/>
      <c r="KKA55" s="290"/>
      <c r="KKB55" s="443"/>
      <c r="KKC55" s="443"/>
      <c r="KKD55" s="443"/>
      <c r="KKE55" s="291"/>
      <c r="KKF55" s="292"/>
      <c r="KKG55" s="293"/>
      <c r="KKH55" s="289"/>
      <c r="KKI55" s="290"/>
      <c r="KKJ55" s="443"/>
      <c r="KKK55" s="443"/>
      <c r="KKL55" s="443"/>
      <c r="KKM55" s="291"/>
      <c r="KKN55" s="292"/>
      <c r="KKO55" s="293"/>
      <c r="KKP55" s="289"/>
      <c r="KKQ55" s="290"/>
      <c r="KKR55" s="443"/>
      <c r="KKS55" s="443"/>
      <c r="KKT55" s="443"/>
      <c r="KKU55" s="291"/>
      <c r="KKV55" s="292"/>
      <c r="KKW55" s="293"/>
      <c r="KKX55" s="289"/>
      <c r="KKY55" s="290"/>
      <c r="KKZ55" s="443"/>
      <c r="KLA55" s="443"/>
      <c r="KLB55" s="443"/>
      <c r="KLC55" s="291"/>
      <c r="KLD55" s="292"/>
      <c r="KLE55" s="293"/>
      <c r="KLF55" s="289"/>
      <c r="KLG55" s="290"/>
      <c r="KLH55" s="443"/>
      <c r="KLI55" s="443"/>
      <c r="KLJ55" s="443"/>
      <c r="KLK55" s="291"/>
      <c r="KLL55" s="292"/>
      <c r="KLM55" s="293"/>
      <c r="KLN55" s="289"/>
      <c r="KLO55" s="290"/>
      <c r="KLP55" s="443"/>
      <c r="KLQ55" s="443"/>
      <c r="KLR55" s="443"/>
      <c r="KLS55" s="291"/>
      <c r="KLT55" s="292"/>
      <c r="KLU55" s="293"/>
      <c r="KLV55" s="289"/>
      <c r="KLW55" s="290"/>
      <c r="KLX55" s="443"/>
      <c r="KLY55" s="443"/>
      <c r="KLZ55" s="443"/>
      <c r="KMA55" s="291"/>
      <c r="KMB55" s="292"/>
      <c r="KMC55" s="293"/>
      <c r="KMD55" s="289"/>
      <c r="KME55" s="290"/>
      <c r="KMF55" s="443"/>
      <c r="KMG55" s="443"/>
      <c r="KMH55" s="443"/>
      <c r="KMI55" s="291"/>
      <c r="KMJ55" s="292"/>
      <c r="KMK55" s="293"/>
      <c r="KML55" s="289"/>
      <c r="KMM55" s="290"/>
      <c r="KMN55" s="443"/>
      <c r="KMO55" s="443"/>
      <c r="KMP55" s="443"/>
      <c r="KMQ55" s="291"/>
      <c r="KMR55" s="292"/>
      <c r="KMS55" s="293"/>
      <c r="KMT55" s="289"/>
      <c r="KMU55" s="290"/>
      <c r="KMV55" s="443"/>
      <c r="KMW55" s="443"/>
      <c r="KMX55" s="443"/>
      <c r="KMY55" s="291"/>
      <c r="KMZ55" s="292"/>
      <c r="KNA55" s="293"/>
      <c r="KNB55" s="289"/>
      <c r="KNC55" s="290"/>
      <c r="KND55" s="443"/>
      <c r="KNE55" s="443"/>
      <c r="KNF55" s="443"/>
      <c r="KNG55" s="291"/>
      <c r="KNH55" s="292"/>
      <c r="KNI55" s="293"/>
      <c r="KNJ55" s="289"/>
      <c r="KNK55" s="290"/>
      <c r="KNL55" s="443"/>
      <c r="KNM55" s="443"/>
      <c r="KNN55" s="443"/>
      <c r="KNO55" s="291"/>
      <c r="KNP55" s="292"/>
      <c r="KNQ55" s="293"/>
      <c r="KNR55" s="289"/>
      <c r="KNS55" s="290"/>
      <c r="KNT55" s="443"/>
      <c r="KNU55" s="443"/>
      <c r="KNV55" s="443"/>
      <c r="KNW55" s="291"/>
      <c r="KNX55" s="292"/>
      <c r="KNY55" s="293"/>
      <c r="KNZ55" s="289"/>
      <c r="KOA55" s="290"/>
      <c r="KOB55" s="443"/>
      <c r="KOC55" s="443"/>
      <c r="KOD55" s="443"/>
      <c r="KOE55" s="291"/>
      <c r="KOF55" s="292"/>
      <c r="KOG55" s="293"/>
      <c r="KOH55" s="289"/>
      <c r="KOI55" s="290"/>
      <c r="KOJ55" s="443"/>
      <c r="KOK55" s="443"/>
      <c r="KOL55" s="443"/>
      <c r="KOM55" s="291"/>
      <c r="KON55" s="292"/>
      <c r="KOO55" s="293"/>
      <c r="KOP55" s="289"/>
      <c r="KOQ55" s="290"/>
      <c r="KOR55" s="443"/>
      <c r="KOS55" s="443"/>
      <c r="KOT55" s="443"/>
      <c r="KOU55" s="291"/>
      <c r="KOV55" s="292"/>
      <c r="KOW55" s="293"/>
      <c r="KOX55" s="289"/>
      <c r="KOY55" s="290"/>
      <c r="KOZ55" s="443"/>
      <c r="KPA55" s="443"/>
      <c r="KPB55" s="443"/>
      <c r="KPC55" s="291"/>
      <c r="KPD55" s="292"/>
      <c r="KPE55" s="293"/>
      <c r="KPF55" s="289"/>
      <c r="KPG55" s="290"/>
      <c r="KPH55" s="443"/>
      <c r="KPI55" s="443"/>
      <c r="KPJ55" s="443"/>
      <c r="KPK55" s="291"/>
      <c r="KPL55" s="292"/>
      <c r="KPM55" s="293"/>
      <c r="KPN55" s="289"/>
      <c r="KPO55" s="290"/>
      <c r="KPP55" s="443"/>
      <c r="KPQ55" s="443"/>
      <c r="KPR55" s="443"/>
      <c r="KPS55" s="291"/>
      <c r="KPT55" s="292"/>
      <c r="KPU55" s="293"/>
      <c r="KPV55" s="289"/>
      <c r="KPW55" s="290"/>
      <c r="KPX55" s="443"/>
      <c r="KPY55" s="443"/>
      <c r="KPZ55" s="443"/>
      <c r="KQA55" s="291"/>
      <c r="KQB55" s="292"/>
      <c r="KQC55" s="293"/>
      <c r="KQD55" s="289"/>
      <c r="KQE55" s="290"/>
      <c r="KQF55" s="443"/>
      <c r="KQG55" s="443"/>
      <c r="KQH55" s="443"/>
      <c r="KQI55" s="291"/>
      <c r="KQJ55" s="292"/>
      <c r="KQK55" s="293"/>
      <c r="KQL55" s="289"/>
      <c r="KQM55" s="290"/>
      <c r="KQN55" s="443"/>
      <c r="KQO55" s="443"/>
      <c r="KQP55" s="443"/>
      <c r="KQQ55" s="291"/>
      <c r="KQR55" s="292"/>
      <c r="KQS55" s="293"/>
      <c r="KQT55" s="289"/>
      <c r="KQU55" s="290"/>
      <c r="KQV55" s="443"/>
      <c r="KQW55" s="443"/>
      <c r="KQX55" s="443"/>
      <c r="KQY55" s="291"/>
      <c r="KQZ55" s="292"/>
      <c r="KRA55" s="293"/>
      <c r="KRB55" s="289"/>
      <c r="KRC55" s="290"/>
      <c r="KRD55" s="443"/>
      <c r="KRE55" s="443"/>
      <c r="KRF55" s="443"/>
      <c r="KRG55" s="291"/>
      <c r="KRH55" s="292"/>
      <c r="KRI55" s="293"/>
      <c r="KRJ55" s="289"/>
      <c r="KRK55" s="290"/>
      <c r="KRL55" s="443"/>
      <c r="KRM55" s="443"/>
      <c r="KRN55" s="443"/>
      <c r="KRO55" s="291"/>
      <c r="KRP55" s="292"/>
      <c r="KRQ55" s="293"/>
      <c r="KRR55" s="289"/>
      <c r="KRS55" s="290"/>
      <c r="KRT55" s="443"/>
      <c r="KRU55" s="443"/>
      <c r="KRV55" s="443"/>
      <c r="KRW55" s="291"/>
      <c r="KRX55" s="292"/>
      <c r="KRY55" s="293"/>
      <c r="KRZ55" s="289"/>
      <c r="KSA55" s="290"/>
      <c r="KSB55" s="443"/>
      <c r="KSC55" s="443"/>
      <c r="KSD55" s="443"/>
      <c r="KSE55" s="291"/>
      <c r="KSF55" s="292"/>
      <c r="KSG55" s="293"/>
      <c r="KSH55" s="289"/>
      <c r="KSI55" s="290"/>
      <c r="KSJ55" s="443"/>
      <c r="KSK55" s="443"/>
      <c r="KSL55" s="443"/>
      <c r="KSM55" s="291"/>
      <c r="KSN55" s="292"/>
      <c r="KSO55" s="293"/>
      <c r="KSP55" s="289"/>
      <c r="KSQ55" s="290"/>
      <c r="KSR55" s="443"/>
      <c r="KSS55" s="443"/>
      <c r="KST55" s="443"/>
      <c r="KSU55" s="291"/>
      <c r="KSV55" s="292"/>
      <c r="KSW55" s="293"/>
      <c r="KSX55" s="289"/>
      <c r="KSY55" s="290"/>
      <c r="KSZ55" s="443"/>
      <c r="KTA55" s="443"/>
      <c r="KTB55" s="443"/>
      <c r="KTC55" s="291"/>
      <c r="KTD55" s="292"/>
      <c r="KTE55" s="293"/>
      <c r="KTF55" s="289"/>
      <c r="KTG55" s="290"/>
      <c r="KTH55" s="443"/>
      <c r="KTI55" s="443"/>
      <c r="KTJ55" s="443"/>
      <c r="KTK55" s="291"/>
      <c r="KTL55" s="292"/>
      <c r="KTM55" s="293"/>
      <c r="KTN55" s="289"/>
      <c r="KTO55" s="290"/>
      <c r="KTP55" s="443"/>
      <c r="KTQ55" s="443"/>
      <c r="KTR55" s="443"/>
      <c r="KTS55" s="291"/>
      <c r="KTT55" s="292"/>
      <c r="KTU55" s="293"/>
      <c r="KTV55" s="289"/>
      <c r="KTW55" s="290"/>
      <c r="KTX55" s="443"/>
      <c r="KTY55" s="443"/>
      <c r="KTZ55" s="443"/>
      <c r="KUA55" s="291"/>
      <c r="KUB55" s="292"/>
      <c r="KUC55" s="293"/>
      <c r="KUD55" s="289"/>
      <c r="KUE55" s="290"/>
      <c r="KUF55" s="443"/>
      <c r="KUG55" s="443"/>
      <c r="KUH55" s="443"/>
      <c r="KUI55" s="291"/>
      <c r="KUJ55" s="292"/>
      <c r="KUK55" s="293"/>
      <c r="KUL55" s="289"/>
      <c r="KUM55" s="290"/>
      <c r="KUN55" s="443"/>
      <c r="KUO55" s="443"/>
      <c r="KUP55" s="443"/>
      <c r="KUQ55" s="291"/>
      <c r="KUR55" s="292"/>
      <c r="KUS55" s="293"/>
      <c r="KUT55" s="289"/>
      <c r="KUU55" s="290"/>
      <c r="KUV55" s="443"/>
      <c r="KUW55" s="443"/>
      <c r="KUX55" s="443"/>
      <c r="KUY55" s="291"/>
      <c r="KUZ55" s="292"/>
      <c r="KVA55" s="293"/>
      <c r="KVB55" s="289"/>
      <c r="KVC55" s="290"/>
      <c r="KVD55" s="443"/>
      <c r="KVE55" s="443"/>
      <c r="KVF55" s="443"/>
      <c r="KVG55" s="291"/>
      <c r="KVH55" s="292"/>
      <c r="KVI55" s="293"/>
      <c r="KVJ55" s="289"/>
      <c r="KVK55" s="290"/>
      <c r="KVL55" s="443"/>
      <c r="KVM55" s="443"/>
      <c r="KVN55" s="443"/>
      <c r="KVO55" s="291"/>
      <c r="KVP55" s="292"/>
      <c r="KVQ55" s="293"/>
      <c r="KVR55" s="289"/>
      <c r="KVS55" s="290"/>
      <c r="KVT55" s="443"/>
      <c r="KVU55" s="443"/>
      <c r="KVV55" s="443"/>
      <c r="KVW55" s="291"/>
      <c r="KVX55" s="292"/>
      <c r="KVY55" s="293"/>
      <c r="KVZ55" s="289"/>
      <c r="KWA55" s="290"/>
      <c r="KWB55" s="443"/>
      <c r="KWC55" s="443"/>
      <c r="KWD55" s="443"/>
      <c r="KWE55" s="291"/>
      <c r="KWF55" s="292"/>
      <c r="KWG55" s="293"/>
      <c r="KWH55" s="289"/>
      <c r="KWI55" s="290"/>
      <c r="KWJ55" s="443"/>
      <c r="KWK55" s="443"/>
      <c r="KWL55" s="443"/>
      <c r="KWM55" s="291"/>
      <c r="KWN55" s="292"/>
      <c r="KWO55" s="293"/>
      <c r="KWP55" s="289"/>
      <c r="KWQ55" s="290"/>
      <c r="KWR55" s="443"/>
      <c r="KWS55" s="443"/>
      <c r="KWT55" s="443"/>
      <c r="KWU55" s="291"/>
      <c r="KWV55" s="292"/>
      <c r="KWW55" s="293"/>
      <c r="KWX55" s="289"/>
      <c r="KWY55" s="290"/>
      <c r="KWZ55" s="443"/>
      <c r="KXA55" s="443"/>
      <c r="KXB55" s="443"/>
      <c r="KXC55" s="291"/>
      <c r="KXD55" s="292"/>
      <c r="KXE55" s="293"/>
      <c r="KXF55" s="289"/>
      <c r="KXG55" s="290"/>
      <c r="KXH55" s="443"/>
      <c r="KXI55" s="443"/>
      <c r="KXJ55" s="443"/>
      <c r="KXK55" s="291"/>
      <c r="KXL55" s="292"/>
      <c r="KXM55" s="293"/>
      <c r="KXN55" s="289"/>
      <c r="KXO55" s="290"/>
      <c r="KXP55" s="443"/>
      <c r="KXQ55" s="443"/>
      <c r="KXR55" s="443"/>
      <c r="KXS55" s="291"/>
      <c r="KXT55" s="292"/>
      <c r="KXU55" s="293"/>
      <c r="KXV55" s="289"/>
      <c r="KXW55" s="290"/>
      <c r="KXX55" s="443"/>
      <c r="KXY55" s="443"/>
      <c r="KXZ55" s="443"/>
      <c r="KYA55" s="291"/>
      <c r="KYB55" s="292"/>
      <c r="KYC55" s="293"/>
      <c r="KYD55" s="289"/>
      <c r="KYE55" s="290"/>
      <c r="KYF55" s="443"/>
      <c r="KYG55" s="443"/>
      <c r="KYH55" s="443"/>
      <c r="KYI55" s="291"/>
      <c r="KYJ55" s="292"/>
      <c r="KYK55" s="293"/>
      <c r="KYL55" s="289"/>
      <c r="KYM55" s="290"/>
      <c r="KYN55" s="443"/>
      <c r="KYO55" s="443"/>
      <c r="KYP55" s="443"/>
      <c r="KYQ55" s="291"/>
      <c r="KYR55" s="292"/>
      <c r="KYS55" s="293"/>
      <c r="KYT55" s="289"/>
      <c r="KYU55" s="290"/>
      <c r="KYV55" s="443"/>
      <c r="KYW55" s="443"/>
      <c r="KYX55" s="443"/>
      <c r="KYY55" s="291"/>
      <c r="KYZ55" s="292"/>
      <c r="KZA55" s="293"/>
      <c r="KZB55" s="289"/>
      <c r="KZC55" s="290"/>
      <c r="KZD55" s="443"/>
      <c r="KZE55" s="443"/>
      <c r="KZF55" s="443"/>
      <c r="KZG55" s="291"/>
      <c r="KZH55" s="292"/>
      <c r="KZI55" s="293"/>
      <c r="KZJ55" s="289"/>
      <c r="KZK55" s="290"/>
      <c r="KZL55" s="443"/>
      <c r="KZM55" s="443"/>
      <c r="KZN55" s="443"/>
      <c r="KZO55" s="291"/>
      <c r="KZP55" s="292"/>
      <c r="KZQ55" s="293"/>
      <c r="KZR55" s="289"/>
      <c r="KZS55" s="290"/>
      <c r="KZT55" s="443"/>
      <c r="KZU55" s="443"/>
      <c r="KZV55" s="443"/>
      <c r="KZW55" s="291"/>
      <c r="KZX55" s="292"/>
      <c r="KZY55" s="293"/>
      <c r="KZZ55" s="289"/>
      <c r="LAA55" s="290"/>
      <c r="LAB55" s="443"/>
      <c r="LAC55" s="443"/>
      <c r="LAD55" s="443"/>
      <c r="LAE55" s="291"/>
      <c r="LAF55" s="292"/>
      <c r="LAG55" s="293"/>
      <c r="LAH55" s="289"/>
      <c r="LAI55" s="290"/>
      <c r="LAJ55" s="443"/>
      <c r="LAK55" s="443"/>
      <c r="LAL55" s="443"/>
      <c r="LAM55" s="291"/>
      <c r="LAN55" s="292"/>
      <c r="LAO55" s="293"/>
      <c r="LAP55" s="289"/>
      <c r="LAQ55" s="290"/>
      <c r="LAR55" s="443"/>
      <c r="LAS55" s="443"/>
      <c r="LAT55" s="443"/>
      <c r="LAU55" s="291"/>
      <c r="LAV55" s="292"/>
      <c r="LAW55" s="293"/>
      <c r="LAX55" s="289"/>
      <c r="LAY55" s="290"/>
      <c r="LAZ55" s="443"/>
      <c r="LBA55" s="443"/>
      <c r="LBB55" s="443"/>
      <c r="LBC55" s="291"/>
      <c r="LBD55" s="292"/>
      <c r="LBE55" s="293"/>
      <c r="LBF55" s="289"/>
      <c r="LBG55" s="290"/>
      <c r="LBH55" s="443"/>
      <c r="LBI55" s="443"/>
      <c r="LBJ55" s="443"/>
      <c r="LBK55" s="291"/>
      <c r="LBL55" s="292"/>
      <c r="LBM55" s="293"/>
      <c r="LBN55" s="289"/>
      <c r="LBO55" s="290"/>
      <c r="LBP55" s="443"/>
      <c r="LBQ55" s="443"/>
      <c r="LBR55" s="443"/>
      <c r="LBS55" s="291"/>
      <c r="LBT55" s="292"/>
      <c r="LBU55" s="293"/>
      <c r="LBV55" s="289"/>
      <c r="LBW55" s="290"/>
      <c r="LBX55" s="443"/>
      <c r="LBY55" s="443"/>
      <c r="LBZ55" s="443"/>
      <c r="LCA55" s="291"/>
      <c r="LCB55" s="292"/>
      <c r="LCC55" s="293"/>
      <c r="LCD55" s="289"/>
      <c r="LCE55" s="290"/>
      <c r="LCF55" s="443"/>
      <c r="LCG55" s="443"/>
      <c r="LCH55" s="443"/>
      <c r="LCI55" s="291"/>
      <c r="LCJ55" s="292"/>
      <c r="LCK55" s="293"/>
      <c r="LCL55" s="289"/>
      <c r="LCM55" s="290"/>
      <c r="LCN55" s="443"/>
      <c r="LCO55" s="443"/>
      <c r="LCP55" s="443"/>
      <c r="LCQ55" s="291"/>
      <c r="LCR55" s="292"/>
      <c r="LCS55" s="293"/>
      <c r="LCT55" s="289"/>
      <c r="LCU55" s="290"/>
      <c r="LCV55" s="443"/>
      <c r="LCW55" s="443"/>
      <c r="LCX55" s="443"/>
      <c r="LCY55" s="291"/>
      <c r="LCZ55" s="292"/>
      <c r="LDA55" s="293"/>
      <c r="LDB55" s="289"/>
      <c r="LDC55" s="290"/>
      <c r="LDD55" s="443"/>
      <c r="LDE55" s="443"/>
      <c r="LDF55" s="443"/>
      <c r="LDG55" s="291"/>
      <c r="LDH55" s="292"/>
      <c r="LDI55" s="293"/>
      <c r="LDJ55" s="289"/>
      <c r="LDK55" s="290"/>
      <c r="LDL55" s="443"/>
      <c r="LDM55" s="443"/>
      <c r="LDN55" s="443"/>
      <c r="LDO55" s="291"/>
      <c r="LDP55" s="292"/>
      <c r="LDQ55" s="293"/>
      <c r="LDR55" s="289"/>
      <c r="LDS55" s="290"/>
      <c r="LDT55" s="443"/>
      <c r="LDU55" s="443"/>
      <c r="LDV55" s="443"/>
      <c r="LDW55" s="291"/>
      <c r="LDX55" s="292"/>
      <c r="LDY55" s="293"/>
      <c r="LDZ55" s="289"/>
      <c r="LEA55" s="290"/>
      <c r="LEB55" s="443"/>
      <c r="LEC55" s="443"/>
      <c r="LED55" s="443"/>
      <c r="LEE55" s="291"/>
      <c r="LEF55" s="292"/>
      <c r="LEG55" s="293"/>
      <c r="LEH55" s="289"/>
      <c r="LEI55" s="290"/>
      <c r="LEJ55" s="443"/>
      <c r="LEK55" s="443"/>
      <c r="LEL55" s="443"/>
      <c r="LEM55" s="291"/>
      <c r="LEN55" s="292"/>
      <c r="LEO55" s="293"/>
      <c r="LEP55" s="289"/>
      <c r="LEQ55" s="290"/>
      <c r="LER55" s="443"/>
      <c r="LES55" s="443"/>
      <c r="LET55" s="443"/>
      <c r="LEU55" s="291"/>
      <c r="LEV55" s="292"/>
      <c r="LEW55" s="293"/>
      <c r="LEX55" s="289"/>
      <c r="LEY55" s="290"/>
      <c r="LEZ55" s="443"/>
      <c r="LFA55" s="443"/>
      <c r="LFB55" s="443"/>
      <c r="LFC55" s="291"/>
      <c r="LFD55" s="292"/>
      <c r="LFE55" s="293"/>
      <c r="LFF55" s="289"/>
      <c r="LFG55" s="290"/>
      <c r="LFH55" s="443"/>
      <c r="LFI55" s="443"/>
      <c r="LFJ55" s="443"/>
      <c r="LFK55" s="291"/>
      <c r="LFL55" s="292"/>
      <c r="LFM55" s="293"/>
      <c r="LFN55" s="289"/>
      <c r="LFO55" s="290"/>
      <c r="LFP55" s="443"/>
      <c r="LFQ55" s="443"/>
      <c r="LFR55" s="443"/>
      <c r="LFS55" s="291"/>
      <c r="LFT55" s="292"/>
      <c r="LFU55" s="293"/>
      <c r="LFV55" s="289"/>
      <c r="LFW55" s="290"/>
      <c r="LFX55" s="443"/>
      <c r="LFY55" s="443"/>
      <c r="LFZ55" s="443"/>
      <c r="LGA55" s="291"/>
      <c r="LGB55" s="292"/>
      <c r="LGC55" s="293"/>
      <c r="LGD55" s="289"/>
      <c r="LGE55" s="290"/>
      <c r="LGF55" s="443"/>
      <c r="LGG55" s="443"/>
      <c r="LGH55" s="443"/>
      <c r="LGI55" s="291"/>
      <c r="LGJ55" s="292"/>
      <c r="LGK55" s="293"/>
      <c r="LGL55" s="289"/>
      <c r="LGM55" s="290"/>
      <c r="LGN55" s="443"/>
      <c r="LGO55" s="443"/>
      <c r="LGP55" s="443"/>
      <c r="LGQ55" s="291"/>
      <c r="LGR55" s="292"/>
      <c r="LGS55" s="293"/>
      <c r="LGT55" s="289"/>
      <c r="LGU55" s="290"/>
      <c r="LGV55" s="443"/>
      <c r="LGW55" s="443"/>
      <c r="LGX55" s="443"/>
      <c r="LGY55" s="291"/>
      <c r="LGZ55" s="292"/>
      <c r="LHA55" s="293"/>
      <c r="LHB55" s="289"/>
      <c r="LHC55" s="290"/>
      <c r="LHD55" s="443"/>
      <c r="LHE55" s="443"/>
      <c r="LHF55" s="443"/>
      <c r="LHG55" s="291"/>
      <c r="LHH55" s="292"/>
      <c r="LHI55" s="293"/>
      <c r="LHJ55" s="289"/>
      <c r="LHK55" s="290"/>
      <c r="LHL55" s="443"/>
      <c r="LHM55" s="443"/>
      <c r="LHN55" s="443"/>
      <c r="LHO55" s="291"/>
      <c r="LHP55" s="292"/>
      <c r="LHQ55" s="293"/>
      <c r="LHR55" s="289"/>
      <c r="LHS55" s="290"/>
      <c r="LHT55" s="443"/>
      <c r="LHU55" s="443"/>
      <c r="LHV55" s="443"/>
      <c r="LHW55" s="291"/>
      <c r="LHX55" s="292"/>
      <c r="LHY55" s="293"/>
      <c r="LHZ55" s="289"/>
      <c r="LIA55" s="290"/>
      <c r="LIB55" s="443"/>
      <c r="LIC55" s="443"/>
      <c r="LID55" s="443"/>
      <c r="LIE55" s="291"/>
      <c r="LIF55" s="292"/>
      <c r="LIG55" s="293"/>
      <c r="LIH55" s="289"/>
      <c r="LII55" s="290"/>
      <c r="LIJ55" s="443"/>
      <c r="LIK55" s="443"/>
      <c r="LIL55" s="443"/>
      <c r="LIM55" s="291"/>
      <c r="LIN55" s="292"/>
      <c r="LIO55" s="293"/>
      <c r="LIP55" s="289"/>
      <c r="LIQ55" s="290"/>
      <c r="LIR55" s="443"/>
      <c r="LIS55" s="443"/>
      <c r="LIT55" s="443"/>
      <c r="LIU55" s="291"/>
      <c r="LIV55" s="292"/>
      <c r="LIW55" s="293"/>
      <c r="LIX55" s="289"/>
      <c r="LIY55" s="290"/>
      <c r="LIZ55" s="443"/>
      <c r="LJA55" s="443"/>
      <c r="LJB55" s="443"/>
      <c r="LJC55" s="291"/>
      <c r="LJD55" s="292"/>
      <c r="LJE55" s="293"/>
      <c r="LJF55" s="289"/>
      <c r="LJG55" s="290"/>
      <c r="LJH55" s="443"/>
      <c r="LJI55" s="443"/>
      <c r="LJJ55" s="443"/>
      <c r="LJK55" s="291"/>
      <c r="LJL55" s="292"/>
      <c r="LJM55" s="293"/>
      <c r="LJN55" s="289"/>
      <c r="LJO55" s="290"/>
      <c r="LJP55" s="443"/>
      <c r="LJQ55" s="443"/>
      <c r="LJR55" s="443"/>
      <c r="LJS55" s="291"/>
      <c r="LJT55" s="292"/>
      <c r="LJU55" s="293"/>
      <c r="LJV55" s="289"/>
      <c r="LJW55" s="290"/>
      <c r="LJX55" s="443"/>
      <c r="LJY55" s="443"/>
      <c r="LJZ55" s="443"/>
      <c r="LKA55" s="291"/>
      <c r="LKB55" s="292"/>
      <c r="LKC55" s="293"/>
      <c r="LKD55" s="289"/>
      <c r="LKE55" s="290"/>
      <c r="LKF55" s="443"/>
      <c r="LKG55" s="443"/>
      <c r="LKH55" s="443"/>
      <c r="LKI55" s="291"/>
      <c r="LKJ55" s="292"/>
      <c r="LKK55" s="293"/>
      <c r="LKL55" s="289"/>
      <c r="LKM55" s="290"/>
      <c r="LKN55" s="443"/>
      <c r="LKO55" s="443"/>
      <c r="LKP55" s="443"/>
      <c r="LKQ55" s="291"/>
      <c r="LKR55" s="292"/>
      <c r="LKS55" s="293"/>
      <c r="LKT55" s="289"/>
      <c r="LKU55" s="290"/>
      <c r="LKV55" s="443"/>
      <c r="LKW55" s="443"/>
      <c r="LKX55" s="443"/>
      <c r="LKY55" s="291"/>
      <c r="LKZ55" s="292"/>
      <c r="LLA55" s="293"/>
      <c r="LLB55" s="289"/>
      <c r="LLC55" s="290"/>
      <c r="LLD55" s="443"/>
      <c r="LLE55" s="443"/>
      <c r="LLF55" s="443"/>
      <c r="LLG55" s="291"/>
      <c r="LLH55" s="292"/>
      <c r="LLI55" s="293"/>
      <c r="LLJ55" s="289"/>
      <c r="LLK55" s="290"/>
      <c r="LLL55" s="443"/>
      <c r="LLM55" s="443"/>
      <c r="LLN55" s="443"/>
      <c r="LLO55" s="291"/>
      <c r="LLP55" s="292"/>
      <c r="LLQ55" s="293"/>
      <c r="LLR55" s="289"/>
      <c r="LLS55" s="290"/>
      <c r="LLT55" s="443"/>
      <c r="LLU55" s="443"/>
      <c r="LLV55" s="443"/>
      <c r="LLW55" s="291"/>
      <c r="LLX55" s="292"/>
      <c r="LLY55" s="293"/>
      <c r="LLZ55" s="289"/>
      <c r="LMA55" s="290"/>
      <c r="LMB55" s="443"/>
      <c r="LMC55" s="443"/>
      <c r="LMD55" s="443"/>
      <c r="LME55" s="291"/>
      <c r="LMF55" s="292"/>
      <c r="LMG55" s="293"/>
      <c r="LMH55" s="289"/>
      <c r="LMI55" s="290"/>
      <c r="LMJ55" s="443"/>
      <c r="LMK55" s="443"/>
      <c r="LML55" s="443"/>
      <c r="LMM55" s="291"/>
      <c r="LMN55" s="292"/>
      <c r="LMO55" s="293"/>
      <c r="LMP55" s="289"/>
      <c r="LMQ55" s="290"/>
      <c r="LMR55" s="443"/>
      <c r="LMS55" s="443"/>
      <c r="LMT55" s="443"/>
      <c r="LMU55" s="291"/>
      <c r="LMV55" s="292"/>
      <c r="LMW55" s="293"/>
      <c r="LMX55" s="289"/>
      <c r="LMY55" s="290"/>
      <c r="LMZ55" s="443"/>
      <c r="LNA55" s="443"/>
      <c r="LNB55" s="443"/>
      <c r="LNC55" s="291"/>
      <c r="LND55" s="292"/>
      <c r="LNE55" s="293"/>
      <c r="LNF55" s="289"/>
      <c r="LNG55" s="290"/>
      <c r="LNH55" s="443"/>
      <c r="LNI55" s="443"/>
      <c r="LNJ55" s="443"/>
      <c r="LNK55" s="291"/>
      <c r="LNL55" s="292"/>
      <c r="LNM55" s="293"/>
      <c r="LNN55" s="289"/>
      <c r="LNO55" s="290"/>
      <c r="LNP55" s="443"/>
      <c r="LNQ55" s="443"/>
      <c r="LNR55" s="443"/>
      <c r="LNS55" s="291"/>
      <c r="LNT55" s="292"/>
      <c r="LNU55" s="293"/>
      <c r="LNV55" s="289"/>
      <c r="LNW55" s="290"/>
      <c r="LNX55" s="443"/>
      <c r="LNY55" s="443"/>
      <c r="LNZ55" s="443"/>
      <c r="LOA55" s="291"/>
      <c r="LOB55" s="292"/>
      <c r="LOC55" s="293"/>
      <c r="LOD55" s="289"/>
      <c r="LOE55" s="290"/>
      <c r="LOF55" s="443"/>
      <c r="LOG55" s="443"/>
      <c r="LOH55" s="443"/>
      <c r="LOI55" s="291"/>
      <c r="LOJ55" s="292"/>
      <c r="LOK55" s="293"/>
      <c r="LOL55" s="289"/>
      <c r="LOM55" s="290"/>
      <c r="LON55" s="443"/>
      <c r="LOO55" s="443"/>
      <c r="LOP55" s="443"/>
      <c r="LOQ55" s="291"/>
      <c r="LOR55" s="292"/>
      <c r="LOS55" s="293"/>
      <c r="LOT55" s="289"/>
      <c r="LOU55" s="290"/>
      <c r="LOV55" s="443"/>
      <c r="LOW55" s="443"/>
      <c r="LOX55" s="443"/>
      <c r="LOY55" s="291"/>
      <c r="LOZ55" s="292"/>
      <c r="LPA55" s="293"/>
      <c r="LPB55" s="289"/>
      <c r="LPC55" s="290"/>
      <c r="LPD55" s="443"/>
      <c r="LPE55" s="443"/>
      <c r="LPF55" s="443"/>
      <c r="LPG55" s="291"/>
      <c r="LPH55" s="292"/>
      <c r="LPI55" s="293"/>
      <c r="LPJ55" s="289"/>
      <c r="LPK55" s="290"/>
      <c r="LPL55" s="443"/>
      <c r="LPM55" s="443"/>
      <c r="LPN55" s="443"/>
      <c r="LPO55" s="291"/>
      <c r="LPP55" s="292"/>
      <c r="LPQ55" s="293"/>
      <c r="LPR55" s="289"/>
      <c r="LPS55" s="290"/>
      <c r="LPT55" s="443"/>
      <c r="LPU55" s="443"/>
      <c r="LPV55" s="443"/>
      <c r="LPW55" s="291"/>
      <c r="LPX55" s="292"/>
      <c r="LPY55" s="293"/>
      <c r="LPZ55" s="289"/>
      <c r="LQA55" s="290"/>
      <c r="LQB55" s="443"/>
      <c r="LQC55" s="443"/>
      <c r="LQD55" s="443"/>
      <c r="LQE55" s="291"/>
      <c r="LQF55" s="292"/>
      <c r="LQG55" s="293"/>
      <c r="LQH55" s="289"/>
      <c r="LQI55" s="290"/>
      <c r="LQJ55" s="443"/>
      <c r="LQK55" s="443"/>
      <c r="LQL55" s="443"/>
      <c r="LQM55" s="291"/>
      <c r="LQN55" s="292"/>
      <c r="LQO55" s="293"/>
      <c r="LQP55" s="289"/>
      <c r="LQQ55" s="290"/>
      <c r="LQR55" s="443"/>
      <c r="LQS55" s="443"/>
      <c r="LQT55" s="443"/>
      <c r="LQU55" s="291"/>
      <c r="LQV55" s="292"/>
      <c r="LQW55" s="293"/>
      <c r="LQX55" s="289"/>
      <c r="LQY55" s="290"/>
      <c r="LQZ55" s="443"/>
      <c r="LRA55" s="443"/>
      <c r="LRB55" s="443"/>
      <c r="LRC55" s="291"/>
      <c r="LRD55" s="292"/>
      <c r="LRE55" s="293"/>
      <c r="LRF55" s="289"/>
      <c r="LRG55" s="290"/>
      <c r="LRH55" s="443"/>
      <c r="LRI55" s="443"/>
      <c r="LRJ55" s="443"/>
      <c r="LRK55" s="291"/>
      <c r="LRL55" s="292"/>
      <c r="LRM55" s="293"/>
      <c r="LRN55" s="289"/>
      <c r="LRO55" s="290"/>
      <c r="LRP55" s="443"/>
      <c r="LRQ55" s="443"/>
      <c r="LRR55" s="443"/>
      <c r="LRS55" s="291"/>
      <c r="LRT55" s="292"/>
      <c r="LRU55" s="293"/>
      <c r="LRV55" s="289"/>
      <c r="LRW55" s="290"/>
      <c r="LRX55" s="443"/>
      <c r="LRY55" s="443"/>
      <c r="LRZ55" s="443"/>
      <c r="LSA55" s="291"/>
      <c r="LSB55" s="292"/>
      <c r="LSC55" s="293"/>
      <c r="LSD55" s="289"/>
      <c r="LSE55" s="290"/>
      <c r="LSF55" s="443"/>
      <c r="LSG55" s="443"/>
      <c r="LSH55" s="443"/>
      <c r="LSI55" s="291"/>
      <c r="LSJ55" s="292"/>
      <c r="LSK55" s="293"/>
      <c r="LSL55" s="289"/>
      <c r="LSM55" s="290"/>
      <c r="LSN55" s="443"/>
      <c r="LSO55" s="443"/>
      <c r="LSP55" s="443"/>
      <c r="LSQ55" s="291"/>
      <c r="LSR55" s="292"/>
      <c r="LSS55" s="293"/>
      <c r="LST55" s="289"/>
      <c r="LSU55" s="290"/>
      <c r="LSV55" s="443"/>
      <c r="LSW55" s="443"/>
      <c r="LSX55" s="443"/>
      <c r="LSY55" s="291"/>
      <c r="LSZ55" s="292"/>
      <c r="LTA55" s="293"/>
      <c r="LTB55" s="289"/>
      <c r="LTC55" s="290"/>
      <c r="LTD55" s="443"/>
      <c r="LTE55" s="443"/>
      <c r="LTF55" s="443"/>
      <c r="LTG55" s="291"/>
      <c r="LTH55" s="292"/>
      <c r="LTI55" s="293"/>
      <c r="LTJ55" s="289"/>
      <c r="LTK55" s="290"/>
      <c r="LTL55" s="443"/>
      <c r="LTM55" s="443"/>
      <c r="LTN55" s="443"/>
      <c r="LTO55" s="291"/>
      <c r="LTP55" s="292"/>
      <c r="LTQ55" s="293"/>
      <c r="LTR55" s="289"/>
      <c r="LTS55" s="290"/>
      <c r="LTT55" s="443"/>
      <c r="LTU55" s="443"/>
      <c r="LTV55" s="443"/>
      <c r="LTW55" s="291"/>
      <c r="LTX55" s="292"/>
      <c r="LTY55" s="293"/>
      <c r="LTZ55" s="289"/>
      <c r="LUA55" s="290"/>
      <c r="LUB55" s="443"/>
      <c r="LUC55" s="443"/>
      <c r="LUD55" s="443"/>
      <c r="LUE55" s="291"/>
      <c r="LUF55" s="292"/>
      <c r="LUG55" s="293"/>
      <c r="LUH55" s="289"/>
      <c r="LUI55" s="290"/>
      <c r="LUJ55" s="443"/>
      <c r="LUK55" s="443"/>
      <c r="LUL55" s="443"/>
      <c r="LUM55" s="291"/>
      <c r="LUN55" s="292"/>
      <c r="LUO55" s="293"/>
      <c r="LUP55" s="289"/>
      <c r="LUQ55" s="290"/>
      <c r="LUR55" s="443"/>
      <c r="LUS55" s="443"/>
      <c r="LUT55" s="443"/>
      <c r="LUU55" s="291"/>
      <c r="LUV55" s="292"/>
      <c r="LUW55" s="293"/>
      <c r="LUX55" s="289"/>
      <c r="LUY55" s="290"/>
      <c r="LUZ55" s="443"/>
      <c r="LVA55" s="443"/>
      <c r="LVB55" s="443"/>
      <c r="LVC55" s="291"/>
      <c r="LVD55" s="292"/>
      <c r="LVE55" s="293"/>
      <c r="LVF55" s="289"/>
      <c r="LVG55" s="290"/>
      <c r="LVH55" s="443"/>
      <c r="LVI55" s="443"/>
      <c r="LVJ55" s="443"/>
      <c r="LVK55" s="291"/>
      <c r="LVL55" s="292"/>
      <c r="LVM55" s="293"/>
      <c r="LVN55" s="289"/>
      <c r="LVO55" s="290"/>
      <c r="LVP55" s="443"/>
      <c r="LVQ55" s="443"/>
      <c r="LVR55" s="443"/>
      <c r="LVS55" s="291"/>
      <c r="LVT55" s="292"/>
      <c r="LVU55" s="293"/>
      <c r="LVV55" s="289"/>
      <c r="LVW55" s="290"/>
      <c r="LVX55" s="443"/>
      <c r="LVY55" s="443"/>
      <c r="LVZ55" s="443"/>
      <c r="LWA55" s="291"/>
      <c r="LWB55" s="292"/>
      <c r="LWC55" s="293"/>
      <c r="LWD55" s="289"/>
      <c r="LWE55" s="290"/>
      <c r="LWF55" s="443"/>
      <c r="LWG55" s="443"/>
      <c r="LWH55" s="443"/>
      <c r="LWI55" s="291"/>
      <c r="LWJ55" s="292"/>
      <c r="LWK55" s="293"/>
      <c r="LWL55" s="289"/>
      <c r="LWM55" s="290"/>
      <c r="LWN55" s="443"/>
      <c r="LWO55" s="443"/>
      <c r="LWP55" s="443"/>
      <c r="LWQ55" s="291"/>
      <c r="LWR55" s="292"/>
      <c r="LWS55" s="293"/>
      <c r="LWT55" s="289"/>
      <c r="LWU55" s="290"/>
      <c r="LWV55" s="443"/>
      <c r="LWW55" s="443"/>
      <c r="LWX55" s="443"/>
      <c r="LWY55" s="291"/>
      <c r="LWZ55" s="292"/>
      <c r="LXA55" s="293"/>
      <c r="LXB55" s="289"/>
      <c r="LXC55" s="290"/>
      <c r="LXD55" s="443"/>
      <c r="LXE55" s="443"/>
      <c r="LXF55" s="443"/>
      <c r="LXG55" s="291"/>
      <c r="LXH55" s="292"/>
      <c r="LXI55" s="293"/>
      <c r="LXJ55" s="289"/>
      <c r="LXK55" s="290"/>
      <c r="LXL55" s="443"/>
      <c r="LXM55" s="443"/>
      <c r="LXN55" s="443"/>
      <c r="LXO55" s="291"/>
      <c r="LXP55" s="292"/>
      <c r="LXQ55" s="293"/>
      <c r="LXR55" s="289"/>
      <c r="LXS55" s="290"/>
      <c r="LXT55" s="443"/>
      <c r="LXU55" s="443"/>
      <c r="LXV55" s="443"/>
      <c r="LXW55" s="291"/>
      <c r="LXX55" s="292"/>
      <c r="LXY55" s="293"/>
      <c r="LXZ55" s="289"/>
      <c r="LYA55" s="290"/>
      <c r="LYB55" s="443"/>
      <c r="LYC55" s="443"/>
      <c r="LYD55" s="443"/>
      <c r="LYE55" s="291"/>
      <c r="LYF55" s="292"/>
      <c r="LYG55" s="293"/>
      <c r="LYH55" s="289"/>
      <c r="LYI55" s="290"/>
      <c r="LYJ55" s="443"/>
      <c r="LYK55" s="443"/>
      <c r="LYL55" s="443"/>
      <c r="LYM55" s="291"/>
      <c r="LYN55" s="292"/>
      <c r="LYO55" s="293"/>
      <c r="LYP55" s="289"/>
      <c r="LYQ55" s="290"/>
      <c r="LYR55" s="443"/>
      <c r="LYS55" s="443"/>
      <c r="LYT55" s="443"/>
      <c r="LYU55" s="291"/>
      <c r="LYV55" s="292"/>
      <c r="LYW55" s="293"/>
      <c r="LYX55" s="289"/>
      <c r="LYY55" s="290"/>
      <c r="LYZ55" s="443"/>
      <c r="LZA55" s="443"/>
      <c r="LZB55" s="443"/>
      <c r="LZC55" s="291"/>
      <c r="LZD55" s="292"/>
      <c r="LZE55" s="293"/>
      <c r="LZF55" s="289"/>
      <c r="LZG55" s="290"/>
      <c r="LZH55" s="443"/>
      <c r="LZI55" s="443"/>
      <c r="LZJ55" s="443"/>
      <c r="LZK55" s="291"/>
      <c r="LZL55" s="292"/>
      <c r="LZM55" s="293"/>
      <c r="LZN55" s="289"/>
      <c r="LZO55" s="290"/>
      <c r="LZP55" s="443"/>
      <c r="LZQ55" s="443"/>
      <c r="LZR55" s="443"/>
      <c r="LZS55" s="291"/>
      <c r="LZT55" s="292"/>
      <c r="LZU55" s="293"/>
      <c r="LZV55" s="289"/>
      <c r="LZW55" s="290"/>
      <c r="LZX55" s="443"/>
      <c r="LZY55" s="443"/>
      <c r="LZZ55" s="443"/>
      <c r="MAA55" s="291"/>
      <c r="MAB55" s="292"/>
      <c r="MAC55" s="293"/>
      <c r="MAD55" s="289"/>
      <c r="MAE55" s="290"/>
      <c r="MAF55" s="443"/>
      <c r="MAG55" s="443"/>
      <c r="MAH55" s="443"/>
      <c r="MAI55" s="291"/>
      <c r="MAJ55" s="292"/>
      <c r="MAK55" s="293"/>
      <c r="MAL55" s="289"/>
      <c r="MAM55" s="290"/>
      <c r="MAN55" s="443"/>
      <c r="MAO55" s="443"/>
      <c r="MAP55" s="443"/>
      <c r="MAQ55" s="291"/>
      <c r="MAR55" s="292"/>
      <c r="MAS55" s="293"/>
      <c r="MAT55" s="289"/>
      <c r="MAU55" s="290"/>
      <c r="MAV55" s="443"/>
      <c r="MAW55" s="443"/>
      <c r="MAX55" s="443"/>
      <c r="MAY55" s="291"/>
      <c r="MAZ55" s="292"/>
      <c r="MBA55" s="293"/>
      <c r="MBB55" s="289"/>
      <c r="MBC55" s="290"/>
      <c r="MBD55" s="443"/>
      <c r="MBE55" s="443"/>
      <c r="MBF55" s="443"/>
      <c r="MBG55" s="291"/>
      <c r="MBH55" s="292"/>
      <c r="MBI55" s="293"/>
      <c r="MBJ55" s="289"/>
      <c r="MBK55" s="290"/>
      <c r="MBL55" s="443"/>
      <c r="MBM55" s="443"/>
      <c r="MBN55" s="443"/>
      <c r="MBO55" s="291"/>
      <c r="MBP55" s="292"/>
      <c r="MBQ55" s="293"/>
      <c r="MBR55" s="289"/>
      <c r="MBS55" s="290"/>
      <c r="MBT55" s="443"/>
      <c r="MBU55" s="443"/>
      <c r="MBV55" s="443"/>
      <c r="MBW55" s="291"/>
      <c r="MBX55" s="292"/>
      <c r="MBY55" s="293"/>
      <c r="MBZ55" s="289"/>
      <c r="MCA55" s="290"/>
      <c r="MCB55" s="443"/>
      <c r="MCC55" s="443"/>
      <c r="MCD55" s="443"/>
      <c r="MCE55" s="291"/>
      <c r="MCF55" s="292"/>
      <c r="MCG55" s="293"/>
      <c r="MCH55" s="289"/>
      <c r="MCI55" s="290"/>
      <c r="MCJ55" s="443"/>
      <c r="MCK55" s="443"/>
      <c r="MCL55" s="443"/>
      <c r="MCM55" s="291"/>
      <c r="MCN55" s="292"/>
      <c r="MCO55" s="293"/>
      <c r="MCP55" s="289"/>
      <c r="MCQ55" s="290"/>
      <c r="MCR55" s="443"/>
      <c r="MCS55" s="443"/>
      <c r="MCT55" s="443"/>
      <c r="MCU55" s="291"/>
      <c r="MCV55" s="292"/>
      <c r="MCW55" s="293"/>
      <c r="MCX55" s="289"/>
      <c r="MCY55" s="290"/>
      <c r="MCZ55" s="443"/>
      <c r="MDA55" s="443"/>
      <c r="MDB55" s="443"/>
      <c r="MDC55" s="291"/>
      <c r="MDD55" s="292"/>
      <c r="MDE55" s="293"/>
      <c r="MDF55" s="289"/>
      <c r="MDG55" s="290"/>
      <c r="MDH55" s="443"/>
      <c r="MDI55" s="443"/>
      <c r="MDJ55" s="443"/>
      <c r="MDK55" s="291"/>
      <c r="MDL55" s="292"/>
      <c r="MDM55" s="293"/>
      <c r="MDN55" s="289"/>
      <c r="MDO55" s="290"/>
      <c r="MDP55" s="443"/>
      <c r="MDQ55" s="443"/>
      <c r="MDR55" s="443"/>
      <c r="MDS55" s="291"/>
      <c r="MDT55" s="292"/>
      <c r="MDU55" s="293"/>
      <c r="MDV55" s="289"/>
      <c r="MDW55" s="290"/>
      <c r="MDX55" s="443"/>
      <c r="MDY55" s="443"/>
      <c r="MDZ55" s="443"/>
      <c r="MEA55" s="291"/>
      <c r="MEB55" s="292"/>
      <c r="MEC55" s="293"/>
      <c r="MED55" s="289"/>
      <c r="MEE55" s="290"/>
      <c r="MEF55" s="443"/>
      <c r="MEG55" s="443"/>
      <c r="MEH55" s="443"/>
      <c r="MEI55" s="291"/>
      <c r="MEJ55" s="292"/>
      <c r="MEK55" s="293"/>
      <c r="MEL55" s="289"/>
      <c r="MEM55" s="290"/>
      <c r="MEN55" s="443"/>
      <c r="MEO55" s="443"/>
      <c r="MEP55" s="443"/>
      <c r="MEQ55" s="291"/>
      <c r="MER55" s="292"/>
      <c r="MES55" s="293"/>
      <c r="MET55" s="289"/>
      <c r="MEU55" s="290"/>
      <c r="MEV55" s="443"/>
      <c r="MEW55" s="443"/>
      <c r="MEX55" s="443"/>
      <c r="MEY55" s="291"/>
      <c r="MEZ55" s="292"/>
      <c r="MFA55" s="293"/>
      <c r="MFB55" s="289"/>
      <c r="MFC55" s="290"/>
      <c r="MFD55" s="443"/>
      <c r="MFE55" s="443"/>
      <c r="MFF55" s="443"/>
      <c r="MFG55" s="291"/>
      <c r="MFH55" s="292"/>
      <c r="MFI55" s="293"/>
      <c r="MFJ55" s="289"/>
      <c r="MFK55" s="290"/>
      <c r="MFL55" s="443"/>
      <c r="MFM55" s="443"/>
      <c r="MFN55" s="443"/>
      <c r="MFO55" s="291"/>
      <c r="MFP55" s="292"/>
      <c r="MFQ55" s="293"/>
      <c r="MFR55" s="289"/>
      <c r="MFS55" s="290"/>
      <c r="MFT55" s="443"/>
      <c r="MFU55" s="443"/>
      <c r="MFV55" s="443"/>
      <c r="MFW55" s="291"/>
      <c r="MFX55" s="292"/>
      <c r="MFY55" s="293"/>
      <c r="MFZ55" s="289"/>
      <c r="MGA55" s="290"/>
      <c r="MGB55" s="443"/>
      <c r="MGC55" s="443"/>
      <c r="MGD55" s="443"/>
      <c r="MGE55" s="291"/>
      <c r="MGF55" s="292"/>
      <c r="MGG55" s="293"/>
      <c r="MGH55" s="289"/>
      <c r="MGI55" s="290"/>
      <c r="MGJ55" s="443"/>
      <c r="MGK55" s="443"/>
      <c r="MGL55" s="443"/>
      <c r="MGM55" s="291"/>
      <c r="MGN55" s="292"/>
      <c r="MGO55" s="293"/>
      <c r="MGP55" s="289"/>
      <c r="MGQ55" s="290"/>
      <c r="MGR55" s="443"/>
      <c r="MGS55" s="443"/>
      <c r="MGT55" s="443"/>
      <c r="MGU55" s="291"/>
      <c r="MGV55" s="292"/>
      <c r="MGW55" s="293"/>
      <c r="MGX55" s="289"/>
      <c r="MGY55" s="290"/>
      <c r="MGZ55" s="443"/>
      <c r="MHA55" s="443"/>
      <c r="MHB55" s="443"/>
      <c r="MHC55" s="291"/>
      <c r="MHD55" s="292"/>
      <c r="MHE55" s="293"/>
      <c r="MHF55" s="289"/>
      <c r="MHG55" s="290"/>
      <c r="MHH55" s="443"/>
      <c r="MHI55" s="443"/>
      <c r="MHJ55" s="443"/>
      <c r="MHK55" s="291"/>
      <c r="MHL55" s="292"/>
      <c r="MHM55" s="293"/>
      <c r="MHN55" s="289"/>
      <c r="MHO55" s="290"/>
      <c r="MHP55" s="443"/>
      <c r="MHQ55" s="443"/>
      <c r="MHR55" s="443"/>
      <c r="MHS55" s="291"/>
      <c r="MHT55" s="292"/>
      <c r="MHU55" s="293"/>
      <c r="MHV55" s="289"/>
      <c r="MHW55" s="290"/>
      <c r="MHX55" s="443"/>
      <c r="MHY55" s="443"/>
      <c r="MHZ55" s="443"/>
      <c r="MIA55" s="291"/>
      <c r="MIB55" s="292"/>
      <c r="MIC55" s="293"/>
      <c r="MID55" s="289"/>
      <c r="MIE55" s="290"/>
      <c r="MIF55" s="443"/>
      <c r="MIG55" s="443"/>
      <c r="MIH55" s="443"/>
      <c r="MII55" s="291"/>
      <c r="MIJ55" s="292"/>
      <c r="MIK55" s="293"/>
      <c r="MIL55" s="289"/>
      <c r="MIM55" s="290"/>
      <c r="MIN55" s="443"/>
      <c r="MIO55" s="443"/>
      <c r="MIP55" s="443"/>
      <c r="MIQ55" s="291"/>
      <c r="MIR55" s="292"/>
      <c r="MIS55" s="293"/>
      <c r="MIT55" s="289"/>
      <c r="MIU55" s="290"/>
      <c r="MIV55" s="443"/>
      <c r="MIW55" s="443"/>
      <c r="MIX55" s="443"/>
      <c r="MIY55" s="291"/>
      <c r="MIZ55" s="292"/>
      <c r="MJA55" s="293"/>
      <c r="MJB55" s="289"/>
      <c r="MJC55" s="290"/>
      <c r="MJD55" s="443"/>
      <c r="MJE55" s="443"/>
      <c r="MJF55" s="443"/>
      <c r="MJG55" s="291"/>
      <c r="MJH55" s="292"/>
      <c r="MJI55" s="293"/>
      <c r="MJJ55" s="289"/>
      <c r="MJK55" s="290"/>
      <c r="MJL55" s="443"/>
      <c r="MJM55" s="443"/>
      <c r="MJN55" s="443"/>
      <c r="MJO55" s="291"/>
      <c r="MJP55" s="292"/>
      <c r="MJQ55" s="293"/>
      <c r="MJR55" s="289"/>
      <c r="MJS55" s="290"/>
      <c r="MJT55" s="443"/>
      <c r="MJU55" s="443"/>
      <c r="MJV55" s="443"/>
      <c r="MJW55" s="291"/>
      <c r="MJX55" s="292"/>
      <c r="MJY55" s="293"/>
      <c r="MJZ55" s="289"/>
      <c r="MKA55" s="290"/>
      <c r="MKB55" s="443"/>
      <c r="MKC55" s="443"/>
      <c r="MKD55" s="443"/>
      <c r="MKE55" s="291"/>
      <c r="MKF55" s="292"/>
      <c r="MKG55" s="293"/>
      <c r="MKH55" s="289"/>
      <c r="MKI55" s="290"/>
      <c r="MKJ55" s="443"/>
      <c r="MKK55" s="443"/>
      <c r="MKL55" s="443"/>
      <c r="MKM55" s="291"/>
      <c r="MKN55" s="292"/>
      <c r="MKO55" s="293"/>
      <c r="MKP55" s="289"/>
      <c r="MKQ55" s="290"/>
      <c r="MKR55" s="443"/>
      <c r="MKS55" s="443"/>
      <c r="MKT55" s="443"/>
      <c r="MKU55" s="291"/>
      <c r="MKV55" s="292"/>
      <c r="MKW55" s="293"/>
      <c r="MKX55" s="289"/>
      <c r="MKY55" s="290"/>
      <c r="MKZ55" s="443"/>
      <c r="MLA55" s="443"/>
      <c r="MLB55" s="443"/>
      <c r="MLC55" s="291"/>
      <c r="MLD55" s="292"/>
      <c r="MLE55" s="293"/>
      <c r="MLF55" s="289"/>
      <c r="MLG55" s="290"/>
      <c r="MLH55" s="443"/>
      <c r="MLI55" s="443"/>
      <c r="MLJ55" s="443"/>
      <c r="MLK55" s="291"/>
      <c r="MLL55" s="292"/>
      <c r="MLM55" s="293"/>
      <c r="MLN55" s="289"/>
      <c r="MLO55" s="290"/>
      <c r="MLP55" s="443"/>
      <c r="MLQ55" s="443"/>
      <c r="MLR55" s="443"/>
      <c r="MLS55" s="291"/>
      <c r="MLT55" s="292"/>
      <c r="MLU55" s="293"/>
      <c r="MLV55" s="289"/>
      <c r="MLW55" s="290"/>
      <c r="MLX55" s="443"/>
      <c r="MLY55" s="443"/>
      <c r="MLZ55" s="443"/>
      <c r="MMA55" s="291"/>
      <c r="MMB55" s="292"/>
      <c r="MMC55" s="293"/>
      <c r="MMD55" s="289"/>
      <c r="MME55" s="290"/>
      <c r="MMF55" s="443"/>
      <c r="MMG55" s="443"/>
      <c r="MMH55" s="443"/>
      <c r="MMI55" s="291"/>
      <c r="MMJ55" s="292"/>
      <c r="MMK55" s="293"/>
      <c r="MML55" s="289"/>
      <c r="MMM55" s="290"/>
      <c r="MMN55" s="443"/>
      <c r="MMO55" s="443"/>
      <c r="MMP55" s="443"/>
      <c r="MMQ55" s="291"/>
      <c r="MMR55" s="292"/>
      <c r="MMS55" s="293"/>
      <c r="MMT55" s="289"/>
      <c r="MMU55" s="290"/>
      <c r="MMV55" s="443"/>
      <c r="MMW55" s="443"/>
      <c r="MMX55" s="443"/>
      <c r="MMY55" s="291"/>
      <c r="MMZ55" s="292"/>
      <c r="MNA55" s="293"/>
      <c r="MNB55" s="289"/>
      <c r="MNC55" s="290"/>
      <c r="MND55" s="443"/>
      <c r="MNE55" s="443"/>
      <c r="MNF55" s="443"/>
      <c r="MNG55" s="291"/>
      <c r="MNH55" s="292"/>
      <c r="MNI55" s="293"/>
      <c r="MNJ55" s="289"/>
      <c r="MNK55" s="290"/>
      <c r="MNL55" s="443"/>
      <c r="MNM55" s="443"/>
      <c r="MNN55" s="443"/>
      <c r="MNO55" s="291"/>
      <c r="MNP55" s="292"/>
      <c r="MNQ55" s="293"/>
      <c r="MNR55" s="289"/>
      <c r="MNS55" s="290"/>
      <c r="MNT55" s="443"/>
      <c r="MNU55" s="443"/>
      <c r="MNV55" s="443"/>
      <c r="MNW55" s="291"/>
      <c r="MNX55" s="292"/>
      <c r="MNY55" s="293"/>
      <c r="MNZ55" s="289"/>
      <c r="MOA55" s="290"/>
      <c r="MOB55" s="443"/>
      <c r="MOC55" s="443"/>
      <c r="MOD55" s="443"/>
      <c r="MOE55" s="291"/>
      <c r="MOF55" s="292"/>
      <c r="MOG55" s="293"/>
      <c r="MOH55" s="289"/>
      <c r="MOI55" s="290"/>
      <c r="MOJ55" s="443"/>
      <c r="MOK55" s="443"/>
      <c r="MOL55" s="443"/>
      <c r="MOM55" s="291"/>
      <c r="MON55" s="292"/>
      <c r="MOO55" s="293"/>
      <c r="MOP55" s="289"/>
      <c r="MOQ55" s="290"/>
      <c r="MOR55" s="443"/>
      <c r="MOS55" s="443"/>
      <c r="MOT55" s="443"/>
      <c r="MOU55" s="291"/>
      <c r="MOV55" s="292"/>
      <c r="MOW55" s="293"/>
      <c r="MOX55" s="289"/>
      <c r="MOY55" s="290"/>
      <c r="MOZ55" s="443"/>
      <c r="MPA55" s="443"/>
      <c r="MPB55" s="443"/>
      <c r="MPC55" s="291"/>
      <c r="MPD55" s="292"/>
      <c r="MPE55" s="293"/>
      <c r="MPF55" s="289"/>
      <c r="MPG55" s="290"/>
      <c r="MPH55" s="443"/>
      <c r="MPI55" s="443"/>
      <c r="MPJ55" s="443"/>
      <c r="MPK55" s="291"/>
      <c r="MPL55" s="292"/>
      <c r="MPM55" s="293"/>
      <c r="MPN55" s="289"/>
      <c r="MPO55" s="290"/>
      <c r="MPP55" s="443"/>
      <c r="MPQ55" s="443"/>
      <c r="MPR55" s="443"/>
      <c r="MPS55" s="291"/>
      <c r="MPT55" s="292"/>
      <c r="MPU55" s="293"/>
      <c r="MPV55" s="289"/>
      <c r="MPW55" s="290"/>
      <c r="MPX55" s="443"/>
      <c r="MPY55" s="443"/>
      <c r="MPZ55" s="443"/>
      <c r="MQA55" s="291"/>
      <c r="MQB55" s="292"/>
      <c r="MQC55" s="293"/>
      <c r="MQD55" s="289"/>
      <c r="MQE55" s="290"/>
      <c r="MQF55" s="443"/>
      <c r="MQG55" s="443"/>
      <c r="MQH55" s="443"/>
      <c r="MQI55" s="291"/>
      <c r="MQJ55" s="292"/>
      <c r="MQK55" s="293"/>
      <c r="MQL55" s="289"/>
      <c r="MQM55" s="290"/>
      <c r="MQN55" s="443"/>
      <c r="MQO55" s="443"/>
      <c r="MQP55" s="443"/>
      <c r="MQQ55" s="291"/>
      <c r="MQR55" s="292"/>
      <c r="MQS55" s="293"/>
      <c r="MQT55" s="289"/>
      <c r="MQU55" s="290"/>
      <c r="MQV55" s="443"/>
      <c r="MQW55" s="443"/>
      <c r="MQX55" s="443"/>
      <c r="MQY55" s="291"/>
      <c r="MQZ55" s="292"/>
      <c r="MRA55" s="293"/>
      <c r="MRB55" s="289"/>
      <c r="MRC55" s="290"/>
      <c r="MRD55" s="443"/>
      <c r="MRE55" s="443"/>
      <c r="MRF55" s="443"/>
      <c r="MRG55" s="291"/>
      <c r="MRH55" s="292"/>
      <c r="MRI55" s="293"/>
      <c r="MRJ55" s="289"/>
      <c r="MRK55" s="290"/>
      <c r="MRL55" s="443"/>
      <c r="MRM55" s="443"/>
      <c r="MRN55" s="443"/>
      <c r="MRO55" s="291"/>
      <c r="MRP55" s="292"/>
      <c r="MRQ55" s="293"/>
      <c r="MRR55" s="289"/>
      <c r="MRS55" s="290"/>
      <c r="MRT55" s="443"/>
      <c r="MRU55" s="443"/>
      <c r="MRV55" s="443"/>
      <c r="MRW55" s="291"/>
      <c r="MRX55" s="292"/>
      <c r="MRY55" s="293"/>
      <c r="MRZ55" s="289"/>
      <c r="MSA55" s="290"/>
      <c r="MSB55" s="443"/>
      <c r="MSC55" s="443"/>
      <c r="MSD55" s="443"/>
      <c r="MSE55" s="291"/>
      <c r="MSF55" s="292"/>
      <c r="MSG55" s="293"/>
      <c r="MSH55" s="289"/>
      <c r="MSI55" s="290"/>
      <c r="MSJ55" s="443"/>
      <c r="MSK55" s="443"/>
      <c r="MSL55" s="443"/>
      <c r="MSM55" s="291"/>
      <c r="MSN55" s="292"/>
      <c r="MSO55" s="293"/>
      <c r="MSP55" s="289"/>
      <c r="MSQ55" s="290"/>
      <c r="MSR55" s="443"/>
      <c r="MSS55" s="443"/>
      <c r="MST55" s="443"/>
      <c r="MSU55" s="291"/>
      <c r="MSV55" s="292"/>
      <c r="MSW55" s="293"/>
      <c r="MSX55" s="289"/>
      <c r="MSY55" s="290"/>
      <c r="MSZ55" s="443"/>
      <c r="MTA55" s="443"/>
      <c r="MTB55" s="443"/>
      <c r="MTC55" s="291"/>
      <c r="MTD55" s="292"/>
      <c r="MTE55" s="293"/>
      <c r="MTF55" s="289"/>
      <c r="MTG55" s="290"/>
      <c r="MTH55" s="443"/>
      <c r="MTI55" s="443"/>
      <c r="MTJ55" s="443"/>
      <c r="MTK55" s="291"/>
      <c r="MTL55" s="292"/>
      <c r="MTM55" s="293"/>
      <c r="MTN55" s="289"/>
      <c r="MTO55" s="290"/>
      <c r="MTP55" s="443"/>
      <c r="MTQ55" s="443"/>
      <c r="MTR55" s="443"/>
      <c r="MTS55" s="291"/>
      <c r="MTT55" s="292"/>
      <c r="MTU55" s="293"/>
      <c r="MTV55" s="289"/>
      <c r="MTW55" s="290"/>
      <c r="MTX55" s="443"/>
      <c r="MTY55" s="443"/>
      <c r="MTZ55" s="443"/>
      <c r="MUA55" s="291"/>
      <c r="MUB55" s="292"/>
      <c r="MUC55" s="293"/>
      <c r="MUD55" s="289"/>
      <c r="MUE55" s="290"/>
      <c r="MUF55" s="443"/>
      <c r="MUG55" s="443"/>
      <c r="MUH55" s="443"/>
      <c r="MUI55" s="291"/>
      <c r="MUJ55" s="292"/>
      <c r="MUK55" s="293"/>
      <c r="MUL55" s="289"/>
      <c r="MUM55" s="290"/>
      <c r="MUN55" s="443"/>
      <c r="MUO55" s="443"/>
      <c r="MUP55" s="443"/>
      <c r="MUQ55" s="291"/>
      <c r="MUR55" s="292"/>
      <c r="MUS55" s="293"/>
      <c r="MUT55" s="289"/>
      <c r="MUU55" s="290"/>
      <c r="MUV55" s="443"/>
      <c r="MUW55" s="443"/>
      <c r="MUX55" s="443"/>
      <c r="MUY55" s="291"/>
      <c r="MUZ55" s="292"/>
      <c r="MVA55" s="293"/>
      <c r="MVB55" s="289"/>
      <c r="MVC55" s="290"/>
      <c r="MVD55" s="443"/>
      <c r="MVE55" s="443"/>
      <c r="MVF55" s="443"/>
      <c r="MVG55" s="291"/>
      <c r="MVH55" s="292"/>
      <c r="MVI55" s="293"/>
      <c r="MVJ55" s="289"/>
      <c r="MVK55" s="290"/>
      <c r="MVL55" s="443"/>
      <c r="MVM55" s="443"/>
      <c r="MVN55" s="443"/>
      <c r="MVO55" s="291"/>
      <c r="MVP55" s="292"/>
      <c r="MVQ55" s="293"/>
      <c r="MVR55" s="289"/>
      <c r="MVS55" s="290"/>
      <c r="MVT55" s="443"/>
      <c r="MVU55" s="443"/>
      <c r="MVV55" s="443"/>
      <c r="MVW55" s="291"/>
      <c r="MVX55" s="292"/>
      <c r="MVY55" s="293"/>
      <c r="MVZ55" s="289"/>
      <c r="MWA55" s="290"/>
      <c r="MWB55" s="443"/>
      <c r="MWC55" s="443"/>
      <c r="MWD55" s="443"/>
      <c r="MWE55" s="291"/>
      <c r="MWF55" s="292"/>
      <c r="MWG55" s="293"/>
      <c r="MWH55" s="289"/>
      <c r="MWI55" s="290"/>
      <c r="MWJ55" s="443"/>
      <c r="MWK55" s="443"/>
      <c r="MWL55" s="443"/>
      <c r="MWM55" s="291"/>
      <c r="MWN55" s="292"/>
      <c r="MWO55" s="293"/>
      <c r="MWP55" s="289"/>
      <c r="MWQ55" s="290"/>
      <c r="MWR55" s="443"/>
      <c r="MWS55" s="443"/>
      <c r="MWT55" s="443"/>
      <c r="MWU55" s="291"/>
      <c r="MWV55" s="292"/>
      <c r="MWW55" s="293"/>
      <c r="MWX55" s="289"/>
      <c r="MWY55" s="290"/>
      <c r="MWZ55" s="443"/>
      <c r="MXA55" s="443"/>
      <c r="MXB55" s="443"/>
      <c r="MXC55" s="291"/>
      <c r="MXD55" s="292"/>
      <c r="MXE55" s="293"/>
      <c r="MXF55" s="289"/>
      <c r="MXG55" s="290"/>
      <c r="MXH55" s="443"/>
      <c r="MXI55" s="443"/>
      <c r="MXJ55" s="443"/>
      <c r="MXK55" s="291"/>
      <c r="MXL55" s="292"/>
      <c r="MXM55" s="293"/>
      <c r="MXN55" s="289"/>
      <c r="MXO55" s="290"/>
      <c r="MXP55" s="443"/>
      <c r="MXQ55" s="443"/>
      <c r="MXR55" s="443"/>
      <c r="MXS55" s="291"/>
      <c r="MXT55" s="292"/>
      <c r="MXU55" s="293"/>
      <c r="MXV55" s="289"/>
      <c r="MXW55" s="290"/>
      <c r="MXX55" s="443"/>
      <c r="MXY55" s="443"/>
      <c r="MXZ55" s="443"/>
      <c r="MYA55" s="291"/>
      <c r="MYB55" s="292"/>
      <c r="MYC55" s="293"/>
      <c r="MYD55" s="289"/>
      <c r="MYE55" s="290"/>
      <c r="MYF55" s="443"/>
      <c r="MYG55" s="443"/>
      <c r="MYH55" s="443"/>
      <c r="MYI55" s="291"/>
      <c r="MYJ55" s="292"/>
      <c r="MYK55" s="293"/>
      <c r="MYL55" s="289"/>
      <c r="MYM55" s="290"/>
      <c r="MYN55" s="443"/>
      <c r="MYO55" s="443"/>
      <c r="MYP55" s="443"/>
      <c r="MYQ55" s="291"/>
      <c r="MYR55" s="292"/>
      <c r="MYS55" s="293"/>
      <c r="MYT55" s="289"/>
      <c r="MYU55" s="290"/>
      <c r="MYV55" s="443"/>
      <c r="MYW55" s="443"/>
      <c r="MYX55" s="443"/>
      <c r="MYY55" s="291"/>
      <c r="MYZ55" s="292"/>
      <c r="MZA55" s="293"/>
      <c r="MZB55" s="289"/>
      <c r="MZC55" s="290"/>
      <c r="MZD55" s="443"/>
      <c r="MZE55" s="443"/>
      <c r="MZF55" s="443"/>
      <c r="MZG55" s="291"/>
      <c r="MZH55" s="292"/>
      <c r="MZI55" s="293"/>
      <c r="MZJ55" s="289"/>
      <c r="MZK55" s="290"/>
      <c r="MZL55" s="443"/>
      <c r="MZM55" s="443"/>
      <c r="MZN55" s="443"/>
      <c r="MZO55" s="291"/>
      <c r="MZP55" s="292"/>
      <c r="MZQ55" s="293"/>
      <c r="MZR55" s="289"/>
      <c r="MZS55" s="290"/>
      <c r="MZT55" s="443"/>
      <c r="MZU55" s="443"/>
      <c r="MZV55" s="443"/>
      <c r="MZW55" s="291"/>
      <c r="MZX55" s="292"/>
      <c r="MZY55" s="293"/>
      <c r="MZZ55" s="289"/>
      <c r="NAA55" s="290"/>
      <c r="NAB55" s="443"/>
      <c r="NAC55" s="443"/>
      <c r="NAD55" s="443"/>
      <c r="NAE55" s="291"/>
      <c r="NAF55" s="292"/>
      <c r="NAG55" s="293"/>
      <c r="NAH55" s="289"/>
      <c r="NAI55" s="290"/>
      <c r="NAJ55" s="443"/>
      <c r="NAK55" s="443"/>
      <c r="NAL55" s="443"/>
      <c r="NAM55" s="291"/>
      <c r="NAN55" s="292"/>
      <c r="NAO55" s="293"/>
      <c r="NAP55" s="289"/>
      <c r="NAQ55" s="290"/>
      <c r="NAR55" s="443"/>
      <c r="NAS55" s="443"/>
      <c r="NAT55" s="443"/>
      <c r="NAU55" s="291"/>
      <c r="NAV55" s="292"/>
      <c r="NAW55" s="293"/>
      <c r="NAX55" s="289"/>
      <c r="NAY55" s="290"/>
      <c r="NAZ55" s="443"/>
      <c r="NBA55" s="443"/>
      <c r="NBB55" s="443"/>
      <c r="NBC55" s="291"/>
      <c r="NBD55" s="292"/>
      <c r="NBE55" s="293"/>
      <c r="NBF55" s="289"/>
      <c r="NBG55" s="290"/>
      <c r="NBH55" s="443"/>
      <c r="NBI55" s="443"/>
      <c r="NBJ55" s="443"/>
      <c r="NBK55" s="291"/>
      <c r="NBL55" s="292"/>
      <c r="NBM55" s="293"/>
      <c r="NBN55" s="289"/>
      <c r="NBO55" s="290"/>
      <c r="NBP55" s="443"/>
      <c r="NBQ55" s="443"/>
      <c r="NBR55" s="443"/>
      <c r="NBS55" s="291"/>
      <c r="NBT55" s="292"/>
      <c r="NBU55" s="293"/>
      <c r="NBV55" s="289"/>
      <c r="NBW55" s="290"/>
      <c r="NBX55" s="443"/>
      <c r="NBY55" s="443"/>
      <c r="NBZ55" s="443"/>
      <c r="NCA55" s="291"/>
      <c r="NCB55" s="292"/>
      <c r="NCC55" s="293"/>
      <c r="NCD55" s="289"/>
      <c r="NCE55" s="290"/>
      <c r="NCF55" s="443"/>
      <c r="NCG55" s="443"/>
      <c r="NCH55" s="443"/>
      <c r="NCI55" s="291"/>
      <c r="NCJ55" s="292"/>
      <c r="NCK55" s="293"/>
      <c r="NCL55" s="289"/>
      <c r="NCM55" s="290"/>
      <c r="NCN55" s="443"/>
      <c r="NCO55" s="443"/>
      <c r="NCP55" s="443"/>
      <c r="NCQ55" s="291"/>
      <c r="NCR55" s="292"/>
      <c r="NCS55" s="293"/>
      <c r="NCT55" s="289"/>
      <c r="NCU55" s="290"/>
      <c r="NCV55" s="443"/>
      <c r="NCW55" s="443"/>
      <c r="NCX55" s="443"/>
      <c r="NCY55" s="291"/>
      <c r="NCZ55" s="292"/>
      <c r="NDA55" s="293"/>
      <c r="NDB55" s="289"/>
      <c r="NDC55" s="290"/>
      <c r="NDD55" s="443"/>
      <c r="NDE55" s="443"/>
      <c r="NDF55" s="443"/>
      <c r="NDG55" s="291"/>
      <c r="NDH55" s="292"/>
      <c r="NDI55" s="293"/>
      <c r="NDJ55" s="289"/>
      <c r="NDK55" s="290"/>
      <c r="NDL55" s="443"/>
      <c r="NDM55" s="443"/>
      <c r="NDN55" s="443"/>
      <c r="NDO55" s="291"/>
      <c r="NDP55" s="292"/>
      <c r="NDQ55" s="293"/>
      <c r="NDR55" s="289"/>
      <c r="NDS55" s="290"/>
      <c r="NDT55" s="443"/>
      <c r="NDU55" s="443"/>
      <c r="NDV55" s="443"/>
      <c r="NDW55" s="291"/>
      <c r="NDX55" s="292"/>
      <c r="NDY55" s="293"/>
      <c r="NDZ55" s="289"/>
      <c r="NEA55" s="290"/>
      <c r="NEB55" s="443"/>
      <c r="NEC55" s="443"/>
      <c r="NED55" s="443"/>
      <c r="NEE55" s="291"/>
      <c r="NEF55" s="292"/>
      <c r="NEG55" s="293"/>
      <c r="NEH55" s="289"/>
      <c r="NEI55" s="290"/>
      <c r="NEJ55" s="443"/>
      <c r="NEK55" s="443"/>
      <c r="NEL55" s="443"/>
      <c r="NEM55" s="291"/>
      <c r="NEN55" s="292"/>
      <c r="NEO55" s="293"/>
      <c r="NEP55" s="289"/>
      <c r="NEQ55" s="290"/>
      <c r="NER55" s="443"/>
      <c r="NES55" s="443"/>
      <c r="NET55" s="443"/>
      <c r="NEU55" s="291"/>
      <c r="NEV55" s="292"/>
      <c r="NEW55" s="293"/>
      <c r="NEX55" s="289"/>
      <c r="NEY55" s="290"/>
      <c r="NEZ55" s="443"/>
      <c r="NFA55" s="443"/>
      <c r="NFB55" s="443"/>
      <c r="NFC55" s="291"/>
      <c r="NFD55" s="292"/>
      <c r="NFE55" s="293"/>
      <c r="NFF55" s="289"/>
      <c r="NFG55" s="290"/>
      <c r="NFH55" s="443"/>
      <c r="NFI55" s="443"/>
      <c r="NFJ55" s="443"/>
      <c r="NFK55" s="291"/>
      <c r="NFL55" s="292"/>
      <c r="NFM55" s="293"/>
      <c r="NFN55" s="289"/>
      <c r="NFO55" s="290"/>
      <c r="NFP55" s="443"/>
      <c r="NFQ55" s="443"/>
      <c r="NFR55" s="443"/>
      <c r="NFS55" s="291"/>
      <c r="NFT55" s="292"/>
      <c r="NFU55" s="293"/>
      <c r="NFV55" s="289"/>
      <c r="NFW55" s="290"/>
      <c r="NFX55" s="443"/>
      <c r="NFY55" s="443"/>
      <c r="NFZ55" s="443"/>
      <c r="NGA55" s="291"/>
      <c r="NGB55" s="292"/>
      <c r="NGC55" s="293"/>
      <c r="NGD55" s="289"/>
      <c r="NGE55" s="290"/>
      <c r="NGF55" s="443"/>
      <c r="NGG55" s="443"/>
      <c r="NGH55" s="443"/>
      <c r="NGI55" s="291"/>
      <c r="NGJ55" s="292"/>
      <c r="NGK55" s="293"/>
      <c r="NGL55" s="289"/>
      <c r="NGM55" s="290"/>
      <c r="NGN55" s="443"/>
      <c r="NGO55" s="443"/>
      <c r="NGP55" s="443"/>
      <c r="NGQ55" s="291"/>
      <c r="NGR55" s="292"/>
      <c r="NGS55" s="293"/>
      <c r="NGT55" s="289"/>
      <c r="NGU55" s="290"/>
      <c r="NGV55" s="443"/>
      <c r="NGW55" s="443"/>
      <c r="NGX55" s="443"/>
      <c r="NGY55" s="291"/>
      <c r="NGZ55" s="292"/>
      <c r="NHA55" s="293"/>
      <c r="NHB55" s="289"/>
      <c r="NHC55" s="290"/>
      <c r="NHD55" s="443"/>
      <c r="NHE55" s="443"/>
      <c r="NHF55" s="443"/>
      <c r="NHG55" s="291"/>
      <c r="NHH55" s="292"/>
      <c r="NHI55" s="293"/>
      <c r="NHJ55" s="289"/>
      <c r="NHK55" s="290"/>
      <c r="NHL55" s="443"/>
      <c r="NHM55" s="443"/>
      <c r="NHN55" s="443"/>
      <c r="NHO55" s="291"/>
      <c r="NHP55" s="292"/>
      <c r="NHQ55" s="293"/>
      <c r="NHR55" s="289"/>
      <c r="NHS55" s="290"/>
      <c r="NHT55" s="443"/>
      <c r="NHU55" s="443"/>
      <c r="NHV55" s="443"/>
      <c r="NHW55" s="291"/>
      <c r="NHX55" s="292"/>
      <c r="NHY55" s="293"/>
      <c r="NHZ55" s="289"/>
      <c r="NIA55" s="290"/>
      <c r="NIB55" s="443"/>
      <c r="NIC55" s="443"/>
      <c r="NID55" s="443"/>
      <c r="NIE55" s="291"/>
      <c r="NIF55" s="292"/>
      <c r="NIG55" s="293"/>
      <c r="NIH55" s="289"/>
      <c r="NII55" s="290"/>
      <c r="NIJ55" s="443"/>
      <c r="NIK55" s="443"/>
      <c r="NIL55" s="443"/>
      <c r="NIM55" s="291"/>
      <c r="NIN55" s="292"/>
      <c r="NIO55" s="293"/>
      <c r="NIP55" s="289"/>
      <c r="NIQ55" s="290"/>
      <c r="NIR55" s="443"/>
      <c r="NIS55" s="443"/>
      <c r="NIT55" s="443"/>
      <c r="NIU55" s="291"/>
      <c r="NIV55" s="292"/>
      <c r="NIW55" s="293"/>
      <c r="NIX55" s="289"/>
      <c r="NIY55" s="290"/>
      <c r="NIZ55" s="443"/>
      <c r="NJA55" s="443"/>
      <c r="NJB55" s="443"/>
      <c r="NJC55" s="291"/>
      <c r="NJD55" s="292"/>
      <c r="NJE55" s="293"/>
      <c r="NJF55" s="289"/>
      <c r="NJG55" s="290"/>
      <c r="NJH55" s="443"/>
      <c r="NJI55" s="443"/>
      <c r="NJJ55" s="443"/>
      <c r="NJK55" s="291"/>
      <c r="NJL55" s="292"/>
      <c r="NJM55" s="293"/>
      <c r="NJN55" s="289"/>
      <c r="NJO55" s="290"/>
      <c r="NJP55" s="443"/>
      <c r="NJQ55" s="443"/>
      <c r="NJR55" s="443"/>
      <c r="NJS55" s="291"/>
      <c r="NJT55" s="292"/>
      <c r="NJU55" s="293"/>
      <c r="NJV55" s="289"/>
      <c r="NJW55" s="290"/>
      <c r="NJX55" s="443"/>
      <c r="NJY55" s="443"/>
      <c r="NJZ55" s="443"/>
      <c r="NKA55" s="291"/>
      <c r="NKB55" s="292"/>
      <c r="NKC55" s="293"/>
      <c r="NKD55" s="289"/>
      <c r="NKE55" s="290"/>
      <c r="NKF55" s="443"/>
      <c r="NKG55" s="443"/>
      <c r="NKH55" s="443"/>
      <c r="NKI55" s="291"/>
      <c r="NKJ55" s="292"/>
      <c r="NKK55" s="293"/>
      <c r="NKL55" s="289"/>
      <c r="NKM55" s="290"/>
      <c r="NKN55" s="443"/>
      <c r="NKO55" s="443"/>
      <c r="NKP55" s="443"/>
      <c r="NKQ55" s="291"/>
      <c r="NKR55" s="292"/>
      <c r="NKS55" s="293"/>
      <c r="NKT55" s="289"/>
      <c r="NKU55" s="290"/>
      <c r="NKV55" s="443"/>
      <c r="NKW55" s="443"/>
      <c r="NKX55" s="443"/>
      <c r="NKY55" s="291"/>
      <c r="NKZ55" s="292"/>
      <c r="NLA55" s="293"/>
      <c r="NLB55" s="289"/>
      <c r="NLC55" s="290"/>
      <c r="NLD55" s="443"/>
      <c r="NLE55" s="443"/>
      <c r="NLF55" s="443"/>
      <c r="NLG55" s="291"/>
      <c r="NLH55" s="292"/>
      <c r="NLI55" s="293"/>
      <c r="NLJ55" s="289"/>
      <c r="NLK55" s="290"/>
      <c r="NLL55" s="443"/>
      <c r="NLM55" s="443"/>
      <c r="NLN55" s="443"/>
      <c r="NLO55" s="291"/>
      <c r="NLP55" s="292"/>
      <c r="NLQ55" s="293"/>
      <c r="NLR55" s="289"/>
      <c r="NLS55" s="290"/>
      <c r="NLT55" s="443"/>
      <c r="NLU55" s="443"/>
      <c r="NLV55" s="443"/>
      <c r="NLW55" s="291"/>
      <c r="NLX55" s="292"/>
      <c r="NLY55" s="293"/>
      <c r="NLZ55" s="289"/>
      <c r="NMA55" s="290"/>
      <c r="NMB55" s="443"/>
      <c r="NMC55" s="443"/>
      <c r="NMD55" s="443"/>
      <c r="NME55" s="291"/>
      <c r="NMF55" s="292"/>
      <c r="NMG55" s="293"/>
      <c r="NMH55" s="289"/>
      <c r="NMI55" s="290"/>
      <c r="NMJ55" s="443"/>
      <c r="NMK55" s="443"/>
      <c r="NML55" s="443"/>
      <c r="NMM55" s="291"/>
      <c r="NMN55" s="292"/>
      <c r="NMO55" s="293"/>
      <c r="NMP55" s="289"/>
      <c r="NMQ55" s="290"/>
      <c r="NMR55" s="443"/>
      <c r="NMS55" s="443"/>
      <c r="NMT55" s="443"/>
      <c r="NMU55" s="291"/>
      <c r="NMV55" s="292"/>
      <c r="NMW55" s="293"/>
      <c r="NMX55" s="289"/>
      <c r="NMY55" s="290"/>
      <c r="NMZ55" s="443"/>
      <c r="NNA55" s="443"/>
      <c r="NNB55" s="443"/>
      <c r="NNC55" s="291"/>
      <c r="NND55" s="292"/>
      <c r="NNE55" s="293"/>
      <c r="NNF55" s="289"/>
      <c r="NNG55" s="290"/>
      <c r="NNH55" s="443"/>
      <c r="NNI55" s="443"/>
      <c r="NNJ55" s="443"/>
      <c r="NNK55" s="291"/>
      <c r="NNL55" s="292"/>
      <c r="NNM55" s="293"/>
      <c r="NNN55" s="289"/>
      <c r="NNO55" s="290"/>
      <c r="NNP55" s="443"/>
      <c r="NNQ55" s="443"/>
      <c r="NNR55" s="443"/>
      <c r="NNS55" s="291"/>
      <c r="NNT55" s="292"/>
      <c r="NNU55" s="293"/>
      <c r="NNV55" s="289"/>
      <c r="NNW55" s="290"/>
      <c r="NNX55" s="443"/>
      <c r="NNY55" s="443"/>
      <c r="NNZ55" s="443"/>
      <c r="NOA55" s="291"/>
      <c r="NOB55" s="292"/>
      <c r="NOC55" s="293"/>
      <c r="NOD55" s="289"/>
      <c r="NOE55" s="290"/>
      <c r="NOF55" s="443"/>
      <c r="NOG55" s="443"/>
      <c r="NOH55" s="443"/>
      <c r="NOI55" s="291"/>
      <c r="NOJ55" s="292"/>
      <c r="NOK55" s="293"/>
      <c r="NOL55" s="289"/>
      <c r="NOM55" s="290"/>
      <c r="NON55" s="443"/>
      <c r="NOO55" s="443"/>
      <c r="NOP55" s="443"/>
      <c r="NOQ55" s="291"/>
      <c r="NOR55" s="292"/>
      <c r="NOS55" s="293"/>
      <c r="NOT55" s="289"/>
      <c r="NOU55" s="290"/>
      <c r="NOV55" s="443"/>
      <c r="NOW55" s="443"/>
      <c r="NOX55" s="443"/>
      <c r="NOY55" s="291"/>
      <c r="NOZ55" s="292"/>
      <c r="NPA55" s="293"/>
      <c r="NPB55" s="289"/>
      <c r="NPC55" s="290"/>
      <c r="NPD55" s="443"/>
      <c r="NPE55" s="443"/>
      <c r="NPF55" s="443"/>
      <c r="NPG55" s="291"/>
      <c r="NPH55" s="292"/>
      <c r="NPI55" s="293"/>
      <c r="NPJ55" s="289"/>
      <c r="NPK55" s="290"/>
      <c r="NPL55" s="443"/>
      <c r="NPM55" s="443"/>
      <c r="NPN55" s="443"/>
      <c r="NPO55" s="291"/>
      <c r="NPP55" s="292"/>
      <c r="NPQ55" s="293"/>
      <c r="NPR55" s="289"/>
      <c r="NPS55" s="290"/>
      <c r="NPT55" s="443"/>
      <c r="NPU55" s="443"/>
      <c r="NPV55" s="443"/>
      <c r="NPW55" s="291"/>
      <c r="NPX55" s="292"/>
      <c r="NPY55" s="293"/>
      <c r="NPZ55" s="289"/>
      <c r="NQA55" s="290"/>
      <c r="NQB55" s="443"/>
      <c r="NQC55" s="443"/>
      <c r="NQD55" s="443"/>
      <c r="NQE55" s="291"/>
      <c r="NQF55" s="292"/>
      <c r="NQG55" s="293"/>
      <c r="NQH55" s="289"/>
      <c r="NQI55" s="290"/>
      <c r="NQJ55" s="443"/>
      <c r="NQK55" s="443"/>
      <c r="NQL55" s="443"/>
      <c r="NQM55" s="291"/>
      <c r="NQN55" s="292"/>
      <c r="NQO55" s="293"/>
      <c r="NQP55" s="289"/>
      <c r="NQQ55" s="290"/>
      <c r="NQR55" s="443"/>
      <c r="NQS55" s="443"/>
      <c r="NQT55" s="443"/>
      <c r="NQU55" s="291"/>
      <c r="NQV55" s="292"/>
      <c r="NQW55" s="293"/>
      <c r="NQX55" s="289"/>
      <c r="NQY55" s="290"/>
      <c r="NQZ55" s="443"/>
      <c r="NRA55" s="443"/>
      <c r="NRB55" s="443"/>
      <c r="NRC55" s="291"/>
      <c r="NRD55" s="292"/>
      <c r="NRE55" s="293"/>
      <c r="NRF55" s="289"/>
      <c r="NRG55" s="290"/>
      <c r="NRH55" s="443"/>
      <c r="NRI55" s="443"/>
      <c r="NRJ55" s="443"/>
      <c r="NRK55" s="291"/>
      <c r="NRL55" s="292"/>
      <c r="NRM55" s="293"/>
      <c r="NRN55" s="289"/>
      <c r="NRO55" s="290"/>
      <c r="NRP55" s="443"/>
      <c r="NRQ55" s="443"/>
      <c r="NRR55" s="443"/>
      <c r="NRS55" s="291"/>
      <c r="NRT55" s="292"/>
      <c r="NRU55" s="293"/>
      <c r="NRV55" s="289"/>
      <c r="NRW55" s="290"/>
      <c r="NRX55" s="443"/>
      <c r="NRY55" s="443"/>
      <c r="NRZ55" s="443"/>
      <c r="NSA55" s="291"/>
      <c r="NSB55" s="292"/>
      <c r="NSC55" s="293"/>
      <c r="NSD55" s="289"/>
      <c r="NSE55" s="290"/>
      <c r="NSF55" s="443"/>
      <c r="NSG55" s="443"/>
      <c r="NSH55" s="443"/>
      <c r="NSI55" s="291"/>
      <c r="NSJ55" s="292"/>
      <c r="NSK55" s="293"/>
      <c r="NSL55" s="289"/>
      <c r="NSM55" s="290"/>
      <c r="NSN55" s="443"/>
      <c r="NSO55" s="443"/>
      <c r="NSP55" s="443"/>
      <c r="NSQ55" s="291"/>
      <c r="NSR55" s="292"/>
      <c r="NSS55" s="293"/>
      <c r="NST55" s="289"/>
      <c r="NSU55" s="290"/>
      <c r="NSV55" s="443"/>
      <c r="NSW55" s="443"/>
      <c r="NSX55" s="443"/>
      <c r="NSY55" s="291"/>
      <c r="NSZ55" s="292"/>
      <c r="NTA55" s="293"/>
      <c r="NTB55" s="289"/>
      <c r="NTC55" s="290"/>
      <c r="NTD55" s="443"/>
      <c r="NTE55" s="443"/>
      <c r="NTF55" s="443"/>
      <c r="NTG55" s="291"/>
      <c r="NTH55" s="292"/>
      <c r="NTI55" s="293"/>
      <c r="NTJ55" s="289"/>
      <c r="NTK55" s="290"/>
      <c r="NTL55" s="443"/>
      <c r="NTM55" s="443"/>
      <c r="NTN55" s="443"/>
      <c r="NTO55" s="291"/>
      <c r="NTP55" s="292"/>
      <c r="NTQ55" s="293"/>
      <c r="NTR55" s="289"/>
      <c r="NTS55" s="290"/>
      <c r="NTT55" s="443"/>
      <c r="NTU55" s="443"/>
      <c r="NTV55" s="443"/>
      <c r="NTW55" s="291"/>
      <c r="NTX55" s="292"/>
      <c r="NTY55" s="293"/>
      <c r="NTZ55" s="289"/>
      <c r="NUA55" s="290"/>
      <c r="NUB55" s="443"/>
      <c r="NUC55" s="443"/>
      <c r="NUD55" s="443"/>
      <c r="NUE55" s="291"/>
      <c r="NUF55" s="292"/>
      <c r="NUG55" s="293"/>
      <c r="NUH55" s="289"/>
      <c r="NUI55" s="290"/>
      <c r="NUJ55" s="443"/>
      <c r="NUK55" s="443"/>
      <c r="NUL55" s="443"/>
      <c r="NUM55" s="291"/>
      <c r="NUN55" s="292"/>
      <c r="NUO55" s="293"/>
      <c r="NUP55" s="289"/>
      <c r="NUQ55" s="290"/>
      <c r="NUR55" s="443"/>
      <c r="NUS55" s="443"/>
      <c r="NUT55" s="443"/>
      <c r="NUU55" s="291"/>
      <c r="NUV55" s="292"/>
      <c r="NUW55" s="293"/>
      <c r="NUX55" s="289"/>
      <c r="NUY55" s="290"/>
      <c r="NUZ55" s="443"/>
      <c r="NVA55" s="443"/>
      <c r="NVB55" s="443"/>
      <c r="NVC55" s="291"/>
      <c r="NVD55" s="292"/>
      <c r="NVE55" s="293"/>
      <c r="NVF55" s="289"/>
      <c r="NVG55" s="290"/>
      <c r="NVH55" s="443"/>
      <c r="NVI55" s="443"/>
      <c r="NVJ55" s="443"/>
      <c r="NVK55" s="291"/>
      <c r="NVL55" s="292"/>
      <c r="NVM55" s="293"/>
      <c r="NVN55" s="289"/>
      <c r="NVO55" s="290"/>
      <c r="NVP55" s="443"/>
      <c r="NVQ55" s="443"/>
      <c r="NVR55" s="443"/>
      <c r="NVS55" s="291"/>
      <c r="NVT55" s="292"/>
      <c r="NVU55" s="293"/>
      <c r="NVV55" s="289"/>
      <c r="NVW55" s="290"/>
      <c r="NVX55" s="443"/>
      <c r="NVY55" s="443"/>
      <c r="NVZ55" s="443"/>
      <c r="NWA55" s="291"/>
      <c r="NWB55" s="292"/>
      <c r="NWC55" s="293"/>
      <c r="NWD55" s="289"/>
      <c r="NWE55" s="290"/>
      <c r="NWF55" s="443"/>
      <c r="NWG55" s="443"/>
      <c r="NWH55" s="443"/>
      <c r="NWI55" s="291"/>
      <c r="NWJ55" s="292"/>
      <c r="NWK55" s="293"/>
      <c r="NWL55" s="289"/>
      <c r="NWM55" s="290"/>
      <c r="NWN55" s="443"/>
      <c r="NWO55" s="443"/>
      <c r="NWP55" s="443"/>
      <c r="NWQ55" s="291"/>
      <c r="NWR55" s="292"/>
      <c r="NWS55" s="293"/>
      <c r="NWT55" s="289"/>
      <c r="NWU55" s="290"/>
      <c r="NWV55" s="443"/>
      <c r="NWW55" s="443"/>
      <c r="NWX55" s="443"/>
      <c r="NWY55" s="291"/>
      <c r="NWZ55" s="292"/>
      <c r="NXA55" s="293"/>
      <c r="NXB55" s="289"/>
      <c r="NXC55" s="290"/>
      <c r="NXD55" s="443"/>
      <c r="NXE55" s="443"/>
      <c r="NXF55" s="443"/>
      <c r="NXG55" s="291"/>
      <c r="NXH55" s="292"/>
      <c r="NXI55" s="293"/>
      <c r="NXJ55" s="289"/>
      <c r="NXK55" s="290"/>
      <c r="NXL55" s="443"/>
      <c r="NXM55" s="443"/>
      <c r="NXN55" s="443"/>
      <c r="NXO55" s="291"/>
      <c r="NXP55" s="292"/>
      <c r="NXQ55" s="293"/>
      <c r="NXR55" s="289"/>
      <c r="NXS55" s="290"/>
      <c r="NXT55" s="443"/>
      <c r="NXU55" s="443"/>
      <c r="NXV55" s="443"/>
      <c r="NXW55" s="291"/>
      <c r="NXX55" s="292"/>
      <c r="NXY55" s="293"/>
      <c r="NXZ55" s="289"/>
      <c r="NYA55" s="290"/>
      <c r="NYB55" s="443"/>
      <c r="NYC55" s="443"/>
      <c r="NYD55" s="443"/>
      <c r="NYE55" s="291"/>
      <c r="NYF55" s="292"/>
      <c r="NYG55" s="293"/>
      <c r="NYH55" s="289"/>
      <c r="NYI55" s="290"/>
      <c r="NYJ55" s="443"/>
      <c r="NYK55" s="443"/>
      <c r="NYL55" s="443"/>
      <c r="NYM55" s="291"/>
      <c r="NYN55" s="292"/>
      <c r="NYO55" s="293"/>
      <c r="NYP55" s="289"/>
      <c r="NYQ55" s="290"/>
      <c r="NYR55" s="443"/>
      <c r="NYS55" s="443"/>
      <c r="NYT55" s="443"/>
      <c r="NYU55" s="291"/>
      <c r="NYV55" s="292"/>
      <c r="NYW55" s="293"/>
      <c r="NYX55" s="289"/>
      <c r="NYY55" s="290"/>
      <c r="NYZ55" s="443"/>
      <c r="NZA55" s="443"/>
      <c r="NZB55" s="443"/>
      <c r="NZC55" s="291"/>
      <c r="NZD55" s="292"/>
      <c r="NZE55" s="293"/>
      <c r="NZF55" s="289"/>
      <c r="NZG55" s="290"/>
      <c r="NZH55" s="443"/>
      <c r="NZI55" s="443"/>
      <c r="NZJ55" s="443"/>
      <c r="NZK55" s="291"/>
      <c r="NZL55" s="292"/>
      <c r="NZM55" s="293"/>
      <c r="NZN55" s="289"/>
      <c r="NZO55" s="290"/>
      <c r="NZP55" s="443"/>
      <c r="NZQ55" s="443"/>
      <c r="NZR55" s="443"/>
      <c r="NZS55" s="291"/>
      <c r="NZT55" s="292"/>
      <c r="NZU55" s="293"/>
      <c r="NZV55" s="289"/>
      <c r="NZW55" s="290"/>
      <c r="NZX55" s="443"/>
      <c r="NZY55" s="443"/>
      <c r="NZZ55" s="443"/>
      <c r="OAA55" s="291"/>
      <c r="OAB55" s="292"/>
      <c r="OAC55" s="293"/>
      <c r="OAD55" s="289"/>
      <c r="OAE55" s="290"/>
      <c r="OAF55" s="443"/>
      <c r="OAG55" s="443"/>
      <c r="OAH55" s="443"/>
      <c r="OAI55" s="291"/>
      <c r="OAJ55" s="292"/>
      <c r="OAK55" s="293"/>
      <c r="OAL55" s="289"/>
      <c r="OAM55" s="290"/>
      <c r="OAN55" s="443"/>
      <c r="OAO55" s="443"/>
      <c r="OAP55" s="443"/>
      <c r="OAQ55" s="291"/>
      <c r="OAR55" s="292"/>
      <c r="OAS55" s="293"/>
      <c r="OAT55" s="289"/>
      <c r="OAU55" s="290"/>
      <c r="OAV55" s="443"/>
      <c r="OAW55" s="443"/>
      <c r="OAX55" s="443"/>
      <c r="OAY55" s="291"/>
      <c r="OAZ55" s="292"/>
      <c r="OBA55" s="293"/>
      <c r="OBB55" s="289"/>
      <c r="OBC55" s="290"/>
      <c r="OBD55" s="443"/>
      <c r="OBE55" s="443"/>
      <c r="OBF55" s="443"/>
      <c r="OBG55" s="291"/>
      <c r="OBH55" s="292"/>
      <c r="OBI55" s="293"/>
      <c r="OBJ55" s="289"/>
      <c r="OBK55" s="290"/>
      <c r="OBL55" s="443"/>
      <c r="OBM55" s="443"/>
      <c r="OBN55" s="443"/>
      <c r="OBO55" s="291"/>
      <c r="OBP55" s="292"/>
      <c r="OBQ55" s="293"/>
      <c r="OBR55" s="289"/>
      <c r="OBS55" s="290"/>
      <c r="OBT55" s="443"/>
      <c r="OBU55" s="443"/>
      <c r="OBV55" s="443"/>
      <c r="OBW55" s="291"/>
      <c r="OBX55" s="292"/>
      <c r="OBY55" s="293"/>
      <c r="OBZ55" s="289"/>
      <c r="OCA55" s="290"/>
      <c r="OCB55" s="443"/>
      <c r="OCC55" s="443"/>
      <c r="OCD55" s="443"/>
      <c r="OCE55" s="291"/>
      <c r="OCF55" s="292"/>
      <c r="OCG55" s="293"/>
      <c r="OCH55" s="289"/>
      <c r="OCI55" s="290"/>
      <c r="OCJ55" s="443"/>
      <c r="OCK55" s="443"/>
      <c r="OCL55" s="443"/>
      <c r="OCM55" s="291"/>
      <c r="OCN55" s="292"/>
      <c r="OCO55" s="293"/>
      <c r="OCP55" s="289"/>
      <c r="OCQ55" s="290"/>
      <c r="OCR55" s="443"/>
      <c r="OCS55" s="443"/>
      <c r="OCT55" s="443"/>
      <c r="OCU55" s="291"/>
      <c r="OCV55" s="292"/>
      <c r="OCW55" s="293"/>
      <c r="OCX55" s="289"/>
      <c r="OCY55" s="290"/>
      <c r="OCZ55" s="443"/>
      <c r="ODA55" s="443"/>
      <c r="ODB55" s="443"/>
      <c r="ODC55" s="291"/>
      <c r="ODD55" s="292"/>
      <c r="ODE55" s="293"/>
      <c r="ODF55" s="289"/>
      <c r="ODG55" s="290"/>
      <c r="ODH55" s="443"/>
      <c r="ODI55" s="443"/>
      <c r="ODJ55" s="443"/>
      <c r="ODK55" s="291"/>
      <c r="ODL55" s="292"/>
      <c r="ODM55" s="293"/>
      <c r="ODN55" s="289"/>
      <c r="ODO55" s="290"/>
      <c r="ODP55" s="443"/>
      <c r="ODQ55" s="443"/>
      <c r="ODR55" s="443"/>
      <c r="ODS55" s="291"/>
      <c r="ODT55" s="292"/>
      <c r="ODU55" s="293"/>
      <c r="ODV55" s="289"/>
      <c r="ODW55" s="290"/>
      <c r="ODX55" s="443"/>
      <c r="ODY55" s="443"/>
      <c r="ODZ55" s="443"/>
      <c r="OEA55" s="291"/>
      <c r="OEB55" s="292"/>
      <c r="OEC55" s="293"/>
      <c r="OED55" s="289"/>
      <c r="OEE55" s="290"/>
      <c r="OEF55" s="443"/>
      <c r="OEG55" s="443"/>
      <c r="OEH55" s="443"/>
      <c r="OEI55" s="291"/>
      <c r="OEJ55" s="292"/>
      <c r="OEK55" s="293"/>
      <c r="OEL55" s="289"/>
      <c r="OEM55" s="290"/>
      <c r="OEN55" s="443"/>
      <c r="OEO55" s="443"/>
      <c r="OEP55" s="443"/>
      <c r="OEQ55" s="291"/>
      <c r="OER55" s="292"/>
      <c r="OES55" s="293"/>
      <c r="OET55" s="289"/>
      <c r="OEU55" s="290"/>
      <c r="OEV55" s="443"/>
      <c r="OEW55" s="443"/>
      <c r="OEX55" s="443"/>
      <c r="OEY55" s="291"/>
      <c r="OEZ55" s="292"/>
      <c r="OFA55" s="293"/>
      <c r="OFB55" s="289"/>
      <c r="OFC55" s="290"/>
      <c r="OFD55" s="443"/>
      <c r="OFE55" s="443"/>
      <c r="OFF55" s="443"/>
      <c r="OFG55" s="291"/>
      <c r="OFH55" s="292"/>
      <c r="OFI55" s="293"/>
      <c r="OFJ55" s="289"/>
      <c r="OFK55" s="290"/>
      <c r="OFL55" s="443"/>
      <c r="OFM55" s="443"/>
      <c r="OFN55" s="443"/>
      <c r="OFO55" s="291"/>
      <c r="OFP55" s="292"/>
      <c r="OFQ55" s="293"/>
      <c r="OFR55" s="289"/>
      <c r="OFS55" s="290"/>
      <c r="OFT55" s="443"/>
      <c r="OFU55" s="443"/>
      <c r="OFV55" s="443"/>
      <c r="OFW55" s="291"/>
      <c r="OFX55" s="292"/>
      <c r="OFY55" s="293"/>
      <c r="OFZ55" s="289"/>
      <c r="OGA55" s="290"/>
      <c r="OGB55" s="443"/>
      <c r="OGC55" s="443"/>
      <c r="OGD55" s="443"/>
      <c r="OGE55" s="291"/>
      <c r="OGF55" s="292"/>
      <c r="OGG55" s="293"/>
      <c r="OGH55" s="289"/>
      <c r="OGI55" s="290"/>
      <c r="OGJ55" s="443"/>
      <c r="OGK55" s="443"/>
      <c r="OGL55" s="443"/>
      <c r="OGM55" s="291"/>
      <c r="OGN55" s="292"/>
      <c r="OGO55" s="293"/>
      <c r="OGP55" s="289"/>
      <c r="OGQ55" s="290"/>
      <c r="OGR55" s="443"/>
      <c r="OGS55" s="443"/>
      <c r="OGT55" s="443"/>
      <c r="OGU55" s="291"/>
      <c r="OGV55" s="292"/>
      <c r="OGW55" s="293"/>
      <c r="OGX55" s="289"/>
      <c r="OGY55" s="290"/>
      <c r="OGZ55" s="443"/>
      <c r="OHA55" s="443"/>
      <c r="OHB55" s="443"/>
      <c r="OHC55" s="291"/>
      <c r="OHD55" s="292"/>
      <c r="OHE55" s="293"/>
      <c r="OHF55" s="289"/>
      <c r="OHG55" s="290"/>
      <c r="OHH55" s="443"/>
      <c r="OHI55" s="443"/>
      <c r="OHJ55" s="443"/>
      <c r="OHK55" s="291"/>
      <c r="OHL55" s="292"/>
      <c r="OHM55" s="293"/>
      <c r="OHN55" s="289"/>
      <c r="OHO55" s="290"/>
      <c r="OHP55" s="443"/>
      <c r="OHQ55" s="443"/>
      <c r="OHR55" s="443"/>
      <c r="OHS55" s="291"/>
      <c r="OHT55" s="292"/>
      <c r="OHU55" s="293"/>
      <c r="OHV55" s="289"/>
      <c r="OHW55" s="290"/>
      <c r="OHX55" s="443"/>
      <c r="OHY55" s="443"/>
      <c r="OHZ55" s="443"/>
      <c r="OIA55" s="291"/>
      <c r="OIB55" s="292"/>
      <c r="OIC55" s="293"/>
      <c r="OID55" s="289"/>
      <c r="OIE55" s="290"/>
      <c r="OIF55" s="443"/>
      <c r="OIG55" s="443"/>
      <c r="OIH55" s="443"/>
      <c r="OII55" s="291"/>
      <c r="OIJ55" s="292"/>
      <c r="OIK55" s="293"/>
      <c r="OIL55" s="289"/>
      <c r="OIM55" s="290"/>
      <c r="OIN55" s="443"/>
      <c r="OIO55" s="443"/>
      <c r="OIP55" s="443"/>
      <c r="OIQ55" s="291"/>
      <c r="OIR55" s="292"/>
      <c r="OIS55" s="293"/>
      <c r="OIT55" s="289"/>
      <c r="OIU55" s="290"/>
      <c r="OIV55" s="443"/>
      <c r="OIW55" s="443"/>
      <c r="OIX55" s="443"/>
      <c r="OIY55" s="291"/>
      <c r="OIZ55" s="292"/>
      <c r="OJA55" s="293"/>
      <c r="OJB55" s="289"/>
      <c r="OJC55" s="290"/>
      <c r="OJD55" s="443"/>
      <c r="OJE55" s="443"/>
      <c r="OJF55" s="443"/>
      <c r="OJG55" s="291"/>
      <c r="OJH55" s="292"/>
      <c r="OJI55" s="293"/>
      <c r="OJJ55" s="289"/>
      <c r="OJK55" s="290"/>
      <c r="OJL55" s="443"/>
      <c r="OJM55" s="443"/>
      <c r="OJN55" s="443"/>
      <c r="OJO55" s="291"/>
      <c r="OJP55" s="292"/>
      <c r="OJQ55" s="293"/>
      <c r="OJR55" s="289"/>
      <c r="OJS55" s="290"/>
      <c r="OJT55" s="443"/>
      <c r="OJU55" s="443"/>
      <c r="OJV55" s="443"/>
      <c r="OJW55" s="291"/>
      <c r="OJX55" s="292"/>
      <c r="OJY55" s="293"/>
      <c r="OJZ55" s="289"/>
      <c r="OKA55" s="290"/>
      <c r="OKB55" s="443"/>
      <c r="OKC55" s="443"/>
      <c r="OKD55" s="443"/>
      <c r="OKE55" s="291"/>
      <c r="OKF55" s="292"/>
      <c r="OKG55" s="293"/>
      <c r="OKH55" s="289"/>
      <c r="OKI55" s="290"/>
      <c r="OKJ55" s="443"/>
      <c r="OKK55" s="443"/>
      <c r="OKL55" s="443"/>
      <c r="OKM55" s="291"/>
      <c r="OKN55" s="292"/>
      <c r="OKO55" s="293"/>
      <c r="OKP55" s="289"/>
      <c r="OKQ55" s="290"/>
      <c r="OKR55" s="443"/>
      <c r="OKS55" s="443"/>
      <c r="OKT55" s="443"/>
      <c r="OKU55" s="291"/>
      <c r="OKV55" s="292"/>
      <c r="OKW55" s="293"/>
      <c r="OKX55" s="289"/>
      <c r="OKY55" s="290"/>
      <c r="OKZ55" s="443"/>
      <c r="OLA55" s="443"/>
      <c r="OLB55" s="443"/>
      <c r="OLC55" s="291"/>
      <c r="OLD55" s="292"/>
      <c r="OLE55" s="293"/>
      <c r="OLF55" s="289"/>
      <c r="OLG55" s="290"/>
      <c r="OLH55" s="443"/>
      <c r="OLI55" s="443"/>
      <c r="OLJ55" s="443"/>
      <c r="OLK55" s="291"/>
      <c r="OLL55" s="292"/>
      <c r="OLM55" s="293"/>
      <c r="OLN55" s="289"/>
      <c r="OLO55" s="290"/>
      <c r="OLP55" s="443"/>
      <c r="OLQ55" s="443"/>
      <c r="OLR55" s="443"/>
      <c r="OLS55" s="291"/>
      <c r="OLT55" s="292"/>
      <c r="OLU55" s="293"/>
      <c r="OLV55" s="289"/>
      <c r="OLW55" s="290"/>
      <c r="OLX55" s="443"/>
      <c r="OLY55" s="443"/>
      <c r="OLZ55" s="443"/>
      <c r="OMA55" s="291"/>
      <c r="OMB55" s="292"/>
      <c r="OMC55" s="293"/>
      <c r="OMD55" s="289"/>
      <c r="OME55" s="290"/>
      <c r="OMF55" s="443"/>
      <c r="OMG55" s="443"/>
      <c r="OMH55" s="443"/>
      <c r="OMI55" s="291"/>
      <c r="OMJ55" s="292"/>
      <c r="OMK55" s="293"/>
      <c r="OML55" s="289"/>
      <c r="OMM55" s="290"/>
      <c r="OMN55" s="443"/>
      <c r="OMO55" s="443"/>
      <c r="OMP55" s="443"/>
      <c r="OMQ55" s="291"/>
      <c r="OMR55" s="292"/>
      <c r="OMS55" s="293"/>
      <c r="OMT55" s="289"/>
      <c r="OMU55" s="290"/>
      <c r="OMV55" s="443"/>
      <c r="OMW55" s="443"/>
      <c r="OMX55" s="443"/>
      <c r="OMY55" s="291"/>
      <c r="OMZ55" s="292"/>
      <c r="ONA55" s="293"/>
      <c r="ONB55" s="289"/>
      <c r="ONC55" s="290"/>
      <c r="OND55" s="443"/>
      <c r="ONE55" s="443"/>
      <c r="ONF55" s="443"/>
      <c r="ONG55" s="291"/>
      <c r="ONH55" s="292"/>
      <c r="ONI55" s="293"/>
      <c r="ONJ55" s="289"/>
      <c r="ONK55" s="290"/>
      <c r="ONL55" s="443"/>
      <c r="ONM55" s="443"/>
      <c r="ONN55" s="443"/>
      <c r="ONO55" s="291"/>
      <c r="ONP55" s="292"/>
      <c r="ONQ55" s="293"/>
      <c r="ONR55" s="289"/>
      <c r="ONS55" s="290"/>
      <c r="ONT55" s="443"/>
      <c r="ONU55" s="443"/>
      <c r="ONV55" s="443"/>
      <c r="ONW55" s="291"/>
      <c r="ONX55" s="292"/>
      <c r="ONY55" s="293"/>
      <c r="ONZ55" s="289"/>
      <c r="OOA55" s="290"/>
      <c r="OOB55" s="443"/>
      <c r="OOC55" s="443"/>
      <c r="OOD55" s="443"/>
      <c r="OOE55" s="291"/>
      <c r="OOF55" s="292"/>
      <c r="OOG55" s="293"/>
      <c r="OOH55" s="289"/>
      <c r="OOI55" s="290"/>
      <c r="OOJ55" s="443"/>
      <c r="OOK55" s="443"/>
      <c r="OOL55" s="443"/>
      <c r="OOM55" s="291"/>
      <c r="OON55" s="292"/>
      <c r="OOO55" s="293"/>
      <c r="OOP55" s="289"/>
      <c r="OOQ55" s="290"/>
      <c r="OOR55" s="443"/>
      <c r="OOS55" s="443"/>
      <c r="OOT55" s="443"/>
      <c r="OOU55" s="291"/>
      <c r="OOV55" s="292"/>
      <c r="OOW55" s="293"/>
      <c r="OOX55" s="289"/>
      <c r="OOY55" s="290"/>
      <c r="OOZ55" s="443"/>
      <c r="OPA55" s="443"/>
      <c r="OPB55" s="443"/>
      <c r="OPC55" s="291"/>
      <c r="OPD55" s="292"/>
      <c r="OPE55" s="293"/>
      <c r="OPF55" s="289"/>
      <c r="OPG55" s="290"/>
      <c r="OPH55" s="443"/>
      <c r="OPI55" s="443"/>
      <c r="OPJ55" s="443"/>
      <c r="OPK55" s="291"/>
      <c r="OPL55" s="292"/>
      <c r="OPM55" s="293"/>
      <c r="OPN55" s="289"/>
      <c r="OPO55" s="290"/>
      <c r="OPP55" s="443"/>
      <c r="OPQ55" s="443"/>
      <c r="OPR55" s="443"/>
      <c r="OPS55" s="291"/>
      <c r="OPT55" s="292"/>
      <c r="OPU55" s="293"/>
      <c r="OPV55" s="289"/>
      <c r="OPW55" s="290"/>
      <c r="OPX55" s="443"/>
      <c r="OPY55" s="443"/>
      <c r="OPZ55" s="443"/>
      <c r="OQA55" s="291"/>
      <c r="OQB55" s="292"/>
      <c r="OQC55" s="293"/>
      <c r="OQD55" s="289"/>
      <c r="OQE55" s="290"/>
      <c r="OQF55" s="443"/>
      <c r="OQG55" s="443"/>
      <c r="OQH55" s="443"/>
      <c r="OQI55" s="291"/>
      <c r="OQJ55" s="292"/>
      <c r="OQK55" s="293"/>
      <c r="OQL55" s="289"/>
      <c r="OQM55" s="290"/>
      <c r="OQN55" s="443"/>
      <c r="OQO55" s="443"/>
      <c r="OQP55" s="443"/>
      <c r="OQQ55" s="291"/>
      <c r="OQR55" s="292"/>
      <c r="OQS55" s="293"/>
      <c r="OQT55" s="289"/>
      <c r="OQU55" s="290"/>
      <c r="OQV55" s="443"/>
      <c r="OQW55" s="443"/>
      <c r="OQX55" s="443"/>
      <c r="OQY55" s="291"/>
      <c r="OQZ55" s="292"/>
      <c r="ORA55" s="293"/>
      <c r="ORB55" s="289"/>
      <c r="ORC55" s="290"/>
      <c r="ORD55" s="443"/>
      <c r="ORE55" s="443"/>
      <c r="ORF55" s="443"/>
      <c r="ORG55" s="291"/>
      <c r="ORH55" s="292"/>
      <c r="ORI55" s="293"/>
      <c r="ORJ55" s="289"/>
      <c r="ORK55" s="290"/>
      <c r="ORL55" s="443"/>
      <c r="ORM55" s="443"/>
      <c r="ORN55" s="443"/>
      <c r="ORO55" s="291"/>
      <c r="ORP55" s="292"/>
      <c r="ORQ55" s="293"/>
      <c r="ORR55" s="289"/>
      <c r="ORS55" s="290"/>
      <c r="ORT55" s="443"/>
      <c r="ORU55" s="443"/>
      <c r="ORV55" s="443"/>
      <c r="ORW55" s="291"/>
      <c r="ORX55" s="292"/>
      <c r="ORY55" s="293"/>
      <c r="ORZ55" s="289"/>
      <c r="OSA55" s="290"/>
      <c r="OSB55" s="443"/>
      <c r="OSC55" s="443"/>
      <c r="OSD55" s="443"/>
      <c r="OSE55" s="291"/>
      <c r="OSF55" s="292"/>
      <c r="OSG55" s="293"/>
      <c r="OSH55" s="289"/>
      <c r="OSI55" s="290"/>
      <c r="OSJ55" s="443"/>
      <c r="OSK55" s="443"/>
      <c r="OSL55" s="443"/>
      <c r="OSM55" s="291"/>
      <c r="OSN55" s="292"/>
      <c r="OSO55" s="293"/>
      <c r="OSP55" s="289"/>
      <c r="OSQ55" s="290"/>
      <c r="OSR55" s="443"/>
      <c r="OSS55" s="443"/>
      <c r="OST55" s="443"/>
      <c r="OSU55" s="291"/>
      <c r="OSV55" s="292"/>
      <c r="OSW55" s="293"/>
      <c r="OSX55" s="289"/>
      <c r="OSY55" s="290"/>
      <c r="OSZ55" s="443"/>
      <c r="OTA55" s="443"/>
      <c r="OTB55" s="443"/>
      <c r="OTC55" s="291"/>
      <c r="OTD55" s="292"/>
      <c r="OTE55" s="293"/>
      <c r="OTF55" s="289"/>
      <c r="OTG55" s="290"/>
      <c r="OTH55" s="443"/>
      <c r="OTI55" s="443"/>
      <c r="OTJ55" s="443"/>
      <c r="OTK55" s="291"/>
      <c r="OTL55" s="292"/>
      <c r="OTM55" s="293"/>
      <c r="OTN55" s="289"/>
      <c r="OTO55" s="290"/>
      <c r="OTP55" s="443"/>
      <c r="OTQ55" s="443"/>
      <c r="OTR55" s="443"/>
      <c r="OTS55" s="291"/>
      <c r="OTT55" s="292"/>
      <c r="OTU55" s="293"/>
      <c r="OTV55" s="289"/>
      <c r="OTW55" s="290"/>
      <c r="OTX55" s="443"/>
      <c r="OTY55" s="443"/>
      <c r="OTZ55" s="443"/>
      <c r="OUA55" s="291"/>
      <c r="OUB55" s="292"/>
      <c r="OUC55" s="293"/>
      <c r="OUD55" s="289"/>
      <c r="OUE55" s="290"/>
      <c r="OUF55" s="443"/>
      <c r="OUG55" s="443"/>
      <c r="OUH55" s="443"/>
      <c r="OUI55" s="291"/>
      <c r="OUJ55" s="292"/>
      <c r="OUK55" s="293"/>
      <c r="OUL55" s="289"/>
      <c r="OUM55" s="290"/>
      <c r="OUN55" s="443"/>
      <c r="OUO55" s="443"/>
      <c r="OUP55" s="443"/>
      <c r="OUQ55" s="291"/>
      <c r="OUR55" s="292"/>
      <c r="OUS55" s="293"/>
      <c r="OUT55" s="289"/>
      <c r="OUU55" s="290"/>
      <c r="OUV55" s="443"/>
      <c r="OUW55" s="443"/>
      <c r="OUX55" s="443"/>
      <c r="OUY55" s="291"/>
      <c r="OUZ55" s="292"/>
      <c r="OVA55" s="293"/>
      <c r="OVB55" s="289"/>
      <c r="OVC55" s="290"/>
      <c r="OVD55" s="443"/>
      <c r="OVE55" s="443"/>
      <c r="OVF55" s="443"/>
      <c r="OVG55" s="291"/>
      <c r="OVH55" s="292"/>
      <c r="OVI55" s="293"/>
      <c r="OVJ55" s="289"/>
      <c r="OVK55" s="290"/>
      <c r="OVL55" s="443"/>
      <c r="OVM55" s="443"/>
      <c r="OVN55" s="443"/>
      <c r="OVO55" s="291"/>
      <c r="OVP55" s="292"/>
      <c r="OVQ55" s="293"/>
      <c r="OVR55" s="289"/>
      <c r="OVS55" s="290"/>
      <c r="OVT55" s="443"/>
      <c r="OVU55" s="443"/>
      <c r="OVV55" s="443"/>
      <c r="OVW55" s="291"/>
      <c r="OVX55" s="292"/>
      <c r="OVY55" s="293"/>
      <c r="OVZ55" s="289"/>
      <c r="OWA55" s="290"/>
      <c r="OWB55" s="443"/>
      <c r="OWC55" s="443"/>
      <c r="OWD55" s="443"/>
      <c r="OWE55" s="291"/>
      <c r="OWF55" s="292"/>
      <c r="OWG55" s="293"/>
      <c r="OWH55" s="289"/>
      <c r="OWI55" s="290"/>
      <c r="OWJ55" s="443"/>
      <c r="OWK55" s="443"/>
      <c r="OWL55" s="443"/>
      <c r="OWM55" s="291"/>
      <c r="OWN55" s="292"/>
      <c r="OWO55" s="293"/>
      <c r="OWP55" s="289"/>
      <c r="OWQ55" s="290"/>
      <c r="OWR55" s="443"/>
      <c r="OWS55" s="443"/>
      <c r="OWT55" s="443"/>
      <c r="OWU55" s="291"/>
      <c r="OWV55" s="292"/>
      <c r="OWW55" s="293"/>
      <c r="OWX55" s="289"/>
      <c r="OWY55" s="290"/>
      <c r="OWZ55" s="443"/>
      <c r="OXA55" s="443"/>
      <c r="OXB55" s="443"/>
      <c r="OXC55" s="291"/>
      <c r="OXD55" s="292"/>
      <c r="OXE55" s="293"/>
      <c r="OXF55" s="289"/>
      <c r="OXG55" s="290"/>
      <c r="OXH55" s="443"/>
      <c r="OXI55" s="443"/>
      <c r="OXJ55" s="443"/>
      <c r="OXK55" s="291"/>
      <c r="OXL55" s="292"/>
      <c r="OXM55" s="293"/>
      <c r="OXN55" s="289"/>
      <c r="OXO55" s="290"/>
      <c r="OXP55" s="443"/>
      <c r="OXQ55" s="443"/>
      <c r="OXR55" s="443"/>
      <c r="OXS55" s="291"/>
      <c r="OXT55" s="292"/>
      <c r="OXU55" s="293"/>
      <c r="OXV55" s="289"/>
      <c r="OXW55" s="290"/>
      <c r="OXX55" s="443"/>
      <c r="OXY55" s="443"/>
      <c r="OXZ55" s="443"/>
      <c r="OYA55" s="291"/>
      <c r="OYB55" s="292"/>
      <c r="OYC55" s="293"/>
      <c r="OYD55" s="289"/>
      <c r="OYE55" s="290"/>
      <c r="OYF55" s="443"/>
      <c r="OYG55" s="443"/>
      <c r="OYH55" s="443"/>
      <c r="OYI55" s="291"/>
      <c r="OYJ55" s="292"/>
      <c r="OYK55" s="293"/>
      <c r="OYL55" s="289"/>
      <c r="OYM55" s="290"/>
      <c r="OYN55" s="443"/>
      <c r="OYO55" s="443"/>
      <c r="OYP55" s="443"/>
      <c r="OYQ55" s="291"/>
      <c r="OYR55" s="292"/>
      <c r="OYS55" s="293"/>
      <c r="OYT55" s="289"/>
      <c r="OYU55" s="290"/>
      <c r="OYV55" s="443"/>
      <c r="OYW55" s="443"/>
      <c r="OYX55" s="443"/>
      <c r="OYY55" s="291"/>
      <c r="OYZ55" s="292"/>
      <c r="OZA55" s="293"/>
      <c r="OZB55" s="289"/>
      <c r="OZC55" s="290"/>
      <c r="OZD55" s="443"/>
      <c r="OZE55" s="443"/>
      <c r="OZF55" s="443"/>
      <c r="OZG55" s="291"/>
      <c r="OZH55" s="292"/>
      <c r="OZI55" s="293"/>
      <c r="OZJ55" s="289"/>
      <c r="OZK55" s="290"/>
      <c r="OZL55" s="443"/>
      <c r="OZM55" s="443"/>
      <c r="OZN55" s="443"/>
      <c r="OZO55" s="291"/>
      <c r="OZP55" s="292"/>
      <c r="OZQ55" s="293"/>
      <c r="OZR55" s="289"/>
      <c r="OZS55" s="290"/>
      <c r="OZT55" s="443"/>
      <c r="OZU55" s="443"/>
      <c r="OZV55" s="443"/>
      <c r="OZW55" s="291"/>
      <c r="OZX55" s="292"/>
      <c r="OZY55" s="293"/>
      <c r="OZZ55" s="289"/>
      <c r="PAA55" s="290"/>
      <c r="PAB55" s="443"/>
      <c r="PAC55" s="443"/>
      <c r="PAD55" s="443"/>
      <c r="PAE55" s="291"/>
      <c r="PAF55" s="292"/>
      <c r="PAG55" s="293"/>
      <c r="PAH55" s="289"/>
      <c r="PAI55" s="290"/>
      <c r="PAJ55" s="443"/>
      <c r="PAK55" s="443"/>
      <c r="PAL55" s="443"/>
      <c r="PAM55" s="291"/>
      <c r="PAN55" s="292"/>
      <c r="PAO55" s="293"/>
      <c r="PAP55" s="289"/>
      <c r="PAQ55" s="290"/>
      <c r="PAR55" s="443"/>
      <c r="PAS55" s="443"/>
      <c r="PAT55" s="443"/>
      <c r="PAU55" s="291"/>
      <c r="PAV55" s="292"/>
      <c r="PAW55" s="293"/>
      <c r="PAX55" s="289"/>
      <c r="PAY55" s="290"/>
      <c r="PAZ55" s="443"/>
      <c r="PBA55" s="443"/>
      <c r="PBB55" s="443"/>
      <c r="PBC55" s="291"/>
      <c r="PBD55" s="292"/>
      <c r="PBE55" s="293"/>
      <c r="PBF55" s="289"/>
      <c r="PBG55" s="290"/>
      <c r="PBH55" s="443"/>
      <c r="PBI55" s="443"/>
      <c r="PBJ55" s="443"/>
      <c r="PBK55" s="291"/>
      <c r="PBL55" s="292"/>
      <c r="PBM55" s="293"/>
      <c r="PBN55" s="289"/>
      <c r="PBO55" s="290"/>
      <c r="PBP55" s="443"/>
      <c r="PBQ55" s="443"/>
      <c r="PBR55" s="443"/>
      <c r="PBS55" s="291"/>
      <c r="PBT55" s="292"/>
      <c r="PBU55" s="293"/>
      <c r="PBV55" s="289"/>
      <c r="PBW55" s="290"/>
      <c r="PBX55" s="443"/>
      <c r="PBY55" s="443"/>
      <c r="PBZ55" s="443"/>
      <c r="PCA55" s="291"/>
      <c r="PCB55" s="292"/>
      <c r="PCC55" s="293"/>
      <c r="PCD55" s="289"/>
      <c r="PCE55" s="290"/>
      <c r="PCF55" s="443"/>
      <c r="PCG55" s="443"/>
      <c r="PCH55" s="443"/>
      <c r="PCI55" s="291"/>
      <c r="PCJ55" s="292"/>
      <c r="PCK55" s="293"/>
      <c r="PCL55" s="289"/>
      <c r="PCM55" s="290"/>
      <c r="PCN55" s="443"/>
      <c r="PCO55" s="443"/>
      <c r="PCP55" s="443"/>
      <c r="PCQ55" s="291"/>
      <c r="PCR55" s="292"/>
      <c r="PCS55" s="293"/>
      <c r="PCT55" s="289"/>
      <c r="PCU55" s="290"/>
      <c r="PCV55" s="443"/>
      <c r="PCW55" s="443"/>
      <c r="PCX55" s="443"/>
      <c r="PCY55" s="291"/>
      <c r="PCZ55" s="292"/>
      <c r="PDA55" s="293"/>
      <c r="PDB55" s="289"/>
      <c r="PDC55" s="290"/>
      <c r="PDD55" s="443"/>
      <c r="PDE55" s="443"/>
      <c r="PDF55" s="443"/>
      <c r="PDG55" s="291"/>
      <c r="PDH55" s="292"/>
      <c r="PDI55" s="293"/>
      <c r="PDJ55" s="289"/>
      <c r="PDK55" s="290"/>
      <c r="PDL55" s="443"/>
      <c r="PDM55" s="443"/>
      <c r="PDN55" s="443"/>
      <c r="PDO55" s="291"/>
      <c r="PDP55" s="292"/>
      <c r="PDQ55" s="293"/>
      <c r="PDR55" s="289"/>
      <c r="PDS55" s="290"/>
      <c r="PDT55" s="443"/>
      <c r="PDU55" s="443"/>
      <c r="PDV55" s="443"/>
      <c r="PDW55" s="291"/>
      <c r="PDX55" s="292"/>
      <c r="PDY55" s="293"/>
      <c r="PDZ55" s="289"/>
      <c r="PEA55" s="290"/>
      <c r="PEB55" s="443"/>
      <c r="PEC55" s="443"/>
      <c r="PED55" s="443"/>
      <c r="PEE55" s="291"/>
      <c r="PEF55" s="292"/>
      <c r="PEG55" s="293"/>
      <c r="PEH55" s="289"/>
      <c r="PEI55" s="290"/>
      <c r="PEJ55" s="443"/>
      <c r="PEK55" s="443"/>
      <c r="PEL55" s="443"/>
      <c r="PEM55" s="291"/>
      <c r="PEN55" s="292"/>
      <c r="PEO55" s="293"/>
      <c r="PEP55" s="289"/>
      <c r="PEQ55" s="290"/>
      <c r="PER55" s="443"/>
      <c r="PES55" s="443"/>
      <c r="PET55" s="443"/>
      <c r="PEU55" s="291"/>
      <c r="PEV55" s="292"/>
      <c r="PEW55" s="293"/>
      <c r="PEX55" s="289"/>
      <c r="PEY55" s="290"/>
      <c r="PEZ55" s="443"/>
      <c r="PFA55" s="443"/>
      <c r="PFB55" s="443"/>
      <c r="PFC55" s="291"/>
      <c r="PFD55" s="292"/>
      <c r="PFE55" s="293"/>
      <c r="PFF55" s="289"/>
      <c r="PFG55" s="290"/>
      <c r="PFH55" s="443"/>
      <c r="PFI55" s="443"/>
      <c r="PFJ55" s="443"/>
      <c r="PFK55" s="291"/>
      <c r="PFL55" s="292"/>
      <c r="PFM55" s="293"/>
      <c r="PFN55" s="289"/>
      <c r="PFO55" s="290"/>
      <c r="PFP55" s="443"/>
      <c r="PFQ55" s="443"/>
      <c r="PFR55" s="443"/>
      <c r="PFS55" s="291"/>
      <c r="PFT55" s="292"/>
      <c r="PFU55" s="293"/>
      <c r="PFV55" s="289"/>
      <c r="PFW55" s="290"/>
      <c r="PFX55" s="443"/>
      <c r="PFY55" s="443"/>
      <c r="PFZ55" s="443"/>
      <c r="PGA55" s="291"/>
      <c r="PGB55" s="292"/>
      <c r="PGC55" s="293"/>
      <c r="PGD55" s="289"/>
      <c r="PGE55" s="290"/>
      <c r="PGF55" s="443"/>
      <c r="PGG55" s="443"/>
      <c r="PGH55" s="443"/>
      <c r="PGI55" s="291"/>
      <c r="PGJ55" s="292"/>
      <c r="PGK55" s="293"/>
      <c r="PGL55" s="289"/>
      <c r="PGM55" s="290"/>
      <c r="PGN55" s="443"/>
      <c r="PGO55" s="443"/>
      <c r="PGP55" s="443"/>
      <c r="PGQ55" s="291"/>
      <c r="PGR55" s="292"/>
      <c r="PGS55" s="293"/>
      <c r="PGT55" s="289"/>
      <c r="PGU55" s="290"/>
      <c r="PGV55" s="443"/>
      <c r="PGW55" s="443"/>
      <c r="PGX55" s="443"/>
      <c r="PGY55" s="291"/>
      <c r="PGZ55" s="292"/>
      <c r="PHA55" s="293"/>
      <c r="PHB55" s="289"/>
      <c r="PHC55" s="290"/>
      <c r="PHD55" s="443"/>
      <c r="PHE55" s="443"/>
      <c r="PHF55" s="443"/>
      <c r="PHG55" s="291"/>
      <c r="PHH55" s="292"/>
      <c r="PHI55" s="293"/>
      <c r="PHJ55" s="289"/>
      <c r="PHK55" s="290"/>
      <c r="PHL55" s="443"/>
      <c r="PHM55" s="443"/>
      <c r="PHN55" s="443"/>
      <c r="PHO55" s="291"/>
      <c r="PHP55" s="292"/>
      <c r="PHQ55" s="293"/>
      <c r="PHR55" s="289"/>
      <c r="PHS55" s="290"/>
      <c r="PHT55" s="443"/>
      <c r="PHU55" s="443"/>
      <c r="PHV55" s="443"/>
      <c r="PHW55" s="291"/>
      <c r="PHX55" s="292"/>
      <c r="PHY55" s="293"/>
      <c r="PHZ55" s="289"/>
      <c r="PIA55" s="290"/>
      <c r="PIB55" s="443"/>
      <c r="PIC55" s="443"/>
      <c r="PID55" s="443"/>
      <c r="PIE55" s="291"/>
      <c r="PIF55" s="292"/>
      <c r="PIG55" s="293"/>
      <c r="PIH55" s="289"/>
      <c r="PII55" s="290"/>
      <c r="PIJ55" s="443"/>
      <c r="PIK55" s="443"/>
      <c r="PIL55" s="443"/>
      <c r="PIM55" s="291"/>
      <c r="PIN55" s="292"/>
      <c r="PIO55" s="293"/>
      <c r="PIP55" s="289"/>
      <c r="PIQ55" s="290"/>
      <c r="PIR55" s="443"/>
      <c r="PIS55" s="443"/>
      <c r="PIT55" s="443"/>
      <c r="PIU55" s="291"/>
      <c r="PIV55" s="292"/>
      <c r="PIW55" s="293"/>
      <c r="PIX55" s="289"/>
      <c r="PIY55" s="290"/>
      <c r="PIZ55" s="443"/>
      <c r="PJA55" s="443"/>
      <c r="PJB55" s="443"/>
      <c r="PJC55" s="291"/>
      <c r="PJD55" s="292"/>
      <c r="PJE55" s="293"/>
      <c r="PJF55" s="289"/>
      <c r="PJG55" s="290"/>
      <c r="PJH55" s="443"/>
      <c r="PJI55" s="443"/>
      <c r="PJJ55" s="443"/>
      <c r="PJK55" s="291"/>
      <c r="PJL55" s="292"/>
      <c r="PJM55" s="293"/>
      <c r="PJN55" s="289"/>
      <c r="PJO55" s="290"/>
      <c r="PJP55" s="443"/>
      <c r="PJQ55" s="443"/>
      <c r="PJR55" s="443"/>
      <c r="PJS55" s="291"/>
      <c r="PJT55" s="292"/>
      <c r="PJU55" s="293"/>
      <c r="PJV55" s="289"/>
      <c r="PJW55" s="290"/>
      <c r="PJX55" s="443"/>
      <c r="PJY55" s="443"/>
      <c r="PJZ55" s="443"/>
      <c r="PKA55" s="291"/>
      <c r="PKB55" s="292"/>
      <c r="PKC55" s="293"/>
      <c r="PKD55" s="289"/>
      <c r="PKE55" s="290"/>
      <c r="PKF55" s="443"/>
      <c r="PKG55" s="443"/>
      <c r="PKH55" s="443"/>
      <c r="PKI55" s="291"/>
      <c r="PKJ55" s="292"/>
      <c r="PKK55" s="293"/>
      <c r="PKL55" s="289"/>
      <c r="PKM55" s="290"/>
      <c r="PKN55" s="443"/>
      <c r="PKO55" s="443"/>
      <c r="PKP55" s="443"/>
      <c r="PKQ55" s="291"/>
      <c r="PKR55" s="292"/>
      <c r="PKS55" s="293"/>
      <c r="PKT55" s="289"/>
      <c r="PKU55" s="290"/>
      <c r="PKV55" s="443"/>
      <c r="PKW55" s="443"/>
      <c r="PKX55" s="443"/>
      <c r="PKY55" s="291"/>
      <c r="PKZ55" s="292"/>
      <c r="PLA55" s="293"/>
      <c r="PLB55" s="289"/>
      <c r="PLC55" s="290"/>
      <c r="PLD55" s="443"/>
      <c r="PLE55" s="443"/>
      <c r="PLF55" s="443"/>
      <c r="PLG55" s="291"/>
      <c r="PLH55" s="292"/>
      <c r="PLI55" s="293"/>
      <c r="PLJ55" s="289"/>
      <c r="PLK55" s="290"/>
      <c r="PLL55" s="443"/>
      <c r="PLM55" s="443"/>
      <c r="PLN55" s="443"/>
      <c r="PLO55" s="291"/>
      <c r="PLP55" s="292"/>
      <c r="PLQ55" s="293"/>
      <c r="PLR55" s="289"/>
      <c r="PLS55" s="290"/>
      <c r="PLT55" s="443"/>
      <c r="PLU55" s="443"/>
      <c r="PLV55" s="443"/>
      <c r="PLW55" s="291"/>
      <c r="PLX55" s="292"/>
      <c r="PLY55" s="293"/>
      <c r="PLZ55" s="289"/>
      <c r="PMA55" s="290"/>
      <c r="PMB55" s="443"/>
      <c r="PMC55" s="443"/>
      <c r="PMD55" s="443"/>
      <c r="PME55" s="291"/>
      <c r="PMF55" s="292"/>
      <c r="PMG55" s="293"/>
      <c r="PMH55" s="289"/>
      <c r="PMI55" s="290"/>
      <c r="PMJ55" s="443"/>
      <c r="PMK55" s="443"/>
      <c r="PML55" s="443"/>
      <c r="PMM55" s="291"/>
      <c r="PMN55" s="292"/>
      <c r="PMO55" s="293"/>
      <c r="PMP55" s="289"/>
      <c r="PMQ55" s="290"/>
      <c r="PMR55" s="443"/>
      <c r="PMS55" s="443"/>
      <c r="PMT55" s="443"/>
      <c r="PMU55" s="291"/>
      <c r="PMV55" s="292"/>
      <c r="PMW55" s="293"/>
      <c r="PMX55" s="289"/>
      <c r="PMY55" s="290"/>
      <c r="PMZ55" s="443"/>
      <c r="PNA55" s="443"/>
      <c r="PNB55" s="443"/>
      <c r="PNC55" s="291"/>
      <c r="PND55" s="292"/>
      <c r="PNE55" s="293"/>
      <c r="PNF55" s="289"/>
      <c r="PNG55" s="290"/>
      <c r="PNH55" s="443"/>
      <c r="PNI55" s="443"/>
      <c r="PNJ55" s="443"/>
      <c r="PNK55" s="291"/>
      <c r="PNL55" s="292"/>
      <c r="PNM55" s="293"/>
      <c r="PNN55" s="289"/>
      <c r="PNO55" s="290"/>
      <c r="PNP55" s="443"/>
      <c r="PNQ55" s="443"/>
      <c r="PNR55" s="443"/>
      <c r="PNS55" s="291"/>
      <c r="PNT55" s="292"/>
      <c r="PNU55" s="293"/>
      <c r="PNV55" s="289"/>
      <c r="PNW55" s="290"/>
      <c r="PNX55" s="443"/>
      <c r="PNY55" s="443"/>
      <c r="PNZ55" s="443"/>
      <c r="POA55" s="291"/>
      <c r="POB55" s="292"/>
      <c r="POC55" s="293"/>
      <c r="POD55" s="289"/>
      <c r="POE55" s="290"/>
      <c r="POF55" s="443"/>
      <c r="POG55" s="443"/>
      <c r="POH55" s="443"/>
      <c r="POI55" s="291"/>
      <c r="POJ55" s="292"/>
      <c r="POK55" s="293"/>
      <c r="POL55" s="289"/>
      <c r="POM55" s="290"/>
      <c r="PON55" s="443"/>
      <c r="POO55" s="443"/>
      <c r="POP55" s="443"/>
      <c r="POQ55" s="291"/>
      <c r="POR55" s="292"/>
      <c r="POS55" s="293"/>
      <c r="POT55" s="289"/>
      <c r="POU55" s="290"/>
      <c r="POV55" s="443"/>
      <c r="POW55" s="443"/>
      <c r="POX55" s="443"/>
      <c r="POY55" s="291"/>
      <c r="POZ55" s="292"/>
      <c r="PPA55" s="293"/>
      <c r="PPB55" s="289"/>
      <c r="PPC55" s="290"/>
      <c r="PPD55" s="443"/>
      <c r="PPE55" s="443"/>
      <c r="PPF55" s="443"/>
      <c r="PPG55" s="291"/>
      <c r="PPH55" s="292"/>
      <c r="PPI55" s="293"/>
      <c r="PPJ55" s="289"/>
      <c r="PPK55" s="290"/>
      <c r="PPL55" s="443"/>
      <c r="PPM55" s="443"/>
      <c r="PPN55" s="443"/>
      <c r="PPO55" s="291"/>
      <c r="PPP55" s="292"/>
      <c r="PPQ55" s="293"/>
      <c r="PPR55" s="289"/>
      <c r="PPS55" s="290"/>
      <c r="PPT55" s="443"/>
      <c r="PPU55" s="443"/>
      <c r="PPV55" s="443"/>
      <c r="PPW55" s="291"/>
      <c r="PPX55" s="292"/>
      <c r="PPY55" s="293"/>
      <c r="PPZ55" s="289"/>
      <c r="PQA55" s="290"/>
      <c r="PQB55" s="443"/>
      <c r="PQC55" s="443"/>
      <c r="PQD55" s="443"/>
      <c r="PQE55" s="291"/>
      <c r="PQF55" s="292"/>
      <c r="PQG55" s="293"/>
      <c r="PQH55" s="289"/>
      <c r="PQI55" s="290"/>
      <c r="PQJ55" s="443"/>
      <c r="PQK55" s="443"/>
      <c r="PQL55" s="443"/>
      <c r="PQM55" s="291"/>
      <c r="PQN55" s="292"/>
      <c r="PQO55" s="293"/>
      <c r="PQP55" s="289"/>
      <c r="PQQ55" s="290"/>
      <c r="PQR55" s="443"/>
      <c r="PQS55" s="443"/>
      <c r="PQT55" s="443"/>
      <c r="PQU55" s="291"/>
      <c r="PQV55" s="292"/>
      <c r="PQW55" s="293"/>
      <c r="PQX55" s="289"/>
      <c r="PQY55" s="290"/>
      <c r="PQZ55" s="443"/>
      <c r="PRA55" s="443"/>
      <c r="PRB55" s="443"/>
      <c r="PRC55" s="291"/>
      <c r="PRD55" s="292"/>
      <c r="PRE55" s="293"/>
      <c r="PRF55" s="289"/>
      <c r="PRG55" s="290"/>
      <c r="PRH55" s="443"/>
      <c r="PRI55" s="443"/>
      <c r="PRJ55" s="443"/>
      <c r="PRK55" s="291"/>
      <c r="PRL55" s="292"/>
      <c r="PRM55" s="293"/>
      <c r="PRN55" s="289"/>
      <c r="PRO55" s="290"/>
      <c r="PRP55" s="443"/>
      <c r="PRQ55" s="443"/>
      <c r="PRR55" s="443"/>
      <c r="PRS55" s="291"/>
      <c r="PRT55" s="292"/>
      <c r="PRU55" s="293"/>
      <c r="PRV55" s="289"/>
      <c r="PRW55" s="290"/>
      <c r="PRX55" s="443"/>
      <c r="PRY55" s="443"/>
      <c r="PRZ55" s="443"/>
      <c r="PSA55" s="291"/>
      <c r="PSB55" s="292"/>
      <c r="PSC55" s="293"/>
      <c r="PSD55" s="289"/>
      <c r="PSE55" s="290"/>
      <c r="PSF55" s="443"/>
      <c r="PSG55" s="443"/>
      <c r="PSH55" s="443"/>
      <c r="PSI55" s="291"/>
      <c r="PSJ55" s="292"/>
      <c r="PSK55" s="293"/>
      <c r="PSL55" s="289"/>
      <c r="PSM55" s="290"/>
      <c r="PSN55" s="443"/>
      <c r="PSO55" s="443"/>
      <c r="PSP55" s="443"/>
      <c r="PSQ55" s="291"/>
      <c r="PSR55" s="292"/>
      <c r="PSS55" s="293"/>
      <c r="PST55" s="289"/>
      <c r="PSU55" s="290"/>
      <c r="PSV55" s="443"/>
      <c r="PSW55" s="443"/>
      <c r="PSX55" s="443"/>
      <c r="PSY55" s="291"/>
      <c r="PSZ55" s="292"/>
      <c r="PTA55" s="293"/>
      <c r="PTB55" s="289"/>
      <c r="PTC55" s="290"/>
      <c r="PTD55" s="443"/>
      <c r="PTE55" s="443"/>
      <c r="PTF55" s="443"/>
      <c r="PTG55" s="291"/>
      <c r="PTH55" s="292"/>
      <c r="PTI55" s="293"/>
      <c r="PTJ55" s="289"/>
      <c r="PTK55" s="290"/>
      <c r="PTL55" s="443"/>
      <c r="PTM55" s="443"/>
      <c r="PTN55" s="443"/>
      <c r="PTO55" s="291"/>
      <c r="PTP55" s="292"/>
      <c r="PTQ55" s="293"/>
      <c r="PTR55" s="289"/>
      <c r="PTS55" s="290"/>
      <c r="PTT55" s="443"/>
      <c r="PTU55" s="443"/>
      <c r="PTV55" s="443"/>
      <c r="PTW55" s="291"/>
      <c r="PTX55" s="292"/>
      <c r="PTY55" s="293"/>
      <c r="PTZ55" s="289"/>
      <c r="PUA55" s="290"/>
      <c r="PUB55" s="443"/>
      <c r="PUC55" s="443"/>
      <c r="PUD55" s="443"/>
      <c r="PUE55" s="291"/>
      <c r="PUF55" s="292"/>
      <c r="PUG55" s="293"/>
      <c r="PUH55" s="289"/>
      <c r="PUI55" s="290"/>
      <c r="PUJ55" s="443"/>
      <c r="PUK55" s="443"/>
      <c r="PUL55" s="443"/>
      <c r="PUM55" s="291"/>
      <c r="PUN55" s="292"/>
      <c r="PUO55" s="293"/>
      <c r="PUP55" s="289"/>
      <c r="PUQ55" s="290"/>
      <c r="PUR55" s="443"/>
      <c r="PUS55" s="443"/>
      <c r="PUT55" s="443"/>
      <c r="PUU55" s="291"/>
      <c r="PUV55" s="292"/>
      <c r="PUW55" s="293"/>
      <c r="PUX55" s="289"/>
      <c r="PUY55" s="290"/>
      <c r="PUZ55" s="443"/>
      <c r="PVA55" s="443"/>
      <c r="PVB55" s="443"/>
      <c r="PVC55" s="291"/>
      <c r="PVD55" s="292"/>
      <c r="PVE55" s="293"/>
      <c r="PVF55" s="289"/>
      <c r="PVG55" s="290"/>
      <c r="PVH55" s="443"/>
      <c r="PVI55" s="443"/>
      <c r="PVJ55" s="443"/>
      <c r="PVK55" s="291"/>
      <c r="PVL55" s="292"/>
      <c r="PVM55" s="293"/>
      <c r="PVN55" s="289"/>
      <c r="PVO55" s="290"/>
      <c r="PVP55" s="443"/>
      <c r="PVQ55" s="443"/>
      <c r="PVR55" s="443"/>
      <c r="PVS55" s="291"/>
      <c r="PVT55" s="292"/>
      <c r="PVU55" s="293"/>
      <c r="PVV55" s="289"/>
      <c r="PVW55" s="290"/>
      <c r="PVX55" s="443"/>
      <c r="PVY55" s="443"/>
      <c r="PVZ55" s="443"/>
      <c r="PWA55" s="291"/>
      <c r="PWB55" s="292"/>
      <c r="PWC55" s="293"/>
      <c r="PWD55" s="289"/>
      <c r="PWE55" s="290"/>
      <c r="PWF55" s="443"/>
      <c r="PWG55" s="443"/>
      <c r="PWH55" s="443"/>
      <c r="PWI55" s="291"/>
      <c r="PWJ55" s="292"/>
      <c r="PWK55" s="293"/>
      <c r="PWL55" s="289"/>
      <c r="PWM55" s="290"/>
      <c r="PWN55" s="443"/>
      <c r="PWO55" s="443"/>
      <c r="PWP55" s="443"/>
      <c r="PWQ55" s="291"/>
      <c r="PWR55" s="292"/>
      <c r="PWS55" s="293"/>
      <c r="PWT55" s="289"/>
      <c r="PWU55" s="290"/>
      <c r="PWV55" s="443"/>
      <c r="PWW55" s="443"/>
      <c r="PWX55" s="443"/>
      <c r="PWY55" s="291"/>
      <c r="PWZ55" s="292"/>
      <c r="PXA55" s="293"/>
      <c r="PXB55" s="289"/>
      <c r="PXC55" s="290"/>
      <c r="PXD55" s="443"/>
      <c r="PXE55" s="443"/>
      <c r="PXF55" s="443"/>
      <c r="PXG55" s="291"/>
      <c r="PXH55" s="292"/>
      <c r="PXI55" s="293"/>
      <c r="PXJ55" s="289"/>
      <c r="PXK55" s="290"/>
      <c r="PXL55" s="443"/>
      <c r="PXM55" s="443"/>
      <c r="PXN55" s="443"/>
      <c r="PXO55" s="291"/>
      <c r="PXP55" s="292"/>
      <c r="PXQ55" s="293"/>
      <c r="PXR55" s="289"/>
      <c r="PXS55" s="290"/>
      <c r="PXT55" s="443"/>
      <c r="PXU55" s="443"/>
      <c r="PXV55" s="443"/>
      <c r="PXW55" s="291"/>
      <c r="PXX55" s="292"/>
      <c r="PXY55" s="293"/>
      <c r="PXZ55" s="289"/>
      <c r="PYA55" s="290"/>
      <c r="PYB55" s="443"/>
      <c r="PYC55" s="443"/>
      <c r="PYD55" s="443"/>
      <c r="PYE55" s="291"/>
      <c r="PYF55" s="292"/>
      <c r="PYG55" s="293"/>
      <c r="PYH55" s="289"/>
      <c r="PYI55" s="290"/>
      <c r="PYJ55" s="443"/>
      <c r="PYK55" s="443"/>
      <c r="PYL55" s="443"/>
      <c r="PYM55" s="291"/>
      <c r="PYN55" s="292"/>
      <c r="PYO55" s="293"/>
      <c r="PYP55" s="289"/>
      <c r="PYQ55" s="290"/>
      <c r="PYR55" s="443"/>
      <c r="PYS55" s="443"/>
      <c r="PYT55" s="443"/>
      <c r="PYU55" s="291"/>
      <c r="PYV55" s="292"/>
      <c r="PYW55" s="293"/>
      <c r="PYX55" s="289"/>
      <c r="PYY55" s="290"/>
      <c r="PYZ55" s="443"/>
      <c r="PZA55" s="443"/>
      <c r="PZB55" s="443"/>
      <c r="PZC55" s="291"/>
      <c r="PZD55" s="292"/>
      <c r="PZE55" s="293"/>
      <c r="PZF55" s="289"/>
      <c r="PZG55" s="290"/>
      <c r="PZH55" s="443"/>
      <c r="PZI55" s="443"/>
      <c r="PZJ55" s="443"/>
      <c r="PZK55" s="291"/>
      <c r="PZL55" s="292"/>
      <c r="PZM55" s="293"/>
      <c r="PZN55" s="289"/>
      <c r="PZO55" s="290"/>
      <c r="PZP55" s="443"/>
      <c r="PZQ55" s="443"/>
      <c r="PZR55" s="443"/>
      <c r="PZS55" s="291"/>
      <c r="PZT55" s="292"/>
      <c r="PZU55" s="293"/>
      <c r="PZV55" s="289"/>
      <c r="PZW55" s="290"/>
      <c r="PZX55" s="443"/>
      <c r="PZY55" s="443"/>
      <c r="PZZ55" s="443"/>
      <c r="QAA55" s="291"/>
      <c r="QAB55" s="292"/>
      <c r="QAC55" s="293"/>
      <c r="QAD55" s="289"/>
      <c r="QAE55" s="290"/>
      <c r="QAF55" s="443"/>
      <c r="QAG55" s="443"/>
      <c r="QAH55" s="443"/>
      <c r="QAI55" s="291"/>
      <c r="QAJ55" s="292"/>
      <c r="QAK55" s="293"/>
      <c r="QAL55" s="289"/>
      <c r="QAM55" s="290"/>
      <c r="QAN55" s="443"/>
      <c r="QAO55" s="443"/>
      <c r="QAP55" s="443"/>
      <c r="QAQ55" s="291"/>
      <c r="QAR55" s="292"/>
      <c r="QAS55" s="293"/>
      <c r="QAT55" s="289"/>
      <c r="QAU55" s="290"/>
      <c r="QAV55" s="443"/>
      <c r="QAW55" s="443"/>
      <c r="QAX55" s="443"/>
      <c r="QAY55" s="291"/>
      <c r="QAZ55" s="292"/>
      <c r="QBA55" s="293"/>
      <c r="QBB55" s="289"/>
      <c r="QBC55" s="290"/>
      <c r="QBD55" s="443"/>
      <c r="QBE55" s="443"/>
      <c r="QBF55" s="443"/>
      <c r="QBG55" s="291"/>
      <c r="QBH55" s="292"/>
      <c r="QBI55" s="293"/>
      <c r="QBJ55" s="289"/>
      <c r="QBK55" s="290"/>
      <c r="QBL55" s="443"/>
      <c r="QBM55" s="443"/>
      <c r="QBN55" s="443"/>
      <c r="QBO55" s="291"/>
      <c r="QBP55" s="292"/>
      <c r="QBQ55" s="293"/>
      <c r="QBR55" s="289"/>
      <c r="QBS55" s="290"/>
      <c r="QBT55" s="443"/>
      <c r="QBU55" s="443"/>
      <c r="QBV55" s="443"/>
      <c r="QBW55" s="291"/>
      <c r="QBX55" s="292"/>
      <c r="QBY55" s="293"/>
      <c r="QBZ55" s="289"/>
      <c r="QCA55" s="290"/>
      <c r="QCB55" s="443"/>
      <c r="QCC55" s="443"/>
      <c r="QCD55" s="443"/>
      <c r="QCE55" s="291"/>
      <c r="QCF55" s="292"/>
      <c r="QCG55" s="293"/>
      <c r="QCH55" s="289"/>
      <c r="QCI55" s="290"/>
      <c r="QCJ55" s="443"/>
      <c r="QCK55" s="443"/>
      <c r="QCL55" s="443"/>
      <c r="QCM55" s="291"/>
      <c r="QCN55" s="292"/>
      <c r="QCO55" s="293"/>
      <c r="QCP55" s="289"/>
      <c r="QCQ55" s="290"/>
      <c r="QCR55" s="443"/>
      <c r="QCS55" s="443"/>
      <c r="QCT55" s="443"/>
      <c r="QCU55" s="291"/>
      <c r="QCV55" s="292"/>
      <c r="QCW55" s="293"/>
      <c r="QCX55" s="289"/>
      <c r="QCY55" s="290"/>
      <c r="QCZ55" s="443"/>
      <c r="QDA55" s="443"/>
      <c r="QDB55" s="443"/>
      <c r="QDC55" s="291"/>
      <c r="QDD55" s="292"/>
      <c r="QDE55" s="293"/>
      <c r="QDF55" s="289"/>
      <c r="QDG55" s="290"/>
      <c r="QDH55" s="443"/>
      <c r="QDI55" s="443"/>
      <c r="QDJ55" s="443"/>
      <c r="QDK55" s="291"/>
      <c r="QDL55" s="292"/>
      <c r="QDM55" s="293"/>
      <c r="QDN55" s="289"/>
      <c r="QDO55" s="290"/>
      <c r="QDP55" s="443"/>
      <c r="QDQ55" s="443"/>
      <c r="QDR55" s="443"/>
      <c r="QDS55" s="291"/>
      <c r="QDT55" s="292"/>
      <c r="QDU55" s="293"/>
      <c r="QDV55" s="289"/>
      <c r="QDW55" s="290"/>
      <c r="QDX55" s="443"/>
      <c r="QDY55" s="443"/>
      <c r="QDZ55" s="443"/>
      <c r="QEA55" s="291"/>
      <c r="QEB55" s="292"/>
      <c r="QEC55" s="293"/>
      <c r="QED55" s="289"/>
      <c r="QEE55" s="290"/>
      <c r="QEF55" s="443"/>
      <c r="QEG55" s="443"/>
      <c r="QEH55" s="443"/>
      <c r="QEI55" s="291"/>
      <c r="QEJ55" s="292"/>
      <c r="QEK55" s="293"/>
      <c r="QEL55" s="289"/>
      <c r="QEM55" s="290"/>
      <c r="QEN55" s="443"/>
      <c r="QEO55" s="443"/>
      <c r="QEP55" s="443"/>
      <c r="QEQ55" s="291"/>
      <c r="QER55" s="292"/>
      <c r="QES55" s="293"/>
      <c r="QET55" s="289"/>
      <c r="QEU55" s="290"/>
      <c r="QEV55" s="443"/>
      <c r="QEW55" s="443"/>
      <c r="QEX55" s="443"/>
      <c r="QEY55" s="291"/>
      <c r="QEZ55" s="292"/>
      <c r="QFA55" s="293"/>
      <c r="QFB55" s="289"/>
      <c r="QFC55" s="290"/>
      <c r="QFD55" s="443"/>
      <c r="QFE55" s="443"/>
      <c r="QFF55" s="443"/>
      <c r="QFG55" s="291"/>
      <c r="QFH55" s="292"/>
      <c r="QFI55" s="293"/>
      <c r="QFJ55" s="289"/>
      <c r="QFK55" s="290"/>
      <c r="QFL55" s="443"/>
      <c r="QFM55" s="443"/>
      <c r="QFN55" s="443"/>
      <c r="QFO55" s="291"/>
      <c r="QFP55" s="292"/>
      <c r="QFQ55" s="293"/>
      <c r="QFR55" s="289"/>
      <c r="QFS55" s="290"/>
      <c r="QFT55" s="443"/>
      <c r="QFU55" s="443"/>
      <c r="QFV55" s="443"/>
      <c r="QFW55" s="291"/>
      <c r="QFX55" s="292"/>
      <c r="QFY55" s="293"/>
      <c r="QFZ55" s="289"/>
      <c r="QGA55" s="290"/>
      <c r="QGB55" s="443"/>
      <c r="QGC55" s="443"/>
      <c r="QGD55" s="443"/>
      <c r="QGE55" s="291"/>
      <c r="QGF55" s="292"/>
      <c r="QGG55" s="293"/>
      <c r="QGH55" s="289"/>
      <c r="QGI55" s="290"/>
      <c r="QGJ55" s="443"/>
      <c r="QGK55" s="443"/>
      <c r="QGL55" s="443"/>
      <c r="QGM55" s="291"/>
      <c r="QGN55" s="292"/>
      <c r="QGO55" s="293"/>
      <c r="QGP55" s="289"/>
      <c r="QGQ55" s="290"/>
      <c r="QGR55" s="443"/>
      <c r="QGS55" s="443"/>
      <c r="QGT55" s="443"/>
      <c r="QGU55" s="291"/>
      <c r="QGV55" s="292"/>
      <c r="QGW55" s="293"/>
      <c r="QGX55" s="289"/>
      <c r="QGY55" s="290"/>
      <c r="QGZ55" s="443"/>
      <c r="QHA55" s="443"/>
      <c r="QHB55" s="443"/>
      <c r="QHC55" s="291"/>
      <c r="QHD55" s="292"/>
      <c r="QHE55" s="293"/>
      <c r="QHF55" s="289"/>
      <c r="QHG55" s="290"/>
      <c r="QHH55" s="443"/>
      <c r="QHI55" s="443"/>
      <c r="QHJ55" s="443"/>
      <c r="QHK55" s="291"/>
      <c r="QHL55" s="292"/>
      <c r="QHM55" s="293"/>
      <c r="QHN55" s="289"/>
      <c r="QHO55" s="290"/>
      <c r="QHP55" s="443"/>
      <c r="QHQ55" s="443"/>
      <c r="QHR55" s="443"/>
      <c r="QHS55" s="291"/>
      <c r="QHT55" s="292"/>
      <c r="QHU55" s="293"/>
      <c r="QHV55" s="289"/>
      <c r="QHW55" s="290"/>
      <c r="QHX55" s="443"/>
      <c r="QHY55" s="443"/>
      <c r="QHZ55" s="443"/>
      <c r="QIA55" s="291"/>
      <c r="QIB55" s="292"/>
      <c r="QIC55" s="293"/>
      <c r="QID55" s="289"/>
      <c r="QIE55" s="290"/>
      <c r="QIF55" s="443"/>
      <c r="QIG55" s="443"/>
      <c r="QIH55" s="443"/>
      <c r="QII55" s="291"/>
      <c r="QIJ55" s="292"/>
      <c r="QIK55" s="293"/>
      <c r="QIL55" s="289"/>
      <c r="QIM55" s="290"/>
      <c r="QIN55" s="443"/>
      <c r="QIO55" s="443"/>
      <c r="QIP55" s="443"/>
      <c r="QIQ55" s="291"/>
      <c r="QIR55" s="292"/>
      <c r="QIS55" s="293"/>
      <c r="QIT55" s="289"/>
      <c r="QIU55" s="290"/>
      <c r="QIV55" s="443"/>
      <c r="QIW55" s="443"/>
      <c r="QIX55" s="443"/>
      <c r="QIY55" s="291"/>
      <c r="QIZ55" s="292"/>
      <c r="QJA55" s="293"/>
      <c r="QJB55" s="289"/>
      <c r="QJC55" s="290"/>
      <c r="QJD55" s="443"/>
      <c r="QJE55" s="443"/>
      <c r="QJF55" s="443"/>
      <c r="QJG55" s="291"/>
      <c r="QJH55" s="292"/>
      <c r="QJI55" s="293"/>
      <c r="QJJ55" s="289"/>
      <c r="QJK55" s="290"/>
      <c r="QJL55" s="443"/>
      <c r="QJM55" s="443"/>
      <c r="QJN55" s="443"/>
      <c r="QJO55" s="291"/>
      <c r="QJP55" s="292"/>
      <c r="QJQ55" s="293"/>
      <c r="QJR55" s="289"/>
      <c r="QJS55" s="290"/>
      <c r="QJT55" s="443"/>
      <c r="QJU55" s="443"/>
      <c r="QJV55" s="443"/>
      <c r="QJW55" s="291"/>
      <c r="QJX55" s="292"/>
      <c r="QJY55" s="293"/>
      <c r="QJZ55" s="289"/>
      <c r="QKA55" s="290"/>
      <c r="QKB55" s="443"/>
      <c r="QKC55" s="443"/>
      <c r="QKD55" s="443"/>
      <c r="QKE55" s="291"/>
      <c r="QKF55" s="292"/>
      <c r="QKG55" s="293"/>
      <c r="QKH55" s="289"/>
      <c r="QKI55" s="290"/>
      <c r="QKJ55" s="443"/>
      <c r="QKK55" s="443"/>
      <c r="QKL55" s="443"/>
      <c r="QKM55" s="291"/>
      <c r="QKN55" s="292"/>
      <c r="QKO55" s="293"/>
      <c r="QKP55" s="289"/>
      <c r="QKQ55" s="290"/>
      <c r="QKR55" s="443"/>
      <c r="QKS55" s="443"/>
      <c r="QKT55" s="443"/>
      <c r="QKU55" s="291"/>
      <c r="QKV55" s="292"/>
      <c r="QKW55" s="293"/>
      <c r="QKX55" s="289"/>
      <c r="QKY55" s="290"/>
      <c r="QKZ55" s="443"/>
      <c r="QLA55" s="443"/>
      <c r="QLB55" s="443"/>
      <c r="QLC55" s="291"/>
      <c r="QLD55" s="292"/>
      <c r="QLE55" s="293"/>
      <c r="QLF55" s="289"/>
      <c r="QLG55" s="290"/>
      <c r="QLH55" s="443"/>
      <c r="QLI55" s="443"/>
      <c r="QLJ55" s="443"/>
      <c r="QLK55" s="291"/>
      <c r="QLL55" s="292"/>
      <c r="QLM55" s="293"/>
      <c r="QLN55" s="289"/>
      <c r="QLO55" s="290"/>
      <c r="QLP55" s="443"/>
      <c r="QLQ55" s="443"/>
      <c r="QLR55" s="443"/>
      <c r="QLS55" s="291"/>
      <c r="QLT55" s="292"/>
      <c r="QLU55" s="293"/>
      <c r="QLV55" s="289"/>
      <c r="QLW55" s="290"/>
      <c r="QLX55" s="443"/>
      <c r="QLY55" s="443"/>
      <c r="QLZ55" s="443"/>
      <c r="QMA55" s="291"/>
      <c r="QMB55" s="292"/>
      <c r="QMC55" s="293"/>
      <c r="QMD55" s="289"/>
      <c r="QME55" s="290"/>
      <c r="QMF55" s="443"/>
      <c r="QMG55" s="443"/>
      <c r="QMH55" s="443"/>
      <c r="QMI55" s="291"/>
      <c r="QMJ55" s="292"/>
      <c r="QMK55" s="293"/>
      <c r="QML55" s="289"/>
      <c r="QMM55" s="290"/>
      <c r="QMN55" s="443"/>
      <c r="QMO55" s="443"/>
      <c r="QMP55" s="443"/>
      <c r="QMQ55" s="291"/>
      <c r="QMR55" s="292"/>
      <c r="QMS55" s="293"/>
      <c r="QMT55" s="289"/>
      <c r="QMU55" s="290"/>
      <c r="QMV55" s="443"/>
      <c r="QMW55" s="443"/>
      <c r="QMX55" s="443"/>
      <c r="QMY55" s="291"/>
      <c r="QMZ55" s="292"/>
      <c r="QNA55" s="293"/>
      <c r="QNB55" s="289"/>
      <c r="QNC55" s="290"/>
      <c r="QND55" s="443"/>
      <c r="QNE55" s="443"/>
      <c r="QNF55" s="443"/>
      <c r="QNG55" s="291"/>
      <c r="QNH55" s="292"/>
      <c r="QNI55" s="293"/>
      <c r="QNJ55" s="289"/>
      <c r="QNK55" s="290"/>
      <c r="QNL55" s="443"/>
      <c r="QNM55" s="443"/>
      <c r="QNN55" s="443"/>
      <c r="QNO55" s="291"/>
      <c r="QNP55" s="292"/>
      <c r="QNQ55" s="293"/>
      <c r="QNR55" s="289"/>
      <c r="QNS55" s="290"/>
      <c r="QNT55" s="443"/>
      <c r="QNU55" s="443"/>
      <c r="QNV55" s="443"/>
      <c r="QNW55" s="291"/>
      <c r="QNX55" s="292"/>
      <c r="QNY55" s="293"/>
      <c r="QNZ55" s="289"/>
      <c r="QOA55" s="290"/>
      <c r="QOB55" s="443"/>
      <c r="QOC55" s="443"/>
      <c r="QOD55" s="443"/>
      <c r="QOE55" s="291"/>
      <c r="QOF55" s="292"/>
      <c r="QOG55" s="293"/>
      <c r="QOH55" s="289"/>
      <c r="QOI55" s="290"/>
      <c r="QOJ55" s="443"/>
      <c r="QOK55" s="443"/>
      <c r="QOL55" s="443"/>
      <c r="QOM55" s="291"/>
      <c r="QON55" s="292"/>
      <c r="QOO55" s="293"/>
      <c r="QOP55" s="289"/>
      <c r="QOQ55" s="290"/>
      <c r="QOR55" s="443"/>
      <c r="QOS55" s="443"/>
      <c r="QOT55" s="443"/>
      <c r="QOU55" s="291"/>
      <c r="QOV55" s="292"/>
      <c r="QOW55" s="293"/>
      <c r="QOX55" s="289"/>
      <c r="QOY55" s="290"/>
      <c r="QOZ55" s="443"/>
      <c r="QPA55" s="443"/>
      <c r="QPB55" s="443"/>
      <c r="QPC55" s="291"/>
      <c r="QPD55" s="292"/>
      <c r="QPE55" s="293"/>
      <c r="QPF55" s="289"/>
      <c r="QPG55" s="290"/>
      <c r="QPH55" s="443"/>
      <c r="QPI55" s="443"/>
      <c r="QPJ55" s="443"/>
      <c r="QPK55" s="291"/>
      <c r="QPL55" s="292"/>
      <c r="QPM55" s="293"/>
      <c r="QPN55" s="289"/>
      <c r="QPO55" s="290"/>
      <c r="QPP55" s="443"/>
      <c r="QPQ55" s="443"/>
      <c r="QPR55" s="443"/>
      <c r="QPS55" s="291"/>
      <c r="QPT55" s="292"/>
      <c r="QPU55" s="293"/>
      <c r="QPV55" s="289"/>
      <c r="QPW55" s="290"/>
      <c r="QPX55" s="443"/>
      <c r="QPY55" s="443"/>
      <c r="QPZ55" s="443"/>
      <c r="QQA55" s="291"/>
      <c r="QQB55" s="292"/>
      <c r="QQC55" s="293"/>
      <c r="QQD55" s="289"/>
      <c r="QQE55" s="290"/>
      <c r="QQF55" s="443"/>
      <c r="QQG55" s="443"/>
      <c r="QQH55" s="443"/>
      <c r="QQI55" s="291"/>
      <c r="QQJ55" s="292"/>
      <c r="QQK55" s="293"/>
      <c r="QQL55" s="289"/>
      <c r="QQM55" s="290"/>
      <c r="QQN55" s="443"/>
      <c r="QQO55" s="443"/>
      <c r="QQP55" s="443"/>
      <c r="QQQ55" s="291"/>
      <c r="QQR55" s="292"/>
      <c r="QQS55" s="293"/>
      <c r="QQT55" s="289"/>
      <c r="QQU55" s="290"/>
      <c r="QQV55" s="443"/>
      <c r="QQW55" s="443"/>
      <c r="QQX55" s="443"/>
      <c r="QQY55" s="291"/>
      <c r="QQZ55" s="292"/>
      <c r="QRA55" s="293"/>
      <c r="QRB55" s="289"/>
      <c r="QRC55" s="290"/>
      <c r="QRD55" s="443"/>
      <c r="QRE55" s="443"/>
      <c r="QRF55" s="443"/>
      <c r="QRG55" s="291"/>
      <c r="QRH55" s="292"/>
      <c r="QRI55" s="293"/>
      <c r="QRJ55" s="289"/>
      <c r="QRK55" s="290"/>
      <c r="QRL55" s="443"/>
      <c r="QRM55" s="443"/>
      <c r="QRN55" s="443"/>
      <c r="QRO55" s="291"/>
      <c r="QRP55" s="292"/>
      <c r="QRQ55" s="293"/>
      <c r="QRR55" s="289"/>
      <c r="QRS55" s="290"/>
      <c r="QRT55" s="443"/>
      <c r="QRU55" s="443"/>
      <c r="QRV55" s="443"/>
      <c r="QRW55" s="291"/>
      <c r="QRX55" s="292"/>
      <c r="QRY55" s="293"/>
      <c r="QRZ55" s="289"/>
      <c r="QSA55" s="290"/>
      <c r="QSB55" s="443"/>
      <c r="QSC55" s="443"/>
      <c r="QSD55" s="443"/>
      <c r="QSE55" s="291"/>
      <c r="QSF55" s="292"/>
      <c r="QSG55" s="293"/>
      <c r="QSH55" s="289"/>
      <c r="QSI55" s="290"/>
      <c r="QSJ55" s="443"/>
      <c r="QSK55" s="443"/>
      <c r="QSL55" s="443"/>
      <c r="QSM55" s="291"/>
      <c r="QSN55" s="292"/>
      <c r="QSO55" s="293"/>
      <c r="QSP55" s="289"/>
      <c r="QSQ55" s="290"/>
      <c r="QSR55" s="443"/>
      <c r="QSS55" s="443"/>
      <c r="QST55" s="443"/>
      <c r="QSU55" s="291"/>
      <c r="QSV55" s="292"/>
      <c r="QSW55" s="293"/>
      <c r="QSX55" s="289"/>
      <c r="QSY55" s="290"/>
      <c r="QSZ55" s="443"/>
      <c r="QTA55" s="443"/>
      <c r="QTB55" s="443"/>
      <c r="QTC55" s="291"/>
      <c r="QTD55" s="292"/>
      <c r="QTE55" s="293"/>
      <c r="QTF55" s="289"/>
      <c r="QTG55" s="290"/>
      <c r="QTH55" s="443"/>
      <c r="QTI55" s="443"/>
      <c r="QTJ55" s="443"/>
      <c r="QTK55" s="291"/>
      <c r="QTL55" s="292"/>
      <c r="QTM55" s="293"/>
      <c r="QTN55" s="289"/>
      <c r="QTO55" s="290"/>
      <c r="QTP55" s="443"/>
      <c r="QTQ55" s="443"/>
      <c r="QTR55" s="443"/>
      <c r="QTS55" s="291"/>
      <c r="QTT55" s="292"/>
      <c r="QTU55" s="293"/>
      <c r="QTV55" s="289"/>
      <c r="QTW55" s="290"/>
      <c r="QTX55" s="443"/>
      <c r="QTY55" s="443"/>
      <c r="QTZ55" s="443"/>
      <c r="QUA55" s="291"/>
      <c r="QUB55" s="292"/>
      <c r="QUC55" s="293"/>
      <c r="QUD55" s="289"/>
      <c r="QUE55" s="290"/>
      <c r="QUF55" s="443"/>
      <c r="QUG55" s="443"/>
      <c r="QUH55" s="443"/>
      <c r="QUI55" s="291"/>
      <c r="QUJ55" s="292"/>
      <c r="QUK55" s="293"/>
      <c r="QUL55" s="289"/>
      <c r="QUM55" s="290"/>
      <c r="QUN55" s="443"/>
      <c r="QUO55" s="443"/>
      <c r="QUP55" s="443"/>
      <c r="QUQ55" s="291"/>
      <c r="QUR55" s="292"/>
      <c r="QUS55" s="293"/>
      <c r="QUT55" s="289"/>
      <c r="QUU55" s="290"/>
      <c r="QUV55" s="443"/>
      <c r="QUW55" s="443"/>
      <c r="QUX55" s="443"/>
      <c r="QUY55" s="291"/>
      <c r="QUZ55" s="292"/>
      <c r="QVA55" s="293"/>
      <c r="QVB55" s="289"/>
      <c r="QVC55" s="290"/>
      <c r="QVD55" s="443"/>
      <c r="QVE55" s="443"/>
      <c r="QVF55" s="443"/>
      <c r="QVG55" s="291"/>
      <c r="QVH55" s="292"/>
      <c r="QVI55" s="293"/>
      <c r="QVJ55" s="289"/>
      <c r="QVK55" s="290"/>
      <c r="QVL55" s="443"/>
      <c r="QVM55" s="443"/>
      <c r="QVN55" s="443"/>
      <c r="QVO55" s="291"/>
      <c r="QVP55" s="292"/>
      <c r="QVQ55" s="293"/>
      <c r="QVR55" s="289"/>
      <c r="QVS55" s="290"/>
      <c r="QVT55" s="443"/>
      <c r="QVU55" s="443"/>
      <c r="QVV55" s="443"/>
      <c r="QVW55" s="291"/>
      <c r="QVX55" s="292"/>
      <c r="QVY55" s="293"/>
      <c r="QVZ55" s="289"/>
      <c r="QWA55" s="290"/>
      <c r="QWB55" s="443"/>
      <c r="QWC55" s="443"/>
      <c r="QWD55" s="443"/>
      <c r="QWE55" s="291"/>
      <c r="QWF55" s="292"/>
      <c r="QWG55" s="293"/>
      <c r="QWH55" s="289"/>
      <c r="QWI55" s="290"/>
      <c r="QWJ55" s="443"/>
      <c r="QWK55" s="443"/>
      <c r="QWL55" s="443"/>
      <c r="QWM55" s="291"/>
      <c r="QWN55" s="292"/>
      <c r="QWO55" s="293"/>
      <c r="QWP55" s="289"/>
      <c r="QWQ55" s="290"/>
      <c r="QWR55" s="443"/>
      <c r="QWS55" s="443"/>
      <c r="QWT55" s="443"/>
      <c r="QWU55" s="291"/>
      <c r="QWV55" s="292"/>
      <c r="QWW55" s="293"/>
      <c r="QWX55" s="289"/>
      <c r="QWY55" s="290"/>
      <c r="QWZ55" s="443"/>
      <c r="QXA55" s="443"/>
      <c r="QXB55" s="443"/>
      <c r="QXC55" s="291"/>
      <c r="QXD55" s="292"/>
      <c r="QXE55" s="293"/>
      <c r="QXF55" s="289"/>
      <c r="QXG55" s="290"/>
      <c r="QXH55" s="443"/>
      <c r="QXI55" s="443"/>
      <c r="QXJ55" s="443"/>
      <c r="QXK55" s="291"/>
      <c r="QXL55" s="292"/>
      <c r="QXM55" s="293"/>
      <c r="QXN55" s="289"/>
      <c r="QXO55" s="290"/>
      <c r="QXP55" s="443"/>
      <c r="QXQ55" s="443"/>
      <c r="QXR55" s="443"/>
      <c r="QXS55" s="291"/>
      <c r="QXT55" s="292"/>
      <c r="QXU55" s="293"/>
      <c r="QXV55" s="289"/>
      <c r="QXW55" s="290"/>
      <c r="QXX55" s="443"/>
      <c r="QXY55" s="443"/>
      <c r="QXZ55" s="443"/>
      <c r="QYA55" s="291"/>
      <c r="QYB55" s="292"/>
      <c r="QYC55" s="293"/>
      <c r="QYD55" s="289"/>
      <c r="QYE55" s="290"/>
      <c r="QYF55" s="443"/>
      <c r="QYG55" s="443"/>
      <c r="QYH55" s="443"/>
      <c r="QYI55" s="291"/>
      <c r="QYJ55" s="292"/>
      <c r="QYK55" s="293"/>
      <c r="QYL55" s="289"/>
      <c r="QYM55" s="290"/>
      <c r="QYN55" s="443"/>
      <c r="QYO55" s="443"/>
      <c r="QYP55" s="443"/>
      <c r="QYQ55" s="291"/>
      <c r="QYR55" s="292"/>
      <c r="QYS55" s="293"/>
      <c r="QYT55" s="289"/>
      <c r="QYU55" s="290"/>
      <c r="QYV55" s="443"/>
      <c r="QYW55" s="443"/>
      <c r="QYX55" s="443"/>
      <c r="QYY55" s="291"/>
      <c r="QYZ55" s="292"/>
      <c r="QZA55" s="293"/>
      <c r="QZB55" s="289"/>
      <c r="QZC55" s="290"/>
      <c r="QZD55" s="443"/>
      <c r="QZE55" s="443"/>
      <c r="QZF55" s="443"/>
      <c r="QZG55" s="291"/>
      <c r="QZH55" s="292"/>
      <c r="QZI55" s="293"/>
      <c r="QZJ55" s="289"/>
      <c r="QZK55" s="290"/>
      <c r="QZL55" s="443"/>
      <c r="QZM55" s="443"/>
      <c r="QZN55" s="443"/>
      <c r="QZO55" s="291"/>
      <c r="QZP55" s="292"/>
      <c r="QZQ55" s="293"/>
      <c r="QZR55" s="289"/>
      <c r="QZS55" s="290"/>
      <c r="QZT55" s="443"/>
      <c r="QZU55" s="443"/>
      <c r="QZV55" s="443"/>
      <c r="QZW55" s="291"/>
      <c r="QZX55" s="292"/>
      <c r="QZY55" s="293"/>
      <c r="QZZ55" s="289"/>
      <c r="RAA55" s="290"/>
      <c r="RAB55" s="443"/>
      <c r="RAC55" s="443"/>
      <c r="RAD55" s="443"/>
      <c r="RAE55" s="291"/>
      <c r="RAF55" s="292"/>
      <c r="RAG55" s="293"/>
      <c r="RAH55" s="289"/>
      <c r="RAI55" s="290"/>
      <c r="RAJ55" s="443"/>
      <c r="RAK55" s="443"/>
      <c r="RAL55" s="443"/>
      <c r="RAM55" s="291"/>
      <c r="RAN55" s="292"/>
      <c r="RAO55" s="293"/>
      <c r="RAP55" s="289"/>
      <c r="RAQ55" s="290"/>
      <c r="RAR55" s="443"/>
      <c r="RAS55" s="443"/>
      <c r="RAT55" s="443"/>
      <c r="RAU55" s="291"/>
      <c r="RAV55" s="292"/>
      <c r="RAW55" s="293"/>
      <c r="RAX55" s="289"/>
      <c r="RAY55" s="290"/>
      <c r="RAZ55" s="443"/>
      <c r="RBA55" s="443"/>
      <c r="RBB55" s="443"/>
      <c r="RBC55" s="291"/>
      <c r="RBD55" s="292"/>
      <c r="RBE55" s="293"/>
      <c r="RBF55" s="289"/>
      <c r="RBG55" s="290"/>
      <c r="RBH55" s="443"/>
      <c r="RBI55" s="443"/>
      <c r="RBJ55" s="443"/>
      <c r="RBK55" s="291"/>
      <c r="RBL55" s="292"/>
      <c r="RBM55" s="293"/>
      <c r="RBN55" s="289"/>
      <c r="RBO55" s="290"/>
      <c r="RBP55" s="443"/>
      <c r="RBQ55" s="443"/>
      <c r="RBR55" s="443"/>
      <c r="RBS55" s="291"/>
      <c r="RBT55" s="292"/>
      <c r="RBU55" s="293"/>
      <c r="RBV55" s="289"/>
      <c r="RBW55" s="290"/>
      <c r="RBX55" s="443"/>
      <c r="RBY55" s="443"/>
      <c r="RBZ55" s="443"/>
      <c r="RCA55" s="291"/>
      <c r="RCB55" s="292"/>
      <c r="RCC55" s="293"/>
      <c r="RCD55" s="289"/>
      <c r="RCE55" s="290"/>
      <c r="RCF55" s="443"/>
      <c r="RCG55" s="443"/>
      <c r="RCH55" s="443"/>
      <c r="RCI55" s="291"/>
      <c r="RCJ55" s="292"/>
      <c r="RCK55" s="293"/>
      <c r="RCL55" s="289"/>
      <c r="RCM55" s="290"/>
      <c r="RCN55" s="443"/>
      <c r="RCO55" s="443"/>
      <c r="RCP55" s="443"/>
      <c r="RCQ55" s="291"/>
      <c r="RCR55" s="292"/>
      <c r="RCS55" s="293"/>
      <c r="RCT55" s="289"/>
      <c r="RCU55" s="290"/>
      <c r="RCV55" s="443"/>
      <c r="RCW55" s="443"/>
      <c r="RCX55" s="443"/>
      <c r="RCY55" s="291"/>
      <c r="RCZ55" s="292"/>
      <c r="RDA55" s="293"/>
      <c r="RDB55" s="289"/>
      <c r="RDC55" s="290"/>
      <c r="RDD55" s="443"/>
      <c r="RDE55" s="443"/>
      <c r="RDF55" s="443"/>
      <c r="RDG55" s="291"/>
      <c r="RDH55" s="292"/>
      <c r="RDI55" s="293"/>
      <c r="RDJ55" s="289"/>
      <c r="RDK55" s="290"/>
      <c r="RDL55" s="443"/>
      <c r="RDM55" s="443"/>
      <c r="RDN55" s="443"/>
      <c r="RDO55" s="291"/>
      <c r="RDP55" s="292"/>
      <c r="RDQ55" s="293"/>
      <c r="RDR55" s="289"/>
      <c r="RDS55" s="290"/>
      <c r="RDT55" s="443"/>
      <c r="RDU55" s="443"/>
      <c r="RDV55" s="443"/>
      <c r="RDW55" s="291"/>
      <c r="RDX55" s="292"/>
      <c r="RDY55" s="293"/>
      <c r="RDZ55" s="289"/>
      <c r="REA55" s="290"/>
      <c r="REB55" s="443"/>
      <c r="REC55" s="443"/>
      <c r="RED55" s="443"/>
      <c r="REE55" s="291"/>
      <c r="REF55" s="292"/>
      <c r="REG55" s="293"/>
      <c r="REH55" s="289"/>
      <c r="REI55" s="290"/>
      <c r="REJ55" s="443"/>
      <c r="REK55" s="443"/>
      <c r="REL55" s="443"/>
      <c r="REM55" s="291"/>
      <c r="REN55" s="292"/>
      <c r="REO55" s="293"/>
      <c r="REP55" s="289"/>
      <c r="REQ55" s="290"/>
      <c r="RER55" s="443"/>
      <c r="RES55" s="443"/>
      <c r="RET55" s="443"/>
      <c r="REU55" s="291"/>
      <c r="REV55" s="292"/>
      <c r="REW55" s="293"/>
      <c r="REX55" s="289"/>
      <c r="REY55" s="290"/>
      <c r="REZ55" s="443"/>
      <c r="RFA55" s="443"/>
      <c r="RFB55" s="443"/>
      <c r="RFC55" s="291"/>
      <c r="RFD55" s="292"/>
      <c r="RFE55" s="293"/>
      <c r="RFF55" s="289"/>
      <c r="RFG55" s="290"/>
      <c r="RFH55" s="443"/>
      <c r="RFI55" s="443"/>
      <c r="RFJ55" s="443"/>
      <c r="RFK55" s="291"/>
      <c r="RFL55" s="292"/>
      <c r="RFM55" s="293"/>
      <c r="RFN55" s="289"/>
      <c r="RFO55" s="290"/>
      <c r="RFP55" s="443"/>
      <c r="RFQ55" s="443"/>
      <c r="RFR55" s="443"/>
      <c r="RFS55" s="291"/>
      <c r="RFT55" s="292"/>
      <c r="RFU55" s="293"/>
      <c r="RFV55" s="289"/>
      <c r="RFW55" s="290"/>
      <c r="RFX55" s="443"/>
      <c r="RFY55" s="443"/>
      <c r="RFZ55" s="443"/>
      <c r="RGA55" s="291"/>
      <c r="RGB55" s="292"/>
      <c r="RGC55" s="293"/>
      <c r="RGD55" s="289"/>
      <c r="RGE55" s="290"/>
      <c r="RGF55" s="443"/>
      <c r="RGG55" s="443"/>
      <c r="RGH55" s="443"/>
      <c r="RGI55" s="291"/>
      <c r="RGJ55" s="292"/>
      <c r="RGK55" s="293"/>
      <c r="RGL55" s="289"/>
      <c r="RGM55" s="290"/>
      <c r="RGN55" s="443"/>
      <c r="RGO55" s="443"/>
      <c r="RGP55" s="443"/>
      <c r="RGQ55" s="291"/>
      <c r="RGR55" s="292"/>
      <c r="RGS55" s="293"/>
      <c r="RGT55" s="289"/>
      <c r="RGU55" s="290"/>
      <c r="RGV55" s="443"/>
      <c r="RGW55" s="443"/>
      <c r="RGX55" s="443"/>
      <c r="RGY55" s="291"/>
      <c r="RGZ55" s="292"/>
      <c r="RHA55" s="293"/>
      <c r="RHB55" s="289"/>
      <c r="RHC55" s="290"/>
      <c r="RHD55" s="443"/>
      <c r="RHE55" s="443"/>
      <c r="RHF55" s="443"/>
      <c r="RHG55" s="291"/>
      <c r="RHH55" s="292"/>
      <c r="RHI55" s="293"/>
      <c r="RHJ55" s="289"/>
      <c r="RHK55" s="290"/>
      <c r="RHL55" s="443"/>
      <c r="RHM55" s="443"/>
      <c r="RHN55" s="443"/>
      <c r="RHO55" s="291"/>
      <c r="RHP55" s="292"/>
      <c r="RHQ55" s="293"/>
      <c r="RHR55" s="289"/>
      <c r="RHS55" s="290"/>
      <c r="RHT55" s="443"/>
      <c r="RHU55" s="443"/>
      <c r="RHV55" s="443"/>
      <c r="RHW55" s="291"/>
      <c r="RHX55" s="292"/>
      <c r="RHY55" s="293"/>
      <c r="RHZ55" s="289"/>
      <c r="RIA55" s="290"/>
      <c r="RIB55" s="443"/>
      <c r="RIC55" s="443"/>
      <c r="RID55" s="443"/>
      <c r="RIE55" s="291"/>
      <c r="RIF55" s="292"/>
      <c r="RIG55" s="293"/>
      <c r="RIH55" s="289"/>
      <c r="RII55" s="290"/>
      <c r="RIJ55" s="443"/>
      <c r="RIK55" s="443"/>
      <c r="RIL55" s="443"/>
      <c r="RIM55" s="291"/>
      <c r="RIN55" s="292"/>
      <c r="RIO55" s="293"/>
      <c r="RIP55" s="289"/>
      <c r="RIQ55" s="290"/>
      <c r="RIR55" s="443"/>
      <c r="RIS55" s="443"/>
      <c r="RIT55" s="443"/>
      <c r="RIU55" s="291"/>
      <c r="RIV55" s="292"/>
      <c r="RIW55" s="293"/>
      <c r="RIX55" s="289"/>
      <c r="RIY55" s="290"/>
      <c r="RIZ55" s="443"/>
      <c r="RJA55" s="443"/>
      <c r="RJB55" s="443"/>
      <c r="RJC55" s="291"/>
      <c r="RJD55" s="292"/>
      <c r="RJE55" s="293"/>
      <c r="RJF55" s="289"/>
      <c r="RJG55" s="290"/>
      <c r="RJH55" s="443"/>
      <c r="RJI55" s="443"/>
      <c r="RJJ55" s="443"/>
      <c r="RJK55" s="291"/>
      <c r="RJL55" s="292"/>
      <c r="RJM55" s="293"/>
      <c r="RJN55" s="289"/>
      <c r="RJO55" s="290"/>
      <c r="RJP55" s="443"/>
      <c r="RJQ55" s="443"/>
      <c r="RJR55" s="443"/>
      <c r="RJS55" s="291"/>
      <c r="RJT55" s="292"/>
      <c r="RJU55" s="293"/>
      <c r="RJV55" s="289"/>
      <c r="RJW55" s="290"/>
      <c r="RJX55" s="443"/>
      <c r="RJY55" s="443"/>
      <c r="RJZ55" s="443"/>
      <c r="RKA55" s="291"/>
      <c r="RKB55" s="292"/>
      <c r="RKC55" s="293"/>
      <c r="RKD55" s="289"/>
      <c r="RKE55" s="290"/>
      <c r="RKF55" s="443"/>
      <c r="RKG55" s="443"/>
      <c r="RKH55" s="443"/>
      <c r="RKI55" s="291"/>
      <c r="RKJ55" s="292"/>
      <c r="RKK55" s="293"/>
      <c r="RKL55" s="289"/>
      <c r="RKM55" s="290"/>
      <c r="RKN55" s="443"/>
      <c r="RKO55" s="443"/>
      <c r="RKP55" s="443"/>
      <c r="RKQ55" s="291"/>
      <c r="RKR55" s="292"/>
      <c r="RKS55" s="293"/>
      <c r="RKT55" s="289"/>
      <c r="RKU55" s="290"/>
      <c r="RKV55" s="443"/>
      <c r="RKW55" s="443"/>
      <c r="RKX55" s="443"/>
      <c r="RKY55" s="291"/>
      <c r="RKZ55" s="292"/>
      <c r="RLA55" s="293"/>
      <c r="RLB55" s="289"/>
      <c r="RLC55" s="290"/>
      <c r="RLD55" s="443"/>
      <c r="RLE55" s="443"/>
      <c r="RLF55" s="443"/>
      <c r="RLG55" s="291"/>
      <c r="RLH55" s="292"/>
      <c r="RLI55" s="293"/>
      <c r="RLJ55" s="289"/>
      <c r="RLK55" s="290"/>
      <c r="RLL55" s="443"/>
      <c r="RLM55" s="443"/>
      <c r="RLN55" s="443"/>
      <c r="RLO55" s="291"/>
      <c r="RLP55" s="292"/>
      <c r="RLQ55" s="293"/>
      <c r="RLR55" s="289"/>
      <c r="RLS55" s="290"/>
      <c r="RLT55" s="443"/>
      <c r="RLU55" s="443"/>
      <c r="RLV55" s="443"/>
      <c r="RLW55" s="291"/>
      <c r="RLX55" s="292"/>
      <c r="RLY55" s="293"/>
      <c r="RLZ55" s="289"/>
      <c r="RMA55" s="290"/>
      <c r="RMB55" s="443"/>
      <c r="RMC55" s="443"/>
      <c r="RMD55" s="443"/>
      <c r="RME55" s="291"/>
      <c r="RMF55" s="292"/>
      <c r="RMG55" s="293"/>
      <c r="RMH55" s="289"/>
      <c r="RMI55" s="290"/>
      <c r="RMJ55" s="443"/>
      <c r="RMK55" s="443"/>
      <c r="RML55" s="443"/>
      <c r="RMM55" s="291"/>
      <c r="RMN55" s="292"/>
      <c r="RMO55" s="293"/>
      <c r="RMP55" s="289"/>
      <c r="RMQ55" s="290"/>
      <c r="RMR55" s="443"/>
      <c r="RMS55" s="443"/>
      <c r="RMT55" s="443"/>
      <c r="RMU55" s="291"/>
      <c r="RMV55" s="292"/>
      <c r="RMW55" s="293"/>
      <c r="RMX55" s="289"/>
      <c r="RMY55" s="290"/>
      <c r="RMZ55" s="443"/>
      <c r="RNA55" s="443"/>
      <c r="RNB55" s="443"/>
      <c r="RNC55" s="291"/>
      <c r="RND55" s="292"/>
      <c r="RNE55" s="293"/>
      <c r="RNF55" s="289"/>
      <c r="RNG55" s="290"/>
      <c r="RNH55" s="443"/>
      <c r="RNI55" s="443"/>
      <c r="RNJ55" s="443"/>
      <c r="RNK55" s="291"/>
      <c r="RNL55" s="292"/>
      <c r="RNM55" s="293"/>
      <c r="RNN55" s="289"/>
      <c r="RNO55" s="290"/>
      <c r="RNP55" s="443"/>
      <c r="RNQ55" s="443"/>
      <c r="RNR55" s="443"/>
      <c r="RNS55" s="291"/>
      <c r="RNT55" s="292"/>
      <c r="RNU55" s="293"/>
      <c r="RNV55" s="289"/>
      <c r="RNW55" s="290"/>
      <c r="RNX55" s="443"/>
      <c r="RNY55" s="443"/>
      <c r="RNZ55" s="443"/>
      <c r="ROA55" s="291"/>
      <c r="ROB55" s="292"/>
      <c r="ROC55" s="293"/>
      <c r="ROD55" s="289"/>
      <c r="ROE55" s="290"/>
      <c r="ROF55" s="443"/>
      <c r="ROG55" s="443"/>
      <c r="ROH55" s="443"/>
      <c r="ROI55" s="291"/>
      <c r="ROJ55" s="292"/>
      <c r="ROK55" s="293"/>
      <c r="ROL55" s="289"/>
      <c r="ROM55" s="290"/>
      <c r="RON55" s="443"/>
      <c r="ROO55" s="443"/>
      <c r="ROP55" s="443"/>
      <c r="ROQ55" s="291"/>
      <c r="ROR55" s="292"/>
      <c r="ROS55" s="293"/>
      <c r="ROT55" s="289"/>
      <c r="ROU55" s="290"/>
      <c r="ROV55" s="443"/>
      <c r="ROW55" s="443"/>
      <c r="ROX55" s="443"/>
      <c r="ROY55" s="291"/>
      <c r="ROZ55" s="292"/>
      <c r="RPA55" s="293"/>
      <c r="RPB55" s="289"/>
      <c r="RPC55" s="290"/>
      <c r="RPD55" s="443"/>
      <c r="RPE55" s="443"/>
      <c r="RPF55" s="443"/>
      <c r="RPG55" s="291"/>
      <c r="RPH55" s="292"/>
      <c r="RPI55" s="293"/>
      <c r="RPJ55" s="289"/>
      <c r="RPK55" s="290"/>
      <c r="RPL55" s="443"/>
      <c r="RPM55" s="443"/>
      <c r="RPN55" s="443"/>
      <c r="RPO55" s="291"/>
      <c r="RPP55" s="292"/>
      <c r="RPQ55" s="293"/>
      <c r="RPR55" s="289"/>
      <c r="RPS55" s="290"/>
      <c r="RPT55" s="443"/>
      <c r="RPU55" s="443"/>
      <c r="RPV55" s="443"/>
      <c r="RPW55" s="291"/>
      <c r="RPX55" s="292"/>
      <c r="RPY55" s="293"/>
      <c r="RPZ55" s="289"/>
      <c r="RQA55" s="290"/>
      <c r="RQB55" s="443"/>
      <c r="RQC55" s="443"/>
      <c r="RQD55" s="443"/>
      <c r="RQE55" s="291"/>
      <c r="RQF55" s="292"/>
      <c r="RQG55" s="293"/>
      <c r="RQH55" s="289"/>
      <c r="RQI55" s="290"/>
      <c r="RQJ55" s="443"/>
      <c r="RQK55" s="443"/>
      <c r="RQL55" s="443"/>
      <c r="RQM55" s="291"/>
      <c r="RQN55" s="292"/>
      <c r="RQO55" s="293"/>
      <c r="RQP55" s="289"/>
      <c r="RQQ55" s="290"/>
      <c r="RQR55" s="443"/>
      <c r="RQS55" s="443"/>
      <c r="RQT55" s="443"/>
      <c r="RQU55" s="291"/>
      <c r="RQV55" s="292"/>
      <c r="RQW55" s="293"/>
      <c r="RQX55" s="289"/>
      <c r="RQY55" s="290"/>
      <c r="RQZ55" s="443"/>
      <c r="RRA55" s="443"/>
      <c r="RRB55" s="443"/>
      <c r="RRC55" s="291"/>
      <c r="RRD55" s="292"/>
      <c r="RRE55" s="293"/>
      <c r="RRF55" s="289"/>
      <c r="RRG55" s="290"/>
      <c r="RRH55" s="443"/>
      <c r="RRI55" s="443"/>
      <c r="RRJ55" s="443"/>
      <c r="RRK55" s="291"/>
      <c r="RRL55" s="292"/>
      <c r="RRM55" s="293"/>
      <c r="RRN55" s="289"/>
      <c r="RRO55" s="290"/>
      <c r="RRP55" s="443"/>
      <c r="RRQ55" s="443"/>
      <c r="RRR55" s="443"/>
      <c r="RRS55" s="291"/>
      <c r="RRT55" s="292"/>
      <c r="RRU55" s="293"/>
      <c r="RRV55" s="289"/>
      <c r="RRW55" s="290"/>
      <c r="RRX55" s="443"/>
      <c r="RRY55" s="443"/>
      <c r="RRZ55" s="443"/>
      <c r="RSA55" s="291"/>
      <c r="RSB55" s="292"/>
      <c r="RSC55" s="293"/>
      <c r="RSD55" s="289"/>
      <c r="RSE55" s="290"/>
      <c r="RSF55" s="443"/>
      <c r="RSG55" s="443"/>
      <c r="RSH55" s="443"/>
      <c r="RSI55" s="291"/>
      <c r="RSJ55" s="292"/>
      <c r="RSK55" s="293"/>
      <c r="RSL55" s="289"/>
      <c r="RSM55" s="290"/>
      <c r="RSN55" s="443"/>
      <c r="RSO55" s="443"/>
      <c r="RSP55" s="443"/>
      <c r="RSQ55" s="291"/>
      <c r="RSR55" s="292"/>
      <c r="RSS55" s="293"/>
      <c r="RST55" s="289"/>
      <c r="RSU55" s="290"/>
      <c r="RSV55" s="443"/>
      <c r="RSW55" s="443"/>
      <c r="RSX55" s="443"/>
      <c r="RSY55" s="291"/>
      <c r="RSZ55" s="292"/>
      <c r="RTA55" s="293"/>
      <c r="RTB55" s="289"/>
      <c r="RTC55" s="290"/>
      <c r="RTD55" s="443"/>
      <c r="RTE55" s="443"/>
      <c r="RTF55" s="443"/>
      <c r="RTG55" s="291"/>
      <c r="RTH55" s="292"/>
      <c r="RTI55" s="293"/>
      <c r="RTJ55" s="289"/>
      <c r="RTK55" s="290"/>
      <c r="RTL55" s="443"/>
      <c r="RTM55" s="443"/>
      <c r="RTN55" s="443"/>
      <c r="RTO55" s="291"/>
      <c r="RTP55" s="292"/>
      <c r="RTQ55" s="293"/>
      <c r="RTR55" s="289"/>
      <c r="RTS55" s="290"/>
      <c r="RTT55" s="443"/>
      <c r="RTU55" s="443"/>
      <c r="RTV55" s="443"/>
      <c r="RTW55" s="291"/>
      <c r="RTX55" s="292"/>
      <c r="RTY55" s="293"/>
      <c r="RTZ55" s="289"/>
      <c r="RUA55" s="290"/>
      <c r="RUB55" s="443"/>
      <c r="RUC55" s="443"/>
      <c r="RUD55" s="443"/>
      <c r="RUE55" s="291"/>
      <c r="RUF55" s="292"/>
      <c r="RUG55" s="293"/>
      <c r="RUH55" s="289"/>
      <c r="RUI55" s="290"/>
      <c r="RUJ55" s="443"/>
      <c r="RUK55" s="443"/>
      <c r="RUL55" s="443"/>
      <c r="RUM55" s="291"/>
      <c r="RUN55" s="292"/>
      <c r="RUO55" s="293"/>
      <c r="RUP55" s="289"/>
      <c r="RUQ55" s="290"/>
      <c r="RUR55" s="443"/>
      <c r="RUS55" s="443"/>
      <c r="RUT55" s="443"/>
      <c r="RUU55" s="291"/>
      <c r="RUV55" s="292"/>
      <c r="RUW55" s="293"/>
      <c r="RUX55" s="289"/>
      <c r="RUY55" s="290"/>
      <c r="RUZ55" s="443"/>
      <c r="RVA55" s="443"/>
      <c r="RVB55" s="443"/>
      <c r="RVC55" s="291"/>
      <c r="RVD55" s="292"/>
      <c r="RVE55" s="293"/>
      <c r="RVF55" s="289"/>
      <c r="RVG55" s="290"/>
      <c r="RVH55" s="443"/>
      <c r="RVI55" s="443"/>
      <c r="RVJ55" s="443"/>
      <c r="RVK55" s="291"/>
      <c r="RVL55" s="292"/>
      <c r="RVM55" s="293"/>
      <c r="RVN55" s="289"/>
      <c r="RVO55" s="290"/>
      <c r="RVP55" s="443"/>
      <c r="RVQ55" s="443"/>
      <c r="RVR55" s="443"/>
      <c r="RVS55" s="291"/>
      <c r="RVT55" s="292"/>
      <c r="RVU55" s="293"/>
      <c r="RVV55" s="289"/>
      <c r="RVW55" s="290"/>
      <c r="RVX55" s="443"/>
      <c r="RVY55" s="443"/>
      <c r="RVZ55" s="443"/>
      <c r="RWA55" s="291"/>
      <c r="RWB55" s="292"/>
      <c r="RWC55" s="293"/>
      <c r="RWD55" s="289"/>
      <c r="RWE55" s="290"/>
      <c r="RWF55" s="443"/>
      <c r="RWG55" s="443"/>
      <c r="RWH55" s="443"/>
      <c r="RWI55" s="291"/>
      <c r="RWJ55" s="292"/>
      <c r="RWK55" s="293"/>
      <c r="RWL55" s="289"/>
      <c r="RWM55" s="290"/>
      <c r="RWN55" s="443"/>
      <c r="RWO55" s="443"/>
      <c r="RWP55" s="443"/>
      <c r="RWQ55" s="291"/>
      <c r="RWR55" s="292"/>
      <c r="RWS55" s="293"/>
      <c r="RWT55" s="289"/>
      <c r="RWU55" s="290"/>
      <c r="RWV55" s="443"/>
      <c r="RWW55" s="443"/>
      <c r="RWX55" s="443"/>
      <c r="RWY55" s="291"/>
      <c r="RWZ55" s="292"/>
      <c r="RXA55" s="293"/>
      <c r="RXB55" s="289"/>
      <c r="RXC55" s="290"/>
      <c r="RXD55" s="443"/>
      <c r="RXE55" s="443"/>
      <c r="RXF55" s="443"/>
      <c r="RXG55" s="291"/>
      <c r="RXH55" s="292"/>
      <c r="RXI55" s="293"/>
      <c r="RXJ55" s="289"/>
      <c r="RXK55" s="290"/>
      <c r="RXL55" s="443"/>
      <c r="RXM55" s="443"/>
      <c r="RXN55" s="443"/>
      <c r="RXO55" s="291"/>
      <c r="RXP55" s="292"/>
      <c r="RXQ55" s="293"/>
      <c r="RXR55" s="289"/>
      <c r="RXS55" s="290"/>
      <c r="RXT55" s="443"/>
      <c r="RXU55" s="443"/>
      <c r="RXV55" s="443"/>
      <c r="RXW55" s="291"/>
      <c r="RXX55" s="292"/>
      <c r="RXY55" s="293"/>
      <c r="RXZ55" s="289"/>
      <c r="RYA55" s="290"/>
      <c r="RYB55" s="443"/>
      <c r="RYC55" s="443"/>
      <c r="RYD55" s="443"/>
      <c r="RYE55" s="291"/>
      <c r="RYF55" s="292"/>
      <c r="RYG55" s="293"/>
      <c r="RYH55" s="289"/>
      <c r="RYI55" s="290"/>
      <c r="RYJ55" s="443"/>
      <c r="RYK55" s="443"/>
      <c r="RYL55" s="443"/>
      <c r="RYM55" s="291"/>
      <c r="RYN55" s="292"/>
      <c r="RYO55" s="293"/>
      <c r="RYP55" s="289"/>
      <c r="RYQ55" s="290"/>
      <c r="RYR55" s="443"/>
      <c r="RYS55" s="443"/>
      <c r="RYT55" s="443"/>
      <c r="RYU55" s="291"/>
      <c r="RYV55" s="292"/>
      <c r="RYW55" s="293"/>
      <c r="RYX55" s="289"/>
      <c r="RYY55" s="290"/>
      <c r="RYZ55" s="443"/>
      <c r="RZA55" s="443"/>
      <c r="RZB55" s="443"/>
      <c r="RZC55" s="291"/>
      <c r="RZD55" s="292"/>
      <c r="RZE55" s="293"/>
      <c r="RZF55" s="289"/>
      <c r="RZG55" s="290"/>
      <c r="RZH55" s="443"/>
      <c r="RZI55" s="443"/>
      <c r="RZJ55" s="443"/>
      <c r="RZK55" s="291"/>
      <c r="RZL55" s="292"/>
      <c r="RZM55" s="293"/>
      <c r="RZN55" s="289"/>
      <c r="RZO55" s="290"/>
      <c r="RZP55" s="443"/>
      <c r="RZQ55" s="443"/>
      <c r="RZR55" s="443"/>
      <c r="RZS55" s="291"/>
      <c r="RZT55" s="292"/>
      <c r="RZU55" s="293"/>
      <c r="RZV55" s="289"/>
      <c r="RZW55" s="290"/>
      <c r="RZX55" s="443"/>
      <c r="RZY55" s="443"/>
      <c r="RZZ55" s="443"/>
      <c r="SAA55" s="291"/>
      <c r="SAB55" s="292"/>
      <c r="SAC55" s="293"/>
      <c r="SAD55" s="289"/>
      <c r="SAE55" s="290"/>
      <c r="SAF55" s="443"/>
      <c r="SAG55" s="443"/>
      <c r="SAH55" s="443"/>
      <c r="SAI55" s="291"/>
      <c r="SAJ55" s="292"/>
      <c r="SAK55" s="293"/>
      <c r="SAL55" s="289"/>
      <c r="SAM55" s="290"/>
      <c r="SAN55" s="443"/>
      <c r="SAO55" s="443"/>
      <c r="SAP55" s="443"/>
      <c r="SAQ55" s="291"/>
      <c r="SAR55" s="292"/>
      <c r="SAS55" s="293"/>
      <c r="SAT55" s="289"/>
      <c r="SAU55" s="290"/>
      <c r="SAV55" s="443"/>
      <c r="SAW55" s="443"/>
      <c r="SAX55" s="443"/>
      <c r="SAY55" s="291"/>
      <c r="SAZ55" s="292"/>
      <c r="SBA55" s="293"/>
      <c r="SBB55" s="289"/>
      <c r="SBC55" s="290"/>
      <c r="SBD55" s="443"/>
      <c r="SBE55" s="443"/>
      <c r="SBF55" s="443"/>
      <c r="SBG55" s="291"/>
      <c r="SBH55" s="292"/>
      <c r="SBI55" s="293"/>
      <c r="SBJ55" s="289"/>
      <c r="SBK55" s="290"/>
      <c r="SBL55" s="443"/>
      <c r="SBM55" s="443"/>
      <c r="SBN55" s="443"/>
      <c r="SBO55" s="291"/>
      <c r="SBP55" s="292"/>
      <c r="SBQ55" s="293"/>
      <c r="SBR55" s="289"/>
      <c r="SBS55" s="290"/>
      <c r="SBT55" s="443"/>
      <c r="SBU55" s="443"/>
      <c r="SBV55" s="443"/>
      <c r="SBW55" s="291"/>
      <c r="SBX55" s="292"/>
      <c r="SBY55" s="293"/>
      <c r="SBZ55" s="289"/>
      <c r="SCA55" s="290"/>
      <c r="SCB55" s="443"/>
      <c r="SCC55" s="443"/>
      <c r="SCD55" s="443"/>
      <c r="SCE55" s="291"/>
      <c r="SCF55" s="292"/>
      <c r="SCG55" s="293"/>
      <c r="SCH55" s="289"/>
      <c r="SCI55" s="290"/>
      <c r="SCJ55" s="443"/>
      <c r="SCK55" s="443"/>
      <c r="SCL55" s="443"/>
      <c r="SCM55" s="291"/>
      <c r="SCN55" s="292"/>
      <c r="SCO55" s="293"/>
      <c r="SCP55" s="289"/>
      <c r="SCQ55" s="290"/>
      <c r="SCR55" s="443"/>
      <c r="SCS55" s="443"/>
      <c r="SCT55" s="443"/>
      <c r="SCU55" s="291"/>
      <c r="SCV55" s="292"/>
      <c r="SCW55" s="293"/>
      <c r="SCX55" s="289"/>
      <c r="SCY55" s="290"/>
      <c r="SCZ55" s="443"/>
      <c r="SDA55" s="443"/>
      <c r="SDB55" s="443"/>
      <c r="SDC55" s="291"/>
      <c r="SDD55" s="292"/>
      <c r="SDE55" s="293"/>
      <c r="SDF55" s="289"/>
      <c r="SDG55" s="290"/>
      <c r="SDH55" s="443"/>
      <c r="SDI55" s="443"/>
      <c r="SDJ55" s="443"/>
      <c r="SDK55" s="291"/>
      <c r="SDL55" s="292"/>
      <c r="SDM55" s="293"/>
      <c r="SDN55" s="289"/>
      <c r="SDO55" s="290"/>
      <c r="SDP55" s="443"/>
      <c r="SDQ55" s="443"/>
      <c r="SDR55" s="443"/>
      <c r="SDS55" s="291"/>
      <c r="SDT55" s="292"/>
      <c r="SDU55" s="293"/>
      <c r="SDV55" s="289"/>
      <c r="SDW55" s="290"/>
      <c r="SDX55" s="443"/>
      <c r="SDY55" s="443"/>
      <c r="SDZ55" s="443"/>
      <c r="SEA55" s="291"/>
      <c r="SEB55" s="292"/>
      <c r="SEC55" s="293"/>
      <c r="SED55" s="289"/>
      <c r="SEE55" s="290"/>
      <c r="SEF55" s="443"/>
      <c r="SEG55" s="443"/>
      <c r="SEH55" s="443"/>
      <c r="SEI55" s="291"/>
      <c r="SEJ55" s="292"/>
      <c r="SEK55" s="293"/>
      <c r="SEL55" s="289"/>
      <c r="SEM55" s="290"/>
      <c r="SEN55" s="443"/>
      <c r="SEO55" s="443"/>
      <c r="SEP55" s="443"/>
      <c r="SEQ55" s="291"/>
      <c r="SER55" s="292"/>
      <c r="SES55" s="293"/>
      <c r="SET55" s="289"/>
      <c r="SEU55" s="290"/>
      <c r="SEV55" s="443"/>
      <c r="SEW55" s="443"/>
      <c r="SEX55" s="443"/>
      <c r="SEY55" s="291"/>
      <c r="SEZ55" s="292"/>
      <c r="SFA55" s="293"/>
      <c r="SFB55" s="289"/>
      <c r="SFC55" s="290"/>
      <c r="SFD55" s="443"/>
      <c r="SFE55" s="443"/>
      <c r="SFF55" s="443"/>
      <c r="SFG55" s="291"/>
      <c r="SFH55" s="292"/>
      <c r="SFI55" s="293"/>
      <c r="SFJ55" s="289"/>
      <c r="SFK55" s="290"/>
      <c r="SFL55" s="443"/>
      <c r="SFM55" s="443"/>
      <c r="SFN55" s="443"/>
      <c r="SFO55" s="291"/>
      <c r="SFP55" s="292"/>
      <c r="SFQ55" s="293"/>
      <c r="SFR55" s="289"/>
      <c r="SFS55" s="290"/>
      <c r="SFT55" s="443"/>
      <c r="SFU55" s="443"/>
      <c r="SFV55" s="443"/>
      <c r="SFW55" s="291"/>
      <c r="SFX55" s="292"/>
      <c r="SFY55" s="293"/>
      <c r="SFZ55" s="289"/>
      <c r="SGA55" s="290"/>
      <c r="SGB55" s="443"/>
      <c r="SGC55" s="443"/>
      <c r="SGD55" s="443"/>
      <c r="SGE55" s="291"/>
      <c r="SGF55" s="292"/>
      <c r="SGG55" s="293"/>
      <c r="SGH55" s="289"/>
      <c r="SGI55" s="290"/>
      <c r="SGJ55" s="443"/>
      <c r="SGK55" s="443"/>
      <c r="SGL55" s="443"/>
      <c r="SGM55" s="291"/>
      <c r="SGN55" s="292"/>
      <c r="SGO55" s="293"/>
      <c r="SGP55" s="289"/>
      <c r="SGQ55" s="290"/>
      <c r="SGR55" s="443"/>
      <c r="SGS55" s="443"/>
      <c r="SGT55" s="443"/>
      <c r="SGU55" s="291"/>
      <c r="SGV55" s="292"/>
      <c r="SGW55" s="293"/>
      <c r="SGX55" s="289"/>
      <c r="SGY55" s="290"/>
      <c r="SGZ55" s="443"/>
      <c r="SHA55" s="443"/>
      <c r="SHB55" s="443"/>
      <c r="SHC55" s="291"/>
      <c r="SHD55" s="292"/>
      <c r="SHE55" s="293"/>
      <c r="SHF55" s="289"/>
      <c r="SHG55" s="290"/>
      <c r="SHH55" s="443"/>
      <c r="SHI55" s="443"/>
      <c r="SHJ55" s="443"/>
      <c r="SHK55" s="291"/>
      <c r="SHL55" s="292"/>
      <c r="SHM55" s="293"/>
      <c r="SHN55" s="289"/>
      <c r="SHO55" s="290"/>
      <c r="SHP55" s="443"/>
      <c r="SHQ55" s="443"/>
      <c r="SHR55" s="443"/>
      <c r="SHS55" s="291"/>
      <c r="SHT55" s="292"/>
      <c r="SHU55" s="293"/>
      <c r="SHV55" s="289"/>
      <c r="SHW55" s="290"/>
      <c r="SHX55" s="443"/>
      <c r="SHY55" s="443"/>
      <c r="SHZ55" s="443"/>
      <c r="SIA55" s="291"/>
      <c r="SIB55" s="292"/>
      <c r="SIC55" s="293"/>
      <c r="SID55" s="289"/>
      <c r="SIE55" s="290"/>
      <c r="SIF55" s="443"/>
      <c r="SIG55" s="443"/>
      <c r="SIH55" s="443"/>
      <c r="SII55" s="291"/>
      <c r="SIJ55" s="292"/>
      <c r="SIK55" s="293"/>
      <c r="SIL55" s="289"/>
      <c r="SIM55" s="290"/>
      <c r="SIN55" s="443"/>
      <c r="SIO55" s="443"/>
      <c r="SIP55" s="443"/>
      <c r="SIQ55" s="291"/>
      <c r="SIR55" s="292"/>
      <c r="SIS55" s="293"/>
      <c r="SIT55" s="289"/>
      <c r="SIU55" s="290"/>
      <c r="SIV55" s="443"/>
      <c r="SIW55" s="443"/>
      <c r="SIX55" s="443"/>
      <c r="SIY55" s="291"/>
      <c r="SIZ55" s="292"/>
      <c r="SJA55" s="293"/>
      <c r="SJB55" s="289"/>
      <c r="SJC55" s="290"/>
      <c r="SJD55" s="443"/>
      <c r="SJE55" s="443"/>
      <c r="SJF55" s="443"/>
      <c r="SJG55" s="291"/>
      <c r="SJH55" s="292"/>
      <c r="SJI55" s="293"/>
      <c r="SJJ55" s="289"/>
      <c r="SJK55" s="290"/>
      <c r="SJL55" s="443"/>
      <c r="SJM55" s="443"/>
      <c r="SJN55" s="443"/>
      <c r="SJO55" s="291"/>
      <c r="SJP55" s="292"/>
      <c r="SJQ55" s="293"/>
      <c r="SJR55" s="289"/>
      <c r="SJS55" s="290"/>
      <c r="SJT55" s="443"/>
      <c r="SJU55" s="443"/>
      <c r="SJV55" s="443"/>
      <c r="SJW55" s="291"/>
      <c r="SJX55" s="292"/>
      <c r="SJY55" s="293"/>
      <c r="SJZ55" s="289"/>
      <c r="SKA55" s="290"/>
      <c r="SKB55" s="443"/>
      <c r="SKC55" s="443"/>
      <c r="SKD55" s="443"/>
      <c r="SKE55" s="291"/>
      <c r="SKF55" s="292"/>
      <c r="SKG55" s="293"/>
      <c r="SKH55" s="289"/>
      <c r="SKI55" s="290"/>
      <c r="SKJ55" s="443"/>
      <c r="SKK55" s="443"/>
      <c r="SKL55" s="443"/>
      <c r="SKM55" s="291"/>
      <c r="SKN55" s="292"/>
      <c r="SKO55" s="293"/>
      <c r="SKP55" s="289"/>
      <c r="SKQ55" s="290"/>
      <c r="SKR55" s="443"/>
      <c r="SKS55" s="443"/>
      <c r="SKT55" s="443"/>
      <c r="SKU55" s="291"/>
      <c r="SKV55" s="292"/>
      <c r="SKW55" s="293"/>
      <c r="SKX55" s="289"/>
      <c r="SKY55" s="290"/>
      <c r="SKZ55" s="443"/>
      <c r="SLA55" s="443"/>
      <c r="SLB55" s="443"/>
      <c r="SLC55" s="291"/>
      <c r="SLD55" s="292"/>
      <c r="SLE55" s="293"/>
      <c r="SLF55" s="289"/>
      <c r="SLG55" s="290"/>
      <c r="SLH55" s="443"/>
      <c r="SLI55" s="443"/>
      <c r="SLJ55" s="443"/>
      <c r="SLK55" s="291"/>
      <c r="SLL55" s="292"/>
      <c r="SLM55" s="293"/>
      <c r="SLN55" s="289"/>
      <c r="SLO55" s="290"/>
      <c r="SLP55" s="443"/>
      <c r="SLQ55" s="443"/>
      <c r="SLR55" s="443"/>
      <c r="SLS55" s="291"/>
      <c r="SLT55" s="292"/>
      <c r="SLU55" s="293"/>
      <c r="SLV55" s="289"/>
      <c r="SLW55" s="290"/>
      <c r="SLX55" s="443"/>
      <c r="SLY55" s="443"/>
      <c r="SLZ55" s="443"/>
      <c r="SMA55" s="291"/>
      <c r="SMB55" s="292"/>
      <c r="SMC55" s="293"/>
      <c r="SMD55" s="289"/>
      <c r="SME55" s="290"/>
      <c r="SMF55" s="443"/>
      <c r="SMG55" s="443"/>
      <c r="SMH55" s="443"/>
      <c r="SMI55" s="291"/>
      <c r="SMJ55" s="292"/>
      <c r="SMK55" s="293"/>
      <c r="SML55" s="289"/>
      <c r="SMM55" s="290"/>
      <c r="SMN55" s="443"/>
      <c r="SMO55" s="443"/>
      <c r="SMP55" s="443"/>
      <c r="SMQ55" s="291"/>
      <c r="SMR55" s="292"/>
      <c r="SMS55" s="293"/>
      <c r="SMT55" s="289"/>
      <c r="SMU55" s="290"/>
      <c r="SMV55" s="443"/>
      <c r="SMW55" s="443"/>
      <c r="SMX55" s="443"/>
      <c r="SMY55" s="291"/>
      <c r="SMZ55" s="292"/>
      <c r="SNA55" s="293"/>
      <c r="SNB55" s="289"/>
      <c r="SNC55" s="290"/>
      <c r="SND55" s="443"/>
      <c r="SNE55" s="443"/>
      <c r="SNF55" s="443"/>
      <c r="SNG55" s="291"/>
      <c r="SNH55" s="292"/>
      <c r="SNI55" s="293"/>
      <c r="SNJ55" s="289"/>
      <c r="SNK55" s="290"/>
      <c r="SNL55" s="443"/>
      <c r="SNM55" s="443"/>
      <c r="SNN55" s="443"/>
      <c r="SNO55" s="291"/>
      <c r="SNP55" s="292"/>
      <c r="SNQ55" s="293"/>
      <c r="SNR55" s="289"/>
      <c r="SNS55" s="290"/>
      <c r="SNT55" s="443"/>
      <c r="SNU55" s="443"/>
      <c r="SNV55" s="443"/>
      <c r="SNW55" s="291"/>
      <c r="SNX55" s="292"/>
      <c r="SNY55" s="293"/>
      <c r="SNZ55" s="289"/>
      <c r="SOA55" s="290"/>
      <c r="SOB55" s="443"/>
      <c r="SOC55" s="443"/>
      <c r="SOD55" s="443"/>
      <c r="SOE55" s="291"/>
      <c r="SOF55" s="292"/>
      <c r="SOG55" s="293"/>
      <c r="SOH55" s="289"/>
      <c r="SOI55" s="290"/>
      <c r="SOJ55" s="443"/>
      <c r="SOK55" s="443"/>
      <c r="SOL55" s="443"/>
      <c r="SOM55" s="291"/>
      <c r="SON55" s="292"/>
      <c r="SOO55" s="293"/>
      <c r="SOP55" s="289"/>
      <c r="SOQ55" s="290"/>
      <c r="SOR55" s="443"/>
      <c r="SOS55" s="443"/>
      <c r="SOT55" s="443"/>
      <c r="SOU55" s="291"/>
      <c r="SOV55" s="292"/>
      <c r="SOW55" s="293"/>
      <c r="SOX55" s="289"/>
      <c r="SOY55" s="290"/>
      <c r="SOZ55" s="443"/>
      <c r="SPA55" s="443"/>
      <c r="SPB55" s="443"/>
      <c r="SPC55" s="291"/>
      <c r="SPD55" s="292"/>
      <c r="SPE55" s="293"/>
      <c r="SPF55" s="289"/>
      <c r="SPG55" s="290"/>
      <c r="SPH55" s="443"/>
      <c r="SPI55" s="443"/>
      <c r="SPJ55" s="443"/>
      <c r="SPK55" s="291"/>
      <c r="SPL55" s="292"/>
      <c r="SPM55" s="293"/>
      <c r="SPN55" s="289"/>
      <c r="SPO55" s="290"/>
      <c r="SPP55" s="443"/>
      <c r="SPQ55" s="443"/>
      <c r="SPR55" s="443"/>
      <c r="SPS55" s="291"/>
      <c r="SPT55" s="292"/>
      <c r="SPU55" s="293"/>
      <c r="SPV55" s="289"/>
      <c r="SPW55" s="290"/>
      <c r="SPX55" s="443"/>
      <c r="SPY55" s="443"/>
      <c r="SPZ55" s="443"/>
      <c r="SQA55" s="291"/>
      <c r="SQB55" s="292"/>
      <c r="SQC55" s="293"/>
      <c r="SQD55" s="289"/>
      <c r="SQE55" s="290"/>
      <c r="SQF55" s="443"/>
      <c r="SQG55" s="443"/>
      <c r="SQH55" s="443"/>
      <c r="SQI55" s="291"/>
      <c r="SQJ55" s="292"/>
      <c r="SQK55" s="293"/>
      <c r="SQL55" s="289"/>
      <c r="SQM55" s="290"/>
      <c r="SQN55" s="443"/>
      <c r="SQO55" s="443"/>
      <c r="SQP55" s="443"/>
      <c r="SQQ55" s="291"/>
      <c r="SQR55" s="292"/>
      <c r="SQS55" s="293"/>
      <c r="SQT55" s="289"/>
      <c r="SQU55" s="290"/>
      <c r="SQV55" s="443"/>
      <c r="SQW55" s="443"/>
      <c r="SQX55" s="443"/>
      <c r="SQY55" s="291"/>
      <c r="SQZ55" s="292"/>
      <c r="SRA55" s="293"/>
      <c r="SRB55" s="289"/>
      <c r="SRC55" s="290"/>
      <c r="SRD55" s="443"/>
      <c r="SRE55" s="443"/>
      <c r="SRF55" s="443"/>
      <c r="SRG55" s="291"/>
      <c r="SRH55" s="292"/>
      <c r="SRI55" s="293"/>
      <c r="SRJ55" s="289"/>
      <c r="SRK55" s="290"/>
      <c r="SRL55" s="443"/>
      <c r="SRM55" s="443"/>
      <c r="SRN55" s="443"/>
      <c r="SRO55" s="291"/>
      <c r="SRP55" s="292"/>
      <c r="SRQ55" s="293"/>
      <c r="SRR55" s="289"/>
      <c r="SRS55" s="290"/>
      <c r="SRT55" s="443"/>
      <c r="SRU55" s="443"/>
      <c r="SRV55" s="443"/>
      <c r="SRW55" s="291"/>
      <c r="SRX55" s="292"/>
      <c r="SRY55" s="293"/>
      <c r="SRZ55" s="289"/>
      <c r="SSA55" s="290"/>
      <c r="SSB55" s="443"/>
      <c r="SSC55" s="443"/>
      <c r="SSD55" s="443"/>
      <c r="SSE55" s="291"/>
      <c r="SSF55" s="292"/>
      <c r="SSG55" s="293"/>
      <c r="SSH55" s="289"/>
      <c r="SSI55" s="290"/>
      <c r="SSJ55" s="443"/>
      <c r="SSK55" s="443"/>
      <c r="SSL55" s="443"/>
      <c r="SSM55" s="291"/>
      <c r="SSN55" s="292"/>
      <c r="SSO55" s="293"/>
      <c r="SSP55" s="289"/>
      <c r="SSQ55" s="290"/>
      <c r="SSR55" s="443"/>
      <c r="SSS55" s="443"/>
      <c r="SST55" s="443"/>
      <c r="SSU55" s="291"/>
      <c r="SSV55" s="292"/>
      <c r="SSW55" s="293"/>
      <c r="SSX55" s="289"/>
      <c r="SSY55" s="290"/>
      <c r="SSZ55" s="443"/>
      <c r="STA55" s="443"/>
      <c r="STB55" s="443"/>
      <c r="STC55" s="291"/>
      <c r="STD55" s="292"/>
      <c r="STE55" s="293"/>
      <c r="STF55" s="289"/>
      <c r="STG55" s="290"/>
      <c r="STH55" s="443"/>
      <c r="STI55" s="443"/>
      <c r="STJ55" s="443"/>
      <c r="STK55" s="291"/>
      <c r="STL55" s="292"/>
      <c r="STM55" s="293"/>
      <c r="STN55" s="289"/>
      <c r="STO55" s="290"/>
      <c r="STP55" s="443"/>
      <c r="STQ55" s="443"/>
      <c r="STR55" s="443"/>
      <c r="STS55" s="291"/>
      <c r="STT55" s="292"/>
      <c r="STU55" s="293"/>
      <c r="STV55" s="289"/>
      <c r="STW55" s="290"/>
      <c r="STX55" s="443"/>
      <c r="STY55" s="443"/>
      <c r="STZ55" s="443"/>
      <c r="SUA55" s="291"/>
      <c r="SUB55" s="292"/>
      <c r="SUC55" s="293"/>
      <c r="SUD55" s="289"/>
      <c r="SUE55" s="290"/>
      <c r="SUF55" s="443"/>
      <c r="SUG55" s="443"/>
      <c r="SUH55" s="443"/>
      <c r="SUI55" s="291"/>
      <c r="SUJ55" s="292"/>
      <c r="SUK55" s="293"/>
      <c r="SUL55" s="289"/>
      <c r="SUM55" s="290"/>
      <c r="SUN55" s="443"/>
      <c r="SUO55" s="443"/>
      <c r="SUP55" s="443"/>
      <c r="SUQ55" s="291"/>
      <c r="SUR55" s="292"/>
      <c r="SUS55" s="293"/>
      <c r="SUT55" s="289"/>
      <c r="SUU55" s="290"/>
      <c r="SUV55" s="443"/>
      <c r="SUW55" s="443"/>
      <c r="SUX55" s="443"/>
      <c r="SUY55" s="291"/>
      <c r="SUZ55" s="292"/>
      <c r="SVA55" s="293"/>
      <c r="SVB55" s="289"/>
      <c r="SVC55" s="290"/>
      <c r="SVD55" s="443"/>
      <c r="SVE55" s="443"/>
      <c r="SVF55" s="443"/>
      <c r="SVG55" s="291"/>
      <c r="SVH55" s="292"/>
      <c r="SVI55" s="293"/>
      <c r="SVJ55" s="289"/>
      <c r="SVK55" s="290"/>
      <c r="SVL55" s="443"/>
      <c r="SVM55" s="443"/>
      <c r="SVN55" s="443"/>
      <c r="SVO55" s="291"/>
      <c r="SVP55" s="292"/>
      <c r="SVQ55" s="293"/>
      <c r="SVR55" s="289"/>
      <c r="SVS55" s="290"/>
      <c r="SVT55" s="443"/>
      <c r="SVU55" s="443"/>
      <c r="SVV55" s="443"/>
      <c r="SVW55" s="291"/>
      <c r="SVX55" s="292"/>
      <c r="SVY55" s="293"/>
      <c r="SVZ55" s="289"/>
      <c r="SWA55" s="290"/>
      <c r="SWB55" s="443"/>
      <c r="SWC55" s="443"/>
      <c r="SWD55" s="443"/>
      <c r="SWE55" s="291"/>
      <c r="SWF55" s="292"/>
      <c r="SWG55" s="293"/>
      <c r="SWH55" s="289"/>
      <c r="SWI55" s="290"/>
      <c r="SWJ55" s="443"/>
      <c r="SWK55" s="443"/>
      <c r="SWL55" s="443"/>
      <c r="SWM55" s="291"/>
      <c r="SWN55" s="292"/>
      <c r="SWO55" s="293"/>
      <c r="SWP55" s="289"/>
      <c r="SWQ55" s="290"/>
      <c r="SWR55" s="443"/>
      <c r="SWS55" s="443"/>
      <c r="SWT55" s="443"/>
      <c r="SWU55" s="291"/>
      <c r="SWV55" s="292"/>
      <c r="SWW55" s="293"/>
      <c r="SWX55" s="289"/>
      <c r="SWY55" s="290"/>
      <c r="SWZ55" s="443"/>
      <c r="SXA55" s="443"/>
      <c r="SXB55" s="443"/>
      <c r="SXC55" s="291"/>
      <c r="SXD55" s="292"/>
      <c r="SXE55" s="293"/>
      <c r="SXF55" s="289"/>
      <c r="SXG55" s="290"/>
      <c r="SXH55" s="443"/>
      <c r="SXI55" s="443"/>
      <c r="SXJ55" s="443"/>
      <c r="SXK55" s="291"/>
      <c r="SXL55" s="292"/>
      <c r="SXM55" s="293"/>
      <c r="SXN55" s="289"/>
      <c r="SXO55" s="290"/>
      <c r="SXP55" s="443"/>
      <c r="SXQ55" s="443"/>
      <c r="SXR55" s="443"/>
      <c r="SXS55" s="291"/>
      <c r="SXT55" s="292"/>
      <c r="SXU55" s="293"/>
      <c r="SXV55" s="289"/>
      <c r="SXW55" s="290"/>
      <c r="SXX55" s="443"/>
      <c r="SXY55" s="443"/>
      <c r="SXZ55" s="443"/>
      <c r="SYA55" s="291"/>
      <c r="SYB55" s="292"/>
      <c r="SYC55" s="293"/>
      <c r="SYD55" s="289"/>
      <c r="SYE55" s="290"/>
      <c r="SYF55" s="443"/>
      <c r="SYG55" s="443"/>
      <c r="SYH55" s="443"/>
      <c r="SYI55" s="291"/>
      <c r="SYJ55" s="292"/>
      <c r="SYK55" s="293"/>
      <c r="SYL55" s="289"/>
      <c r="SYM55" s="290"/>
      <c r="SYN55" s="443"/>
      <c r="SYO55" s="443"/>
      <c r="SYP55" s="443"/>
      <c r="SYQ55" s="291"/>
      <c r="SYR55" s="292"/>
      <c r="SYS55" s="293"/>
      <c r="SYT55" s="289"/>
      <c r="SYU55" s="290"/>
      <c r="SYV55" s="443"/>
      <c r="SYW55" s="443"/>
      <c r="SYX55" s="443"/>
      <c r="SYY55" s="291"/>
      <c r="SYZ55" s="292"/>
      <c r="SZA55" s="293"/>
      <c r="SZB55" s="289"/>
      <c r="SZC55" s="290"/>
      <c r="SZD55" s="443"/>
      <c r="SZE55" s="443"/>
      <c r="SZF55" s="443"/>
      <c r="SZG55" s="291"/>
      <c r="SZH55" s="292"/>
      <c r="SZI55" s="293"/>
      <c r="SZJ55" s="289"/>
      <c r="SZK55" s="290"/>
      <c r="SZL55" s="443"/>
      <c r="SZM55" s="443"/>
      <c r="SZN55" s="443"/>
      <c r="SZO55" s="291"/>
      <c r="SZP55" s="292"/>
      <c r="SZQ55" s="293"/>
      <c r="SZR55" s="289"/>
      <c r="SZS55" s="290"/>
      <c r="SZT55" s="443"/>
      <c r="SZU55" s="443"/>
      <c r="SZV55" s="443"/>
      <c r="SZW55" s="291"/>
      <c r="SZX55" s="292"/>
      <c r="SZY55" s="293"/>
      <c r="SZZ55" s="289"/>
      <c r="TAA55" s="290"/>
      <c r="TAB55" s="443"/>
      <c r="TAC55" s="443"/>
      <c r="TAD55" s="443"/>
      <c r="TAE55" s="291"/>
      <c r="TAF55" s="292"/>
      <c r="TAG55" s="293"/>
      <c r="TAH55" s="289"/>
      <c r="TAI55" s="290"/>
      <c r="TAJ55" s="443"/>
      <c r="TAK55" s="443"/>
      <c r="TAL55" s="443"/>
      <c r="TAM55" s="291"/>
      <c r="TAN55" s="292"/>
      <c r="TAO55" s="293"/>
      <c r="TAP55" s="289"/>
      <c r="TAQ55" s="290"/>
      <c r="TAR55" s="443"/>
      <c r="TAS55" s="443"/>
      <c r="TAT55" s="443"/>
      <c r="TAU55" s="291"/>
      <c r="TAV55" s="292"/>
      <c r="TAW55" s="293"/>
      <c r="TAX55" s="289"/>
      <c r="TAY55" s="290"/>
      <c r="TAZ55" s="443"/>
      <c r="TBA55" s="443"/>
      <c r="TBB55" s="443"/>
      <c r="TBC55" s="291"/>
      <c r="TBD55" s="292"/>
      <c r="TBE55" s="293"/>
      <c r="TBF55" s="289"/>
      <c r="TBG55" s="290"/>
      <c r="TBH55" s="443"/>
      <c r="TBI55" s="443"/>
      <c r="TBJ55" s="443"/>
      <c r="TBK55" s="291"/>
      <c r="TBL55" s="292"/>
      <c r="TBM55" s="293"/>
      <c r="TBN55" s="289"/>
      <c r="TBO55" s="290"/>
      <c r="TBP55" s="443"/>
      <c r="TBQ55" s="443"/>
      <c r="TBR55" s="443"/>
      <c r="TBS55" s="291"/>
      <c r="TBT55" s="292"/>
      <c r="TBU55" s="293"/>
      <c r="TBV55" s="289"/>
      <c r="TBW55" s="290"/>
      <c r="TBX55" s="443"/>
      <c r="TBY55" s="443"/>
      <c r="TBZ55" s="443"/>
      <c r="TCA55" s="291"/>
      <c r="TCB55" s="292"/>
      <c r="TCC55" s="293"/>
      <c r="TCD55" s="289"/>
      <c r="TCE55" s="290"/>
      <c r="TCF55" s="443"/>
      <c r="TCG55" s="443"/>
      <c r="TCH55" s="443"/>
      <c r="TCI55" s="291"/>
      <c r="TCJ55" s="292"/>
      <c r="TCK55" s="293"/>
      <c r="TCL55" s="289"/>
      <c r="TCM55" s="290"/>
      <c r="TCN55" s="443"/>
      <c r="TCO55" s="443"/>
      <c r="TCP55" s="443"/>
      <c r="TCQ55" s="291"/>
      <c r="TCR55" s="292"/>
      <c r="TCS55" s="293"/>
      <c r="TCT55" s="289"/>
      <c r="TCU55" s="290"/>
      <c r="TCV55" s="443"/>
      <c r="TCW55" s="443"/>
      <c r="TCX55" s="443"/>
      <c r="TCY55" s="291"/>
      <c r="TCZ55" s="292"/>
      <c r="TDA55" s="293"/>
      <c r="TDB55" s="289"/>
      <c r="TDC55" s="290"/>
      <c r="TDD55" s="443"/>
      <c r="TDE55" s="443"/>
      <c r="TDF55" s="443"/>
      <c r="TDG55" s="291"/>
      <c r="TDH55" s="292"/>
      <c r="TDI55" s="293"/>
      <c r="TDJ55" s="289"/>
      <c r="TDK55" s="290"/>
      <c r="TDL55" s="443"/>
      <c r="TDM55" s="443"/>
      <c r="TDN55" s="443"/>
      <c r="TDO55" s="291"/>
      <c r="TDP55" s="292"/>
      <c r="TDQ55" s="293"/>
      <c r="TDR55" s="289"/>
      <c r="TDS55" s="290"/>
      <c r="TDT55" s="443"/>
      <c r="TDU55" s="443"/>
      <c r="TDV55" s="443"/>
      <c r="TDW55" s="291"/>
      <c r="TDX55" s="292"/>
      <c r="TDY55" s="293"/>
      <c r="TDZ55" s="289"/>
      <c r="TEA55" s="290"/>
      <c r="TEB55" s="443"/>
      <c r="TEC55" s="443"/>
      <c r="TED55" s="443"/>
      <c r="TEE55" s="291"/>
      <c r="TEF55" s="292"/>
      <c r="TEG55" s="293"/>
      <c r="TEH55" s="289"/>
      <c r="TEI55" s="290"/>
      <c r="TEJ55" s="443"/>
      <c r="TEK55" s="443"/>
      <c r="TEL55" s="443"/>
      <c r="TEM55" s="291"/>
      <c r="TEN55" s="292"/>
      <c r="TEO55" s="293"/>
      <c r="TEP55" s="289"/>
      <c r="TEQ55" s="290"/>
      <c r="TER55" s="443"/>
      <c r="TES55" s="443"/>
      <c r="TET55" s="443"/>
      <c r="TEU55" s="291"/>
      <c r="TEV55" s="292"/>
      <c r="TEW55" s="293"/>
      <c r="TEX55" s="289"/>
      <c r="TEY55" s="290"/>
      <c r="TEZ55" s="443"/>
      <c r="TFA55" s="443"/>
      <c r="TFB55" s="443"/>
      <c r="TFC55" s="291"/>
      <c r="TFD55" s="292"/>
      <c r="TFE55" s="293"/>
      <c r="TFF55" s="289"/>
      <c r="TFG55" s="290"/>
      <c r="TFH55" s="443"/>
      <c r="TFI55" s="443"/>
      <c r="TFJ55" s="443"/>
      <c r="TFK55" s="291"/>
      <c r="TFL55" s="292"/>
      <c r="TFM55" s="293"/>
      <c r="TFN55" s="289"/>
      <c r="TFO55" s="290"/>
      <c r="TFP55" s="443"/>
      <c r="TFQ55" s="443"/>
      <c r="TFR55" s="443"/>
      <c r="TFS55" s="291"/>
      <c r="TFT55" s="292"/>
      <c r="TFU55" s="293"/>
      <c r="TFV55" s="289"/>
      <c r="TFW55" s="290"/>
      <c r="TFX55" s="443"/>
      <c r="TFY55" s="443"/>
      <c r="TFZ55" s="443"/>
      <c r="TGA55" s="291"/>
      <c r="TGB55" s="292"/>
      <c r="TGC55" s="293"/>
      <c r="TGD55" s="289"/>
      <c r="TGE55" s="290"/>
      <c r="TGF55" s="443"/>
      <c r="TGG55" s="443"/>
      <c r="TGH55" s="443"/>
      <c r="TGI55" s="291"/>
      <c r="TGJ55" s="292"/>
      <c r="TGK55" s="293"/>
      <c r="TGL55" s="289"/>
      <c r="TGM55" s="290"/>
      <c r="TGN55" s="443"/>
      <c r="TGO55" s="443"/>
      <c r="TGP55" s="443"/>
      <c r="TGQ55" s="291"/>
      <c r="TGR55" s="292"/>
      <c r="TGS55" s="293"/>
      <c r="TGT55" s="289"/>
      <c r="TGU55" s="290"/>
      <c r="TGV55" s="443"/>
      <c r="TGW55" s="443"/>
      <c r="TGX55" s="443"/>
      <c r="TGY55" s="291"/>
      <c r="TGZ55" s="292"/>
      <c r="THA55" s="293"/>
      <c r="THB55" s="289"/>
      <c r="THC55" s="290"/>
      <c r="THD55" s="443"/>
      <c r="THE55" s="443"/>
      <c r="THF55" s="443"/>
      <c r="THG55" s="291"/>
      <c r="THH55" s="292"/>
      <c r="THI55" s="293"/>
      <c r="THJ55" s="289"/>
      <c r="THK55" s="290"/>
      <c r="THL55" s="443"/>
      <c r="THM55" s="443"/>
      <c r="THN55" s="443"/>
      <c r="THO55" s="291"/>
      <c r="THP55" s="292"/>
      <c r="THQ55" s="293"/>
      <c r="THR55" s="289"/>
      <c r="THS55" s="290"/>
      <c r="THT55" s="443"/>
      <c r="THU55" s="443"/>
      <c r="THV55" s="443"/>
      <c r="THW55" s="291"/>
      <c r="THX55" s="292"/>
      <c r="THY55" s="293"/>
      <c r="THZ55" s="289"/>
      <c r="TIA55" s="290"/>
      <c r="TIB55" s="443"/>
      <c r="TIC55" s="443"/>
      <c r="TID55" s="443"/>
      <c r="TIE55" s="291"/>
      <c r="TIF55" s="292"/>
      <c r="TIG55" s="293"/>
      <c r="TIH55" s="289"/>
      <c r="TII55" s="290"/>
      <c r="TIJ55" s="443"/>
      <c r="TIK55" s="443"/>
      <c r="TIL55" s="443"/>
      <c r="TIM55" s="291"/>
      <c r="TIN55" s="292"/>
      <c r="TIO55" s="293"/>
      <c r="TIP55" s="289"/>
      <c r="TIQ55" s="290"/>
      <c r="TIR55" s="443"/>
      <c r="TIS55" s="443"/>
      <c r="TIT55" s="443"/>
      <c r="TIU55" s="291"/>
      <c r="TIV55" s="292"/>
      <c r="TIW55" s="293"/>
      <c r="TIX55" s="289"/>
      <c r="TIY55" s="290"/>
      <c r="TIZ55" s="443"/>
      <c r="TJA55" s="443"/>
      <c r="TJB55" s="443"/>
      <c r="TJC55" s="291"/>
      <c r="TJD55" s="292"/>
      <c r="TJE55" s="293"/>
      <c r="TJF55" s="289"/>
      <c r="TJG55" s="290"/>
      <c r="TJH55" s="443"/>
      <c r="TJI55" s="443"/>
      <c r="TJJ55" s="443"/>
      <c r="TJK55" s="291"/>
      <c r="TJL55" s="292"/>
      <c r="TJM55" s="293"/>
      <c r="TJN55" s="289"/>
      <c r="TJO55" s="290"/>
      <c r="TJP55" s="443"/>
      <c r="TJQ55" s="443"/>
      <c r="TJR55" s="443"/>
      <c r="TJS55" s="291"/>
      <c r="TJT55" s="292"/>
      <c r="TJU55" s="293"/>
      <c r="TJV55" s="289"/>
      <c r="TJW55" s="290"/>
      <c r="TJX55" s="443"/>
      <c r="TJY55" s="443"/>
      <c r="TJZ55" s="443"/>
      <c r="TKA55" s="291"/>
      <c r="TKB55" s="292"/>
      <c r="TKC55" s="293"/>
      <c r="TKD55" s="289"/>
      <c r="TKE55" s="290"/>
      <c r="TKF55" s="443"/>
      <c r="TKG55" s="443"/>
      <c r="TKH55" s="443"/>
      <c r="TKI55" s="291"/>
      <c r="TKJ55" s="292"/>
      <c r="TKK55" s="293"/>
      <c r="TKL55" s="289"/>
      <c r="TKM55" s="290"/>
      <c r="TKN55" s="443"/>
      <c r="TKO55" s="443"/>
      <c r="TKP55" s="443"/>
      <c r="TKQ55" s="291"/>
      <c r="TKR55" s="292"/>
      <c r="TKS55" s="293"/>
      <c r="TKT55" s="289"/>
      <c r="TKU55" s="290"/>
      <c r="TKV55" s="443"/>
      <c r="TKW55" s="443"/>
      <c r="TKX55" s="443"/>
      <c r="TKY55" s="291"/>
      <c r="TKZ55" s="292"/>
      <c r="TLA55" s="293"/>
      <c r="TLB55" s="289"/>
      <c r="TLC55" s="290"/>
      <c r="TLD55" s="443"/>
      <c r="TLE55" s="443"/>
      <c r="TLF55" s="443"/>
      <c r="TLG55" s="291"/>
      <c r="TLH55" s="292"/>
      <c r="TLI55" s="293"/>
      <c r="TLJ55" s="289"/>
      <c r="TLK55" s="290"/>
      <c r="TLL55" s="443"/>
      <c r="TLM55" s="443"/>
      <c r="TLN55" s="443"/>
      <c r="TLO55" s="291"/>
      <c r="TLP55" s="292"/>
      <c r="TLQ55" s="293"/>
      <c r="TLR55" s="289"/>
      <c r="TLS55" s="290"/>
      <c r="TLT55" s="443"/>
      <c r="TLU55" s="443"/>
      <c r="TLV55" s="443"/>
      <c r="TLW55" s="291"/>
      <c r="TLX55" s="292"/>
      <c r="TLY55" s="293"/>
      <c r="TLZ55" s="289"/>
      <c r="TMA55" s="290"/>
      <c r="TMB55" s="443"/>
      <c r="TMC55" s="443"/>
      <c r="TMD55" s="443"/>
      <c r="TME55" s="291"/>
      <c r="TMF55" s="292"/>
      <c r="TMG55" s="293"/>
      <c r="TMH55" s="289"/>
      <c r="TMI55" s="290"/>
      <c r="TMJ55" s="443"/>
      <c r="TMK55" s="443"/>
      <c r="TML55" s="443"/>
      <c r="TMM55" s="291"/>
      <c r="TMN55" s="292"/>
      <c r="TMO55" s="293"/>
      <c r="TMP55" s="289"/>
      <c r="TMQ55" s="290"/>
      <c r="TMR55" s="443"/>
      <c r="TMS55" s="443"/>
      <c r="TMT55" s="443"/>
      <c r="TMU55" s="291"/>
      <c r="TMV55" s="292"/>
      <c r="TMW55" s="293"/>
      <c r="TMX55" s="289"/>
      <c r="TMY55" s="290"/>
      <c r="TMZ55" s="443"/>
      <c r="TNA55" s="443"/>
      <c r="TNB55" s="443"/>
      <c r="TNC55" s="291"/>
      <c r="TND55" s="292"/>
      <c r="TNE55" s="293"/>
      <c r="TNF55" s="289"/>
      <c r="TNG55" s="290"/>
      <c r="TNH55" s="443"/>
      <c r="TNI55" s="443"/>
      <c r="TNJ55" s="443"/>
      <c r="TNK55" s="291"/>
      <c r="TNL55" s="292"/>
      <c r="TNM55" s="293"/>
      <c r="TNN55" s="289"/>
      <c r="TNO55" s="290"/>
      <c r="TNP55" s="443"/>
      <c r="TNQ55" s="443"/>
      <c r="TNR55" s="443"/>
      <c r="TNS55" s="291"/>
      <c r="TNT55" s="292"/>
      <c r="TNU55" s="293"/>
      <c r="TNV55" s="289"/>
      <c r="TNW55" s="290"/>
      <c r="TNX55" s="443"/>
      <c r="TNY55" s="443"/>
      <c r="TNZ55" s="443"/>
      <c r="TOA55" s="291"/>
      <c r="TOB55" s="292"/>
      <c r="TOC55" s="293"/>
      <c r="TOD55" s="289"/>
      <c r="TOE55" s="290"/>
      <c r="TOF55" s="443"/>
      <c r="TOG55" s="443"/>
      <c r="TOH55" s="443"/>
      <c r="TOI55" s="291"/>
      <c r="TOJ55" s="292"/>
      <c r="TOK55" s="293"/>
      <c r="TOL55" s="289"/>
      <c r="TOM55" s="290"/>
      <c r="TON55" s="443"/>
      <c r="TOO55" s="443"/>
      <c r="TOP55" s="443"/>
      <c r="TOQ55" s="291"/>
      <c r="TOR55" s="292"/>
      <c r="TOS55" s="293"/>
      <c r="TOT55" s="289"/>
      <c r="TOU55" s="290"/>
      <c r="TOV55" s="443"/>
      <c r="TOW55" s="443"/>
      <c r="TOX55" s="443"/>
      <c r="TOY55" s="291"/>
      <c r="TOZ55" s="292"/>
      <c r="TPA55" s="293"/>
      <c r="TPB55" s="289"/>
      <c r="TPC55" s="290"/>
      <c r="TPD55" s="443"/>
      <c r="TPE55" s="443"/>
      <c r="TPF55" s="443"/>
      <c r="TPG55" s="291"/>
      <c r="TPH55" s="292"/>
      <c r="TPI55" s="293"/>
      <c r="TPJ55" s="289"/>
      <c r="TPK55" s="290"/>
      <c r="TPL55" s="443"/>
      <c r="TPM55" s="443"/>
      <c r="TPN55" s="443"/>
      <c r="TPO55" s="291"/>
      <c r="TPP55" s="292"/>
      <c r="TPQ55" s="293"/>
      <c r="TPR55" s="289"/>
      <c r="TPS55" s="290"/>
      <c r="TPT55" s="443"/>
      <c r="TPU55" s="443"/>
      <c r="TPV55" s="443"/>
      <c r="TPW55" s="291"/>
      <c r="TPX55" s="292"/>
      <c r="TPY55" s="293"/>
      <c r="TPZ55" s="289"/>
      <c r="TQA55" s="290"/>
      <c r="TQB55" s="443"/>
      <c r="TQC55" s="443"/>
      <c r="TQD55" s="443"/>
      <c r="TQE55" s="291"/>
      <c r="TQF55" s="292"/>
      <c r="TQG55" s="293"/>
      <c r="TQH55" s="289"/>
      <c r="TQI55" s="290"/>
      <c r="TQJ55" s="443"/>
      <c r="TQK55" s="443"/>
      <c r="TQL55" s="443"/>
      <c r="TQM55" s="291"/>
      <c r="TQN55" s="292"/>
      <c r="TQO55" s="293"/>
      <c r="TQP55" s="289"/>
      <c r="TQQ55" s="290"/>
      <c r="TQR55" s="443"/>
      <c r="TQS55" s="443"/>
      <c r="TQT55" s="443"/>
      <c r="TQU55" s="291"/>
      <c r="TQV55" s="292"/>
      <c r="TQW55" s="293"/>
      <c r="TQX55" s="289"/>
      <c r="TQY55" s="290"/>
      <c r="TQZ55" s="443"/>
      <c r="TRA55" s="443"/>
      <c r="TRB55" s="443"/>
      <c r="TRC55" s="291"/>
      <c r="TRD55" s="292"/>
      <c r="TRE55" s="293"/>
      <c r="TRF55" s="289"/>
      <c r="TRG55" s="290"/>
      <c r="TRH55" s="443"/>
      <c r="TRI55" s="443"/>
      <c r="TRJ55" s="443"/>
      <c r="TRK55" s="291"/>
      <c r="TRL55" s="292"/>
      <c r="TRM55" s="293"/>
      <c r="TRN55" s="289"/>
      <c r="TRO55" s="290"/>
      <c r="TRP55" s="443"/>
      <c r="TRQ55" s="443"/>
      <c r="TRR55" s="443"/>
      <c r="TRS55" s="291"/>
      <c r="TRT55" s="292"/>
      <c r="TRU55" s="293"/>
      <c r="TRV55" s="289"/>
      <c r="TRW55" s="290"/>
      <c r="TRX55" s="443"/>
      <c r="TRY55" s="443"/>
      <c r="TRZ55" s="443"/>
      <c r="TSA55" s="291"/>
      <c r="TSB55" s="292"/>
      <c r="TSC55" s="293"/>
      <c r="TSD55" s="289"/>
      <c r="TSE55" s="290"/>
      <c r="TSF55" s="443"/>
      <c r="TSG55" s="443"/>
      <c r="TSH55" s="443"/>
      <c r="TSI55" s="291"/>
      <c r="TSJ55" s="292"/>
      <c r="TSK55" s="293"/>
      <c r="TSL55" s="289"/>
      <c r="TSM55" s="290"/>
      <c r="TSN55" s="443"/>
      <c r="TSO55" s="443"/>
      <c r="TSP55" s="443"/>
      <c r="TSQ55" s="291"/>
      <c r="TSR55" s="292"/>
      <c r="TSS55" s="293"/>
      <c r="TST55" s="289"/>
      <c r="TSU55" s="290"/>
      <c r="TSV55" s="443"/>
      <c r="TSW55" s="443"/>
      <c r="TSX55" s="443"/>
      <c r="TSY55" s="291"/>
      <c r="TSZ55" s="292"/>
      <c r="TTA55" s="293"/>
      <c r="TTB55" s="289"/>
      <c r="TTC55" s="290"/>
      <c r="TTD55" s="443"/>
      <c r="TTE55" s="443"/>
      <c r="TTF55" s="443"/>
      <c r="TTG55" s="291"/>
      <c r="TTH55" s="292"/>
      <c r="TTI55" s="293"/>
      <c r="TTJ55" s="289"/>
      <c r="TTK55" s="290"/>
      <c r="TTL55" s="443"/>
      <c r="TTM55" s="443"/>
      <c r="TTN55" s="443"/>
      <c r="TTO55" s="291"/>
      <c r="TTP55" s="292"/>
      <c r="TTQ55" s="293"/>
      <c r="TTR55" s="289"/>
      <c r="TTS55" s="290"/>
      <c r="TTT55" s="443"/>
      <c r="TTU55" s="443"/>
      <c r="TTV55" s="443"/>
      <c r="TTW55" s="291"/>
      <c r="TTX55" s="292"/>
      <c r="TTY55" s="293"/>
      <c r="TTZ55" s="289"/>
      <c r="TUA55" s="290"/>
      <c r="TUB55" s="443"/>
      <c r="TUC55" s="443"/>
      <c r="TUD55" s="443"/>
      <c r="TUE55" s="291"/>
      <c r="TUF55" s="292"/>
      <c r="TUG55" s="293"/>
      <c r="TUH55" s="289"/>
      <c r="TUI55" s="290"/>
      <c r="TUJ55" s="443"/>
      <c r="TUK55" s="443"/>
      <c r="TUL55" s="443"/>
      <c r="TUM55" s="291"/>
      <c r="TUN55" s="292"/>
      <c r="TUO55" s="293"/>
      <c r="TUP55" s="289"/>
      <c r="TUQ55" s="290"/>
      <c r="TUR55" s="443"/>
      <c r="TUS55" s="443"/>
      <c r="TUT55" s="443"/>
      <c r="TUU55" s="291"/>
      <c r="TUV55" s="292"/>
      <c r="TUW55" s="293"/>
      <c r="TUX55" s="289"/>
      <c r="TUY55" s="290"/>
      <c r="TUZ55" s="443"/>
      <c r="TVA55" s="443"/>
      <c r="TVB55" s="443"/>
      <c r="TVC55" s="291"/>
      <c r="TVD55" s="292"/>
      <c r="TVE55" s="293"/>
      <c r="TVF55" s="289"/>
      <c r="TVG55" s="290"/>
      <c r="TVH55" s="443"/>
      <c r="TVI55" s="443"/>
      <c r="TVJ55" s="443"/>
      <c r="TVK55" s="291"/>
      <c r="TVL55" s="292"/>
      <c r="TVM55" s="293"/>
      <c r="TVN55" s="289"/>
      <c r="TVO55" s="290"/>
      <c r="TVP55" s="443"/>
      <c r="TVQ55" s="443"/>
      <c r="TVR55" s="443"/>
      <c r="TVS55" s="291"/>
      <c r="TVT55" s="292"/>
      <c r="TVU55" s="293"/>
      <c r="TVV55" s="289"/>
      <c r="TVW55" s="290"/>
      <c r="TVX55" s="443"/>
      <c r="TVY55" s="443"/>
      <c r="TVZ55" s="443"/>
      <c r="TWA55" s="291"/>
      <c r="TWB55" s="292"/>
      <c r="TWC55" s="293"/>
      <c r="TWD55" s="289"/>
      <c r="TWE55" s="290"/>
      <c r="TWF55" s="443"/>
      <c r="TWG55" s="443"/>
      <c r="TWH55" s="443"/>
      <c r="TWI55" s="291"/>
      <c r="TWJ55" s="292"/>
      <c r="TWK55" s="293"/>
      <c r="TWL55" s="289"/>
      <c r="TWM55" s="290"/>
      <c r="TWN55" s="443"/>
      <c r="TWO55" s="443"/>
      <c r="TWP55" s="443"/>
      <c r="TWQ55" s="291"/>
      <c r="TWR55" s="292"/>
      <c r="TWS55" s="293"/>
      <c r="TWT55" s="289"/>
      <c r="TWU55" s="290"/>
      <c r="TWV55" s="443"/>
      <c r="TWW55" s="443"/>
      <c r="TWX55" s="443"/>
      <c r="TWY55" s="291"/>
      <c r="TWZ55" s="292"/>
      <c r="TXA55" s="293"/>
      <c r="TXB55" s="289"/>
      <c r="TXC55" s="290"/>
      <c r="TXD55" s="443"/>
      <c r="TXE55" s="443"/>
      <c r="TXF55" s="443"/>
      <c r="TXG55" s="291"/>
      <c r="TXH55" s="292"/>
      <c r="TXI55" s="293"/>
      <c r="TXJ55" s="289"/>
      <c r="TXK55" s="290"/>
      <c r="TXL55" s="443"/>
      <c r="TXM55" s="443"/>
      <c r="TXN55" s="443"/>
      <c r="TXO55" s="291"/>
      <c r="TXP55" s="292"/>
      <c r="TXQ55" s="293"/>
      <c r="TXR55" s="289"/>
      <c r="TXS55" s="290"/>
      <c r="TXT55" s="443"/>
      <c r="TXU55" s="443"/>
      <c r="TXV55" s="443"/>
      <c r="TXW55" s="291"/>
      <c r="TXX55" s="292"/>
      <c r="TXY55" s="293"/>
      <c r="TXZ55" s="289"/>
      <c r="TYA55" s="290"/>
      <c r="TYB55" s="443"/>
      <c r="TYC55" s="443"/>
      <c r="TYD55" s="443"/>
      <c r="TYE55" s="291"/>
      <c r="TYF55" s="292"/>
      <c r="TYG55" s="293"/>
      <c r="TYH55" s="289"/>
      <c r="TYI55" s="290"/>
      <c r="TYJ55" s="443"/>
      <c r="TYK55" s="443"/>
      <c r="TYL55" s="443"/>
      <c r="TYM55" s="291"/>
      <c r="TYN55" s="292"/>
      <c r="TYO55" s="293"/>
      <c r="TYP55" s="289"/>
      <c r="TYQ55" s="290"/>
      <c r="TYR55" s="443"/>
      <c r="TYS55" s="443"/>
      <c r="TYT55" s="443"/>
      <c r="TYU55" s="291"/>
      <c r="TYV55" s="292"/>
      <c r="TYW55" s="293"/>
      <c r="TYX55" s="289"/>
      <c r="TYY55" s="290"/>
      <c r="TYZ55" s="443"/>
      <c r="TZA55" s="443"/>
      <c r="TZB55" s="443"/>
      <c r="TZC55" s="291"/>
      <c r="TZD55" s="292"/>
      <c r="TZE55" s="293"/>
      <c r="TZF55" s="289"/>
      <c r="TZG55" s="290"/>
      <c r="TZH55" s="443"/>
      <c r="TZI55" s="443"/>
      <c r="TZJ55" s="443"/>
      <c r="TZK55" s="291"/>
      <c r="TZL55" s="292"/>
      <c r="TZM55" s="293"/>
      <c r="TZN55" s="289"/>
      <c r="TZO55" s="290"/>
      <c r="TZP55" s="443"/>
      <c r="TZQ55" s="443"/>
      <c r="TZR55" s="443"/>
      <c r="TZS55" s="291"/>
      <c r="TZT55" s="292"/>
      <c r="TZU55" s="293"/>
      <c r="TZV55" s="289"/>
      <c r="TZW55" s="290"/>
      <c r="TZX55" s="443"/>
      <c r="TZY55" s="443"/>
      <c r="TZZ55" s="443"/>
      <c r="UAA55" s="291"/>
      <c r="UAB55" s="292"/>
      <c r="UAC55" s="293"/>
      <c r="UAD55" s="289"/>
      <c r="UAE55" s="290"/>
      <c r="UAF55" s="443"/>
      <c r="UAG55" s="443"/>
      <c r="UAH55" s="443"/>
      <c r="UAI55" s="291"/>
      <c r="UAJ55" s="292"/>
      <c r="UAK55" s="293"/>
      <c r="UAL55" s="289"/>
      <c r="UAM55" s="290"/>
      <c r="UAN55" s="443"/>
      <c r="UAO55" s="443"/>
      <c r="UAP55" s="443"/>
      <c r="UAQ55" s="291"/>
      <c r="UAR55" s="292"/>
      <c r="UAS55" s="293"/>
      <c r="UAT55" s="289"/>
      <c r="UAU55" s="290"/>
      <c r="UAV55" s="443"/>
      <c r="UAW55" s="443"/>
      <c r="UAX55" s="443"/>
      <c r="UAY55" s="291"/>
      <c r="UAZ55" s="292"/>
      <c r="UBA55" s="293"/>
      <c r="UBB55" s="289"/>
      <c r="UBC55" s="290"/>
      <c r="UBD55" s="443"/>
      <c r="UBE55" s="443"/>
      <c r="UBF55" s="443"/>
      <c r="UBG55" s="291"/>
      <c r="UBH55" s="292"/>
      <c r="UBI55" s="293"/>
      <c r="UBJ55" s="289"/>
      <c r="UBK55" s="290"/>
      <c r="UBL55" s="443"/>
      <c r="UBM55" s="443"/>
      <c r="UBN55" s="443"/>
      <c r="UBO55" s="291"/>
      <c r="UBP55" s="292"/>
      <c r="UBQ55" s="293"/>
      <c r="UBR55" s="289"/>
      <c r="UBS55" s="290"/>
      <c r="UBT55" s="443"/>
      <c r="UBU55" s="443"/>
      <c r="UBV55" s="443"/>
      <c r="UBW55" s="291"/>
      <c r="UBX55" s="292"/>
      <c r="UBY55" s="293"/>
      <c r="UBZ55" s="289"/>
      <c r="UCA55" s="290"/>
      <c r="UCB55" s="443"/>
      <c r="UCC55" s="443"/>
      <c r="UCD55" s="443"/>
      <c r="UCE55" s="291"/>
      <c r="UCF55" s="292"/>
      <c r="UCG55" s="293"/>
      <c r="UCH55" s="289"/>
      <c r="UCI55" s="290"/>
      <c r="UCJ55" s="443"/>
      <c r="UCK55" s="443"/>
      <c r="UCL55" s="443"/>
      <c r="UCM55" s="291"/>
      <c r="UCN55" s="292"/>
      <c r="UCO55" s="293"/>
      <c r="UCP55" s="289"/>
      <c r="UCQ55" s="290"/>
      <c r="UCR55" s="443"/>
      <c r="UCS55" s="443"/>
      <c r="UCT55" s="443"/>
      <c r="UCU55" s="291"/>
      <c r="UCV55" s="292"/>
      <c r="UCW55" s="293"/>
      <c r="UCX55" s="289"/>
      <c r="UCY55" s="290"/>
      <c r="UCZ55" s="443"/>
      <c r="UDA55" s="443"/>
      <c r="UDB55" s="443"/>
      <c r="UDC55" s="291"/>
      <c r="UDD55" s="292"/>
      <c r="UDE55" s="293"/>
      <c r="UDF55" s="289"/>
      <c r="UDG55" s="290"/>
      <c r="UDH55" s="443"/>
      <c r="UDI55" s="443"/>
      <c r="UDJ55" s="443"/>
      <c r="UDK55" s="291"/>
      <c r="UDL55" s="292"/>
      <c r="UDM55" s="293"/>
      <c r="UDN55" s="289"/>
      <c r="UDO55" s="290"/>
      <c r="UDP55" s="443"/>
      <c r="UDQ55" s="443"/>
      <c r="UDR55" s="443"/>
      <c r="UDS55" s="291"/>
      <c r="UDT55" s="292"/>
      <c r="UDU55" s="293"/>
      <c r="UDV55" s="289"/>
      <c r="UDW55" s="290"/>
      <c r="UDX55" s="443"/>
      <c r="UDY55" s="443"/>
      <c r="UDZ55" s="443"/>
      <c r="UEA55" s="291"/>
      <c r="UEB55" s="292"/>
      <c r="UEC55" s="293"/>
      <c r="UED55" s="289"/>
      <c r="UEE55" s="290"/>
      <c r="UEF55" s="443"/>
      <c r="UEG55" s="443"/>
      <c r="UEH55" s="443"/>
      <c r="UEI55" s="291"/>
      <c r="UEJ55" s="292"/>
      <c r="UEK55" s="293"/>
      <c r="UEL55" s="289"/>
      <c r="UEM55" s="290"/>
      <c r="UEN55" s="443"/>
      <c r="UEO55" s="443"/>
      <c r="UEP55" s="443"/>
      <c r="UEQ55" s="291"/>
      <c r="UER55" s="292"/>
      <c r="UES55" s="293"/>
      <c r="UET55" s="289"/>
      <c r="UEU55" s="290"/>
      <c r="UEV55" s="443"/>
      <c r="UEW55" s="443"/>
      <c r="UEX55" s="443"/>
      <c r="UEY55" s="291"/>
      <c r="UEZ55" s="292"/>
      <c r="UFA55" s="293"/>
      <c r="UFB55" s="289"/>
      <c r="UFC55" s="290"/>
      <c r="UFD55" s="443"/>
      <c r="UFE55" s="443"/>
      <c r="UFF55" s="443"/>
      <c r="UFG55" s="291"/>
      <c r="UFH55" s="292"/>
      <c r="UFI55" s="293"/>
      <c r="UFJ55" s="289"/>
      <c r="UFK55" s="290"/>
      <c r="UFL55" s="443"/>
      <c r="UFM55" s="443"/>
      <c r="UFN55" s="443"/>
      <c r="UFO55" s="291"/>
      <c r="UFP55" s="292"/>
      <c r="UFQ55" s="293"/>
      <c r="UFR55" s="289"/>
      <c r="UFS55" s="290"/>
      <c r="UFT55" s="443"/>
      <c r="UFU55" s="443"/>
      <c r="UFV55" s="443"/>
      <c r="UFW55" s="291"/>
      <c r="UFX55" s="292"/>
      <c r="UFY55" s="293"/>
      <c r="UFZ55" s="289"/>
      <c r="UGA55" s="290"/>
      <c r="UGB55" s="443"/>
      <c r="UGC55" s="443"/>
      <c r="UGD55" s="443"/>
      <c r="UGE55" s="291"/>
      <c r="UGF55" s="292"/>
      <c r="UGG55" s="293"/>
      <c r="UGH55" s="289"/>
      <c r="UGI55" s="290"/>
      <c r="UGJ55" s="443"/>
      <c r="UGK55" s="443"/>
      <c r="UGL55" s="443"/>
      <c r="UGM55" s="291"/>
      <c r="UGN55" s="292"/>
      <c r="UGO55" s="293"/>
      <c r="UGP55" s="289"/>
      <c r="UGQ55" s="290"/>
      <c r="UGR55" s="443"/>
      <c r="UGS55" s="443"/>
      <c r="UGT55" s="443"/>
      <c r="UGU55" s="291"/>
      <c r="UGV55" s="292"/>
      <c r="UGW55" s="293"/>
      <c r="UGX55" s="289"/>
      <c r="UGY55" s="290"/>
      <c r="UGZ55" s="443"/>
      <c r="UHA55" s="443"/>
      <c r="UHB55" s="443"/>
      <c r="UHC55" s="291"/>
      <c r="UHD55" s="292"/>
      <c r="UHE55" s="293"/>
      <c r="UHF55" s="289"/>
      <c r="UHG55" s="290"/>
      <c r="UHH55" s="443"/>
      <c r="UHI55" s="443"/>
      <c r="UHJ55" s="443"/>
      <c r="UHK55" s="291"/>
      <c r="UHL55" s="292"/>
      <c r="UHM55" s="293"/>
      <c r="UHN55" s="289"/>
      <c r="UHO55" s="290"/>
      <c r="UHP55" s="443"/>
      <c r="UHQ55" s="443"/>
      <c r="UHR55" s="443"/>
      <c r="UHS55" s="291"/>
      <c r="UHT55" s="292"/>
      <c r="UHU55" s="293"/>
      <c r="UHV55" s="289"/>
      <c r="UHW55" s="290"/>
      <c r="UHX55" s="443"/>
      <c r="UHY55" s="443"/>
      <c r="UHZ55" s="443"/>
      <c r="UIA55" s="291"/>
      <c r="UIB55" s="292"/>
      <c r="UIC55" s="293"/>
      <c r="UID55" s="289"/>
      <c r="UIE55" s="290"/>
      <c r="UIF55" s="443"/>
      <c r="UIG55" s="443"/>
      <c r="UIH55" s="443"/>
      <c r="UII55" s="291"/>
      <c r="UIJ55" s="292"/>
      <c r="UIK55" s="293"/>
      <c r="UIL55" s="289"/>
      <c r="UIM55" s="290"/>
      <c r="UIN55" s="443"/>
      <c r="UIO55" s="443"/>
      <c r="UIP55" s="443"/>
      <c r="UIQ55" s="291"/>
      <c r="UIR55" s="292"/>
      <c r="UIS55" s="293"/>
      <c r="UIT55" s="289"/>
      <c r="UIU55" s="290"/>
      <c r="UIV55" s="443"/>
      <c r="UIW55" s="443"/>
      <c r="UIX55" s="443"/>
      <c r="UIY55" s="291"/>
      <c r="UIZ55" s="292"/>
      <c r="UJA55" s="293"/>
      <c r="UJB55" s="289"/>
      <c r="UJC55" s="290"/>
      <c r="UJD55" s="443"/>
      <c r="UJE55" s="443"/>
      <c r="UJF55" s="443"/>
      <c r="UJG55" s="291"/>
      <c r="UJH55" s="292"/>
      <c r="UJI55" s="293"/>
      <c r="UJJ55" s="289"/>
      <c r="UJK55" s="290"/>
      <c r="UJL55" s="443"/>
      <c r="UJM55" s="443"/>
      <c r="UJN55" s="443"/>
      <c r="UJO55" s="291"/>
      <c r="UJP55" s="292"/>
      <c r="UJQ55" s="293"/>
      <c r="UJR55" s="289"/>
      <c r="UJS55" s="290"/>
      <c r="UJT55" s="443"/>
      <c r="UJU55" s="443"/>
      <c r="UJV55" s="443"/>
      <c r="UJW55" s="291"/>
      <c r="UJX55" s="292"/>
      <c r="UJY55" s="293"/>
      <c r="UJZ55" s="289"/>
      <c r="UKA55" s="290"/>
      <c r="UKB55" s="443"/>
      <c r="UKC55" s="443"/>
      <c r="UKD55" s="443"/>
      <c r="UKE55" s="291"/>
      <c r="UKF55" s="292"/>
      <c r="UKG55" s="293"/>
      <c r="UKH55" s="289"/>
      <c r="UKI55" s="290"/>
      <c r="UKJ55" s="443"/>
      <c r="UKK55" s="443"/>
      <c r="UKL55" s="443"/>
      <c r="UKM55" s="291"/>
      <c r="UKN55" s="292"/>
      <c r="UKO55" s="293"/>
      <c r="UKP55" s="289"/>
      <c r="UKQ55" s="290"/>
      <c r="UKR55" s="443"/>
      <c r="UKS55" s="443"/>
      <c r="UKT55" s="443"/>
      <c r="UKU55" s="291"/>
      <c r="UKV55" s="292"/>
      <c r="UKW55" s="293"/>
      <c r="UKX55" s="289"/>
      <c r="UKY55" s="290"/>
      <c r="UKZ55" s="443"/>
      <c r="ULA55" s="443"/>
      <c r="ULB55" s="443"/>
      <c r="ULC55" s="291"/>
      <c r="ULD55" s="292"/>
      <c r="ULE55" s="293"/>
      <c r="ULF55" s="289"/>
      <c r="ULG55" s="290"/>
      <c r="ULH55" s="443"/>
      <c r="ULI55" s="443"/>
      <c r="ULJ55" s="443"/>
      <c r="ULK55" s="291"/>
      <c r="ULL55" s="292"/>
      <c r="ULM55" s="293"/>
      <c r="ULN55" s="289"/>
      <c r="ULO55" s="290"/>
      <c r="ULP55" s="443"/>
      <c r="ULQ55" s="443"/>
      <c r="ULR55" s="443"/>
      <c r="ULS55" s="291"/>
      <c r="ULT55" s="292"/>
      <c r="ULU55" s="293"/>
      <c r="ULV55" s="289"/>
      <c r="ULW55" s="290"/>
      <c r="ULX55" s="443"/>
      <c r="ULY55" s="443"/>
      <c r="ULZ55" s="443"/>
      <c r="UMA55" s="291"/>
      <c r="UMB55" s="292"/>
      <c r="UMC55" s="293"/>
      <c r="UMD55" s="289"/>
      <c r="UME55" s="290"/>
      <c r="UMF55" s="443"/>
      <c r="UMG55" s="443"/>
      <c r="UMH55" s="443"/>
      <c r="UMI55" s="291"/>
      <c r="UMJ55" s="292"/>
      <c r="UMK55" s="293"/>
      <c r="UML55" s="289"/>
      <c r="UMM55" s="290"/>
      <c r="UMN55" s="443"/>
      <c r="UMO55" s="443"/>
      <c r="UMP55" s="443"/>
      <c r="UMQ55" s="291"/>
      <c r="UMR55" s="292"/>
      <c r="UMS55" s="293"/>
      <c r="UMT55" s="289"/>
      <c r="UMU55" s="290"/>
      <c r="UMV55" s="443"/>
      <c r="UMW55" s="443"/>
      <c r="UMX55" s="443"/>
      <c r="UMY55" s="291"/>
      <c r="UMZ55" s="292"/>
      <c r="UNA55" s="293"/>
      <c r="UNB55" s="289"/>
      <c r="UNC55" s="290"/>
      <c r="UND55" s="443"/>
      <c r="UNE55" s="443"/>
      <c r="UNF55" s="443"/>
      <c r="UNG55" s="291"/>
      <c r="UNH55" s="292"/>
      <c r="UNI55" s="293"/>
      <c r="UNJ55" s="289"/>
      <c r="UNK55" s="290"/>
      <c r="UNL55" s="443"/>
      <c r="UNM55" s="443"/>
      <c r="UNN55" s="443"/>
      <c r="UNO55" s="291"/>
      <c r="UNP55" s="292"/>
      <c r="UNQ55" s="293"/>
      <c r="UNR55" s="289"/>
      <c r="UNS55" s="290"/>
      <c r="UNT55" s="443"/>
      <c r="UNU55" s="443"/>
      <c r="UNV55" s="443"/>
      <c r="UNW55" s="291"/>
      <c r="UNX55" s="292"/>
      <c r="UNY55" s="293"/>
      <c r="UNZ55" s="289"/>
      <c r="UOA55" s="290"/>
      <c r="UOB55" s="443"/>
      <c r="UOC55" s="443"/>
      <c r="UOD55" s="443"/>
      <c r="UOE55" s="291"/>
      <c r="UOF55" s="292"/>
      <c r="UOG55" s="293"/>
      <c r="UOH55" s="289"/>
      <c r="UOI55" s="290"/>
      <c r="UOJ55" s="443"/>
      <c r="UOK55" s="443"/>
      <c r="UOL55" s="443"/>
      <c r="UOM55" s="291"/>
      <c r="UON55" s="292"/>
      <c r="UOO55" s="293"/>
      <c r="UOP55" s="289"/>
      <c r="UOQ55" s="290"/>
      <c r="UOR55" s="443"/>
      <c r="UOS55" s="443"/>
      <c r="UOT55" s="443"/>
      <c r="UOU55" s="291"/>
      <c r="UOV55" s="292"/>
      <c r="UOW55" s="293"/>
      <c r="UOX55" s="289"/>
      <c r="UOY55" s="290"/>
      <c r="UOZ55" s="443"/>
      <c r="UPA55" s="443"/>
      <c r="UPB55" s="443"/>
      <c r="UPC55" s="291"/>
      <c r="UPD55" s="292"/>
      <c r="UPE55" s="293"/>
      <c r="UPF55" s="289"/>
      <c r="UPG55" s="290"/>
      <c r="UPH55" s="443"/>
      <c r="UPI55" s="443"/>
      <c r="UPJ55" s="443"/>
      <c r="UPK55" s="291"/>
      <c r="UPL55" s="292"/>
      <c r="UPM55" s="293"/>
      <c r="UPN55" s="289"/>
      <c r="UPO55" s="290"/>
      <c r="UPP55" s="443"/>
      <c r="UPQ55" s="443"/>
      <c r="UPR55" s="443"/>
      <c r="UPS55" s="291"/>
      <c r="UPT55" s="292"/>
      <c r="UPU55" s="293"/>
      <c r="UPV55" s="289"/>
      <c r="UPW55" s="290"/>
      <c r="UPX55" s="443"/>
      <c r="UPY55" s="443"/>
      <c r="UPZ55" s="443"/>
      <c r="UQA55" s="291"/>
      <c r="UQB55" s="292"/>
      <c r="UQC55" s="293"/>
      <c r="UQD55" s="289"/>
      <c r="UQE55" s="290"/>
      <c r="UQF55" s="443"/>
      <c r="UQG55" s="443"/>
      <c r="UQH55" s="443"/>
      <c r="UQI55" s="291"/>
      <c r="UQJ55" s="292"/>
      <c r="UQK55" s="293"/>
      <c r="UQL55" s="289"/>
      <c r="UQM55" s="290"/>
      <c r="UQN55" s="443"/>
      <c r="UQO55" s="443"/>
      <c r="UQP55" s="443"/>
      <c r="UQQ55" s="291"/>
      <c r="UQR55" s="292"/>
      <c r="UQS55" s="293"/>
      <c r="UQT55" s="289"/>
      <c r="UQU55" s="290"/>
      <c r="UQV55" s="443"/>
      <c r="UQW55" s="443"/>
      <c r="UQX55" s="443"/>
      <c r="UQY55" s="291"/>
      <c r="UQZ55" s="292"/>
      <c r="URA55" s="293"/>
      <c r="URB55" s="289"/>
      <c r="URC55" s="290"/>
      <c r="URD55" s="443"/>
      <c r="URE55" s="443"/>
      <c r="URF55" s="443"/>
      <c r="URG55" s="291"/>
      <c r="URH55" s="292"/>
      <c r="URI55" s="293"/>
      <c r="URJ55" s="289"/>
      <c r="URK55" s="290"/>
      <c r="URL55" s="443"/>
      <c r="URM55" s="443"/>
      <c r="URN55" s="443"/>
      <c r="URO55" s="291"/>
      <c r="URP55" s="292"/>
      <c r="URQ55" s="293"/>
      <c r="URR55" s="289"/>
      <c r="URS55" s="290"/>
      <c r="URT55" s="443"/>
      <c r="URU55" s="443"/>
      <c r="URV55" s="443"/>
      <c r="URW55" s="291"/>
      <c r="URX55" s="292"/>
      <c r="URY55" s="293"/>
      <c r="URZ55" s="289"/>
      <c r="USA55" s="290"/>
      <c r="USB55" s="443"/>
      <c r="USC55" s="443"/>
      <c r="USD55" s="443"/>
      <c r="USE55" s="291"/>
      <c r="USF55" s="292"/>
      <c r="USG55" s="293"/>
      <c r="USH55" s="289"/>
      <c r="USI55" s="290"/>
      <c r="USJ55" s="443"/>
      <c r="USK55" s="443"/>
      <c r="USL55" s="443"/>
      <c r="USM55" s="291"/>
      <c r="USN55" s="292"/>
      <c r="USO55" s="293"/>
      <c r="USP55" s="289"/>
      <c r="USQ55" s="290"/>
      <c r="USR55" s="443"/>
      <c r="USS55" s="443"/>
      <c r="UST55" s="443"/>
      <c r="USU55" s="291"/>
      <c r="USV55" s="292"/>
      <c r="USW55" s="293"/>
      <c r="USX55" s="289"/>
      <c r="USY55" s="290"/>
      <c r="USZ55" s="443"/>
      <c r="UTA55" s="443"/>
      <c r="UTB55" s="443"/>
      <c r="UTC55" s="291"/>
      <c r="UTD55" s="292"/>
      <c r="UTE55" s="293"/>
      <c r="UTF55" s="289"/>
      <c r="UTG55" s="290"/>
      <c r="UTH55" s="443"/>
      <c r="UTI55" s="443"/>
      <c r="UTJ55" s="443"/>
      <c r="UTK55" s="291"/>
      <c r="UTL55" s="292"/>
      <c r="UTM55" s="293"/>
      <c r="UTN55" s="289"/>
      <c r="UTO55" s="290"/>
      <c r="UTP55" s="443"/>
      <c r="UTQ55" s="443"/>
      <c r="UTR55" s="443"/>
      <c r="UTS55" s="291"/>
      <c r="UTT55" s="292"/>
      <c r="UTU55" s="293"/>
      <c r="UTV55" s="289"/>
      <c r="UTW55" s="290"/>
      <c r="UTX55" s="443"/>
      <c r="UTY55" s="443"/>
      <c r="UTZ55" s="443"/>
      <c r="UUA55" s="291"/>
      <c r="UUB55" s="292"/>
      <c r="UUC55" s="293"/>
      <c r="UUD55" s="289"/>
      <c r="UUE55" s="290"/>
      <c r="UUF55" s="443"/>
      <c r="UUG55" s="443"/>
      <c r="UUH55" s="443"/>
      <c r="UUI55" s="291"/>
      <c r="UUJ55" s="292"/>
      <c r="UUK55" s="293"/>
      <c r="UUL55" s="289"/>
      <c r="UUM55" s="290"/>
      <c r="UUN55" s="443"/>
      <c r="UUO55" s="443"/>
      <c r="UUP55" s="443"/>
      <c r="UUQ55" s="291"/>
      <c r="UUR55" s="292"/>
      <c r="UUS55" s="293"/>
      <c r="UUT55" s="289"/>
      <c r="UUU55" s="290"/>
      <c r="UUV55" s="443"/>
      <c r="UUW55" s="443"/>
      <c r="UUX55" s="443"/>
      <c r="UUY55" s="291"/>
      <c r="UUZ55" s="292"/>
      <c r="UVA55" s="293"/>
      <c r="UVB55" s="289"/>
      <c r="UVC55" s="290"/>
      <c r="UVD55" s="443"/>
      <c r="UVE55" s="443"/>
      <c r="UVF55" s="443"/>
      <c r="UVG55" s="291"/>
      <c r="UVH55" s="292"/>
      <c r="UVI55" s="293"/>
      <c r="UVJ55" s="289"/>
      <c r="UVK55" s="290"/>
      <c r="UVL55" s="443"/>
      <c r="UVM55" s="443"/>
      <c r="UVN55" s="443"/>
      <c r="UVO55" s="291"/>
      <c r="UVP55" s="292"/>
      <c r="UVQ55" s="293"/>
      <c r="UVR55" s="289"/>
      <c r="UVS55" s="290"/>
      <c r="UVT55" s="443"/>
      <c r="UVU55" s="443"/>
      <c r="UVV55" s="443"/>
      <c r="UVW55" s="291"/>
      <c r="UVX55" s="292"/>
      <c r="UVY55" s="293"/>
      <c r="UVZ55" s="289"/>
      <c r="UWA55" s="290"/>
      <c r="UWB55" s="443"/>
      <c r="UWC55" s="443"/>
      <c r="UWD55" s="443"/>
      <c r="UWE55" s="291"/>
      <c r="UWF55" s="292"/>
      <c r="UWG55" s="293"/>
      <c r="UWH55" s="289"/>
      <c r="UWI55" s="290"/>
      <c r="UWJ55" s="443"/>
      <c r="UWK55" s="443"/>
      <c r="UWL55" s="443"/>
      <c r="UWM55" s="291"/>
      <c r="UWN55" s="292"/>
      <c r="UWO55" s="293"/>
      <c r="UWP55" s="289"/>
      <c r="UWQ55" s="290"/>
      <c r="UWR55" s="443"/>
      <c r="UWS55" s="443"/>
      <c r="UWT55" s="443"/>
      <c r="UWU55" s="291"/>
      <c r="UWV55" s="292"/>
      <c r="UWW55" s="293"/>
      <c r="UWX55" s="289"/>
      <c r="UWY55" s="290"/>
      <c r="UWZ55" s="443"/>
      <c r="UXA55" s="443"/>
      <c r="UXB55" s="443"/>
      <c r="UXC55" s="291"/>
      <c r="UXD55" s="292"/>
      <c r="UXE55" s="293"/>
      <c r="UXF55" s="289"/>
      <c r="UXG55" s="290"/>
      <c r="UXH55" s="443"/>
      <c r="UXI55" s="443"/>
      <c r="UXJ55" s="443"/>
      <c r="UXK55" s="291"/>
      <c r="UXL55" s="292"/>
      <c r="UXM55" s="293"/>
      <c r="UXN55" s="289"/>
      <c r="UXO55" s="290"/>
      <c r="UXP55" s="443"/>
      <c r="UXQ55" s="443"/>
      <c r="UXR55" s="443"/>
      <c r="UXS55" s="291"/>
      <c r="UXT55" s="292"/>
      <c r="UXU55" s="293"/>
      <c r="UXV55" s="289"/>
      <c r="UXW55" s="290"/>
      <c r="UXX55" s="443"/>
      <c r="UXY55" s="443"/>
      <c r="UXZ55" s="443"/>
      <c r="UYA55" s="291"/>
      <c r="UYB55" s="292"/>
      <c r="UYC55" s="293"/>
      <c r="UYD55" s="289"/>
      <c r="UYE55" s="290"/>
      <c r="UYF55" s="443"/>
      <c r="UYG55" s="443"/>
      <c r="UYH55" s="443"/>
      <c r="UYI55" s="291"/>
      <c r="UYJ55" s="292"/>
      <c r="UYK55" s="293"/>
      <c r="UYL55" s="289"/>
      <c r="UYM55" s="290"/>
      <c r="UYN55" s="443"/>
      <c r="UYO55" s="443"/>
      <c r="UYP55" s="443"/>
      <c r="UYQ55" s="291"/>
      <c r="UYR55" s="292"/>
      <c r="UYS55" s="293"/>
      <c r="UYT55" s="289"/>
      <c r="UYU55" s="290"/>
      <c r="UYV55" s="443"/>
      <c r="UYW55" s="443"/>
      <c r="UYX55" s="443"/>
      <c r="UYY55" s="291"/>
      <c r="UYZ55" s="292"/>
      <c r="UZA55" s="293"/>
      <c r="UZB55" s="289"/>
      <c r="UZC55" s="290"/>
      <c r="UZD55" s="443"/>
      <c r="UZE55" s="443"/>
      <c r="UZF55" s="443"/>
      <c r="UZG55" s="291"/>
      <c r="UZH55" s="292"/>
      <c r="UZI55" s="293"/>
      <c r="UZJ55" s="289"/>
      <c r="UZK55" s="290"/>
      <c r="UZL55" s="443"/>
      <c r="UZM55" s="443"/>
      <c r="UZN55" s="443"/>
      <c r="UZO55" s="291"/>
      <c r="UZP55" s="292"/>
      <c r="UZQ55" s="293"/>
      <c r="UZR55" s="289"/>
      <c r="UZS55" s="290"/>
      <c r="UZT55" s="443"/>
      <c r="UZU55" s="443"/>
      <c r="UZV55" s="443"/>
      <c r="UZW55" s="291"/>
      <c r="UZX55" s="292"/>
      <c r="UZY55" s="293"/>
      <c r="UZZ55" s="289"/>
      <c r="VAA55" s="290"/>
      <c r="VAB55" s="443"/>
      <c r="VAC55" s="443"/>
      <c r="VAD55" s="443"/>
      <c r="VAE55" s="291"/>
      <c r="VAF55" s="292"/>
      <c r="VAG55" s="293"/>
      <c r="VAH55" s="289"/>
      <c r="VAI55" s="290"/>
      <c r="VAJ55" s="443"/>
      <c r="VAK55" s="443"/>
      <c r="VAL55" s="443"/>
      <c r="VAM55" s="291"/>
      <c r="VAN55" s="292"/>
      <c r="VAO55" s="293"/>
      <c r="VAP55" s="289"/>
      <c r="VAQ55" s="290"/>
      <c r="VAR55" s="443"/>
      <c r="VAS55" s="443"/>
      <c r="VAT55" s="443"/>
      <c r="VAU55" s="291"/>
      <c r="VAV55" s="292"/>
      <c r="VAW55" s="293"/>
      <c r="VAX55" s="289"/>
      <c r="VAY55" s="290"/>
      <c r="VAZ55" s="443"/>
      <c r="VBA55" s="443"/>
      <c r="VBB55" s="443"/>
      <c r="VBC55" s="291"/>
      <c r="VBD55" s="292"/>
      <c r="VBE55" s="293"/>
      <c r="VBF55" s="289"/>
      <c r="VBG55" s="290"/>
      <c r="VBH55" s="443"/>
      <c r="VBI55" s="443"/>
      <c r="VBJ55" s="443"/>
      <c r="VBK55" s="291"/>
      <c r="VBL55" s="292"/>
      <c r="VBM55" s="293"/>
      <c r="VBN55" s="289"/>
      <c r="VBO55" s="290"/>
      <c r="VBP55" s="443"/>
      <c r="VBQ55" s="443"/>
      <c r="VBR55" s="443"/>
      <c r="VBS55" s="291"/>
      <c r="VBT55" s="292"/>
      <c r="VBU55" s="293"/>
      <c r="VBV55" s="289"/>
      <c r="VBW55" s="290"/>
      <c r="VBX55" s="443"/>
      <c r="VBY55" s="443"/>
      <c r="VBZ55" s="443"/>
      <c r="VCA55" s="291"/>
      <c r="VCB55" s="292"/>
      <c r="VCC55" s="293"/>
      <c r="VCD55" s="289"/>
      <c r="VCE55" s="290"/>
      <c r="VCF55" s="443"/>
      <c r="VCG55" s="443"/>
      <c r="VCH55" s="443"/>
      <c r="VCI55" s="291"/>
      <c r="VCJ55" s="292"/>
      <c r="VCK55" s="293"/>
      <c r="VCL55" s="289"/>
      <c r="VCM55" s="290"/>
      <c r="VCN55" s="443"/>
      <c r="VCO55" s="443"/>
      <c r="VCP55" s="443"/>
      <c r="VCQ55" s="291"/>
      <c r="VCR55" s="292"/>
      <c r="VCS55" s="293"/>
      <c r="VCT55" s="289"/>
      <c r="VCU55" s="290"/>
      <c r="VCV55" s="443"/>
      <c r="VCW55" s="443"/>
      <c r="VCX55" s="443"/>
      <c r="VCY55" s="291"/>
      <c r="VCZ55" s="292"/>
      <c r="VDA55" s="293"/>
      <c r="VDB55" s="289"/>
      <c r="VDC55" s="290"/>
      <c r="VDD55" s="443"/>
      <c r="VDE55" s="443"/>
      <c r="VDF55" s="443"/>
      <c r="VDG55" s="291"/>
      <c r="VDH55" s="292"/>
      <c r="VDI55" s="293"/>
      <c r="VDJ55" s="289"/>
      <c r="VDK55" s="290"/>
      <c r="VDL55" s="443"/>
      <c r="VDM55" s="443"/>
      <c r="VDN55" s="443"/>
      <c r="VDO55" s="291"/>
      <c r="VDP55" s="292"/>
      <c r="VDQ55" s="293"/>
      <c r="VDR55" s="289"/>
      <c r="VDS55" s="290"/>
      <c r="VDT55" s="443"/>
      <c r="VDU55" s="443"/>
      <c r="VDV55" s="443"/>
      <c r="VDW55" s="291"/>
      <c r="VDX55" s="292"/>
      <c r="VDY55" s="293"/>
      <c r="VDZ55" s="289"/>
      <c r="VEA55" s="290"/>
      <c r="VEB55" s="443"/>
      <c r="VEC55" s="443"/>
      <c r="VED55" s="443"/>
      <c r="VEE55" s="291"/>
      <c r="VEF55" s="292"/>
      <c r="VEG55" s="293"/>
      <c r="VEH55" s="289"/>
      <c r="VEI55" s="290"/>
      <c r="VEJ55" s="443"/>
      <c r="VEK55" s="443"/>
      <c r="VEL55" s="443"/>
      <c r="VEM55" s="291"/>
      <c r="VEN55" s="292"/>
      <c r="VEO55" s="293"/>
      <c r="VEP55" s="289"/>
      <c r="VEQ55" s="290"/>
      <c r="VER55" s="443"/>
      <c r="VES55" s="443"/>
      <c r="VET55" s="443"/>
      <c r="VEU55" s="291"/>
      <c r="VEV55" s="292"/>
      <c r="VEW55" s="293"/>
      <c r="VEX55" s="289"/>
      <c r="VEY55" s="290"/>
      <c r="VEZ55" s="443"/>
      <c r="VFA55" s="443"/>
      <c r="VFB55" s="443"/>
      <c r="VFC55" s="291"/>
      <c r="VFD55" s="292"/>
      <c r="VFE55" s="293"/>
      <c r="VFF55" s="289"/>
      <c r="VFG55" s="290"/>
      <c r="VFH55" s="443"/>
      <c r="VFI55" s="443"/>
      <c r="VFJ55" s="443"/>
      <c r="VFK55" s="291"/>
      <c r="VFL55" s="292"/>
      <c r="VFM55" s="293"/>
      <c r="VFN55" s="289"/>
      <c r="VFO55" s="290"/>
      <c r="VFP55" s="443"/>
      <c r="VFQ55" s="443"/>
      <c r="VFR55" s="443"/>
      <c r="VFS55" s="291"/>
      <c r="VFT55" s="292"/>
      <c r="VFU55" s="293"/>
      <c r="VFV55" s="289"/>
      <c r="VFW55" s="290"/>
      <c r="VFX55" s="443"/>
      <c r="VFY55" s="443"/>
      <c r="VFZ55" s="443"/>
      <c r="VGA55" s="291"/>
      <c r="VGB55" s="292"/>
      <c r="VGC55" s="293"/>
      <c r="VGD55" s="289"/>
      <c r="VGE55" s="290"/>
      <c r="VGF55" s="443"/>
      <c r="VGG55" s="443"/>
      <c r="VGH55" s="443"/>
      <c r="VGI55" s="291"/>
      <c r="VGJ55" s="292"/>
      <c r="VGK55" s="293"/>
      <c r="VGL55" s="289"/>
      <c r="VGM55" s="290"/>
      <c r="VGN55" s="443"/>
      <c r="VGO55" s="443"/>
      <c r="VGP55" s="443"/>
      <c r="VGQ55" s="291"/>
      <c r="VGR55" s="292"/>
      <c r="VGS55" s="293"/>
      <c r="VGT55" s="289"/>
      <c r="VGU55" s="290"/>
      <c r="VGV55" s="443"/>
      <c r="VGW55" s="443"/>
      <c r="VGX55" s="443"/>
      <c r="VGY55" s="291"/>
      <c r="VGZ55" s="292"/>
      <c r="VHA55" s="293"/>
      <c r="VHB55" s="289"/>
      <c r="VHC55" s="290"/>
      <c r="VHD55" s="443"/>
      <c r="VHE55" s="443"/>
      <c r="VHF55" s="443"/>
      <c r="VHG55" s="291"/>
      <c r="VHH55" s="292"/>
      <c r="VHI55" s="293"/>
      <c r="VHJ55" s="289"/>
      <c r="VHK55" s="290"/>
      <c r="VHL55" s="443"/>
      <c r="VHM55" s="443"/>
      <c r="VHN55" s="443"/>
      <c r="VHO55" s="291"/>
      <c r="VHP55" s="292"/>
      <c r="VHQ55" s="293"/>
      <c r="VHR55" s="289"/>
      <c r="VHS55" s="290"/>
      <c r="VHT55" s="443"/>
      <c r="VHU55" s="443"/>
      <c r="VHV55" s="443"/>
      <c r="VHW55" s="291"/>
      <c r="VHX55" s="292"/>
      <c r="VHY55" s="293"/>
      <c r="VHZ55" s="289"/>
      <c r="VIA55" s="290"/>
      <c r="VIB55" s="443"/>
      <c r="VIC55" s="443"/>
      <c r="VID55" s="443"/>
      <c r="VIE55" s="291"/>
      <c r="VIF55" s="292"/>
      <c r="VIG55" s="293"/>
      <c r="VIH55" s="289"/>
      <c r="VII55" s="290"/>
      <c r="VIJ55" s="443"/>
      <c r="VIK55" s="443"/>
      <c r="VIL55" s="443"/>
      <c r="VIM55" s="291"/>
      <c r="VIN55" s="292"/>
      <c r="VIO55" s="293"/>
      <c r="VIP55" s="289"/>
      <c r="VIQ55" s="290"/>
      <c r="VIR55" s="443"/>
      <c r="VIS55" s="443"/>
      <c r="VIT55" s="443"/>
      <c r="VIU55" s="291"/>
      <c r="VIV55" s="292"/>
      <c r="VIW55" s="293"/>
      <c r="VIX55" s="289"/>
      <c r="VIY55" s="290"/>
      <c r="VIZ55" s="443"/>
      <c r="VJA55" s="443"/>
      <c r="VJB55" s="443"/>
      <c r="VJC55" s="291"/>
      <c r="VJD55" s="292"/>
      <c r="VJE55" s="293"/>
      <c r="VJF55" s="289"/>
      <c r="VJG55" s="290"/>
      <c r="VJH55" s="443"/>
      <c r="VJI55" s="443"/>
      <c r="VJJ55" s="443"/>
      <c r="VJK55" s="291"/>
      <c r="VJL55" s="292"/>
      <c r="VJM55" s="293"/>
      <c r="VJN55" s="289"/>
      <c r="VJO55" s="290"/>
      <c r="VJP55" s="443"/>
      <c r="VJQ55" s="443"/>
      <c r="VJR55" s="443"/>
      <c r="VJS55" s="291"/>
      <c r="VJT55" s="292"/>
      <c r="VJU55" s="293"/>
      <c r="VJV55" s="289"/>
      <c r="VJW55" s="290"/>
      <c r="VJX55" s="443"/>
      <c r="VJY55" s="443"/>
      <c r="VJZ55" s="443"/>
      <c r="VKA55" s="291"/>
      <c r="VKB55" s="292"/>
      <c r="VKC55" s="293"/>
      <c r="VKD55" s="289"/>
      <c r="VKE55" s="290"/>
      <c r="VKF55" s="443"/>
      <c r="VKG55" s="443"/>
      <c r="VKH55" s="443"/>
      <c r="VKI55" s="291"/>
      <c r="VKJ55" s="292"/>
      <c r="VKK55" s="293"/>
      <c r="VKL55" s="289"/>
      <c r="VKM55" s="290"/>
      <c r="VKN55" s="443"/>
      <c r="VKO55" s="443"/>
      <c r="VKP55" s="443"/>
      <c r="VKQ55" s="291"/>
      <c r="VKR55" s="292"/>
      <c r="VKS55" s="293"/>
      <c r="VKT55" s="289"/>
      <c r="VKU55" s="290"/>
      <c r="VKV55" s="443"/>
      <c r="VKW55" s="443"/>
      <c r="VKX55" s="443"/>
      <c r="VKY55" s="291"/>
      <c r="VKZ55" s="292"/>
      <c r="VLA55" s="293"/>
      <c r="VLB55" s="289"/>
      <c r="VLC55" s="290"/>
      <c r="VLD55" s="443"/>
      <c r="VLE55" s="443"/>
      <c r="VLF55" s="443"/>
      <c r="VLG55" s="291"/>
      <c r="VLH55" s="292"/>
      <c r="VLI55" s="293"/>
      <c r="VLJ55" s="289"/>
      <c r="VLK55" s="290"/>
      <c r="VLL55" s="443"/>
      <c r="VLM55" s="443"/>
      <c r="VLN55" s="443"/>
      <c r="VLO55" s="291"/>
      <c r="VLP55" s="292"/>
      <c r="VLQ55" s="293"/>
      <c r="VLR55" s="289"/>
      <c r="VLS55" s="290"/>
      <c r="VLT55" s="443"/>
      <c r="VLU55" s="443"/>
      <c r="VLV55" s="443"/>
      <c r="VLW55" s="291"/>
      <c r="VLX55" s="292"/>
      <c r="VLY55" s="293"/>
      <c r="VLZ55" s="289"/>
      <c r="VMA55" s="290"/>
      <c r="VMB55" s="443"/>
      <c r="VMC55" s="443"/>
      <c r="VMD55" s="443"/>
      <c r="VME55" s="291"/>
      <c r="VMF55" s="292"/>
      <c r="VMG55" s="293"/>
      <c r="VMH55" s="289"/>
      <c r="VMI55" s="290"/>
      <c r="VMJ55" s="443"/>
      <c r="VMK55" s="443"/>
      <c r="VML55" s="443"/>
      <c r="VMM55" s="291"/>
      <c r="VMN55" s="292"/>
      <c r="VMO55" s="293"/>
      <c r="VMP55" s="289"/>
      <c r="VMQ55" s="290"/>
      <c r="VMR55" s="443"/>
      <c r="VMS55" s="443"/>
      <c r="VMT55" s="443"/>
      <c r="VMU55" s="291"/>
      <c r="VMV55" s="292"/>
      <c r="VMW55" s="293"/>
      <c r="VMX55" s="289"/>
      <c r="VMY55" s="290"/>
      <c r="VMZ55" s="443"/>
      <c r="VNA55" s="443"/>
      <c r="VNB55" s="443"/>
      <c r="VNC55" s="291"/>
      <c r="VND55" s="292"/>
      <c r="VNE55" s="293"/>
      <c r="VNF55" s="289"/>
      <c r="VNG55" s="290"/>
      <c r="VNH55" s="443"/>
      <c r="VNI55" s="443"/>
      <c r="VNJ55" s="443"/>
      <c r="VNK55" s="291"/>
      <c r="VNL55" s="292"/>
      <c r="VNM55" s="293"/>
      <c r="VNN55" s="289"/>
      <c r="VNO55" s="290"/>
      <c r="VNP55" s="443"/>
      <c r="VNQ55" s="443"/>
      <c r="VNR55" s="443"/>
      <c r="VNS55" s="291"/>
      <c r="VNT55" s="292"/>
      <c r="VNU55" s="293"/>
      <c r="VNV55" s="289"/>
      <c r="VNW55" s="290"/>
      <c r="VNX55" s="443"/>
      <c r="VNY55" s="443"/>
      <c r="VNZ55" s="443"/>
      <c r="VOA55" s="291"/>
      <c r="VOB55" s="292"/>
      <c r="VOC55" s="293"/>
      <c r="VOD55" s="289"/>
      <c r="VOE55" s="290"/>
      <c r="VOF55" s="443"/>
      <c r="VOG55" s="443"/>
      <c r="VOH55" s="443"/>
      <c r="VOI55" s="291"/>
      <c r="VOJ55" s="292"/>
      <c r="VOK55" s="293"/>
      <c r="VOL55" s="289"/>
      <c r="VOM55" s="290"/>
      <c r="VON55" s="443"/>
      <c r="VOO55" s="443"/>
      <c r="VOP55" s="443"/>
      <c r="VOQ55" s="291"/>
      <c r="VOR55" s="292"/>
      <c r="VOS55" s="293"/>
      <c r="VOT55" s="289"/>
      <c r="VOU55" s="290"/>
      <c r="VOV55" s="443"/>
      <c r="VOW55" s="443"/>
      <c r="VOX55" s="443"/>
      <c r="VOY55" s="291"/>
      <c r="VOZ55" s="292"/>
      <c r="VPA55" s="293"/>
      <c r="VPB55" s="289"/>
      <c r="VPC55" s="290"/>
      <c r="VPD55" s="443"/>
      <c r="VPE55" s="443"/>
      <c r="VPF55" s="443"/>
      <c r="VPG55" s="291"/>
      <c r="VPH55" s="292"/>
      <c r="VPI55" s="293"/>
      <c r="VPJ55" s="289"/>
      <c r="VPK55" s="290"/>
      <c r="VPL55" s="443"/>
      <c r="VPM55" s="443"/>
      <c r="VPN55" s="443"/>
      <c r="VPO55" s="291"/>
      <c r="VPP55" s="292"/>
      <c r="VPQ55" s="293"/>
      <c r="VPR55" s="289"/>
      <c r="VPS55" s="290"/>
      <c r="VPT55" s="443"/>
      <c r="VPU55" s="443"/>
      <c r="VPV55" s="443"/>
      <c r="VPW55" s="291"/>
      <c r="VPX55" s="292"/>
      <c r="VPY55" s="293"/>
      <c r="VPZ55" s="289"/>
      <c r="VQA55" s="290"/>
      <c r="VQB55" s="443"/>
      <c r="VQC55" s="443"/>
      <c r="VQD55" s="443"/>
      <c r="VQE55" s="291"/>
      <c r="VQF55" s="292"/>
      <c r="VQG55" s="293"/>
      <c r="VQH55" s="289"/>
      <c r="VQI55" s="290"/>
      <c r="VQJ55" s="443"/>
      <c r="VQK55" s="443"/>
      <c r="VQL55" s="443"/>
      <c r="VQM55" s="291"/>
      <c r="VQN55" s="292"/>
      <c r="VQO55" s="293"/>
      <c r="VQP55" s="289"/>
      <c r="VQQ55" s="290"/>
      <c r="VQR55" s="443"/>
      <c r="VQS55" s="443"/>
      <c r="VQT55" s="443"/>
      <c r="VQU55" s="291"/>
      <c r="VQV55" s="292"/>
      <c r="VQW55" s="293"/>
      <c r="VQX55" s="289"/>
      <c r="VQY55" s="290"/>
      <c r="VQZ55" s="443"/>
      <c r="VRA55" s="443"/>
      <c r="VRB55" s="443"/>
      <c r="VRC55" s="291"/>
      <c r="VRD55" s="292"/>
      <c r="VRE55" s="293"/>
      <c r="VRF55" s="289"/>
      <c r="VRG55" s="290"/>
      <c r="VRH55" s="443"/>
      <c r="VRI55" s="443"/>
      <c r="VRJ55" s="443"/>
      <c r="VRK55" s="291"/>
      <c r="VRL55" s="292"/>
      <c r="VRM55" s="293"/>
      <c r="VRN55" s="289"/>
      <c r="VRO55" s="290"/>
      <c r="VRP55" s="443"/>
      <c r="VRQ55" s="443"/>
      <c r="VRR55" s="443"/>
      <c r="VRS55" s="291"/>
      <c r="VRT55" s="292"/>
      <c r="VRU55" s="293"/>
      <c r="VRV55" s="289"/>
      <c r="VRW55" s="290"/>
      <c r="VRX55" s="443"/>
      <c r="VRY55" s="443"/>
      <c r="VRZ55" s="443"/>
      <c r="VSA55" s="291"/>
      <c r="VSB55" s="292"/>
      <c r="VSC55" s="293"/>
      <c r="VSD55" s="289"/>
      <c r="VSE55" s="290"/>
      <c r="VSF55" s="443"/>
      <c r="VSG55" s="443"/>
      <c r="VSH55" s="443"/>
      <c r="VSI55" s="291"/>
      <c r="VSJ55" s="292"/>
      <c r="VSK55" s="293"/>
      <c r="VSL55" s="289"/>
      <c r="VSM55" s="290"/>
      <c r="VSN55" s="443"/>
      <c r="VSO55" s="443"/>
      <c r="VSP55" s="443"/>
      <c r="VSQ55" s="291"/>
      <c r="VSR55" s="292"/>
      <c r="VSS55" s="293"/>
      <c r="VST55" s="289"/>
      <c r="VSU55" s="290"/>
      <c r="VSV55" s="443"/>
      <c r="VSW55" s="443"/>
      <c r="VSX55" s="443"/>
      <c r="VSY55" s="291"/>
      <c r="VSZ55" s="292"/>
      <c r="VTA55" s="293"/>
      <c r="VTB55" s="289"/>
      <c r="VTC55" s="290"/>
      <c r="VTD55" s="443"/>
      <c r="VTE55" s="443"/>
      <c r="VTF55" s="443"/>
      <c r="VTG55" s="291"/>
      <c r="VTH55" s="292"/>
      <c r="VTI55" s="293"/>
      <c r="VTJ55" s="289"/>
      <c r="VTK55" s="290"/>
      <c r="VTL55" s="443"/>
      <c r="VTM55" s="443"/>
      <c r="VTN55" s="443"/>
      <c r="VTO55" s="291"/>
      <c r="VTP55" s="292"/>
      <c r="VTQ55" s="293"/>
      <c r="VTR55" s="289"/>
      <c r="VTS55" s="290"/>
      <c r="VTT55" s="443"/>
      <c r="VTU55" s="443"/>
      <c r="VTV55" s="443"/>
      <c r="VTW55" s="291"/>
      <c r="VTX55" s="292"/>
      <c r="VTY55" s="293"/>
      <c r="VTZ55" s="289"/>
      <c r="VUA55" s="290"/>
      <c r="VUB55" s="443"/>
      <c r="VUC55" s="443"/>
      <c r="VUD55" s="443"/>
      <c r="VUE55" s="291"/>
      <c r="VUF55" s="292"/>
      <c r="VUG55" s="293"/>
      <c r="VUH55" s="289"/>
      <c r="VUI55" s="290"/>
      <c r="VUJ55" s="443"/>
      <c r="VUK55" s="443"/>
      <c r="VUL55" s="443"/>
      <c r="VUM55" s="291"/>
      <c r="VUN55" s="292"/>
      <c r="VUO55" s="293"/>
      <c r="VUP55" s="289"/>
      <c r="VUQ55" s="290"/>
      <c r="VUR55" s="443"/>
      <c r="VUS55" s="443"/>
      <c r="VUT55" s="443"/>
      <c r="VUU55" s="291"/>
      <c r="VUV55" s="292"/>
      <c r="VUW55" s="293"/>
      <c r="VUX55" s="289"/>
      <c r="VUY55" s="290"/>
      <c r="VUZ55" s="443"/>
      <c r="VVA55" s="443"/>
      <c r="VVB55" s="443"/>
      <c r="VVC55" s="291"/>
      <c r="VVD55" s="292"/>
      <c r="VVE55" s="293"/>
      <c r="VVF55" s="289"/>
      <c r="VVG55" s="290"/>
      <c r="VVH55" s="443"/>
      <c r="VVI55" s="443"/>
      <c r="VVJ55" s="443"/>
      <c r="VVK55" s="291"/>
      <c r="VVL55" s="292"/>
      <c r="VVM55" s="293"/>
      <c r="VVN55" s="289"/>
      <c r="VVO55" s="290"/>
      <c r="VVP55" s="443"/>
      <c r="VVQ55" s="443"/>
      <c r="VVR55" s="443"/>
      <c r="VVS55" s="291"/>
      <c r="VVT55" s="292"/>
      <c r="VVU55" s="293"/>
      <c r="VVV55" s="289"/>
      <c r="VVW55" s="290"/>
      <c r="VVX55" s="443"/>
      <c r="VVY55" s="443"/>
      <c r="VVZ55" s="443"/>
      <c r="VWA55" s="291"/>
      <c r="VWB55" s="292"/>
      <c r="VWC55" s="293"/>
      <c r="VWD55" s="289"/>
      <c r="VWE55" s="290"/>
      <c r="VWF55" s="443"/>
      <c r="VWG55" s="443"/>
      <c r="VWH55" s="443"/>
      <c r="VWI55" s="291"/>
      <c r="VWJ55" s="292"/>
      <c r="VWK55" s="293"/>
      <c r="VWL55" s="289"/>
      <c r="VWM55" s="290"/>
      <c r="VWN55" s="443"/>
      <c r="VWO55" s="443"/>
      <c r="VWP55" s="443"/>
      <c r="VWQ55" s="291"/>
      <c r="VWR55" s="292"/>
      <c r="VWS55" s="293"/>
      <c r="VWT55" s="289"/>
      <c r="VWU55" s="290"/>
      <c r="VWV55" s="443"/>
      <c r="VWW55" s="443"/>
      <c r="VWX55" s="443"/>
      <c r="VWY55" s="291"/>
      <c r="VWZ55" s="292"/>
      <c r="VXA55" s="293"/>
      <c r="VXB55" s="289"/>
      <c r="VXC55" s="290"/>
      <c r="VXD55" s="443"/>
      <c r="VXE55" s="443"/>
      <c r="VXF55" s="443"/>
      <c r="VXG55" s="291"/>
      <c r="VXH55" s="292"/>
      <c r="VXI55" s="293"/>
      <c r="VXJ55" s="289"/>
      <c r="VXK55" s="290"/>
      <c r="VXL55" s="443"/>
      <c r="VXM55" s="443"/>
      <c r="VXN55" s="443"/>
      <c r="VXO55" s="291"/>
      <c r="VXP55" s="292"/>
      <c r="VXQ55" s="293"/>
      <c r="VXR55" s="289"/>
      <c r="VXS55" s="290"/>
      <c r="VXT55" s="443"/>
      <c r="VXU55" s="443"/>
      <c r="VXV55" s="443"/>
      <c r="VXW55" s="291"/>
      <c r="VXX55" s="292"/>
      <c r="VXY55" s="293"/>
      <c r="VXZ55" s="289"/>
      <c r="VYA55" s="290"/>
      <c r="VYB55" s="443"/>
      <c r="VYC55" s="443"/>
      <c r="VYD55" s="443"/>
      <c r="VYE55" s="291"/>
      <c r="VYF55" s="292"/>
      <c r="VYG55" s="293"/>
      <c r="VYH55" s="289"/>
      <c r="VYI55" s="290"/>
      <c r="VYJ55" s="443"/>
      <c r="VYK55" s="443"/>
      <c r="VYL55" s="443"/>
      <c r="VYM55" s="291"/>
      <c r="VYN55" s="292"/>
      <c r="VYO55" s="293"/>
      <c r="VYP55" s="289"/>
      <c r="VYQ55" s="290"/>
      <c r="VYR55" s="443"/>
      <c r="VYS55" s="443"/>
      <c r="VYT55" s="443"/>
      <c r="VYU55" s="291"/>
      <c r="VYV55" s="292"/>
      <c r="VYW55" s="293"/>
      <c r="VYX55" s="289"/>
      <c r="VYY55" s="290"/>
      <c r="VYZ55" s="443"/>
      <c r="VZA55" s="443"/>
      <c r="VZB55" s="443"/>
      <c r="VZC55" s="291"/>
      <c r="VZD55" s="292"/>
      <c r="VZE55" s="293"/>
      <c r="VZF55" s="289"/>
      <c r="VZG55" s="290"/>
      <c r="VZH55" s="443"/>
      <c r="VZI55" s="443"/>
      <c r="VZJ55" s="443"/>
      <c r="VZK55" s="291"/>
      <c r="VZL55" s="292"/>
      <c r="VZM55" s="293"/>
      <c r="VZN55" s="289"/>
      <c r="VZO55" s="290"/>
      <c r="VZP55" s="443"/>
      <c r="VZQ55" s="443"/>
      <c r="VZR55" s="443"/>
      <c r="VZS55" s="291"/>
      <c r="VZT55" s="292"/>
      <c r="VZU55" s="293"/>
      <c r="VZV55" s="289"/>
      <c r="VZW55" s="290"/>
      <c r="VZX55" s="443"/>
      <c r="VZY55" s="443"/>
      <c r="VZZ55" s="443"/>
      <c r="WAA55" s="291"/>
      <c r="WAB55" s="292"/>
      <c r="WAC55" s="293"/>
      <c r="WAD55" s="289"/>
      <c r="WAE55" s="290"/>
      <c r="WAF55" s="443"/>
      <c r="WAG55" s="443"/>
      <c r="WAH55" s="443"/>
      <c r="WAI55" s="291"/>
      <c r="WAJ55" s="292"/>
      <c r="WAK55" s="293"/>
      <c r="WAL55" s="289"/>
      <c r="WAM55" s="290"/>
      <c r="WAN55" s="443"/>
      <c r="WAO55" s="443"/>
      <c r="WAP55" s="443"/>
      <c r="WAQ55" s="291"/>
      <c r="WAR55" s="292"/>
      <c r="WAS55" s="293"/>
      <c r="WAT55" s="289"/>
      <c r="WAU55" s="290"/>
      <c r="WAV55" s="443"/>
      <c r="WAW55" s="443"/>
      <c r="WAX55" s="443"/>
      <c r="WAY55" s="291"/>
      <c r="WAZ55" s="292"/>
      <c r="WBA55" s="293"/>
      <c r="WBB55" s="289"/>
      <c r="WBC55" s="290"/>
      <c r="WBD55" s="443"/>
      <c r="WBE55" s="443"/>
      <c r="WBF55" s="443"/>
      <c r="WBG55" s="291"/>
      <c r="WBH55" s="292"/>
      <c r="WBI55" s="293"/>
      <c r="WBJ55" s="289"/>
      <c r="WBK55" s="290"/>
      <c r="WBL55" s="443"/>
      <c r="WBM55" s="443"/>
      <c r="WBN55" s="443"/>
      <c r="WBO55" s="291"/>
      <c r="WBP55" s="292"/>
      <c r="WBQ55" s="293"/>
      <c r="WBR55" s="289"/>
      <c r="WBS55" s="290"/>
      <c r="WBT55" s="443"/>
      <c r="WBU55" s="443"/>
      <c r="WBV55" s="443"/>
      <c r="WBW55" s="291"/>
      <c r="WBX55" s="292"/>
      <c r="WBY55" s="293"/>
      <c r="WBZ55" s="289"/>
      <c r="WCA55" s="290"/>
      <c r="WCB55" s="443"/>
      <c r="WCC55" s="443"/>
      <c r="WCD55" s="443"/>
      <c r="WCE55" s="291"/>
      <c r="WCF55" s="292"/>
      <c r="WCG55" s="293"/>
      <c r="WCH55" s="289"/>
      <c r="WCI55" s="290"/>
      <c r="WCJ55" s="443"/>
      <c r="WCK55" s="443"/>
      <c r="WCL55" s="443"/>
      <c r="WCM55" s="291"/>
      <c r="WCN55" s="292"/>
      <c r="WCO55" s="293"/>
      <c r="WCP55" s="289"/>
      <c r="WCQ55" s="290"/>
      <c r="WCR55" s="443"/>
      <c r="WCS55" s="443"/>
      <c r="WCT55" s="443"/>
      <c r="WCU55" s="291"/>
      <c r="WCV55" s="292"/>
      <c r="WCW55" s="293"/>
      <c r="WCX55" s="289"/>
      <c r="WCY55" s="290"/>
      <c r="WCZ55" s="443"/>
      <c r="WDA55" s="443"/>
      <c r="WDB55" s="443"/>
      <c r="WDC55" s="291"/>
      <c r="WDD55" s="292"/>
      <c r="WDE55" s="293"/>
      <c r="WDF55" s="289"/>
      <c r="WDG55" s="290"/>
      <c r="WDH55" s="443"/>
      <c r="WDI55" s="443"/>
      <c r="WDJ55" s="443"/>
      <c r="WDK55" s="291"/>
      <c r="WDL55" s="292"/>
      <c r="WDM55" s="293"/>
      <c r="WDN55" s="289"/>
      <c r="WDO55" s="290"/>
      <c r="WDP55" s="443"/>
      <c r="WDQ55" s="443"/>
      <c r="WDR55" s="443"/>
      <c r="WDS55" s="291"/>
      <c r="WDT55" s="292"/>
      <c r="WDU55" s="293"/>
      <c r="WDV55" s="289"/>
      <c r="WDW55" s="290"/>
      <c r="WDX55" s="443"/>
      <c r="WDY55" s="443"/>
      <c r="WDZ55" s="443"/>
      <c r="WEA55" s="291"/>
      <c r="WEB55" s="292"/>
      <c r="WEC55" s="293"/>
      <c r="WED55" s="289"/>
      <c r="WEE55" s="290"/>
      <c r="WEF55" s="443"/>
      <c r="WEG55" s="443"/>
      <c r="WEH55" s="443"/>
      <c r="WEI55" s="291"/>
      <c r="WEJ55" s="292"/>
      <c r="WEK55" s="293"/>
      <c r="WEL55" s="289"/>
      <c r="WEM55" s="290"/>
      <c r="WEN55" s="443"/>
      <c r="WEO55" s="443"/>
      <c r="WEP55" s="443"/>
      <c r="WEQ55" s="291"/>
      <c r="WER55" s="292"/>
      <c r="WES55" s="293"/>
      <c r="WET55" s="289"/>
      <c r="WEU55" s="290"/>
      <c r="WEV55" s="443"/>
      <c r="WEW55" s="443"/>
      <c r="WEX55" s="443"/>
      <c r="WEY55" s="291"/>
      <c r="WEZ55" s="292"/>
      <c r="WFA55" s="293"/>
      <c r="WFB55" s="289"/>
      <c r="WFC55" s="290"/>
      <c r="WFD55" s="443"/>
      <c r="WFE55" s="443"/>
      <c r="WFF55" s="443"/>
      <c r="WFG55" s="291"/>
      <c r="WFH55" s="292"/>
      <c r="WFI55" s="293"/>
      <c r="WFJ55" s="289"/>
      <c r="WFK55" s="290"/>
      <c r="WFL55" s="443"/>
      <c r="WFM55" s="443"/>
      <c r="WFN55" s="443"/>
      <c r="WFO55" s="291"/>
      <c r="WFP55" s="292"/>
      <c r="WFQ55" s="293"/>
      <c r="WFR55" s="289"/>
      <c r="WFS55" s="290"/>
      <c r="WFT55" s="443"/>
      <c r="WFU55" s="443"/>
      <c r="WFV55" s="443"/>
      <c r="WFW55" s="291"/>
      <c r="WFX55" s="292"/>
      <c r="WFY55" s="293"/>
      <c r="WFZ55" s="289"/>
      <c r="WGA55" s="290"/>
      <c r="WGB55" s="443"/>
      <c r="WGC55" s="443"/>
      <c r="WGD55" s="443"/>
      <c r="WGE55" s="291"/>
      <c r="WGF55" s="292"/>
      <c r="WGG55" s="293"/>
      <c r="WGH55" s="289"/>
      <c r="WGI55" s="290"/>
      <c r="WGJ55" s="443"/>
      <c r="WGK55" s="443"/>
      <c r="WGL55" s="443"/>
      <c r="WGM55" s="291"/>
      <c r="WGN55" s="292"/>
      <c r="WGO55" s="293"/>
      <c r="WGP55" s="289"/>
      <c r="WGQ55" s="290"/>
      <c r="WGR55" s="443"/>
      <c r="WGS55" s="443"/>
      <c r="WGT55" s="443"/>
      <c r="WGU55" s="291"/>
      <c r="WGV55" s="292"/>
      <c r="WGW55" s="293"/>
      <c r="WGX55" s="289"/>
      <c r="WGY55" s="290"/>
      <c r="WGZ55" s="443"/>
      <c r="WHA55" s="443"/>
      <c r="WHB55" s="443"/>
      <c r="WHC55" s="291"/>
      <c r="WHD55" s="292"/>
      <c r="WHE55" s="293"/>
      <c r="WHF55" s="289"/>
      <c r="WHG55" s="290"/>
      <c r="WHH55" s="443"/>
      <c r="WHI55" s="443"/>
      <c r="WHJ55" s="443"/>
      <c r="WHK55" s="291"/>
      <c r="WHL55" s="292"/>
      <c r="WHM55" s="293"/>
      <c r="WHN55" s="289"/>
      <c r="WHO55" s="290"/>
      <c r="WHP55" s="443"/>
      <c r="WHQ55" s="443"/>
      <c r="WHR55" s="443"/>
      <c r="WHS55" s="291"/>
      <c r="WHT55" s="292"/>
      <c r="WHU55" s="293"/>
      <c r="WHV55" s="289"/>
      <c r="WHW55" s="290"/>
      <c r="WHX55" s="443"/>
      <c r="WHY55" s="443"/>
      <c r="WHZ55" s="443"/>
      <c r="WIA55" s="291"/>
      <c r="WIB55" s="292"/>
      <c r="WIC55" s="293"/>
      <c r="WID55" s="289"/>
      <c r="WIE55" s="290"/>
      <c r="WIF55" s="443"/>
      <c r="WIG55" s="443"/>
      <c r="WIH55" s="443"/>
      <c r="WII55" s="291"/>
      <c r="WIJ55" s="292"/>
      <c r="WIK55" s="293"/>
      <c r="WIL55" s="289"/>
      <c r="WIM55" s="290"/>
      <c r="WIN55" s="443"/>
      <c r="WIO55" s="443"/>
      <c r="WIP55" s="443"/>
      <c r="WIQ55" s="291"/>
      <c r="WIR55" s="292"/>
      <c r="WIS55" s="293"/>
      <c r="WIT55" s="289"/>
      <c r="WIU55" s="290"/>
      <c r="WIV55" s="443"/>
      <c r="WIW55" s="443"/>
      <c r="WIX55" s="443"/>
      <c r="WIY55" s="291"/>
      <c r="WIZ55" s="292"/>
      <c r="WJA55" s="293"/>
      <c r="WJB55" s="289"/>
      <c r="WJC55" s="290"/>
      <c r="WJD55" s="443"/>
      <c r="WJE55" s="443"/>
      <c r="WJF55" s="443"/>
      <c r="WJG55" s="291"/>
      <c r="WJH55" s="292"/>
      <c r="WJI55" s="293"/>
      <c r="WJJ55" s="289"/>
      <c r="WJK55" s="290"/>
      <c r="WJL55" s="443"/>
      <c r="WJM55" s="443"/>
      <c r="WJN55" s="443"/>
      <c r="WJO55" s="291"/>
      <c r="WJP55" s="292"/>
      <c r="WJQ55" s="293"/>
      <c r="WJR55" s="289"/>
      <c r="WJS55" s="290"/>
      <c r="WJT55" s="443"/>
      <c r="WJU55" s="443"/>
      <c r="WJV55" s="443"/>
      <c r="WJW55" s="291"/>
      <c r="WJX55" s="292"/>
      <c r="WJY55" s="293"/>
      <c r="WJZ55" s="289"/>
      <c r="WKA55" s="290"/>
      <c r="WKB55" s="443"/>
      <c r="WKC55" s="443"/>
      <c r="WKD55" s="443"/>
      <c r="WKE55" s="291"/>
      <c r="WKF55" s="292"/>
      <c r="WKG55" s="293"/>
      <c r="WKH55" s="289"/>
      <c r="WKI55" s="290"/>
      <c r="WKJ55" s="443"/>
      <c r="WKK55" s="443"/>
      <c r="WKL55" s="443"/>
      <c r="WKM55" s="291"/>
      <c r="WKN55" s="292"/>
      <c r="WKO55" s="293"/>
      <c r="WKP55" s="289"/>
      <c r="WKQ55" s="290"/>
      <c r="WKR55" s="443"/>
      <c r="WKS55" s="443"/>
      <c r="WKT55" s="443"/>
      <c r="WKU55" s="291"/>
      <c r="WKV55" s="292"/>
      <c r="WKW55" s="293"/>
      <c r="WKX55" s="289"/>
      <c r="WKY55" s="290"/>
      <c r="WKZ55" s="443"/>
      <c r="WLA55" s="443"/>
      <c r="WLB55" s="443"/>
      <c r="WLC55" s="291"/>
      <c r="WLD55" s="292"/>
      <c r="WLE55" s="293"/>
      <c r="WLF55" s="289"/>
      <c r="WLG55" s="290"/>
      <c r="WLH55" s="443"/>
      <c r="WLI55" s="443"/>
      <c r="WLJ55" s="443"/>
      <c r="WLK55" s="291"/>
      <c r="WLL55" s="292"/>
      <c r="WLM55" s="293"/>
      <c r="WLN55" s="289"/>
      <c r="WLO55" s="290"/>
      <c r="WLP55" s="443"/>
      <c r="WLQ55" s="443"/>
      <c r="WLR55" s="443"/>
      <c r="WLS55" s="291"/>
      <c r="WLT55" s="292"/>
      <c r="WLU55" s="293"/>
      <c r="WLV55" s="289"/>
      <c r="WLW55" s="290"/>
      <c r="WLX55" s="443"/>
      <c r="WLY55" s="443"/>
      <c r="WLZ55" s="443"/>
      <c r="WMA55" s="291"/>
      <c r="WMB55" s="292"/>
      <c r="WMC55" s="293"/>
      <c r="WMD55" s="289"/>
      <c r="WME55" s="290"/>
      <c r="WMF55" s="443"/>
      <c r="WMG55" s="443"/>
      <c r="WMH55" s="443"/>
      <c r="WMI55" s="291"/>
      <c r="WMJ55" s="292"/>
      <c r="WMK55" s="293"/>
      <c r="WML55" s="289"/>
      <c r="WMM55" s="290"/>
      <c r="WMN55" s="443"/>
      <c r="WMO55" s="443"/>
      <c r="WMP55" s="443"/>
      <c r="WMQ55" s="291"/>
      <c r="WMR55" s="292"/>
      <c r="WMS55" s="293"/>
      <c r="WMT55" s="289"/>
      <c r="WMU55" s="290"/>
      <c r="WMV55" s="443"/>
      <c r="WMW55" s="443"/>
      <c r="WMX55" s="443"/>
      <c r="WMY55" s="291"/>
      <c r="WMZ55" s="292"/>
      <c r="WNA55" s="293"/>
      <c r="WNB55" s="289"/>
      <c r="WNC55" s="290"/>
      <c r="WND55" s="443"/>
      <c r="WNE55" s="443"/>
      <c r="WNF55" s="443"/>
      <c r="WNG55" s="291"/>
      <c r="WNH55" s="292"/>
      <c r="WNI55" s="293"/>
      <c r="WNJ55" s="289"/>
      <c r="WNK55" s="290"/>
      <c r="WNL55" s="443"/>
      <c r="WNM55" s="443"/>
      <c r="WNN55" s="443"/>
      <c r="WNO55" s="291"/>
      <c r="WNP55" s="292"/>
      <c r="WNQ55" s="293"/>
      <c r="WNR55" s="289"/>
      <c r="WNS55" s="290"/>
      <c r="WNT55" s="443"/>
      <c r="WNU55" s="443"/>
      <c r="WNV55" s="443"/>
      <c r="WNW55" s="291"/>
      <c r="WNX55" s="292"/>
      <c r="WNY55" s="293"/>
      <c r="WNZ55" s="289"/>
      <c r="WOA55" s="290"/>
      <c r="WOB55" s="443"/>
      <c r="WOC55" s="443"/>
      <c r="WOD55" s="443"/>
      <c r="WOE55" s="291"/>
      <c r="WOF55" s="292"/>
      <c r="WOG55" s="293"/>
      <c r="WOH55" s="289"/>
      <c r="WOI55" s="290"/>
      <c r="WOJ55" s="443"/>
      <c r="WOK55" s="443"/>
      <c r="WOL55" s="443"/>
      <c r="WOM55" s="291"/>
      <c r="WON55" s="292"/>
      <c r="WOO55" s="293"/>
      <c r="WOP55" s="289"/>
      <c r="WOQ55" s="290"/>
      <c r="WOR55" s="443"/>
      <c r="WOS55" s="443"/>
      <c r="WOT55" s="443"/>
      <c r="WOU55" s="291"/>
      <c r="WOV55" s="292"/>
      <c r="WOW55" s="293"/>
      <c r="WOX55" s="289"/>
      <c r="WOY55" s="290"/>
      <c r="WOZ55" s="443"/>
      <c r="WPA55" s="443"/>
      <c r="WPB55" s="443"/>
      <c r="WPC55" s="291"/>
      <c r="WPD55" s="292"/>
      <c r="WPE55" s="293"/>
      <c r="WPF55" s="289"/>
      <c r="WPG55" s="290"/>
      <c r="WPH55" s="443"/>
      <c r="WPI55" s="443"/>
      <c r="WPJ55" s="443"/>
      <c r="WPK55" s="291"/>
      <c r="WPL55" s="292"/>
      <c r="WPM55" s="293"/>
      <c r="WPN55" s="289"/>
      <c r="WPO55" s="290"/>
      <c r="WPP55" s="443"/>
      <c r="WPQ55" s="443"/>
      <c r="WPR55" s="443"/>
      <c r="WPS55" s="291"/>
      <c r="WPT55" s="292"/>
      <c r="WPU55" s="293"/>
      <c r="WPV55" s="289"/>
      <c r="WPW55" s="290"/>
    </row>
    <row r="56" spans="1:15987">
      <c r="A56" s="268" t="s">
        <v>6279</v>
      </c>
      <c r="B56" s="269" t="s">
        <v>23</v>
      </c>
      <c r="C56" s="269">
        <v>10238</v>
      </c>
      <c r="D56" s="270" t="s">
        <v>6501</v>
      </c>
      <c r="E56" s="271" t="s">
        <v>26</v>
      </c>
      <c r="F56" s="272">
        <v>512.73</v>
      </c>
      <c r="G56" s="280">
        <v>10.02</v>
      </c>
      <c r="H56" s="281">
        <f t="shared" ref="H56:H64" si="2">IFERROR(ROUND($G56*$F56,2),"")</f>
        <v>5137.55</v>
      </c>
    </row>
    <row r="57" spans="1:15987" ht="38.25">
      <c r="A57" s="127" t="s">
        <v>6280</v>
      </c>
      <c r="B57" s="170" t="s">
        <v>940</v>
      </c>
      <c r="C57" s="170">
        <v>3</v>
      </c>
      <c r="D57" s="171" t="s">
        <v>6546</v>
      </c>
      <c r="E57" s="172" t="s">
        <v>6305</v>
      </c>
      <c r="F57" s="173">
        <v>512.73</v>
      </c>
      <c r="G57" s="266">
        <v>86.21</v>
      </c>
      <c r="H57" s="264">
        <f t="shared" si="2"/>
        <v>44202.45</v>
      </c>
    </row>
    <row r="58" spans="1:15987" ht="25.5">
      <c r="A58" s="127" t="s">
        <v>6281</v>
      </c>
      <c r="B58" s="170" t="s">
        <v>23</v>
      </c>
      <c r="C58" s="170">
        <v>120227</v>
      </c>
      <c r="D58" s="171" t="s">
        <v>6516</v>
      </c>
      <c r="E58" s="172" t="s">
        <v>42</v>
      </c>
      <c r="F58" s="173">
        <v>242.28</v>
      </c>
      <c r="G58" s="266">
        <v>47.11</v>
      </c>
      <c r="H58" s="264">
        <f t="shared" si="2"/>
        <v>11413.81</v>
      </c>
    </row>
    <row r="59" spans="1:15987" ht="51">
      <c r="A59" s="127" t="s">
        <v>6282</v>
      </c>
      <c r="B59" s="170" t="s">
        <v>23</v>
      </c>
      <c r="C59" s="170">
        <v>50605</v>
      </c>
      <c r="D59" s="171" t="s">
        <v>6517</v>
      </c>
      <c r="E59" s="172" t="s">
        <v>26</v>
      </c>
      <c r="F59" s="173">
        <v>71.489999999999995</v>
      </c>
      <c r="G59" s="266">
        <v>80.97</v>
      </c>
      <c r="H59" s="264">
        <f t="shared" si="2"/>
        <v>5788.55</v>
      </c>
    </row>
    <row r="60" spans="1:15987" ht="25.5">
      <c r="A60" s="127" t="s">
        <v>6283</v>
      </c>
      <c r="B60" s="170" t="s">
        <v>23</v>
      </c>
      <c r="C60" s="170">
        <v>120101</v>
      </c>
      <c r="D60" s="171" t="s">
        <v>6254</v>
      </c>
      <c r="E60" s="172" t="s">
        <v>26</v>
      </c>
      <c r="F60" s="173">
        <v>142.97999999999999</v>
      </c>
      <c r="G60" s="266">
        <v>7.13</v>
      </c>
      <c r="H60" s="264">
        <f t="shared" si="2"/>
        <v>1019.45</v>
      </c>
    </row>
    <row r="61" spans="1:15987" ht="25.5">
      <c r="A61" s="127" t="s">
        <v>6285</v>
      </c>
      <c r="B61" s="170" t="s">
        <v>23</v>
      </c>
      <c r="C61" s="170">
        <v>120302</v>
      </c>
      <c r="D61" s="171" t="s">
        <v>6255</v>
      </c>
      <c r="E61" s="172" t="s">
        <v>26</v>
      </c>
      <c r="F61" s="173">
        <v>142.97999999999999</v>
      </c>
      <c r="G61" s="266">
        <v>24.7</v>
      </c>
      <c r="H61" s="264">
        <f t="shared" si="2"/>
        <v>3531.61</v>
      </c>
    </row>
    <row r="62" spans="1:15987" ht="25.5">
      <c r="A62" s="127" t="s">
        <v>6537</v>
      </c>
      <c r="B62" s="170" t="s">
        <v>23</v>
      </c>
      <c r="C62" s="170">
        <v>190101</v>
      </c>
      <c r="D62" s="171" t="s">
        <v>6518</v>
      </c>
      <c r="E62" s="172" t="s">
        <v>26</v>
      </c>
      <c r="F62" s="173">
        <v>211.54</v>
      </c>
      <c r="G62" s="266">
        <v>14.27</v>
      </c>
      <c r="H62" s="264">
        <f t="shared" si="2"/>
        <v>3018.68</v>
      </c>
    </row>
    <row r="63" spans="1:15987">
      <c r="A63" s="127" t="s">
        <v>6544</v>
      </c>
      <c r="B63" s="170" t="s">
        <v>23</v>
      </c>
      <c r="C63" s="170">
        <v>10208</v>
      </c>
      <c r="D63" s="171" t="s">
        <v>6519</v>
      </c>
      <c r="E63" s="172" t="s">
        <v>26</v>
      </c>
      <c r="F63" s="173">
        <v>50.22</v>
      </c>
      <c r="G63" s="266">
        <v>10.02</v>
      </c>
      <c r="H63" s="264">
        <f t="shared" si="2"/>
        <v>503.2</v>
      </c>
    </row>
    <row r="64" spans="1:15987" ht="25.5">
      <c r="A64" s="127" t="s">
        <v>6545</v>
      </c>
      <c r="B64" s="170" t="s">
        <v>940</v>
      </c>
      <c r="C64" s="170">
        <v>2</v>
      </c>
      <c r="D64" s="171" t="s">
        <v>6556</v>
      </c>
      <c r="E64" s="172" t="s">
        <v>6305</v>
      </c>
      <c r="F64" s="173">
        <v>50.22</v>
      </c>
      <c r="G64" s="266">
        <v>76.53</v>
      </c>
      <c r="H64" s="264">
        <f t="shared" si="2"/>
        <v>3843.34</v>
      </c>
    </row>
    <row r="65" spans="1:8" s="201" customFormat="1" ht="16.5" customHeight="1">
      <c r="A65" s="127">
        <v>7</v>
      </c>
      <c r="B65" s="170"/>
      <c r="C65" s="170"/>
      <c r="D65" s="171" t="s">
        <v>6284</v>
      </c>
      <c r="E65" s="172"/>
      <c r="F65" s="173">
        <v>0</v>
      </c>
      <c r="G65" s="266"/>
      <c r="H65" s="264">
        <f>SUM(H66:H78)</f>
        <v>33117.040000000001</v>
      </c>
    </row>
    <row r="66" spans="1:8" ht="51">
      <c r="A66" s="127" t="s">
        <v>6287</v>
      </c>
      <c r="B66" s="170" t="s">
        <v>23</v>
      </c>
      <c r="C66" s="170">
        <v>181002</v>
      </c>
      <c r="D66" s="171" t="s">
        <v>6520</v>
      </c>
      <c r="E66" s="172" t="s">
        <v>24</v>
      </c>
      <c r="F66" s="173">
        <v>62</v>
      </c>
      <c r="G66" s="266">
        <v>235.04</v>
      </c>
      <c r="H66" s="264">
        <f t="shared" ref="H66:H78" si="3">IFERROR(ROUND($G66*$F66,2),"")</f>
        <v>14572.48</v>
      </c>
    </row>
    <row r="67" spans="1:8">
      <c r="A67" s="127" t="s">
        <v>6288</v>
      </c>
      <c r="B67" s="170" t="s">
        <v>23</v>
      </c>
      <c r="C67" s="170">
        <v>180204</v>
      </c>
      <c r="D67" s="171" t="s">
        <v>6521</v>
      </c>
      <c r="E67" s="172" t="s">
        <v>24</v>
      </c>
      <c r="F67" s="173">
        <v>12</v>
      </c>
      <c r="G67" s="266">
        <v>33.08</v>
      </c>
      <c r="H67" s="264">
        <f t="shared" si="3"/>
        <v>396.96</v>
      </c>
    </row>
    <row r="68" spans="1:8" ht="38.25">
      <c r="A68" s="127" t="s">
        <v>6289</v>
      </c>
      <c r="B68" s="170" t="s">
        <v>23</v>
      </c>
      <c r="C68" s="170">
        <v>180702</v>
      </c>
      <c r="D68" s="171" t="s">
        <v>6522</v>
      </c>
      <c r="E68" s="172" t="s">
        <v>24</v>
      </c>
      <c r="F68" s="173">
        <v>15</v>
      </c>
      <c r="G68" s="266">
        <v>293.83999999999997</v>
      </c>
      <c r="H68" s="264">
        <f t="shared" si="3"/>
        <v>4407.6000000000004</v>
      </c>
    </row>
    <row r="69" spans="1:8" ht="38.25">
      <c r="A69" s="127" t="s">
        <v>6290</v>
      </c>
      <c r="B69" s="170" t="s">
        <v>23</v>
      </c>
      <c r="C69" s="170">
        <v>151805</v>
      </c>
      <c r="D69" s="171" t="s">
        <v>6523</v>
      </c>
      <c r="E69" s="172" t="s">
        <v>24</v>
      </c>
      <c r="F69" s="173">
        <v>2</v>
      </c>
      <c r="G69" s="266">
        <v>603.91</v>
      </c>
      <c r="H69" s="264">
        <f t="shared" si="3"/>
        <v>1207.82</v>
      </c>
    </row>
    <row r="70" spans="1:8" ht="38.25">
      <c r="A70" s="127" t="s">
        <v>6291</v>
      </c>
      <c r="B70" s="170" t="s">
        <v>939</v>
      </c>
      <c r="C70" s="170">
        <v>97589</v>
      </c>
      <c r="D70" s="171" t="s">
        <v>6557</v>
      </c>
      <c r="E70" s="172" t="s">
        <v>4564</v>
      </c>
      <c r="F70" s="173">
        <v>7</v>
      </c>
      <c r="G70" s="266">
        <v>46.29</v>
      </c>
      <c r="H70" s="264">
        <f t="shared" si="3"/>
        <v>324.02999999999997</v>
      </c>
    </row>
    <row r="71" spans="1:8">
      <c r="A71" s="127" t="s">
        <v>6292</v>
      </c>
      <c r="B71" s="170" t="s">
        <v>23</v>
      </c>
      <c r="C71" s="170">
        <v>180217</v>
      </c>
      <c r="D71" s="171" t="s">
        <v>6558</v>
      </c>
      <c r="E71" s="172" t="s">
        <v>24</v>
      </c>
      <c r="F71" s="173">
        <v>6</v>
      </c>
      <c r="G71" s="266">
        <v>10.119999999999999</v>
      </c>
      <c r="H71" s="264">
        <f t="shared" si="3"/>
        <v>60.72</v>
      </c>
    </row>
    <row r="72" spans="1:8" ht="25.5">
      <c r="A72" s="127" t="s">
        <v>6293</v>
      </c>
      <c r="B72" s="170" t="s">
        <v>23</v>
      </c>
      <c r="C72" s="170">
        <v>180201</v>
      </c>
      <c r="D72" s="171" t="s">
        <v>6607</v>
      </c>
      <c r="E72" s="172" t="s">
        <v>24</v>
      </c>
      <c r="F72" s="173">
        <v>49</v>
      </c>
      <c r="G72" s="266">
        <v>36.5</v>
      </c>
      <c r="H72" s="264">
        <f t="shared" si="3"/>
        <v>1788.5</v>
      </c>
    </row>
    <row r="73" spans="1:8">
      <c r="A73" s="127" t="s">
        <v>6294</v>
      </c>
      <c r="B73" s="170" t="s">
        <v>23</v>
      </c>
      <c r="C73" s="170">
        <v>180205</v>
      </c>
      <c r="D73" s="171" t="s">
        <v>6608</v>
      </c>
      <c r="E73" s="172" t="s">
        <v>24</v>
      </c>
      <c r="F73" s="173">
        <v>21</v>
      </c>
      <c r="G73" s="266">
        <v>53.83</v>
      </c>
      <c r="H73" s="264">
        <f t="shared" si="3"/>
        <v>1130.43</v>
      </c>
    </row>
    <row r="74" spans="1:8" ht="38.25">
      <c r="A74" s="127" t="s">
        <v>6295</v>
      </c>
      <c r="B74" s="170" t="s">
        <v>23</v>
      </c>
      <c r="C74" s="170">
        <v>151803</v>
      </c>
      <c r="D74" s="171" t="s">
        <v>6609</v>
      </c>
      <c r="E74" s="172" t="s">
        <v>24</v>
      </c>
      <c r="F74" s="173">
        <v>10</v>
      </c>
      <c r="G74" s="266">
        <v>232.14</v>
      </c>
      <c r="H74" s="264">
        <f t="shared" si="3"/>
        <v>2321.4</v>
      </c>
    </row>
    <row r="75" spans="1:8" ht="38.25">
      <c r="A75" s="127" t="s">
        <v>6297</v>
      </c>
      <c r="B75" s="170" t="s">
        <v>23</v>
      </c>
      <c r="C75" s="170">
        <v>151810</v>
      </c>
      <c r="D75" s="171" t="s">
        <v>6610</v>
      </c>
      <c r="E75" s="172" t="s">
        <v>24</v>
      </c>
      <c r="F75" s="173">
        <v>2</v>
      </c>
      <c r="G75" s="266">
        <v>390.42</v>
      </c>
      <c r="H75" s="264">
        <f t="shared" si="3"/>
        <v>780.84</v>
      </c>
    </row>
    <row r="76" spans="1:8" ht="25.5">
      <c r="A76" s="263" t="s">
        <v>6299</v>
      </c>
      <c r="B76" s="170" t="s">
        <v>23</v>
      </c>
      <c r="C76" s="170">
        <v>160613</v>
      </c>
      <c r="D76" s="171" t="s">
        <v>6611</v>
      </c>
      <c r="E76" s="172" t="s">
        <v>24</v>
      </c>
      <c r="F76" s="173">
        <v>21</v>
      </c>
      <c r="G76" s="266">
        <v>261.55</v>
      </c>
      <c r="H76" s="264">
        <f t="shared" si="3"/>
        <v>5492.55</v>
      </c>
    </row>
    <row r="77" spans="1:8" ht="25.5">
      <c r="A77" s="263" t="s">
        <v>6300</v>
      </c>
      <c r="B77" s="170" t="s">
        <v>23</v>
      </c>
      <c r="C77" s="170">
        <v>160612</v>
      </c>
      <c r="D77" s="171" t="s">
        <v>6612</v>
      </c>
      <c r="E77" s="172" t="s">
        <v>24</v>
      </c>
      <c r="F77" s="173">
        <v>8</v>
      </c>
      <c r="G77" s="266">
        <v>36.57</v>
      </c>
      <c r="H77" s="264">
        <f t="shared" si="3"/>
        <v>292.56</v>
      </c>
    </row>
    <row r="78" spans="1:8" ht="38.25">
      <c r="A78" s="263" t="s">
        <v>6301</v>
      </c>
      <c r="B78" s="170" t="s">
        <v>23</v>
      </c>
      <c r="C78" s="170">
        <v>151806</v>
      </c>
      <c r="D78" s="171" t="s">
        <v>6613</v>
      </c>
      <c r="E78" s="172" t="s">
        <v>24</v>
      </c>
      <c r="F78" s="173">
        <v>1</v>
      </c>
      <c r="G78" s="266">
        <v>341.15</v>
      </c>
      <c r="H78" s="264">
        <f t="shared" si="3"/>
        <v>341.15</v>
      </c>
    </row>
    <row r="79" spans="1:8" s="201" customFormat="1" ht="15">
      <c r="A79" s="127">
        <v>8</v>
      </c>
      <c r="B79" s="170"/>
      <c r="C79" s="170"/>
      <c r="D79" s="171" t="s">
        <v>6286</v>
      </c>
      <c r="E79" s="172"/>
      <c r="F79" s="173">
        <v>0</v>
      </c>
      <c r="G79" s="266"/>
      <c r="H79" s="264">
        <f>SUM(H80:H90)</f>
        <v>12301.04</v>
      </c>
    </row>
    <row r="80" spans="1:8">
      <c r="A80" s="127" t="s">
        <v>6296</v>
      </c>
      <c r="B80" s="170" t="s">
        <v>23</v>
      </c>
      <c r="C80" s="170">
        <v>170129</v>
      </c>
      <c r="D80" s="171" t="s">
        <v>6524</v>
      </c>
      <c r="E80" s="172" t="s">
        <v>24</v>
      </c>
      <c r="F80" s="173">
        <v>8</v>
      </c>
      <c r="G80" s="266">
        <v>551.09</v>
      </c>
      <c r="H80" s="264">
        <f t="shared" ref="H80:H90" si="4">IFERROR(ROUND($G80*$F80,2),"")</f>
        <v>4408.72</v>
      </c>
    </row>
    <row r="81" spans="1:8" ht="25.5">
      <c r="A81" s="127" t="s">
        <v>6298</v>
      </c>
      <c r="B81" s="170" t="s">
        <v>23</v>
      </c>
      <c r="C81" s="170">
        <v>170351</v>
      </c>
      <c r="D81" s="171" t="s">
        <v>6525</v>
      </c>
      <c r="E81" s="172" t="s">
        <v>24</v>
      </c>
      <c r="F81" s="173">
        <v>4</v>
      </c>
      <c r="G81" s="266">
        <v>409.52</v>
      </c>
      <c r="H81" s="264">
        <f t="shared" si="4"/>
        <v>1638.08</v>
      </c>
    </row>
    <row r="82" spans="1:8">
      <c r="A82" s="127" t="s">
        <v>6489</v>
      </c>
      <c r="B82" s="170" t="s">
        <v>23</v>
      </c>
      <c r="C82" s="170">
        <v>140702</v>
      </c>
      <c r="D82" s="171" t="s">
        <v>6526</v>
      </c>
      <c r="E82" s="172" t="s">
        <v>347</v>
      </c>
      <c r="F82" s="173">
        <v>10</v>
      </c>
      <c r="G82" s="266">
        <v>238.78</v>
      </c>
      <c r="H82" s="264">
        <f t="shared" si="4"/>
        <v>2387.8000000000002</v>
      </c>
    </row>
    <row r="83" spans="1:8" ht="25.5">
      <c r="A83" s="127" t="s">
        <v>6490</v>
      </c>
      <c r="B83" s="170" t="s">
        <v>23</v>
      </c>
      <c r="C83" s="170">
        <v>170311</v>
      </c>
      <c r="D83" s="171" t="s">
        <v>6527</v>
      </c>
      <c r="E83" s="172" t="s">
        <v>24</v>
      </c>
      <c r="F83" s="173">
        <v>2</v>
      </c>
      <c r="G83" s="266">
        <v>46.86</v>
      </c>
      <c r="H83" s="264">
        <f t="shared" si="4"/>
        <v>93.72</v>
      </c>
    </row>
    <row r="84" spans="1:8" ht="25.5">
      <c r="A84" s="127" t="s">
        <v>6538</v>
      </c>
      <c r="B84" s="170" t="s">
        <v>23</v>
      </c>
      <c r="C84" s="170">
        <v>170117</v>
      </c>
      <c r="D84" s="171" t="s">
        <v>6528</v>
      </c>
      <c r="E84" s="172" t="s">
        <v>24</v>
      </c>
      <c r="F84" s="173">
        <v>2</v>
      </c>
      <c r="G84" s="266">
        <v>229.2</v>
      </c>
      <c r="H84" s="264">
        <f t="shared" si="4"/>
        <v>458.4</v>
      </c>
    </row>
    <row r="85" spans="1:8">
      <c r="A85" s="127" t="s">
        <v>6539</v>
      </c>
      <c r="B85" s="170" t="s">
        <v>23</v>
      </c>
      <c r="C85" s="170">
        <v>140701</v>
      </c>
      <c r="D85" s="171" t="s">
        <v>6529</v>
      </c>
      <c r="E85" s="172" t="s">
        <v>347</v>
      </c>
      <c r="F85" s="173">
        <v>1</v>
      </c>
      <c r="G85" s="266">
        <v>100.74</v>
      </c>
      <c r="H85" s="264">
        <f t="shared" si="4"/>
        <v>100.74</v>
      </c>
    </row>
    <row r="86" spans="1:8" ht="25.5">
      <c r="A86" s="127" t="s">
        <v>6540</v>
      </c>
      <c r="B86" s="170" t="s">
        <v>23</v>
      </c>
      <c r="C86" s="170">
        <v>140706</v>
      </c>
      <c r="D86" s="171" t="s">
        <v>6530</v>
      </c>
      <c r="E86" s="172" t="s">
        <v>347</v>
      </c>
      <c r="F86" s="173">
        <v>1</v>
      </c>
      <c r="G86" s="266">
        <v>95.92</v>
      </c>
      <c r="H86" s="264">
        <f t="shared" si="4"/>
        <v>95.92</v>
      </c>
    </row>
    <row r="87" spans="1:8" ht="38.25">
      <c r="A87" s="127" t="s">
        <v>6541</v>
      </c>
      <c r="B87" s="170" t="s">
        <v>23</v>
      </c>
      <c r="C87" s="170">
        <v>80201</v>
      </c>
      <c r="D87" s="171" t="s">
        <v>6531</v>
      </c>
      <c r="E87" s="172" t="s">
        <v>26</v>
      </c>
      <c r="F87" s="173">
        <v>3.08</v>
      </c>
      <c r="G87" s="266">
        <v>553.11</v>
      </c>
      <c r="H87" s="264">
        <f t="shared" si="4"/>
        <v>1703.58</v>
      </c>
    </row>
    <row r="88" spans="1:8">
      <c r="A88" s="127" t="s">
        <v>6542</v>
      </c>
      <c r="B88" s="170" t="s">
        <v>23</v>
      </c>
      <c r="C88" s="170">
        <v>180809</v>
      </c>
      <c r="D88" s="171" t="s">
        <v>6532</v>
      </c>
      <c r="E88" s="172" t="s">
        <v>24</v>
      </c>
      <c r="F88" s="173">
        <v>2</v>
      </c>
      <c r="G88" s="266">
        <v>161.56</v>
      </c>
      <c r="H88" s="264">
        <f t="shared" si="4"/>
        <v>323.12</v>
      </c>
    </row>
    <row r="89" spans="1:8">
      <c r="A89" s="127" t="s">
        <v>6577</v>
      </c>
      <c r="B89" s="170" t="s">
        <v>23</v>
      </c>
      <c r="C89" s="170">
        <v>140705</v>
      </c>
      <c r="D89" s="171" t="s">
        <v>6534</v>
      </c>
      <c r="E89" s="172" t="s">
        <v>347</v>
      </c>
      <c r="F89" s="173">
        <v>8</v>
      </c>
      <c r="G89" s="266">
        <v>117.74</v>
      </c>
      <c r="H89" s="264">
        <f t="shared" si="4"/>
        <v>941.92</v>
      </c>
    </row>
    <row r="90" spans="1:8">
      <c r="A90" s="127" t="s">
        <v>6578</v>
      </c>
      <c r="B90" s="170" t="s">
        <v>23</v>
      </c>
      <c r="C90" s="170">
        <v>142106</v>
      </c>
      <c r="D90" s="171" t="s">
        <v>6535</v>
      </c>
      <c r="E90" s="172" t="s">
        <v>24</v>
      </c>
      <c r="F90" s="173">
        <v>4</v>
      </c>
      <c r="G90" s="266">
        <v>37.26</v>
      </c>
      <c r="H90" s="264">
        <f t="shared" si="4"/>
        <v>149.04</v>
      </c>
    </row>
    <row r="91" spans="1:8" s="201" customFormat="1" ht="15">
      <c r="A91" s="127">
        <v>9</v>
      </c>
      <c r="B91" s="170"/>
      <c r="C91" s="170"/>
      <c r="D91" s="171" t="s">
        <v>6</v>
      </c>
      <c r="E91" s="172"/>
      <c r="F91" s="173">
        <v>0</v>
      </c>
      <c r="G91" s="266"/>
      <c r="H91" s="264">
        <f>SUM(H92:H92)</f>
        <v>1470.4</v>
      </c>
    </row>
    <row r="92" spans="1:8" ht="25.5">
      <c r="A92" s="127" t="s">
        <v>6303</v>
      </c>
      <c r="B92" s="170" t="s">
        <v>23</v>
      </c>
      <c r="C92" s="170">
        <v>90212</v>
      </c>
      <c r="D92" s="171" t="s">
        <v>6614</v>
      </c>
      <c r="E92" s="172" t="s">
        <v>26</v>
      </c>
      <c r="F92" s="173">
        <v>10</v>
      </c>
      <c r="G92" s="266">
        <v>147.04</v>
      </c>
      <c r="H92" s="264">
        <f>IFERROR(ROUND($G92*$F92,2),"")</f>
        <v>1470.4</v>
      </c>
    </row>
    <row r="93" spans="1:8" s="201" customFormat="1" ht="15">
      <c r="A93" s="127">
        <v>10</v>
      </c>
      <c r="B93" s="170"/>
      <c r="C93" s="170"/>
      <c r="D93" s="171" t="s">
        <v>6304</v>
      </c>
      <c r="E93" s="172"/>
      <c r="F93" s="173">
        <v>0</v>
      </c>
      <c r="G93" s="266"/>
      <c r="H93" s="264">
        <f>SUM(H94:H96)</f>
        <v>14634.8</v>
      </c>
    </row>
    <row r="94" spans="1:8">
      <c r="A94" s="127" t="s">
        <v>6547</v>
      </c>
      <c r="B94" s="170" t="s">
        <v>23</v>
      </c>
      <c r="C94" s="170">
        <v>200401</v>
      </c>
      <c r="D94" s="171" t="s">
        <v>6536</v>
      </c>
      <c r="E94" s="172" t="s">
        <v>26</v>
      </c>
      <c r="F94" s="173">
        <v>738.21</v>
      </c>
      <c r="G94" s="266">
        <v>12.35</v>
      </c>
      <c r="H94" s="264">
        <f>IFERROR(ROUND($G94*$F94,2),"")</f>
        <v>9116.89</v>
      </c>
    </row>
    <row r="95" spans="1:8" ht="38.25">
      <c r="A95" s="127" t="s">
        <v>6548</v>
      </c>
      <c r="B95" s="170" t="s">
        <v>23</v>
      </c>
      <c r="C95" s="170">
        <v>30304</v>
      </c>
      <c r="D95" s="171" t="s">
        <v>6559</v>
      </c>
      <c r="E95" s="172" t="s">
        <v>35</v>
      </c>
      <c r="F95" s="173">
        <v>66.930000000000007</v>
      </c>
      <c r="G95" s="266">
        <v>69.650000000000006</v>
      </c>
      <c r="H95" s="264">
        <f>IFERROR(ROUND($G95*$F95,2),"")</f>
        <v>4661.67</v>
      </c>
    </row>
    <row r="96" spans="1:8" ht="25.5">
      <c r="A96" s="127" t="s">
        <v>6549</v>
      </c>
      <c r="B96" s="170" t="s">
        <v>23</v>
      </c>
      <c r="C96" s="170">
        <v>190109</v>
      </c>
      <c r="D96" s="171" t="s">
        <v>6560</v>
      </c>
      <c r="E96" s="172" t="s">
        <v>24</v>
      </c>
      <c r="F96" s="173">
        <v>22</v>
      </c>
      <c r="G96" s="266">
        <v>38.92</v>
      </c>
      <c r="H96" s="264">
        <f>IFERROR(ROUND($G96*$F96,2),"")</f>
        <v>856.24</v>
      </c>
    </row>
    <row r="97" spans="1:8" s="201" customFormat="1" ht="15">
      <c r="A97" s="127">
        <v>11</v>
      </c>
      <c r="B97" s="170"/>
      <c r="C97" s="170"/>
      <c r="D97" s="171" t="s">
        <v>6550</v>
      </c>
      <c r="E97" s="172"/>
      <c r="F97" s="173">
        <v>0</v>
      </c>
      <c r="G97" s="266"/>
      <c r="H97" s="264">
        <f>SUM(H98:H102)</f>
        <v>6234.3600000000006</v>
      </c>
    </row>
    <row r="98" spans="1:8" ht="38.25">
      <c r="A98" s="127" t="s">
        <v>6579</v>
      </c>
      <c r="B98" s="170" t="s">
        <v>23</v>
      </c>
      <c r="C98" s="170">
        <v>40238</v>
      </c>
      <c r="D98" s="171" t="s">
        <v>6561</v>
      </c>
      <c r="E98" s="172" t="s">
        <v>26</v>
      </c>
      <c r="F98" s="173">
        <v>21.6</v>
      </c>
      <c r="G98" s="266">
        <v>86.13</v>
      </c>
      <c r="H98" s="264">
        <f>IFERROR(ROUND($G98*$F98,2),"")</f>
        <v>1860.41</v>
      </c>
    </row>
    <row r="99" spans="1:8" ht="25.5">
      <c r="A99" s="127" t="s">
        <v>6580</v>
      </c>
      <c r="B99" s="170" t="s">
        <v>23</v>
      </c>
      <c r="C99" s="170">
        <v>40324</v>
      </c>
      <c r="D99" s="171" t="s">
        <v>6253</v>
      </c>
      <c r="E99" s="172" t="s">
        <v>35</v>
      </c>
      <c r="F99" s="173">
        <v>1.68</v>
      </c>
      <c r="G99" s="266">
        <v>838.36</v>
      </c>
      <c r="H99" s="264">
        <f>IFERROR(ROUND($G99*$F99,2),"")</f>
        <v>1408.44</v>
      </c>
    </row>
    <row r="100" spans="1:8" ht="25.5">
      <c r="A100" s="127" t="s">
        <v>6581</v>
      </c>
      <c r="B100" s="170" t="s">
        <v>23</v>
      </c>
      <c r="C100" s="170">
        <v>40328</v>
      </c>
      <c r="D100" s="171" t="s">
        <v>6251</v>
      </c>
      <c r="E100" s="172" t="s">
        <v>157</v>
      </c>
      <c r="F100" s="173">
        <v>63.99</v>
      </c>
      <c r="G100" s="266">
        <v>16.920000000000002</v>
      </c>
      <c r="H100" s="264">
        <f>IFERROR(ROUND($G100*$F100,2),"")</f>
        <v>1082.71</v>
      </c>
    </row>
    <row r="101" spans="1:8" ht="38.25">
      <c r="A101" s="127" t="s">
        <v>6585</v>
      </c>
      <c r="B101" s="170" t="s">
        <v>23</v>
      </c>
      <c r="C101" s="170">
        <v>40231</v>
      </c>
      <c r="D101" s="171" t="s">
        <v>6615</v>
      </c>
      <c r="E101" s="172" t="s">
        <v>35</v>
      </c>
      <c r="F101" s="173">
        <v>1.49</v>
      </c>
      <c r="G101" s="266">
        <v>649.52</v>
      </c>
      <c r="H101" s="264">
        <f>IFERROR(ROUND($G101*$F101,2),"")</f>
        <v>967.78</v>
      </c>
    </row>
    <row r="102" spans="1:8" ht="25.5">
      <c r="A102" s="127" t="s">
        <v>6586</v>
      </c>
      <c r="B102" s="170" t="s">
        <v>23</v>
      </c>
      <c r="C102" s="170">
        <v>40246</v>
      </c>
      <c r="D102" s="171" t="s">
        <v>6252</v>
      </c>
      <c r="E102" s="172" t="s">
        <v>157</v>
      </c>
      <c r="F102" s="173">
        <v>43.76</v>
      </c>
      <c r="G102" s="266">
        <v>20.91</v>
      </c>
      <c r="H102" s="264">
        <f>IFERROR(ROUND($G102*$F102,2),"")</f>
        <v>915.02</v>
      </c>
    </row>
    <row r="103" spans="1:8" s="201" customFormat="1" ht="15">
      <c r="A103" s="127">
        <v>12</v>
      </c>
      <c r="B103" s="170"/>
      <c r="C103" s="170"/>
      <c r="D103" s="171" t="s">
        <v>6589</v>
      </c>
      <c r="E103" s="172"/>
      <c r="F103" s="173">
        <v>0</v>
      </c>
      <c r="G103" s="266"/>
      <c r="H103" s="264">
        <f>SUM(H104)</f>
        <v>1069.3499999999999</v>
      </c>
    </row>
    <row r="104" spans="1:8" ht="38.25">
      <c r="A104" s="127" t="s">
        <v>6587</v>
      </c>
      <c r="B104" s="170" t="s">
        <v>940</v>
      </c>
      <c r="C104" s="170">
        <v>5</v>
      </c>
      <c r="D104" s="171" t="s">
        <v>6616</v>
      </c>
      <c r="E104" s="172" t="s">
        <v>24</v>
      </c>
      <c r="F104" s="173">
        <v>1</v>
      </c>
      <c r="G104" s="266">
        <v>1069.3499999999999</v>
      </c>
      <c r="H104" s="264">
        <f>IFERROR(ROUND($G104*$F104,2),"")</f>
        <v>1069.3499999999999</v>
      </c>
    </row>
    <row r="105" spans="1:8" ht="24">
      <c r="B105" s="170"/>
      <c r="C105" s="170"/>
      <c r="D105" s="267" t="s">
        <v>6594</v>
      </c>
      <c r="E105" s="172" t="s">
        <v>2039</v>
      </c>
      <c r="F105" s="173"/>
      <c r="G105" s="171" t="s">
        <v>934</v>
      </c>
      <c r="H105" s="264">
        <f>ROUND(SUM(H103+H97+H93+H91+H79+H65+H55+H50+H27+H21+H9+H5),2)</f>
        <v>335703.55</v>
      </c>
    </row>
    <row r="106" spans="1:8">
      <c r="B106" s="170"/>
      <c r="C106" s="170"/>
      <c r="D106" s="171" t="s">
        <v>2039</v>
      </c>
      <c r="E106" s="172" t="s">
        <v>2039</v>
      </c>
      <c r="F106" s="173"/>
      <c r="G106" s="117">
        <v>0</v>
      </c>
      <c r="H106" s="175">
        <f>IFERROR(ROUND($G106*$F106,2),"")</f>
        <v>0</v>
      </c>
    </row>
    <row r="107" spans="1:8">
      <c r="B107" s="170"/>
      <c r="C107" s="170"/>
      <c r="D107" s="171" t="s">
        <v>2039</v>
      </c>
      <c r="E107" s="172" t="s">
        <v>2039</v>
      </c>
      <c r="F107" s="173"/>
      <c r="G107" s="117">
        <v>0</v>
      </c>
      <c r="H107" s="175">
        <f>IFERROR(ROUND($G107*$F107,2),"")</f>
        <v>0</v>
      </c>
    </row>
    <row r="108" spans="1:8">
      <c r="B108" s="170"/>
      <c r="C108" s="170"/>
      <c r="D108" s="171" t="s">
        <v>2039</v>
      </c>
      <c r="E108" s="172" t="s">
        <v>2039</v>
      </c>
      <c r="F108" s="173"/>
      <c r="G108" s="117">
        <v>0</v>
      </c>
      <c r="H108" s="175">
        <f>IFERROR(ROUND($G108*$F108,2),"")</f>
        <v>0</v>
      </c>
    </row>
    <row r="109" spans="1:8">
      <c r="B109" s="170"/>
      <c r="C109" s="170"/>
      <c r="D109" s="171" t="s">
        <v>2039</v>
      </c>
      <c r="E109" s="172" t="s">
        <v>2039</v>
      </c>
      <c r="F109" s="173"/>
      <c r="G109" s="117">
        <v>0</v>
      </c>
      <c r="H109" s="175">
        <f>IFERROR(ROUND($G109*$F109,2),"")</f>
        <v>0</v>
      </c>
    </row>
    <row r="110" spans="1:8">
      <c r="B110" s="170"/>
      <c r="C110" s="170"/>
      <c r="D110" s="171"/>
      <c r="E110" s="172"/>
      <c r="F110" s="173"/>
      <c r="G110" s="117"/>
      <c r="H110" s="175"/>
    </row>
    <row r="111" spans="1:8">
      <c r="B111" s="170"/>
      <c r="C111" s="170"/>
      <c r="D111" s="171" t="s">
        <v>2039</v>
      </c>
      <c r="E111" s="172" t="s">
        <v>2039</v>
      </c>
      <c r="F111" s="173"/>
      <c r="G111" s="117">
        <v>0</v>
      </c>
      <c r="H111" s="175">
        <f>IFERROR(ROUND($G111*$F111,2),"")</f>
        <v>0</v>
      </c>
    </row>
    <row r="112" spans="1:8">
      <c r="B112" s="170"/>
      <c r="C112" s="170"/>
      <c r="D112" s="171" t="s">
        <v>2039</v>
      </c>
      <c r="E112" s="172" t="s">
        <v>2039</v>
      </c>
      <c r="F112" s="173"/>
      <c r="G112" s="117">
        <v>0</v>
      </c>
      <c r="H112" s="175">
        <f>IFERROR(ROUND($G112*$F112,2),"")</f>
        <v>0</v>
      </c>
    </row>
    <row r="113" spans="2:8">
      <c r="B113" s="170"/>
      <c r="C113" s="170"/>
      <c r="D113" s="171" t="s">
        <v>2039</v>
      </c>
      <c r="E113" s="172" t="s">
        <v>2039</v>
      </c>
      <c r="F113" s="173"/>
      <c r="G113" s="117">
        <v>0</v>
      </c>
      <c r="H113" s="175">
        <f>IFERROR(ROUND($G113*$F113,2),"")</f>
        <v>0</v>
      </c>
    </row>
    <row r="114" spans="2:8">
      <c r="B114" s="170"/>
      <c r="C114" s="170"/>
      <c r="D114" s="171" t="s">
        <v>2039</v>
      </c>
      <c r="E114" s="172" t="s">
        <v>2039</v>
      </c>
      <c r="F114" s="173"/>
      <c r="G114" s="117">
        <v>0</v>
      </c>
      <c r="H114" s="175">
        <f>IFERROR(ROUND($G114*$F114,2),"")</f>
        <v>0</v>
      </c>
    </row>
    <row r="115" spans="2:8">
      <c r="B115" s="170"/>
      <c r="C115" s="170"/>
      <c r="D115" s="171"/>
      <c r="E115" s="172"/>
      <c r="F115" s="173"/>
      <c r="G115" s="117"/>
      <c r="H115" s="175"/>
    </row>
    <row r="116" spans="2:8">
      <c r="B116" s="170"/>
      <c r="C116" s="170"/>
      <c r="D116" s="171" t="s">
        <v>2039</v>
      </c>
      <c r="E116" s="172" t="s">
        <v>2039</v>
      </c>
      <c r="F116" s="173"/>
      <c r="G116" s="117">
        <v>0</v>
      </c>
      <c r="H116" s="175">
        <f t="shared" ref="H116:H143" si="5">IFERROR(ROUND($G116*$F116,2),"")</f>
        <v>0</v>
      </c>
    </row>
    <row r="117" spans="2:8">
      <c r="B117" s="170"/>
      <c r="C117" s="170"/>
      <c r="D117" s="171" t="s">
        <v>2039</v>
      </c>
      <c r="E117" s="172" t="s">
        <v>2039</v>
      </c>
      <c r="F117" s="173"/>
      <c r="G117" s="117">
        <v>0</v>
      </c>
      <c r="H117" s="175">
        <f t="shared" si="5"/>
        <v>0</v>
      </c>
    </row>
    <row r="118" spans="2:8">
      <c r="B118" s="170"/>
      <c r="C118" s="170"/>
      <c r="D118" s="171" t="s">
        <v>2039</v>
      </c>
      <c r="E118" s="172" t="s">
        <v>2039</v>
      </c>
      <c r="F118" s="173"/>
      <c r="G118" s="117">
        <v>0</v>
      </c>
      <c r="H118" s="175">
        <f t="shared" si="5"/>
        <v>0</v>
      </c>
    </row>
    <row r="119" spans="2:8">
      <c r="B119" s="170"/>
      <c r="C119" s="170"/>
      <c r="D119" s="171" t="s">
        <v>2039</v>
      </c>
      <c r="E119" s="172" t="s">
        <v>2039</v>
      </c>
      <c r="F119" s="173"/>
      <c r="G119" s="117">
        <v>0</v>
      </c>
      <c r="H119" s="175">
        <f t="shared" si="5"/>
        <v>0</v>
      </c>
    </row>
    <row r="120" spans="2:8">
      <c r="B120" s="170"/>
      <c r="C120" s="170"/>
      <c r="D120" s="171" t="s">
        <v>2039</v>
      </c>
      <c r="E120" s="172" t="s">
        <v>2039</v>
      </c>
      <c r="F120" s="173"/>
      <c r="G120" s="117">
        <v>0</v>
      </c>
      <c r="H120" s="175">
        <f t="shared" si="5"/>
        <v>0</v>
      </c>
    </row>
    <row r="121" spans="2:8">
      <c r="B121" s="170"/>
      <c r="C121" s="170"/>
      <c r="D121" s="171" t="s">
        <v>2039</v>
      </c>
      <c r="E121" s="172" t="s">
        <v>2039</v>
      </c>
      <c r="F121" s="173"/>
      <c r="G121" s="117">
        <v>0</v>
      </c>
      <c r="H121" s="175">
        <f t="shared" si="5"/>
        <v>0</v>
      </c>
    </row>
    <row r="122" spans="2:8">
      <c r="B122" s="170"/>
      <c r="C122" s="170"/>
      <c r="D122" s="171" t="s">
        <v>2039</v>
      </c>
      <c r="E122" s="172" t="s">
        <v>2039</v>
      </c>
      <c r="F122" s="173"/>
      <c r="G122" s="117">
        <v>0</v>
      </c>
      <c r="H122" s="175">
        <f t="shared" si="5"/>
        <v>0</v>
      </c>
    </row>
    <row r="123" spans="2:8">
      <c r="B123" s="170"/>
      <c r="C123" s="170"/>
      <c r="D123" s="171" t="s">
        <v>2039</v>
      </c>
      <c r="E123" s="172" t="s">
        <v>2039</v>
      </c>
      <c r="F123" s="173"/>
      <c r="G123" s="117">
        <v>0</v>
      </c>
      <c r="H123" s="175">
        <f t="shared" si="5"/>
        <v>0</v>
      </c>
    </row>
    <row r="124" spans="2:8">
      <c r="B124" s="170"/>
      <c r="C124" s="170"/>
      <c r="D124" s="171" t="s">
        <v>2039</v>
      </c>
      <c r="E124" s="172" t="s">
        <v>2039</v>
      </c>
      <c r="F124" s="173"/>
      <c r="G124" s="117">
        <v>0</v>
      </c>
      <c r="H124" s="175">
        <f t="shared" si="5"/>
        <v>0</v>
      </c>
    </row>
    <row r="125" spans="2:8">
      <c r="B125" s="170"/>
      <c r="C125" s="170"/>
      <c r="D125" s="171" t="s">
        <v>2039</v>
      </c>
      <c r="E125" s="172" t="s">
        <v>2039</v>
      </c>
      <c r="F125" s="173"/>
      <c r="G125" s="117">
        <v>0</v>
      </c>
      <c r="H125" s="175">
        <f t="shared" si="5"/>
        <v>0</v>
      </c>
    </row>
    <row r="126" spans="2:8">
      <c r="B126" s="170"/>
      <c r="C126" s="170"/>
      <c r="D126" s="171" t="s">
        <v>2039</v>
      </c>
      <c r="E126" s="172" t="s">
        <v>2039</v>
      </c>
      <c r="F126" s="173"/>
      <c r="G126" s="117">
        <v>0</v>
      </c>
      <c r="H126" s="175">
        <f t="shared" si="5"/>
        <v>0</v>
      </c>
    </row>
    <row r="127" spans="2:8">
      <c r="B127" s="170"/>
      <c r="C127" s="170"/>
      <c r="D127" s="171" t="s">
        <v>2039</v>
      </c>
      <c r="E127" s="172" t="s">
        <v>2039</v>
      </c>
      <c r="F127" s="173"/>
      <c r="G127" s="117">
        <v>0</v>
      </c>
      <c r="H127" s="175">
        <f t="shared" si="5"/>
        <v>0</v>
      </c>
    </row>
    <row r="128" spans="2:8">
      <c r="B128" s="170"/>
      <c r="C128" s="170"/>
      <c r="D128" s="171" t="s">
        <v>2039</v>
      </c>
      <c r="E128" s="172" t="s">
        <v>2039</v>
      </c>
      <c r="F128" s="173"/>
      <c r="G128" s="117">
        <v>0</v>
      </c>
      <c r="H128" s="175">
        <f t="shared" si="5"/>
        <v>0</v>
      </c>
    </row>
    <row r="129" spans="2:8">
      <c r="B129" s="170"/>
      <c r="C129" s="170"/>
      <c r="D129" s="171" t="s">
        <v>2039</v>
      </c>
      <c r="E129" s="172" t="s">
        <v>2039</v>
      </c>
      <c r="F129" s="173"/>
      <c r="G129" s="117">
        <v>0</v>
      </c>
      <c r="H129" s="175">
        <f t="shared" si="5"/>
        <v>0</v>
      </c>
    </row>
    <row r="130" spans="2:8">
      <c r="B130" s="170"/>
      <c r="C130" s="170"/>
      <c r="D130" s="171" t="s">
        <v>2039</v>
      </c>
      <c r="E130" s="172" t="s">
        <v>2039</v>
      </c>
      <c r="F130" s="173"/>
      <c r="G130" s="117">
        <v>0</v>
      </c>
      <c r="H130" s="175">
        <f t="shared" si="5"/>
        <v>0</v>
      </c>
    </row>
    <row r="131" spans="2:8">
      <c r="B131" s="170"/>
      <c r="C131" s="170"/>
      <c r="D131" s="171" t="s">
        <v>2039</v>
      </c>
      <c r="E131" s="172" t="s">
        <v>2039</v>
      </c>
      <c r="F131" s="173"/>
      <c r="G131" s="117">
        <v>0</v>
      </c>
      <c r="H131" s="175">
        <f t="shared" si="5"/>
        <v>0</v>
      </c>
    </row>
    <row r="132" spans="2:8">
      <c r="B132" s="170"/>
      <c r="C132" s="170"/>
      <c r="D132" s="171" t="s">
        <v>2039</v>
      </c>
      <c r="E132" s="172" t="s">
        <v>2039</v>
      </c>
      <c r="F132" s="173"/>
      <c r="G132" s="117">
        <v>0</v>
      </c>
      <c r="H132" s="175">
        <f t="shared" si="5"/>
        <v>0</v>
      </c>
    </row>
    <row r="133" spans="2:8">
      <c r="B133" s="170"/>
      <c r="C133" s="170"/>
      <c r="D133" s="171" t="s">
        <v>2039</v>
      </c>
      <c r="E133" s="172" t="s">
        <v>2039</v>
      </c>
      <c r="F133" s="173"/>
      <c r="G133" s="117">
        <v>0</v>
      </c>
      <c r="H133" s="175">
        <f t="shared" si="5"/>
        <v>0</v>
      </c>
    </row>
    <row r="134" spans="2:8">
      <c r="B134" s="170"/>
      <c r="C134" s="170"/>
      <c r="D134" s="171" t="s">
        <v>2039</v>
      </c>
      <c r="E134" s="172" t="s">
        <v>2039</v>
      </c>
      <c r="F134" s="173"/>
      <c r="G134" s="117">
        <v>0</v>
      </c>
      <c r="H134" s="175">
        <f t="shared" si="5"/>
        <v>0</v>
      </c>
    </row>
    <row r="135" spans="2:8">
      <c r="B135" s="170"/>
      <c r="C135" s="170"/>
      <c r="D135" s="171" t="s">
        <v>2039</v>
      </c>
      <c r="E135" s="172" t="s">
        <v>2039</v>
      </c>
      <c r="F135" s="173"/>
      <c r="G135" s="117">
        <v>0</v>
      </c>
      <c r="H135" s="175">
        <f t="shared" si="5"/>
        <v>0</v>
      </c>
    </row>
    <row r="136" spans="2:8">
      <c r="B136" s="170"/>
      <c r="C136" s="170"/>
      <c r="D136" s="171" t="s">
        <v>2039</v>
      </c>
      <c r="E136" s="172" t="s">
        <v>2039</v>
      </c>
      <c r="F136" s="173"/>
      <c r="G136" s="117">
        <v>0</v>
      </c>
      <c r="H136" s="175">
        <f t="shared" si="5"/>
        <v>0</v>
      </c>
    </row>
    <row r="137" spans="2:8">
      <c r="B137" s="170"/>
      <c r="C137" s="170"/>
      <c r="D137" s="171" t="s">
        <v>2039</v>
      </c>
      <c r="E137" s="172" t="s">
        <v>2039</v>
      </c>
      <c r="F137" s="173"/>
      <c r="G137" s="117">
        <v>0</v>
      </c>
      <c r="H137" s="175">
        <f t="shared" si="5"/>
        <v>0</v>
      </c>
    </row>
    <row r="138" spans="2:8">
      <c r="B138" s="170"/>
      <c r="C138" s="170"/>
      <c r="D138" s="171" t="s">
        <v>2039</v>
      </c>
      <c r="E138" s="172" t="s">
        <v>2039</v>
      </c>
      <c r="F138" s="173"/>
      <c r="G138" s="117">
        <v>0</v>
      </c>
      <c r="H138" s="175">
        <f t="shared" si="5"/>
        <v>0</v>
      </c>
    </row>
    <row r="139" spans="2:8">
      <c r="B139" s="170"/>
      <c r="C139" s="170"/>
      <c r="D139" s="171" t="s">
        <v>2039</v>
      </c>
      <c r="E139" s="172" t="s">
        <v>2039</v>
      </c>
      <c r="F139" s="173"/>
      <c r="G139" s="117">
        <v>0</v>
      </c>
      <c r="H139" s="175">
        <f t="shared" si="5"/>
        <v>0</v>
      </c>
    </row>
    <row r="140" spans="2:8">
      <c r="B140" s="170"/>
      <c r="C140" s="170"/>
      <c r="D140" s="171" t="s">
        <v>2039</v>
      </c>
      <c r="E140" s="172" t="s">
        <v>2039</v>
      </c>
      <c r="F140" s="173"/>
      <c r="G140" s="117">
        <v>0</v>
      </c>
      <c r="H140" s="175">
        <f t="shared" si="5"/>
        <v>0</v>
      </c>
    </row>
    <row r="141" spans="2:8">
      <c r="B141" s="170"/>
      <c r="C141" s="170"/>
      <c r="D141" s="171" t="s">
        <v>2039</v>
      </c>
      <c r="E141" s="172" t="s">
        <v>2039</v>
      </c>
      <c r="F141" s="173"/>
      <c r="G141" s="117">
        <v>0</v>
      </c>
      <c r="H141" s="175">
        <f t="shared" si="5"/>
        <v>0</v>
      </c>
    </row>
    <row r="142" spans="2:8">
      <c r="B142" s="170"/>
      <c r="C142" s="170"/>
      <c r="D142" s="171" t="s">
        <v>2039</v>
      </c>
      <c r="E142" s="172" t="s">
        <v>2039</v>
      </c>
      <c r="F142" s="173"/>
      <c r="G142" s="117">
        <v>0</v>
      </c>
      <c r="H142" s="175">
        <f t="shared" si="5"/>
        <v>0</v>
      </c>
    </row>
    <row r="143" spans="2:8">
      <c r="B143" s="170"/>
      <c r="C143" s="170"/>
      <c r="D143" s="171" t="s">
        <v>2039</v>
      </c>
      <c r="E143" s="172" t="s">
        <v>2039</v>
      </c>
      <c r="F143" s="173"/>
      <c r="G143" s="117">
        <v>0</v>
      </c>
      <c r="H143" s="175">
        <f t="shared" si="5"/>
        <v>0</v>
      </c>
    </row>
    <row r="144" spans="2:8">
      <c r="B144" s="170"/>
      <c r="C144" s="170"/>
      <c r="D144" s="171"/>
      <c r="E144" s="172"/>
      <c r="F144" s="173"/>
      <c r="G144" s="117"/>
      <c r="H144" s="175"/>
    </row>
    <row r="145" spans="1:8">
      <c r="B145" s="170"/>
      <c r="C145" s="170"/>
      <c r="D145" s="171" t="s">
        <v>2039</v>
      </c>
      <c r="E145" s="172" t="s">
        <v>2039</v>
      </c>
      <c r="F145" s="173"/>
      <c r="G145" s="117">
        <v>0</v>
      </c>
      <c r="H145" s="175">
        <f>IFERROR(ROUND($G145*$F145,2),"")</f>
        <v>0</v>
      </c>
    </row>
    <row r="146" spans="1:8">
      <c r="B146" s="170"/>
      <c r="C146" s="170"/>
      <c r="D146" s="171"/>
      <c r="E146" s="172"/>
      <c r="F146" s="173"/>
      <c r="G146" s="117"/>
      <c r="H146" s="175"/>
    </row>
    <row r="147" spans="1:8">
      <c r="B147" s="170"/>
      <c r="C147" s="170"/>
      <c r="D147" s="171" t="s">
        <v>2039</v>
      </c>
      <c r="E147" s="172" t="s">
        <v>2039</v>
      </c>
      <c r="F147" s="173"/>
      <c r="G147" s="117">
        <v>0</v>
      </c>
      <c r="H147" s="175">
        <f>IFERROR(ROUND($G147*$F147,2),"")</f>
        <v>0</v>
      </c>
    </row>
    <row r="148" spans="1:8">
      <c r="B148" s="170"/>
      <c r="C148" s="170"/>
      <c r="D148" s="171"/>
      <c r="E148" s="172"/>
      <c r="F148" s="173"/>
      <c r="G148" s="174"/>
    </row>
    <row r="149" spans="1:8">
      <c r="A149" s="118"/>
      <c r="B149" s="119"/>
      <c r="C149" s="119"/>
      <c r="D149" s="119"/>
      <c r="E149" s="119"/>
      <c r="F149" s="128"/>
      <c r="G149" s="120"/>
      <c r="H149" s="88"/>
    </row>
    <row r="150" spans="1:8">
      <c r="A150" s="121"/>
      <c r="B150" s="121"/>
      <c r="C150" s="121"/>
    </row>
    <row r="151" spans="1:8">
      <c r="A151" s="121"/>
      <c r="B151" s="121"/>
      <c r="C151" s="121"/>
    </row>
    <row r="152" spans="1:8">
      <c r="A152" s="121"/>
      <c r="B152" s="121"/>
      <c r="C152" s="121"/>
      <c r="D152" s="125"/>
    </row>
    <row r="153" spans="1:8">
      <c r="A153" s="121"/>
      <c r="B153" s="121"/>
      <c r="C153" s="121"/>
    </row>
    <row r="154" spans="1:8">
      <c r="A154" s="121"/>
      <c r="B154" s="121"/>
      <c r="C154" s="121"/>
    </row>
    <row r="155" spans="1:8">
      <c r="A155" s="121"/>
      <c r="B155" s="121"/>
      <c r="C155" s="121"/>
    </row>
    <row r="156" spans="1:8">
      <c r="A156" s="121"/>
      <c r="B156" s="121"/>
      <c r="C156" s="121"/>
    </row>
    <row r="157" spans="1:8">
      <c r="A157" s="121"/>
      <c r="B157" s="121"/>
      <c r="C157" s="121"/>
    </row>
    <row r="158" spans="1:8">
      <c r="A158" s="126"/>
    </row>
  </sheetData>
  <mergeCells count="3997">
    <mergeCell ref="A1:H1"/>
    <mergeCell ref="B2:D2"/>
    <mergeCell ref="B3:D3"/>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NP9:NR9"/>
    <mergeCell ref="NX9:NZ9"/>
    <mergeCell ref="OF9:OH9"/>
    <mergeCell ref="ON9:OP9"/>
    <mergeCell ref="LT9:LV9"/>
    <mergeCell ref="MB9:MD9"/>
    <mergeCell ref="MJ9:ML9"/>
    <mergeCell ref="MR9:MT9"/>
    <mergeCell ref="MZ9:NB9"/>
    <mergeCell ref="KF9:KH9"/>
    <mergeCell ref="KN9:KP9"/>
    <mergeCell ref="KV9:KX9"/>
    <mergeCell ref="LD9:LF9"/>
    <mergeCell ref="LL9:LN9"/>
    <mergeCell ref="IR9:IT9"/>
    <mergeCell ref="IZ9:JB9"/>
    <mergeCell ref="JH9:JJ9"/>
    <mergeCell ref="JP9:JR9"/>
    <mergeCell ref="JX9:JZ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JD9:WJF9"/>
    <mergeCell ref="WJL9:WJN9"/>
    <mergeCell ref="WJT9:WJV9"/>
    <mergeCell ref="WKB9:WKD9"/>
    <mergeCell ref="WKJ9:WKL9"/>
    <mergeCell ref="WHP9:WHR9"/>
    <mergeCell ref="WHX9:WHZ9"/>
    <mergeCell ref="WIF9:WIH9"/>
    <mergeCell ref="WIN9:WIP9"/>
    <mergeCell ref="WIV9:WIX9"/>
    <mergeCell ref="AR55:AT55"/>
    <mergeCell ref="AZ55:BB55"/>
    <mergeCell ref="BH55:BJ55"/>
    <mergeCell ref="BP55:BR55"/>
    <mergeCell ref="BX55:BZ55"/>
    <mergeCell ref="L55:N55"/>
    <mergeCell ref="T55:V55"/>
    <mergeCell ref="AB55:AD55"/>
    <mergeCell ref="AJ55:AL55"/>
    <mergeCell ref="GV55:GX55"/>
    <mergeCell ref="HD55:HF55"/>
    <mergeCell ref="HL55:HN55"/>
    <mergeCell ref="HT55:HV55"/>
    <mergeCell ref="IB55:ID55"/>
    <mergeCell ref="FH55:FJ55"/>
    <mergeCell ref="FP55:FR55"/>
    <mergeCell ref="FX55:FZ55"/>
    <mergeCell ref="GF55:GH55"/>
    <mergeCell ref="GN55:GP55"/>
    <mergeCell ref="DT55:DV55"/>
    <mergeCell ref="EB55:ED55"/>
    <mergeCell ref="EJ55:EL55"/>
    <mergeCell ref="CF55:CH55"/>
    <mergeCell ref="CN55:CP55"/>
    <mergeCell ref="CV55:CX55"/>
    <mergeCell ref="DD55:DF55"/>
    <mergeCell ref="DL55:DN55"/>
    <mergeCell ref="MZ55:NB55"/>
    <mergeCell ref="NH55:NJ55"/>
    <mergeCell ref="NP55:NR55"/>
    <mergeCell ref="NX55:NZ55"/>
    <mergeCell ref="OF55:OH55"/>
    <mergeCell ref="LL55:LN55"/>
    <mergeCell ref="LT55:LV55"/>
    <mergeCell ref="MB55:MD55"/>
    <mergeCell ref="MJ55:ML55"/>
    <mergeCell ref="MR55:MT55"/>
    <mergeCell ref="JX55:JZ55"/>
    <mergeCell ref="KF55:KH55"/>
    <mergeCell ref="KN55:KP55"/>
    <mergeCell ref="KV55:KX55"/>
    <mergeCell ref="LD55:LF55"/>
    <mergeCell ref="IJ55:IL55"/>
    <mergeCell ref="IR55:IT55"/>
    <mergeCell ref="IZ55:JB55"/>
    <mergeCell ref="JH55:JJ55"/>
    <mergeCell ref="JP55:JR55"/>
    <mergeCell ref="RP55:RR55"/>
    <mergeCell ref="RX55:RZ55"/>
    <mergeCell ref="SF55:SH55"/>
    <mergeCell ref="SN55:SP55"/>
    <mergeCell ref="SV55:SX55"/>
    <mergeCell ref="QB55:QD55"/>
    <mergeCell ref="QJ55:QL55"/>
    <mergeCell ref="QR55:QT55"/>
    <mergeCell ref="QZ55:RB55"/>
    <mergeCell ref="RH55:RJ55"/>
    <mergeCell ref="ON55:OP55"/>
    <mergeCell ref="OV55:OX55"/>
    <mergeCell ref="PD55:PF55"/>
    <mergeCell ref="PL55:PN55"/>
    <mergeCell ref="PT55:PV55"/>
    <mergeCell ref="ER55:ET55"/>
    <mergeCell ref="EZ55:FB55"/>
    <mergeCell ref="XT55:XV55"/>
    <mergeCell ref="YB55:YD55"/>
    <mergeCell ref="YJ55:YL55"/>
    <mergeCell ref="YR55:YT55"/>
    <mergeCell ref="YZ55:ZB55"/>
    <mergeCell ref="WF55:WH55"/>
    <mergeCell ref="WN55:WP55"/>
    <mergeCell ref="WV55:WX55"/>
    <mergeCell ref="XD55:XF55"/>
    <mergeCell ref="XL55:XN55"/>
    <mergeCell ref="UR55:UT55"/>
    <mergeCell ref="UZ55:VB55"/>
    <mergeCell ref="VH55:VJ55"/>
    <mergeCell ref="VP55:VR55"/>
    <mergeCell ref="VX55:VZ55"/>
    <mergeCell ref="TD55:TF55"/>
    <mergeCell ref="TL55:TN55"/>
    <mergeCell ref="TT55:TV55"/>
    <mergeCell ref="UB55:UD55"/>
    <mergeCell ref="UJ55:UL55"/>
    <mergeCell ref="ADX55:ADZ55"/>
    <mergeCell ref="AEF55:AEH55"/>
    <mergeCell ref="AEN55:AEP55"/>
    <mergeCell ref="AEV55:AEX55"/>
    <mergeCell ref="AFD55:AFF55"/>
    <mergeCell ref="ACJ55:ACL55"/>
    <mergeCell ref="ACR55:ACT55"/>
    <mergeCell ref="ACZ55:ADB55"/>
    <mergeCell ref="ADH55:ADJ55"/>
    <mergeCell ref="ADP55:ADR55"/>
    <mergeCell ref="AAV55:AAX55"/>
    <mergeCell ref="ABD55:ABF55"/>
    <mergeCell ref="ABL55:ABN55"/>
    <mergeCell ref="ABT55:ABV55"/>
    <mergeCell ref="ACB55:ACD55"/>
    <mergeCell ref="ZH55:ZJ55"/>
    <mergeCell ref="ZP55:ZR55"/>
    <mergeCell ref="ZX55:ZZ55"/>
    <mergeCell ref="AAF55:AAH55"/>
    <mergeCell ref="AAN55:AAP55"/>
    <mergeCell ref="AKB55:AKD55"/>
    <mergeCell ref="AKJ55:AKL55"/>
    <mergeCell ref="AKR55:AKT55"/>
    <mergeCell ref="AKZ55:ALB55"/>
    <mergeCell ref="ALH55:ALJ55"/>
    <mergeCell ref="AIN55:AIP55"/>
    <mergeCell ref="AIV55:AIX55"/>
    <mergeCell ref="AJD55:AJF55"/>
    <mergeCell ref="AJL55:AJN55"/>
    <mergeCell ref="AJT55:AJV55"/>
    <mergeCell ref="AGZ55:AHB55"/>
    <mergeCell ref="AHH55:AHJ55"/>
    <mergeCell ref="AHP55:AHR55"/>
    <mergeCell ref="AHX55:AHZ55"/>
    <mergeCell ref="AIF55:AIH55"/>
    <mergeCell ref="AFL55:AFN55"/>
    <mergeCell ref="AFT55:AFV55"/>
    <mergeCell ref="AGB55:AGD55"/>
    <mergeCell ref="AGJ55:AGL55"/>
    <mergeCell ref="AGR55:AGT55"/>
    <mergeCell ref="AQF55:AQH55"/>
    <mergeCell ref="AQN55:AQP55"/>
    <mergeCell ref="AQV55:AQX55"/>
    <mergeCell ref="ARD55:ARF55"/>
    <mergeCell ref="ARL55:ARN55"/>
    <mergeCell ref="AOR55:AOT55"/>
    <mergeCell ref="AOZ55:APB55"/>
    <mergeCell ref="APH55:APJ55"/>
    <mergeCell ref="APP55:APR55"/>
    <mergeCell ref="APX55:APZ55"/>
    <mergeCell ref="AND55:ANF55"/>
    <mergeCell ref="ANL55:ANN55"/>
    <mergeCell ref="ANT55:ANV55"/>
    <mergeCell ref="AOB55:AOD55"/>
    <mergeCell ref="AOJ55:AOL55"/>
    <mergeCell ref="ALP55:ALR55"/>
    <mergeCell ref="ALX55:ALZ55"/>
    <mergeCell ref="AMF55:AMH55"/>
    <mergeCell ref="AMN55:AMP55"/>
    <mergeCell ref="AMV55:AMX55"/>
    <mergeCell ref="AWJ55:AWL55"/>
    <mergeCell ref="AWR55:AWT55"/>
    <mergeCell ref="AWZ55:AXB55"/>
    <mergeCell ref="AXH55:AXJ55"/>
    <mergeCell ref="AXP55:AXR55"/>
    <mergeCell ref="AUV55:AUX55"/>
    <mergeCell ref="AVD55:AVF55"/>
    <mergeCell ref="AVL55:AVN55"/>
    <mergeCell ref="AVT55:AVV55"/>
    <mergeCell ref="AWB55:AWD55"/>
    <mergeCell ref="ATH55:ATJ55"/>
    <mergeCell ref="ATP55:ATR55"/>
    <mergeCell ref="ATX55:ATZ55"/>
    <mergeCell ref="AUF55:AUH55"/>
    <mergeCell ref="AUN55:AUP55"/>
    <mergeCell ref="ART55:ARV55"/>
    <mergeCell ref="ASB55:ASD55"/>
    <mergeCell ref="ASJ55:ASL55"/>
    <mergeCell ref="ASR55:AST55"/>
    <mergeCell ref="ASZ55:ATB55"/>
    <mergeCell ref="BCN55:BCP55"/>
    <mergeCell ref="BCV55:BCX55"/>
    <mergeCell ref="BDD55:BDF55"/>
    <mergeCell ref="BDL55:BDN55"/>
    <mergeCell ref="BDT55:BDV55"/>
    <mergeCell ref="BAZ55:BBB55"/>
    <mergeCell ref="BBH55:BBJ55"/>
    <mergeCell ref="BBP55:BBR55"/>
    <mergeCell ref="BBX55:BBZ55"/>
    <mergeCell ref="BCF55:BCH55"/>
    <mergeCell ref="AZL55:AZN55"/>
    <mergeCell ref="AZT55:AZV55"/>
    <mergeCell ref="BAB55:BAD55"/>
    <mergeCell ref="BAJ55:BAL55"/>
    <mergeCell ref="BAR55:BAT55"/>
    <mergeCell ref="AXX55:AXZ55"/>
    <mergeCell ref="AYF55:AYH55"/>
    <mergeCell ref="AYN55:AYP55"/>
    <mergeCell ref="AYV55:AYX55"/>
    <mergeCell ref="AZD55:AZF55"/>
    <mergeCell ref="BIR55:BIT55"/>
    <mergeCell ref="BIZ55:BJB55"/>
    <mergeCell ref="BJH55:BJJ55"/>
    <mergeCell ref="BJP55:BJR55"/>
    <mergeCell ref="BJX55:BJZ55"/>
    <mergeCell ref="BHD55:BHF55"/>
    <mergeCell ref="BHL55:BHN55"/>
    <mergeCell ref="BHT55:BHV55"/>
    <mergeCell ref="BIB55:BID55"/>
    <mergeCell ref="BIJ55:BIL55"/>
    <mergeCell ref="BFP55:BFR55"/>
    <mergeCell ref="BFX55:BFZ55"/>
    <mergeCell ref="BGF55:BGH55"/>
    <mergeCell ref="BGN55:BGP55"/>
    <mergeCell ref="BGV55:BGX55"/>
    <mergeCell ref="BEB55:BED55"/>
    <mergeCell ref="BEJ55:BEL55"/>
    <mergeCell ref="BER55:BET55"/>
    <mergeCell ref="BEZ55:BFB55"/>
    <mergeCell ref="BFH55:BFJ55"/>
    <mergeCell ref="BOV55:BOX55"/>
    <mergeCell ref="BPD55:BPF55"/>
    <mergeCell ref="BPL55:BPN55"/>
    <mergeCell ref="BPT55:BPV55"/>
    <mergeCell ref="BQB55:BQD55"/>
    <mergeCell ref="BNH55:BNJ55"/>
    <mergeCell ref="BNP55:BNR55"/>
    <mergeCell ref="BNX55:BNZ55"/>
    <mergeCell ref="BOF55:BOH55"/>
    <mergeCell ref="BON55:BOP55"/>
    <mergeCell ref="BLT55:BLV55"/>
    <mergeCell ref="BMB55:BMD55"/>
    <mergeCell ref="BMJ55:BML55"/>
    <mergeCell ref="BMR55:BMT55"/>
    <mergeCell ref="BMZ55:BNB55"/>
    <mergeCell ref="BKF55:BKH55"/>
    <mergeCell ref="BKN55:BKP55"/>
    <mergeCell ref="BKV55:BKX55"/>
    <mergeCell ref="BLD55:BLF55"/>
    <mergeCell ref="BLL55:BLN55"/>
    <mergeCell ref="BUZ55:BVB55"/>
    <mergeCell ref="BVH55:BVJ55"/>
    <mergeCell ref="BVP55:BVR55"/>
    <mergeCell ref="BVX55:BVZ55"/>
    <mergeCell ref="BWF55:BWH55"/>
    <mergeCell ref="BTL55:BTN55"/>
    <mergeCell ref="BTT55:BTV55"/>
    <mergeCell ref="BUB55:BUD55"/>
    <mergeCell ref="BUJ55:BUL55"/>
    <mergeCell ref="BUR55:BUT55"/>
    <mergeCell ref="BRX55:BRZ55"/>
    <mergeCell ref="BSF55:BSH55"/>
    <mergeCell ref="BSN55:BSP55"/>
    <mergeCell ref="BSV55:BSX55"/>
    <mergeCell ref="BTD55:BTF55"/>
    <mergeCell ref="BQJ55:BQL55"/>
    <mergeCell ref="BQR55:BQT55"/>
    <mergeCell ref="BQZ55:BRB55"/>
    <mergeCell ref="BRH55:BRJ55"/>
    <mergeCell ref="BRP55:BRR55"/>
    <mergeCell ref="CBD55:CBF55"/>
    <mergeCell ref="CBL55:CBN55"/>
    <mergeCell ref="CBT55:CBV55"/>
    <mergeCell ref="CCB55:CCD55"/>
    <mergeCell ref="CCJ55:CCL55"/>
    <mergeCell ref="BZP55:BZR55"/>
    <mergeCell ref="BZX55:BZZ55"/>
    <mergeCell ref="CAF55:CAH55"/>
    <mergeCell ref="CAN55:CAP55"/>
    <mergeCell ref="CAV55:CAX55"/>
    <mergeCell ref="BYB55:BYD55"/>
    <mergeCell ref="BYJ55:BYL55"/>
    <mergeCell ref="BYR55:BYT55"/>
    <mergeCell ref="BYZ55:BZB55"/>
    <mergeCell ref="BZH55:BZJ55"/>
    <mergeCell ref="BWN55:BWP55"/>
    <mergeCell ref="BWV55:BWX55"/>
    <mergeCell ref="BXD55:BXF55"/>
    <mergeCell ref="BXL55:BXN55"/>
    <mergeCell ref="BXT55:BXV55"/>
    <mergeCell ref="CHH55:CHJ55"/>
    <mergeCell ref="CHP55:CHR55"/>
    <mergeCell ref="CHX55:CHZ55"/>
    <mergeCell ref="CIF55:CIH55"/>
    <mergeCell ref="CIN55:CIP55"/>
    <mergeCell ref="CFT55:CFV55"/>
    <mergeCell ref="CGB55:CGD55"/>
    <mergeCell ref="CGJ55:CGL55"/>
    <mergeCell ref="CGR55:CGT55"/>
    <mergeCell ref="CGZ55:CHB55"/>
    <mergeCell ref="CEF55:CEH55"/>
    <mergeCell ref="CEN55:CEP55"/>
    <mergeCell ref="CEV55:CEX55"/>
    <mergeCell ref="CFD55:CFF55"/>
    <mergeCell ref="CFL55:CFN55"/>
    <mergeCell ref="CCR55:CCT55"/>
    <mergeCell ref="CCZ55:CDB55"/>
    <mergeCell ref="CDH55:CDJ55"/>
    <mergeCell ref="CDP55:CDR55"/>
    <mergeCell ref="CDX55:CDZ55"/>
    <mergeCell ref="CNL55:CNN55"/>
    <mergeCell ref="CNT55:CNV55"/>
    <mergeCell ref="COB55:COD55"/>
    <mergeCell ref="COJ55:COL55"/>
    <mergeCell ref="COR55:COT55"/>
    <mergeCell ref="CLX55:CLZ55"/>
    <mergeCell ref="CMF55:CMH55"/>
    <mergeCell ref="CMN55:CMP55"/>
    <mergeCell ref="CMV55:CMX55"/>
    <mergeCell ref="CND55:CNF55"/>
    <mergeCell ref="CKJ55:CKL55"/>
    <mergeCell ref="CKR55:CKT55"/>
    <mergeCell ref="CKZ55:CLB55"/>
    <mergeCell ref="CLH55:CLJ55"/>
    <mergeCell ref="CLP55:CLR55"/>
    <mergeCell ref="CIV55:CIX55"/>
    <mergeCell ref="CJD55:CJF55"/>
    <mergeCell ref="CJL55:CJN55"/>
    <mergeCell ref="CJT55:CJV55"/>
    <mergeCell ref="CKB55:CKD55"/>
    <mergeCell ref="CTP55:CTR55"/>
    <mergeCell ref="CTX55:CTZ55"/>
    <mergeCell ref="CUF55:CUH55"/>
    <mergeCell ref="CUN55:CUP55"/>
    <mergeCell ref="CUV55:CUX55"/>
    <mergeCell ref="CSB55:CSD55"/>
    <mergeCell ref="CSJ55:CSL55"/>
    <mergeCell ref="CSR55:CST55"/>
    <mergeCell ref="CSZ55:CTB55"/>
    <mergeCell ref="CTH55:CTJ55"/>
    <mergeCell ref="CQN55:CQP55"/>
    <mergeCell ref="CQV55:CQX55"/>
    <mergeCell ref="CRD55:CRF55"/>
    <mergeCell ref="CRL55:CRN55"/>
    <mergeCell ref="CRT55:CRV55"/>
    <mergeCell ref="COZ55:CPB55"/>
    <mergeCell ref="CPH55:CPJ55"/>
    <mergeCell ref="CPP55:CPR55"/>
    <mergeCell ref="CPX55:CPZ55"/>
    <mergeCell ref="CQF55:CQH55"/>
    <mergeCell ref="CZT55:CZV55"/>
    <mergeCell ref="DAB55:DAD55"/>
    <mergeCell ref="DAJ55:DAL55"/>
    <mergeCell ref="DAR55:DAT55"/>
    <mergeCell ref="DAZ55:DBB55"/>
    <mergeCell ref="CYF55:CYH55"/>
    <mergeCell ref="CYN55:CYP55"/>
    <mergeCell ref="CYV55:CYX55"/>
    <mergeCell ref="CZD55:CZF55"/>
    <mergeCell ref="CZL55:CZN55"/>
    <mergeCell ref="CWR55:CWT55"/>
    <mergeCell ref="CWZ55:CXB55"/>
    <mergeCell ref="CXH55:CXJ55"/>
    <mergeCell ref="CXP55:CXR55"/>
    <mergeCell ref="CXX55:CXZ55"/>
    <mergeCell ref="CVD55:CVF55"/>
    <mergeCell ref="CVL55:CVN55"/>
    <mergeCell ref="CVT55:CVV55"/>
    <mergeCell ref="CWB55:CWD55"/>
    <mergeCell ref="CWJ55:CWL55"/>
    <mergeCell ref="DFX55:DFZ55"/>
    <mergeCell ref="DGF55:DGH55"/>
    <mergeCell ref="DGN55:DGP55"/>
    <mergeCell ref="DGV55:DGX55"/>
    <mergeCell ref="DHD55:DHF55"/>
    <mergeCell ref="DEJ55:DEL55"/>
    <mergeCell ref="DER55:DET55"/>
    <mergeCell ref="DEZ55:DFB55"/>
    <mergeCell ref="DFH55:DFJ55"/>
    <mergeCell ref="DFP55:DFR55"/>
    <mergeCell ref="DCV55:DCX55"/>
    <mergeCell ref="DDD55:DDF55"/>
    <mergeCell ref="DDL55:DDN55"/>
    <mergeCell ref="DDT55:DDV55"/>
    <mergeCell ref="DEB55:DED55"/>
    <mergeCell ref="DBH55:DBJ55"/>
    <mergeCell ref="DBP55:DBR55"/>
    <mergeCell ref="DBX55:DBZ55"/>
    <mergeCell ref="DCF55:DCH55"/>
    <mergeCell ref="DCN55:DCP55"/>
    <mergeCell ref="DMB55:DMD55"/>
    <mergeCell ref="DMJ55:DML55"/>
    <mergeCell ref="DMR55:DMT55"/>
    <mergeCell ref="DMZ55:DNB55"/>
    <mergeCell ref="DNH55:DNJ55"/>
    <mergeCell ref="DKN55:DKP55"/>
    <mergeCell ref="DKV55:DKX55"/>
    <mergeCell ref="DLD55:DLF55"/>
    <mergeCell ref="DLL55:DLN55"/>
    <mergeCell ref="DLT55:DLV55"/>
    <mergeCell ref="DIZ55:DJB55"/>
    <mergeCell ref="DJH55:DJJ55"/>
    <mergeCell ref="DJP55:DJR55"/>
    <mergeCell ref="DJX55:DJZ55"/>
    <mergeCell ref="DKF55:DKH55"/>
    <mergeCell ref="DHL55:DHN55"/>
    <mergeCell ref="DHT55:DHV55"/>
    <mergeCell ref="DIB55:DID55"/>
    <mergeCell ref="DIJ55:DIL55"/>
    <mergeCell ref="DIR55:DIT55"/>
    <mergeCell ref="DSF55:DSH55"/>
    <mergeCell ref="DSN55:DSP55"/>
    <mergeCell ref="DSV55:DSX55"/>
    <mergeCell ref="DTD55:DTF55"/>
    <mergeCell ref="DTL55:DTN55"/>
    <mergeCell ref="DQR55:DQT55"/>
    <mergeCell ref="DQZ55:DRB55"/>
    <mergeCell ref="DRH55:DRJ55"/>
    <mergeCell ref="DRP55:DRR55"/>
    <mergeCell ref="DRX55:DRZ55"/>
    <mergeCell ref="DPD55:DPF55"/>
    <mergeCell ref="DPL55:DPN55"/>
    <mergeCell ref="DPT55:DPV55"/>
    <mergeCell ref="DQB55:DQD55"/>
    <mergeCell ref="DQJ55:DQL55"/>
    <mergeCell ref="DNP55:DNR55"/>
    <mergeCell ref="DNX55:DNZ55"/>
    <mergeCell ref="DOF55:DOH55"/>
    <mergeCell ref="DON55:DOP55"/>
    <mergeCell ref="DOV55:DOX55"/>
    <mergeCell ref="DYJ55:DYL55"/>
    <mergeCell ref="DYR55:DYT55"/>
    <mergeCell ref="DYZ55:DZB55"/>
    <mergeCell ref="DZH55:DZJ55"/>
    <mergeCell ref="DZP55:DZR55"/>
    <mergeCell ref="DWV55:DWX55"/>
    <mergeCell ref="DXD55:DXF55"/>
    <mergeCell ref="DXL55:DXN55"/>
    <mergeCell ref="DXT55:DXV55"/>
    <mergeCell ref="DYB55:DYD55"/>
    <mergeCell ref="DVH55:DVJ55"/>
    <mergeCell ref="DVP55:DVR55"/>
    <mergeCell ref="DVX55:DVZ55"/>
    <mergeCell ref="DWF55:DWH55"/>
    <mergeCell ref="DWN55:DWP55"/>
    <mergeCell ref="DTT55:DTV55"/>
    <mergeCell ref="DUB55:DUD55"/>
    <mergeCell ref="DUJ55:DUL55"/>
    <mergeCell ref="DUR55:DUT55"/>
    <mergeCell ref="DUZ55:DVB55"/>
    <mergeCell ref="EEN55:EEP55"/>
    <mergeCell ref="EEV55:EEX55"/>
    <mergeCell ref="EFD55:EFF55"/>
    <mergeCell ref="EFL55:EFN55"/>
    <mergeCell ref="EFT55:EFV55"/>
    <mergeCell ref="ECZ55:EDB55"/>
    <mergeCell ref="EDH55:EDJ55"/>
    <mergeCell ref="EDP55:EDR55"/>
    <mergeCell ref="EDX55:EDZ55"/>
    <mergeCell ref="EEF55:EEH55"/>
    <mergeCell ref="EBL55:EBN55"/>
    <mergeCell ref="EBT55:EBV55"/>
    <mergeCell ref="ECB55:ECD55"/>
    <mergeCell ref="ECJ55:ECL55"/>
    <mergeCell ref="ECR55:ECT55"/>
    <mergeCell ref="DZX55:DZZ55"/>
    <mergeCell ref="EAF55:EAH55"/>
    <mergeCell ref="EAN55:EAP55"/>
    <mergeCell ref="EAV55:EAX55"/>
    <mergeCell ref="EBD55:EBF55"/>
    <mergeCell ref="EKR55:EKT55"/>
    <mergeCell ref="EKZ55:ELB55"/>
    <mergeCell ref="ELH55:ELJ55"/>
    <mergeCell ref="ELP55:ELR55"/>
    <mergeCell ref="ELX55:ELZ55"/>
    <mergeCell ref="EJD55:EJF55"/>
    <mergeCell ref="EJL55:EJN55"/>
    <mergeCell ref="EJT55:EJV55"/>
    <mergeCell ref="EKB55:EKD55"/>
    <mergeCell ref="EKJ55:EKL55"/>
    <mergeCell ref="EHP55:EHR55"/>
    <mergeCell ref="EHX55:EHZ55"/>
    <mergeCell ref="EIF55:EIH55"/>
    <mergeCell ref="EIN55:EIP55"/>
    <mergeCell ref="EIV55:EIX55"/>
    <mergeCell ref="EGB55:EGD55"/>
    <mergeCell ref="EGJ55:EGL55"/>
    <mergeCell ref="EGR55:EGT55"/>
    <mergeCell ref="EGZ55:EHB55"/>
    <mergeCell ref="EHH55:EHJ55"/>
    <mergeCell ref="EQV55:EQX55"/>
    <mergeCell ref="ERD55:ERF55"/>
    <mergeCell ref="ERL55:ERN55"/>
    <mergeCell ref="ERT55:ERV55"/>
    <mergeCell ref="ESB55:ESD55"/>
    <mergeCell ref="EPH55:EPJ55"/>
    <mergeCell ref="EPP55:EPR55"/>
    <mergeCell ref="EPX55:EPZ55"/>
    <mergeCell ref="EQF55:EQH55"/>
    <mergeCell ref="EQN55:EQP55"/>
    <mergeCell ref="ENT55:ENV55"/>
    <mergeCell ref="EOB55:EOD55"/>
    <mergeCell ref="EOJ55:EOL55"/>
    <mergeCell ref="EOR55:EOT55"/>
    <mergeCell ref="EOZ55:EPB55"/>
    <mergeCell ref="EMF55:EMH55"/>
    <mergeCell ref="EMN55:EMP55"/>
    <mergeCell ref="EMV55:EMX55"/>
    <mergeCell ref="END55:ENF55"/>
    <mergeCell ref="ENL55:ENN55"/>
    <mergeCell ref="EWZ55:EXB55"/>
    <mergeCell ref="EXH55:EXJ55"/>
    <mergeCell ref="EXP55:EXR55"/>
    <mergeCell ref="EXX55:EXZ55"/>
    <mergeCell ref="EYF55:EYH55"/>
    <mergeCell ref="EVL55:EVN55"/>
    <mergeCell ref="EVT55:EVV55"/>
    <mergeCell ref="EWB55:EWD55"/>
    <mergeCell ref="EWJ55:EWL55"/>
    <mergeCell ref="EWR55:EWT55"/>
    <mergeCell ref="ETX55:ETZ55"/>
    <mergeCell ref="EUF55:EUH55"/>
    <mergeCell ref="EUN55:EUP55"/>
    <mergeCell ref="EUV55:EUX55"/>
    <mergeCell ref="EVD55:EVF55"/>
    <mergeCell ref="ESJ55:ESL55"/>
    <mergeCell ref="ESR55:EST55"/>
    <mergeCell ref="ESZ55:ETB55"/>
    <mergeCell ref="ETH55:ETJ55"/>
    <mergeCell ref="ETP55:ETR55"/>
    <mergeCell ref="FDD55:FDF55"/>
    <mergeCell ref="FDL55:FDN55"/>
    <mergeCell ref="FDT55:FDV55"/>
    <mergeCell ref="FEB55:FED55"/>
    <mergeCell ref="FEJ55:FEL55"/>
    <mergeCell ref="FBP55:FBR55"/>
    <mergeCell ref="FBX55:FBZ55"/>
    <mergeCell ref="FCF55:FCH55"/>
    <mergeCell ref="FCN55:FCP55"/>
    <mergeCell ref="FCV55:FCX55"/>
    <mergeCell ref="FAB55:FAD55"/>
    <mergeCell ref="FAJ55:FAL55"/>
    <mergeCell ref="FAR55:FAT55"/>
    <mergeCell ref="FAZ55:FBB55"/>
    <mergeCell ref="FBH55:FBJ55"/>
    <mergeCell ref="EYN55:EYP55"/>
    <mergeCell ref="EYV55:EYX55"/>
    <mergeCell ref="EZD55:EZF55"/>
    <mergeCell ref="EZL55:EZN55"/>
    <mergeCell ref="EZT55:EZV55"/>
    <mergeCell ref="FJH55:FJJ55"/>
    <mergeCell ref="FJP55:FJR55"/>
    <mergeCell ref="FJX55:FJZ55"/>
    <mergeCell ref="FKF55:FKH55"/>
    <mergeCell ref="FKN55:FKP55"/>
    <mergeCell ref="FHT55:FHV55"/>
    <mergeCell ref="FIB55:FID55"/>
    <mergeCell ref="FIJ55:FIL55"/>
    <mergeCell ref="FIR55:FIT55"/>
    <mergeCell ref="FIZ55:FJB55"/>
    <mergeCell ref="FGF55:FGH55"/>
    <mergeCell ref="FGN55:FGP55"/>
    <mergeCell ref="FGV55:FGX55"/>
    <mergeCell ref="FHD55:FHF55"/>
    <mergeCell ref="FHL55:FHN55"/>
    <mergeCell ref="FER55:FET55"/>
    <mergeCell ref="FEZ55:FFB55"/>
    <mergeCell ref="FFH55:FFJ55"/>
    <mergeCell ref="FFP55:FFR55"/>
    <mergeCell ref="FFX55:FFZ55"/>
    <mergeCell ref="FPL55:FPN55"/>
    <mergeCell ref="FPT55:FPV55"/>
    <mergeCell ref="FQB55:FQD55"/>
    <mergeCell ref="FQJ55:FQL55"/>
    <mergeCell ref="FQR55:FQT55"/>
    <mergeCell ref="FNX55:FNZ55"/>
    <mergeCell ref="FOF55:FOH55"/>
    <mergeCell ref="FON55:FOP55"/>
    <mergeCell ref="FOV55:FOX55"/>
    <mergeCell ref="FPD55:FPF55"/>
    <mergeCell ref="FMJ55:FML55"/>
    <mergeCell ref="FMR55:FMT55"/>
    <mergeCell ref="FMZ55:FNB55"/>
    <mergeCell ref="FNH55:FNJ55"/>
    <mergeCell ref="FNP55:FNR55"/>
    <mergeCell ref="FKV55:FKX55"/>
    <mergeCell ref="FLD55:FLF55"/>
    <mergeCell ref="FLL55:FLN55"/>
    <mergeCell ref="FLT55:FLV55"/>
    <mergeCell ref="FMB55:FMD55"/>
    <mergeCell ref="FVP55:FVR55"/>
    <mergeCell ref="FVX55:FVZ55"/>
    <mergeCell ref="FWF55:FWH55"/>
    <mergeCell ref="FWN55:FWP55"/>
    <mergeCell ref="FWV55:FWX55"/>
    <mergeCell ref="FUB55:FUD55"/>
    <mergeCell ref="FUJ55:FUL55"/>
    <mergeCell ref="FUR55:FUT55"/>
    <mergeCell ref="FUZ55:FVB55"/>
    <mergeCell ref="FVH55:FVJ55"/>
    <mergeCell ref="FSN55:FSP55"/>
    <mergeCell ref="FSV55:FSX55"/>
    <mergeCell ref="FTD55:FTF55"/>
    <mergeCell ref="FTL55:FTN55"/>
    <mergeCell ref="FTT55:FTV55"/>
    <mergeCell ref="FQZ55:FRB55"/>
    <mergeCell ref="FRH55:FRJ55"/>
    <mergeCell ref="FRP55:FRR55"/>
    <mergeCell ref="FRX55:FRZ55"/>
    <mergeCell ref="FSF55:FSH55"/>
    <mergeCell ref="GBT55:GBV55"/>
    <mergeCell ref="GCB55:GCD55"/>
    <mergeCell ref="GCJ55:GCL55"/>
    <mergeCell ref="GCR55:GCT55"/>
    <mergeCell ref="GCZ55:GDB55"/>
    <mergeCell ref="GAF55:GAH55"/>
    <mergeCell ref="GAN55:GAP55"/>
    <mergeCell ref="GAV55:GAX55"/>
    <mergeCell ref="GBD55:GBF55"/>
    <mergeCell ref="GBL55:GBN55"/>
    <mergeCell ref="FYR55:FYT55"/>
    <mergeCell ref="FYZ55:FZB55"/>
    <mergeCell ref="FZH55:FZJ55"/>
    <mergeCell ref="FZP55:FZR55"/>
    <mergeCell ref="FZX55:FZZ55"/>
    <mergeCell ref="FXD55:FXF55"/>
    <mergeCell ref="FXL55:FXN55"/>
    <mergeCell ref="FXT55:FXV55"/>
    <mergeCell ref="FYB55:FYD55"/>
    <mergeCell ref="FYJ55:FYL55"/>
    <mergeCell ref="GHX55:GHZ55"/>
    <mergeCell ref="GIF55:GIH55"/>
    <mergeCell ref="GIN55:GIP55"/>
    <mergeCell ref="GIV55:GIX55"/>
    <mergeCell ref="GJD55:GJF55"/>
    <mergeCell ref="GGJ55:GGL55"/>
    <mergeCell ref="GGR55:GGT55"/>
    <mergeCell ref="GGZ55:GHB55"/>
    <mergeCell ref="GHH55:GHJ55"/>
    <mergeCell ref="GHP55:GHR55"/>
    <mergeCell ref="GEV55:GEX55"/>
    <mergeCell ref="GFD55:GFF55"/>
    <mergeCell ref="GFL55:GFN55"/>
    <mergeCell ref="GFT55:GFV55"/>
    <mergeCell ref="GGB55:GGD55"/>
    <mergeCell ref="GDH55:GDJ55"/>
    <mergeCell ref="GDP55:GDR55"/>
    <mergeCell ref="GDX55:GDZ55"/>
    <mergeCell ref="GEF55:GEH55"/>
    <mergeCell ref="GEN55:GEP55"/>
    <mergeCell ref="GOB55:GOD55"/>
    <mergeCell ref="GOJ55:GOL55"/>
    <mergeCell ref="GOR55:GOT55"/>
    <mergeCell ref="GOZ55:GPB55"/>
    <mergeCell ref="GPH55:GPJ55"/>
    <mergeCell ref="GMN55:GMP55"/>
    <mergeCell ref="GMV55:GMX55"/>
    <mergeCell ref="GND55:GNF55"/>
    <mergeCell ref="GNL55:GNN55"/>
    <mergeCell ref="GNT55:GNV55"/>
    <mergeCell ref="GKZ55:GLB55"/>
    <mergeCell ref="GLH55:GLJ55"/>
    <mergeCell ref="GLP55:GLR55"/>
    <mergeCell ref="GLX55:GLZ55"/>
    <mergeCell ref="GMF55:GMH55"/>
    <mergeCell ref="GJL55:GJN55"/>
    <mergeCell ref="GJT55:GJV55"/>
    <mergeCell ref="GKB55:GKD55"/>
    <mergeCell ref="GKJ55:GKL55"/>
    <mergeCell ref="GKR55:GKT55"/>
    <mergeCell ref="GUF55:GUH55"/>
    <mergeCell ref="GUN55:GUP55"/>
    <mergeCell ref="GUV55:GUX55"/>
    <mergeCell ref="GVD55:GVF55"/>
    <mergeCell ref="GVL55:GVN55"/>
    <mergeCell ref="GSR55:GST55"/>
    <mergeCell ref="GSZ55:GTB55"/>
    <mergeCell ref="GTH55:GTJ55"/>
    <mergeCell ref="GTP55:GTR55"/>
    <mergeCell ref="GTX55:GTZ55"/>
    <mergeCell ref="GRD55:GRF55"/>
    <mergeCell ref="GRL55:GRN55"/>
    <mergeCell ref="GRT55:GRV55"/>
    <mergeCell ref="GSB55:GSD55"/>
    <mergeCell ref="GSJ55:GSL55"/>
    <mergeCell ref="GPP55:GPR55"/>
    <mergeCell ref="GPX55:GPZ55"/>
    <mergeCell ref="GQF55:GQH55"/>
    <mergeCell ref="GQN55:GQP55"/>
    <mergeCell ref="GQV55:GQX55"/>
    <mergeCell ref="HAJ55:HAL55"/>
    <mergeCell ref="HAR55:HAT55"/>
    <mergeCell ref="HAZ55:HBB55"/>
    <mergeCell ref="HBH55:HBJ55"/>
    <mergeCell ref="HBP55:HBR55"/>
    <mergeCell ref="GYV55:GYX55"/>
    <mergeCell ref="GZD55:GZF55"/>
    <mergeCell ref="GZL55:GZN55"/>
    <mergeCell ref="GZT55:GZV55"/>
    <mergeCell ref="HAB55:HAD55"/>
    <mergeCell ref="GXH55:GXJ55"/>
    <mergeCell ref="GXP55:GXR55"/>
    <mergeCell ref="GXX55:GXZ55"/>
    <mergeCell ref="GYF55:GYH55"/>
    <mergeCell ref="GYN55:GYP55"/>
    <mergeCell ref="GVT55:GVV55"/>
    <mergeCell ref="GWB55:GWD55"/>
    <mergeCell ref="GWJ55:GWL55"/>
    <mergeCell ref="GWR55:GWT55"/>
    <mergeCell ref="GWZ55:GXB55"/>
    <mergeCell ref="HGN55:HGP55"/>
    <mergeCell ref="HGV55:HGX55"/>
    <mergeCell ref="HHD55:HHF55"/>
    <mergeCell ref="HHL55:HHN55"/>
    <mergeCell ref="HHT55:HHV55"/>
    <mergeCell ref="HEZ55:HFB55"/>
    <mergeCell ref="HFH55:HFJ55"/>
    <mergeCell ref="HFP55:HFR55"/>
    <mergeCell ref="HFX55:HFZ55"/>
    <mergeCell ref="HGF55:HGH55"/>
    <mergeCell ref="HDL55:HDN55"/>
    <mergeCell ref="HDT55:HDV55"/>
    <mergeCell ref="HEB55:HED55"/>
    <mergeCell ref="HEJ55:HEL55"/>
    <mergeCell ref="HER55:HET55"/>
    <mergeCell ref="HBX55:HBZ55"/>
    <mergeCell ref="HCF55:HCH55"/>
    <mergeCell ref="HCN55:HCP55"/>
    <mergeCell ref="HCV55:HCX55"/>
    <mergeCell ref="HDD55:HDF55"/>
    <mergeCell ref="HMR55:HMT55"/>
    <mergeCell ref="HMZ55:HNB55"/>
    <mergeCell ref="HNH55:HNJ55"/>
    <mergeCell ref="HNP55:HNR55"/>
    <mergeCell ref="HNX55:HNZ55"/>
    <mergeCell ref="HLD55:HLF55"/>
    <mergeCell ref="HLL55:HLN55"/>
    <mergeCell ref="HLT55:HLV55"/>
    <mergeCell ref="HMB55:HMD55"/>
    <mergeCell ref="HMJ55:HML55"/>
    <mergeCell ref="HJP55:HJR55"/>
    <mergeCell ref="HJX55:HJZ55"/>
    <mergeCell ref="HKF55:HKH55"/>
    <mergeCell ref="HKN55:HKP55"/>
    <mergeCell ref="HKV55:HKX55"/>
    <mergeCell ref="HIB55:HID55"/>
    <mergeCell ref="HIJ55:HIL55"/>
    <mergeCell ref="HIR55:HIT55"/>
    <mergeCell ref="HIZ55:HJB55"/>
    <mergeCell ref="HJH55:HJJ55"/>
    <mergeCell ref="HSV55:HSX55"/>
    <mergeCell ref="HTD55:HTF55"/>
    <mergeCell ref="HTL55:HTN55"/>
    <mergeCell ref="HTT55:HTV55"/>
    <mergeCell ref="HUB55:HUD55"/>
    <mergeCell ref="HRH55:HRJ55"/>
    <mergeCell ref="HRP55:HRR55"/>
    <mergeCell ref="HRX55:HRZ55"/>
    <mergeCell ref="HSF55:HSH55"/>
    <mergeCell ref="HSN55:HSP55"/>
    <mergeCell ref="HPT55:HPV55"/>
    <mergeCell ref="HQB55:HQD55"/>
    <mergeCell ref="HQJ55:HQL55"/>
    <mergeCell ref="HQR55:HQT55"/>
    <mergeCell ref="HQZ55:HRB55"/>
    <mergeCell ref="HOF55:HOH55"/>
    <mergeCell ref="HON55:HOP55"/>
    <mergeCell ref="HOV55:HOX55"/>
    <mergeCell ref="HPD55:HPF55"/>
    <mergeCell ref="HPL55:HPN55"/>
    <mergeCell ref="HYZ55:HZB55"/>
    <mergeCell ref="HZH55:HZJ55"/>
    <mergeCell ref="HZP55:HZR55"/>
    <mergeCell ref="HZX55:HZZ55"/>
    <mergeCell ref="IAF55:IAH55"/>
    <mergeCell ref="HXL55:HXN55"/>
    <mergeCell ref="HXT55:HXV55"/>
    <mergeCell ref="HYB55:HYD55"/>
    <mergeCell ref="HYJ55:HYL55"/>
    <mergeCell ref="HYR55:HYT55"/>
    <mergeCell ref="HVX55:HVZ55"/>
    <mergeCell ref="HWF55:HWH55"/>
    <mergeCell ref="HWN55:HWP55"/>
    <mergeCell ref="HWV55:HWX55"/>
    <mergeCell ref="HXD55:HXF55"/>
    <mergeCell ref="HUJ55:HUL55"/>
    <mergeCell ref="HUR55:HUT55"/>
    <mergeCell ref="HUZ55:HVB55"/>
    <mergeCell ref="HVH55:HVJ55"/>
    <mergeCell ref="HVP55:HVR55"/>
    <mergeCell ref="IFD55:IFF55"/>
    <mergeCell ref="IFL55:IFN55"/>
    <mergeCell ref="IFT55:IFV55"/>
    <mergeCell ref="IGB55:IGD55"/>
    <mergeCell ref="IGJ55:IGL55"/>
    <mergeCell ref="IDP55:IDR55"/>
    <mergeCell ref="IDX55:IDZ55"/>
    <mergeCell ref="IEF55:IEH55"/>
    <mergeCell ref="IEN55:IEP55"/>
    <mergeCell ref="IEV55:IEX55"/>
    <mergeCell ref="ICB55:ICD55"/>
    <mergeCell ref="ICJ55:ICL55"/>
    <mergeCell ref="ICR55:ICT55"/>
    <mergeCell ref="ICZ55:IDB55"/>
    <mergeCell ref="IDH55:IDJ55"/>
    <mergeCell ref="IAN55:IAP55"/>
    <mergeCell ref="IAV55:IAX55"/>
    <mergeCell ref="IBD55:IBF55"/>
    <mergeCell ref="IBL55:IBN55"/>
    <mergeCell ref="IBT55:IBV55"/>
    <mergeCell ref="ILH55:ILJ55"/>
    <mergeCell ref="ILP55:ILR55"/>
    <mergeCell ref="ILX55:ILZ55"/>
    <mergeCell ref="IMF55:IMH55"/>
    <mergeCell ref="IMN55:IMP55"/>
    <mergeCell ref="IJT55:IJV55"/>
    <mergeCell ref="IKB55:IKD55"/>
    <mergeCell ref="IKJ55:IKL55"/>
    <mergeCell ref="IKR55:IKT55"/>
    <mergeCell ref="IKZ55:ILB55"/>
    <mergeCell ref="IIF55:IIH55"/>
    <mergeCell ref="IIN55:IIP55"/>
    <mergeCell ref="IIV55:IIX55"/>
    <mergeCell ref="IJD55:IJF55"/>
    <mergeCell ref="IJL55:IJN55"/>
    <mergeCell ref="IGR55:IGT55"/>
    <mergeCell ref="IGZ55:IHB55"/>
    <mergeCell ref="IHH55:IHJ55"/>
    <mergeCell ref="IHP55:IHR55"/>
    <mergeCell ref="IHX55:IHZ55"/>
    <mergeCell ref="IRL55:IRN55"/>
    <mergeCell ref="IRT55:IRV55"/>
    <mergeCell ref="ISB55:ISD55"/>
    <mergeCell ref="ISJ55:ISL55"/>
    <mergeCell ref="ISR55:IST55"/>
    <mergeCell ref="IPX55:IPZ55"/>
    <mergeCell ref="IQF55:IQH55"/>
    <mergeCell ref="IQN55:IQP55"/>
    <mergeCell ref="IQV55:IQX55"/>
    <mergeCell ref="IRD55:IRF55"/>
    <mergeCell ref="IOJ55:IOL55"/>
    <mergeCell ref="IOR55:IOT55"/>
    <mergeCell ref="IOZ55:IPB55"/>
    <mergeCell ref="IPH55:IPJ55"/>
    <mergeCell ref="IPP55:IPR55"/>
    <mergeCell ref="IMV55:IMX55"/>
    <mergeCell ref="IND55:INF55"/>
    <mergeCell ref="INL55:INN55"/>
    <mergeCell ref="INT55:INV55"/>
    <mergeCell ref="IOB55:IOD55"/>
    <mergeCell ref="IXP55:IXR55"/>
    <mergeCell ref="IXX55:IXZ55"/>
    <mergeCell ref="IYF55:IYH55"/>
    <mergeCell ref="IYN55:IYP55"/>
    <mergeCell ref="IYV55:IYX55"/>
    <mergeCell ref="IWB55:IWD55"/>
    <mergeCell ref="IWJ55:IWL55"/>
    <mergeCell ref="IWR55:IWT55"/>
    <mergeCell ref="IWZ55:IXB55"/>
    <mergeCell ref="IXH55:IXJ55"/>
    <mergeCell ref="IUN55:IUP55"/>
    <mergeCell ref="IUV55:IUX55"/>
    <mergeCell ref="IVD55:IVF55"/>
    <mergeCell ref="IVL55:IVN55"/>
    <mergeCell ref="IVT55:IVV55"/>
    <mergeCell ref="ISZ55:ITB55"/>
    <mergeCell ref="ITH55:ITJ55"/>
    <mergeCell ref="ITP55:ITR55"/>
    <mergeCell ref="ITX55:ITZ55"/>
    <mergeCell ref="IUF55:IUH55"/>
    <mergeCell ref="JDT55:JDV55"/>
    <mergeCell ref="JEB55:JED55"/>
    <mergeCell ref="JEJ55:JEL55"/>
    <mergeCell ref="JER55:JET55"/>
    <mergeCell ref="JEZ55:JFB55"/>
    <mergeCell ref="JCF55:JCH55"/>
    <mergeCell ref="JCN55:JCP55"/>
    <mergeCell ref="JCV55:JCX55"/>
    <mergeCell ref="JDD55:JDF55"/>
    <mergeCell ref="JDL55:JDN55"/>
    <mergeCell ref="JAR55:JAT55"/>
    <mergeCell ref="JAZ55:JBB55"/>
    <mergeCell ref="JBH55:JBJ55"/>
    <mergeCell ref="JBP55:JBR55"/>
    <mergeCell ref="JBX55:JBZ55"/>
    <mergeCell ref="IZD55:IZF55"/>
    <mergeCell ref="IZL55:IZN55"/>
    <mergeCell ref="IZT55:IZV55"/>
    <mergeCell ref="JAB55:JAD55"/>
    <mergeCell ref="JAJ55:JAL55"/>
    <mergeCell ref="JJX55:JJZ55"/>
    <mergeCell ref="JKF55:JKH55"/>
    <mergeCell ref="JKN55:JKP55"/>
    <mergeCell ref="JKV55:JKX55"/>
    <mergeCell ref="JLD55:JLF55"/>
    <mergeCell ref="JIJ55:JIL55"/>
    <mergeCell ref="JIR55:JIT55"/>
    <mergeCell ref="JIZ55:JJB55"/>
    <mergeCell ref="JJH55:JJJ55"/>
    <mergeCell ref="JJP55:JJR55"/>
    <mergeCell ref="JGV55:JGX55"/>
    <mergeCell ref="JHD55:JHF55"/>
    <mergeCell ref="JHL55:JHN55"/>
    <mergeCell ref="JHT55:JHV55"/>
    <mergeCell ref="JIB55:JID55"/>
    <mergeCell ref="JFH55:JFJ55"/>
    <mergeCell ref="JFP55:JFR55"/>
    <mergeCell ref="JFX55:JFZ55"/>
    <mergeCell ref="JGF55:JGH55"/>
    <mergeCell ref="JGN55:JGP55"/>
    <mergeCell ref="JQB55:JQD55"/>
    <mergeCell ref="JQJ55:JQL55"/>
    <mergeCell ref="JQR55:JQT55"/>
    <mergeCell ref="JQZ55:JRB55"/>
    <mergeCell ref="JRH55:JRJ55"/>
    <mergeCell ref="JON55:JOP55"/>
    <mergeCell ref="JOV55:JOX55"/>
    <mergeCell ref="JPD55:JPF55"/>
    <mergeCell ref="JPL55:JPN55"/>
    <mergeCell ref="JPT55:JPV55"/>
    <mergeCell ref="JMZ55:JNB55"/>
    <mergeCell ref="JNH55:JNJ55"/>
    <mergeCell ref="JNP55:JNR55"/>
    <mergeCell ref="JNX55:JNZ55"/>
    <mergeCell ref="JOF55:JOH55"/>
    <mergeCell ref="JLL55:JLN55"/>
    <mergeCell ref="JLT55:JLV55"/>
    <mergeCell ref="JMB55:JMD55"/>
    <mergeCell ref="JMJ55:JML55"/>
    <mergeCell ref="JMR55:JMT55"/>
    <mergeCell ref="JWF55:JWH55"/>
    <mergeCell ref="JWN55:JWP55"/>
    <mergeCell ref="JWV55:JWX55"/>
    <mergeCell ref="JXD55:JXF55"/>
    <mergeCell ref="JXL55:JXN55"/>
    <mergeCell ref="JUR55:JUT55"/>
    <mergeCell ref="JUZ55:JVB55"/>
    <mergeCell ref="JVH55:JVJ55"/>
    <mergeCell ref="JVP55:JVR55"/>
    <mergeCell ref="JVX55:JVZ55"/>
    <mergeCell ref="JTD55:JTF55"/>
    <mergeCell ref="JTL55:JTN55"/>
    <mergeCell ref="JTT55:JTV55"/>
    <mergeCell ref="JUB55:JUD55"/>
    <mergeCell ref="JUJ55:JUL55"/>
    <mergeCell ref="JRP55:JRR55"/>
    <mergeCell ref="JRX55:JRZ55"/>
    <mergeCell ref="JSF55:JSH55"/>
    <mergeCell ref="JSN55:JSP55"/>
    <mergeCell ref="JSV55:JSX55"/>
    <mergeCell ref="KCJ55:KCL55"/>
    <mergeCell ref="KCR55:KCT55"/>
    <mergeCell ref="KCZ55:KDB55"/>
    <mergeCell ref="KDH55:KDJ55"/>
    <mergeCell ref="KDP55:KDR55"/>
    <mergeCell ref="KAV55:KAX55"/>
    <mergeCell ref="KBD55:KBF55"/>
    <mergeCell ref="KBL55:KBN55"/>
    <mergeCell ref="KBT55:KBV55"/>
    <mergeCell ref="KCB55:KCD55"/>
    <mergeCell ref="JZH55:JZJ55"/>
    <mergeCell ref="JZP55:JZR55"/>
    <mergeCell ref="JZX55:JZZ55"/>
    <mergeCell ref="KAF55:KAH55"/>
    <mergeCell ref="KAN55:KAP55"/>
    <mergeCell ref="JXT55:JXV55"/>
    <mergeCell ref="JYB55:JYD55"/>
    <mergeCell ref="JYJ55:JYL55"/>
    <mergeCell ref="JYR55:JYT55"/>
    <mergeCell ref="JYZ55:JZB55"/>
    <mergeCell ref="KIN55:KIP55"/>
    <mergeCell ref="KIV55:KIX55"/>
    <mergeCell ref="KJD55:KJF55"/>
    <mergeCell ref="KJL55:KJN55"/>
    <mergeCell ref="KJT55:KJV55"/>
    <mergeCell ref="KGZ55:KHB55"/>
    <mergeCell ref="KHH55:KHJ55"/>
    <mergeCell ref="KHP55:KHR55"/>
    <mergeCell ref="KHX55:KHZ55"/>
    <mergeCell ref="KIF55:KIH55"/>
    <mergeCell ref="KFL55:KFN55"/>
    <mergeCell ref="KFT55:KFV55"/>
    <mergeCell ref="KGB55:KGD55"/>
    <mergeCell ref="KGJ55:KGL55"/>
    <mergeCell ref="KGR55:KGT55"/>
    <mergeCell ref="KDX55:KDZ55"/>
    <mergeCell ref="KEF55:KEH55"/>
    <mergeCell ref="KEN55:KEP55"/>
    <mergeCell ref="KEV55:KEX55"/>
    <mergeCell ref="KFD55:KFF55"/>
    <mergeCell ref="KOR55:KOT55"/>
    <mergeCell ref="KOZ55:KPB55"/>
    <mergeCell ref="KPH55:KPJ55"/>
    <mergeCell ref="KPP55:KPR55"/>
    <mergeCell ref="KPX55:KPZ55"/>
    <mergeCell ref="KND55:KNF55"/>
    <mergeCell ref="KNL55:KNN55"/>
    <mergeCell ref="KNT55:KNV55"/>
    <mergeCell ref="KOB55:KOD55"/>
    <mergeCell ref="KOJ55:KOL55"/>
    <mergeCell ref="KLP55:KLR55"/>
    <mergeCell ref="KLX55:KLZ55"/>
    <mergeCell ref="KMF55:KMH55"/>
    <mergeCell ref="KMN55:KMP55"/>
    <mergeCell ref="KMV55:KMX55"/>
    <mergeCell ref="KKB55:KKD55"/>
    <mergeCell ref="KKJ55:KKL55"/>
    <mergeCell ref="KKR55:KKT55"/>
    <mergeCell ref="KKZ55:KLB55"/>
    <mergeCell ref="KLH55:KLJ55"/>
    <mergeCell ref="KUV55:KUX55"/>
    <mergeCell ref="KVD55:KVF55"/>
    <mergeCell ref="KVL55:KVN55"/>
    <mergeCell ref="KVT55:KVV55"/>
    <mergeCell ref="KWB55:KWD55"/>
    <mergeCell ref="KTH55:KTJ55"/>
    <mergeCell ref="KTP55:KTR55"/>
    <mergeCell ref="KTX55:KTZ55"/>
    <mergeCell ref="KUF55:KUH55"/>
    <mergeCell ref="KUN55:KUP55"/>
    <mergeCell ref="KRT55:KRV55"/>
    <mergeCell ref="KSB55:KSD55"/>
    <mergeCell ref="KSJ55:KSL55"/>
    <mergeCell ref="KSR55:KST55"/>
    <mergeCell ref="KSZ55:KTB55"/>
    <mergeCell ref="KQF55:KQH55"/>
    <mergeCell ref="KQN55:KQP55"/>
    <mergeCell ref="KQV55:KQX55"/>
    <mergeCell ref="KRD55:KRF55"/>
    <mergeCell ref="KRL55:KRN55"/>
    <mergeCell ref="LAZ55:LBB55"/>
    <mergeCell ref="LBH55:LBJ55"/>
    <mergeCell ref="LBP55:LBR55"/>
    <mergeCell ref="LBX55:LBZ55"/>
    <mergeCell ref="LCF55:LCH55"/>
    <mergeCell ref="KZL55:KZN55"/>
    <mergeCell ref="KZT55:KZV55"/>
    <mergeCell ref="LAB55:LAD55"/>
    <mergeCell ref="LAJ55:LAL55"/>
    <mergeCell ref="LAR55:LAT55"/>
    <mergeCell ref="KXX55:KXZ55"/>
    <mergeCell ref="KYF55:KYH55"/>
    <mergeCell ref="KYN55:KYP55"/>
    <mergeCell ref="KYV55:KYX55"/>
    <mergeCell ref="KZD55:KZF55"/>
    <mergeCell ref="KWJ55:KWL55"/>
    <mergeCell ref="KWR55:KWT55"/>
    <mergeCell ref="KWZ55:KXB55"/>
    <mergeCell ref="KXH55:KXJ55"/>
    <mergeCell ref="KXP55:KXR55"/>
    <mergeCell ref="LHD55:LHF55"/>
    <mergeCell ref="LHL55:LHN55"/>
    <mergeCell ref="LHT55:LHV55"/>
    <mergeCell ref="LIB55:LID55"/>
    <mergeCell ref="LIJ55:LIL55"/>
    <mergeCell ref="LFP55:LFR55"/>
    <mergeCell ref="LFX55:LFZ55"/>
    <mergeCell ref="LGF55:LGH55"/>
    <mergeCell ref="LGN55:LGP55"/>
    <mergeCell ref="LGV55:LGX55"/>
    <mergeCell ref="LEB55:LED55"/>
    <mergeCell ref="LEJ55:LEL55"/>
    <mergeCell ref="LER55:LET55"/>
    <mergeCell ref="LEZ55:LFB55"/>
    <mergeCell ref="LFH55:LFJ55"/>
    <mergeCell ref="LCN55:LCP55"/>
    <mergeCell ref="LCV55:LCX55"/>
    <mergeCell ref="LDD55:LDF55"/>
    <mergeCell ref="LDL55:LDN55"/>
    <mergeCell ref="LDT55:LDV55"/>
    <mergeCell ref="LNH55:LNJ55"/>
    <mergeCell ref="LNP55:LNR55"/>
    <mergeCell ref="LNX55:LNZ55"/>
    <mergeCell ref="LOF55:LOH55"/>
    <mergeCell ref="LON55:LOP55"/>
    <mergeCell ref="LLT55:LLV55"/>
    <mergeCell ref="LMB55:LMD55"/>
    <mergeCell ref="LMJ55:LML55"/>
    <mergeCell ref="LMR55:LMT55"/>
    <mergeCell ref="LMZ55:LNB55"/>
    <mergeCell ref="LKF55:LKH55"/>
    <mergeCell ref="LKN55:LKP55"/>
    <mergeCell ref="LKV55:LKX55"/>
    <mergeCell ref="LLD55:LLF55"/>
    <mergeCell ref="LLL55:LLN55"/>
    <mergeCell ref="LIR55:LIT55"/>
    <mergeCell ref="LIZ55:LJB55"/>
    <mergeCell ref="LJH55:LJJ55"/>
    <mergeCell ref="LJP55:LJR55"/>
    <mergeCell ref="LJX55:LJZ55"/>
    <mergeCell ref="LTL55:LTN55"/>
    <mergeCell ref="LTT55:LTV55"/>
    <mergeCell ref="LUB55:LUD55"/>
    <mergeCell ref="LUJ55:LUL55"/>
    <mergeCell ref="LUR55:LUT55"/>
    <mergeCell ref="LRX55:LRZ55"/>
    <mergeCell ref="LSF55:LSH55"/>
    <mergeCell ref="LSN55:LSP55"/>
    <mergeCell ref="LSV55:LSX55"/>
    <mergeCell ref="LTD55:LTF55"/>
    <mergeCell ref="LQJ55:LQL55"/>
    <mergeCell ref="LQR55:LQT55"/>
    <mergeCell ref="LQZ55:LRB55"/>
    <mergeCell ref="LRH55:LRJ55"/>
    <mergeCell ref="LRP55:LRR55"/>
    <mergeCell ref="LOV55:LOX55"/>
    <mergeCell ref="LPD55:LPF55"/>
    <mergeCell ref="LPL55:LPN55"/>
    <mergeCell ref="LPT55:LPV55"/>
    <mergeCell ref="LQB55:LQD55"/>
    <mergeCell ref="LZP55:LZR55"/>
    <mergeCell ref="LZX55:LZZ55"/>
    <mergeCell ref="MAF55:MAH55"/>
    <mergeCell ref="MAN55:MAP55"/>
    <mergeCell ref="MAV55:MAX55"/>
    <mergeCell ref="LYB55:LYD55"/>
    <mergeCell ref="LYJ55:LYL55"/>
    <mergeCell ref="LYR55:LYT55"/>
    <mergeCell ref="LYZ55:LZB55"/>
    <mergeCell ref="LZH55:LZJ55"/>
    <mergeCell ref="LWN55:LWP55"/>
    <mergeCell ref="LWV55:LWX55"/>
    <mergeCell ref="LXD55:LXF55"/>
    <mergeCell ref="LXL55:LXN55"/>
    <mergeCell ref="LXT55:LXV55"/>
    <mergeCell ref="LUZ55:LVB55"/>
    <mergeCell ref="LVH55:LVJ55"/>
    <mergeCell ref="LVP55:LVR55"/>
    <mergeCell ref="LVX55:LVZ55"/>
    <mergeCell ref="LWF55:LWH55"/>
    <mergeCell ref="MFT55:MFV55"/>
    <mergeCell ref="MGB55:MGD55"/>
    <mergeCell ref="MGJ55:MGL55"/>
    <mergeCell ref="MGR55:MGT55"/>
    <mergeCell ref="MGZ55:MHB55"/>
    <mergeCell ref="MEF55:MEH55"/>
    <mergeCell ref="MEN55:MEP55"/>
    <mergeCell ref="MEV55:MEX55"/>
    <mergeCell ref="MFD55:MFF55"/>
    <mergeCell ref="MFL55:MFN55"/>
    <mergeCell ref="MCR55:MCT55"/>
    <mergeCell ref="MCZ55:MDB55"/>
    <mergeCell ref="MDH55:MDJ55"/>
    <mergeCell ref="MDP55:MDR55"/>
    <mergeCell ref="MDX55:MDZ55"/>
    <mergeCell ref="MBD55:MBF55"/>
    <mergeCell ref="MBL55:MBN55"/>
    <mergeCell ref="MBT55:MBV55"/>
    <mergeCell ref="MCB55:MCD55"/>
    <mergeCell ref="MCJ55:MCL55"/>
    <mergeCell ref="MLX55:MLZ55"/>
    <mergeCell ref="MMF55:MMH55"/>
    <mergeCell ref="MMN55:MMP55"/>
    <mergeCell ref="MMV55:MMX55"/>
    <mergeCell ref="MND55:MNF55"/>
    <mergeCell ref="MKJ55:MKL55"/>
    <mergeCell ref="MKR55:MKT55"/>
    <mergeCell ref="MKZ55:MLB55"/>
    <mergeCell ref="MLH55:MLJ55"/>
    <mergeCell ref="MLP55:MLR55"/>
    <mergeCell ref="MIV55:MIX55"/>
    <mergeCell ref="MJD55:MJF55"/>
    <mergeCell ref="MJL55:MJN55"/>
    <mergeCell ref="MJT55:MJV55"/>
    <mergeCell ref="MKB55:MKD55"/>
    <mergeCell ref="MHH55:MHJ55"/>
    <mergeCell ref="MHP55:MHR55"/>
    <mergeCell ref="MHX55:MHZ55"/>
    <mergeCell ref="MIF55:MIH55"/>
    <mergeCell ref="MIN55:MIP55"/>
    <mergeCell ref="MSB55:MSD55"/>
    <mergeCell ref="MSJ55:MSL55"/>
    <mergeCell ref="MSR55:MST55"/>
    <mergeCell ref="MSZ55:MTB55"/>
    <mergeCell ref="MTH55:MTJ55"/>
    <mergeCell ref="MQN55:MQP55"/>
    <mergeCell ref="MQV55:MQX55"/>
    <mergeCell ref="MRD55:MRF55"/>
    <mergeCell ref="MRL55:MRN55"/>
    <mergeCell ref="MRT55:MRV55"/>
    <mergeCell ref="MOZ55:MPB55"/>
    <mergeCell ref="MPH55:MPJ55"/>
    <mergeCell ref="MPP55:MPR55"/>
    <mergeCell ref="MPX55:MPZ55"/>
    <mergeCell ref="MQF55:MQH55"/>
    <mergeCell ref="MNL55:MNN55"/>
    <mergeCell ref="MNT55:MNV55"/>
    <mergeCell ref="MOB55:MOD55"/>
    <mergeCell ref="MOJ55:MOL55"/>
    <mergeCell ref="MOR55:MOT55"/>
    <mergeCell ref="MYF55:MYH55"/>
    <mergeCell ref="MYN55:MYP55"/>
    <mergeCell ref="MYV55:MYX55"/>
    <mergeCell ref="MZD55:MZF55"/>
    <mergeCell ref="MZL55:MZN55"/>
    <mergeCell ref="MWR55:MWT55"/>
    <mergeCell ref="MWZ55:MXB55"/>
    <mergeCell ref="MXH55:MXJ55"/>
    <mergeCell ref="MXP55:MXR55"/>
    <mergeCell ref="MXX55:MXZ55"/>
    <mergeCell ref="MVD55:MVF55"/>
    <mergeCell ref="MVL55:MVN55"/>
    <mergeCell ref="MVT55:MVV55"/>
    <mergeCell ref="MWB55:MWD55"/>
    <mergeCell ref="MWJ55:MWL55"/>
    <mergeCell ref="MTP55:MTR55"/>
    <mergeCell ref="MTX55:MTZ55"/>
    <mergeCell ref="MUF55:MUH55"/>
    <mergeCell ref="MUN55:MUP55"/>
    <mergeCell ref="MUV55:MUX55"/>
    <mergeCell ref="NEJ55:NEL55"/>
    <mergeCell ref="NER55:NET55"/>
    <mergeCell ref="NEZ55:NFB55"/>
    <mergeCell ref="NFH55:NFJ55"/>
    <mergeCell ref="NFP55:NFR55"/>
    <mergeCell ref="NCV55:NCX55"/>
    <mergeCell ref="NDD55:NDF55"/>
    <mergeCell ref="NDL55:NDN55"/>
    <mergeCell ref="NDT55:NDV55"/>
    <mergeCell ref="NEB55:NED55"/>
    <mergeCell ref="NBH55:NBJ55"/>
    <mergeCell ref="NBP55:NBR55"/>
    <mergeCell ref="NBX55:NBZ55"/>
    <mergeCell ref="NCF55:NCH55"/>
    <mergeCell ref="NCN55:NCP55"/>
    <mergeCell ref="MZT55:MZV55"/>
    <mergeCell ref="NAB55:NAD55"/>
    <mergeCell ref="NAJ55:NAL55"/>
    <mergeCell ref="NAR55:NAT55"/>
    <mergeCell ref="NAZ55:NBB55"/>
    <mergeCell ref="NKN55:NKP55"/>
    <mergeCell ref="NKV55:NKX55"/>
    <mergeCell ref="NLD55:NLF55"/>
    <mergeCell ref="NLL55:NLN55"/>
    <mergeCell ref="NLT55:NLV55"/>
    <mergeCell ref="NIZ55:NJB55"/>
    <mergeCell ref="NJH55:NJJ55"/>
    <mergeCell ref="NJP55:NJR55"/>
    <mergeCell ref="NJX55:NJZ55"/>
    <mergeCell ref="NKF55:NKH55"/>
    <mergeCell ref="NHL55:NHN55"/>
    <mergeCell ref="NHT55:NHV55"/>
    <mergeCell ref="NIB55:NID55"/>
    <mergeCell ref="NIJ55:NIL55"/>
    <mergeCell ref="NIR55:NIT55"/>
    <mergeCell ref="NFX55:NFZ55"/>
    <mergeCell ref="NGF55:NGH55"/>
    <mergeCell ref="NGN55:NGP55"/>
    <mergeCell ref="NGV55:NGX55"/>
    <mergeCell ref="NHD55:NHF55"/>
    <mergeCell ref="NQR55:NQT55"/>
    <mergeCell ref="NQZ55:NRB55"/>
    <mergeCell ref="NRH55:NRJ55"/>
    <mergeCell ref="NRP55:NRR55"/>
    <mergeCell ref="NRX55:NRZ55"/>
    <mergeCell ref="NPD55:NPF55"/>
    <mergeCell ref="NPL55:NPN55"/>
    <mergeCell ref="NPT55:NPV55"/>
    <mergeCell ref="NQB55:NQD55"/>
    <mergeCell ref="NQJ55:NQL55"/>
    <mergeCell ref="NNP55:NNR55"/>
    <mergeCell ref="NNX55:NNZ55"/>
    <mergeCell ref="NOF55:NOH55"/>
    <mergeCell ref="NON55:NOP55"/>
    <mergeCell ref="NOV55:NOX55"/>
    <mergeCell ref="NMB55:NMD55"/>
    <mergeCell ref="NMJ55:NML55"/>
    <mergeCell ref="NMR55:NMT55"/>
    <mergeCell ref="NMZ55:NNB55"/>
    <mergeCell ref="NNH55:NNJ55"/>
    <mergeCell ref="NWV55:NWX55"/>
    <mergeCell ref="NXD55:NXF55"/>
    <mergeCell ref="NXL55:NXN55"/>
    <mergeCell ref="NXT55:NXV55"/>
    <mergeCell ref="NYB55:NYD55"/>
    <mergeCell ref="NVH55:NVJ55"/>
    <mergeCell ref="NVP55:NVR55"/>
    <mergeCell ref="NVX55:NVZ55"/>
    <mergeCell ref="NWF55:NWH55"/>
    <mergeCell ref="NWN55:NWP55"/>
    <mergeCell ref="NTT55:NTV55"/>
    <mergeCell ref="NUB55:NUD55"/>
    <mergeCell ref="NUJ55:NUL55"/>
    <mergeCell ref="NUR55:NUT55"/>
    <mergeCell ref="NUZ55:NVB55"/>
    <mergeCell ref="NSF55:NSH55"/>
    <mergeCell ref="NSN55:NSP55"/>
    <mergeCell ref="NSV55:NSX55"/>
    <mergeCell ref="NTD55:NTF55"/>
    <mergeCell ref="NTL55:NTN55"/>
    <mergeCell ref="OCZ55:ODB55"/>
    <mergeCell ref="ODH55:ODJ55"/>
    <mergeCell ref="ODP55:ODR55"/>
    <mergeCell ref="ODX55:ODZ55"/>
    <mergeCell ref="OEF55:OEH55"/>
    <mergeCell ref="OBL55:OBN55"/>
    <mergeCell ref="OBT55:OBV55"/>
    <mergeCell ref="OCB55:OCD55"/>
    <mergeCell ref="OCJ55:OCL55"/>
    <mergeCell ref="OCR55:OCT55"/>
    <mergeCell ref="NZX55:NZZ55"/>
    <mergeCell ref="OAF55:OAH55"/>
    <mergeCell ref="OAN55:OAP55"/>
    <mergeCell ref="OAV55:OAX55"/>
    <mergeCell ref="OBD55:OBF55"/>
    <mergeCell ref="NYJ55:NYL55"/>
    <mergeCell ref="NYR55:NYT55"/>
    <mergeCell ref="NYZ55:NZB55"/>
    <mergeCell ref="NZH55:NZJ55"/>
    <mergeCell ref="NZP55:NZR55"/>
    <mergeCell ref="OJD55:OJF55"/>
    <mergeCell ref="OJL55:OJN55"/>
    <mergeCell ref="OJT55:OJV55"/>
    <mergeCell ref="OKB55:OKD55"/>
    <mergeCell ref="OKJ55:OKL55"/>
    <mergeCell ref="OHP55:OHR55"/>
    <mergeCell ref="OHX55:OHZ55"/>
    <mergeCell ref="OIF55:OIH55"/>
    <mergeCell ref="OIN55:OIP55"/>
    <mergeCell ref="OIV55:OIX55"/>
    <mergeCell ref="OGB55:OGD55"/>
    <mergeCell ref="OGJ55:OGL55"/>
    <mergeCell ref="OGR55:OGT55"/>
    <mergeCell ref="OGZ55:OHB55"/>
    <mergeCell ref="OHH55:OHJ55"/>
    <mergeCell ref="OEN55:OEP55"/>
    <mergeCell ref="OEV55:OEX55"/>
    <mergeCell ref="OFD55:OFF55"/>
    <mergeCell ref="OFL55:OFN55"/>
    <mergeCell ref="OFT55:OFV55"/>
    <mergeCell ref="OPH55:OPJ55"/>
    <mergeCell ref="OPP55:OPR55"/>
    <mergeCell ref="OPX55:OPZ55"/>
    <mergeCell ref="OQF55:OQH55"/>
    <mergeCell ref="OQN55:OQP55"/>
    <mergeCell ref="ONT55:ONV55"/>
    <mergeCell ref="OOB55:OOD55"/>
    <mergeCell ref="OOJ55:OOL55"/>
    <mergeCell ref="OOR55:OOT55"/>
    <mergeCell ref="OOZ55:OPB55"/>
    <mergeCell ref="OMF55:OMH55"/>
    <mergeCell ref="OMN55:OMP55"/>
    <mergeCell ref="OMV55:OMX55"/>
    <mergeCell ref="OND55:ONF55"/>
    <mergeCell ref="ONL55:ONN55"/>
    <mergeCell ref="OKR55:OKT55"/>
    <mergeCell ref="OKZ55:OLB55"/>
    <mergeCell ref="OLH55:OLJ55"/>
    <mergeCell ref="OLP55:OLR55"/>
    <mergeCell ref="OLX55:OLZ55"/>
    <mergeCell ref="OVL55:OVN55"/>
    <mergeCell ref="OVT55:OVV55"/>
    <mergeCell ref="OWB55:OWD55"/>
    <mergeCell ref="OWJ55:OWL55"/>
    <mergeCell ref="OWR55:OWT55"/>
    <mergeCell ref="OTX55:OTZ55"/>
    <mergeCell ref="OUF55:OUH55"/>
    <mergeCell ref="OUN55:OUP55"/>
    <mergeCell ref="OUV55:OUX55"/>
    <mergeCell ref="OVD55:OVF55"/>
    <mergeCell ref="OSJ55:OSL55"/>
    <mergeCell ref="OSR55:OST55"/>
    <mergeCell ref="OSZ55:OTB55"/>
    <mergeCell ref="OTH55:OTJ55"/>
    <mergeCell ref="OTP55:OTR55"/>
    <mergeCell ref="OQV55:OQX55"/>
    <mergeCell ref="ORD55:ORF55"/>
    <mergeCell ref="ORL55:ORN55"/>
    <mergeCell ref="ORT55:ORV55"/>
    <mergeCell ref="OSB55:OSD55"/>
    <mergeCell ref="PBP55:PBR55"/>
    <mergeCell ref="PBX55:PBZ55"/>
    <mergeCell ref="PCF55:PCH55"/>
    <mergeCell ref="PCN55:PCP55"/>
    <mergeCell ref="PCV55:PCX55"/>
    <mergeCell ref="PAB55:PAD55"/>
    <mergeCell ref="PAJ55:PAL55"/>
    <mergeCell ref="PAR55:PAT55"/>
    <mergeCell ref="PAZ55:PBB55"/>
    <mergeCell ref="PBH55:PBJ55"/>
    <mergeCell ref="OYN55:OYP55"/>
    <mergeCell ref="OYV55:OYX55"/>
    <mergeCell ref="OZD55:OZF55"/>
    <mergeCell ref="OZL55:OZN55"/>
    <mergeCell ref="OZT55:OZV55"/>
    <mergeCell ref="OWZ55:OXB55"/>
    <mergeCell ref="OXH55:OXJ55"/>
    <mergeCell ref="OXP55:OXR55"/>
    <mergeCell ref="OXX55:OXZ55"/>
    <mergeCell ref="OYF55:OYH55"/>
    <mergeCell ref="PHT55:PHV55"/>
    <mergeCell ref="PIB55:PID55"/>
    <mergeCell ref="PIJ55:PIL55"/>
    <mergeCell ref="PIR55:PIT55"/>
    <mergeCell ref="PIZ55:PJB55"/>
    <mergeCell ref="PGF55:PGH55"/>
    <mergeCell ref="PGN55:PGP55"/>
    <mergeCell ref="PGV55:PGX55"/>
    <mergeCell ref="PHD55:PHF55"/>
    <mergeCell ref="PHL55:PHN55"/>
    <mergeCell ref="PER55:PET55"/>
    <mergeCell ref="PEZ55:PFB55"/>
    <mergeCell ref="PFH55:PFJ55"/>
    <mergeCell ref="PFP55:PFR55"/>
    <mergeCell ref="PFX55:PFZ55"/>
    <mergeCell ref="PDD55:PDF55"/>
    <mergeCell ref="PDL55:PDN55"/>
    <mergeCell ref="PDT55:PDV55"/>
    <mergeCell ref="PEB55:PED55"/>
    <mergeCell ref="PEJ55:PEL55"/>
    <mergeCell ref="PNX55:PNZ55"/>
    <mergeCell ref="POF55:POH55"/>
    <mergeCell ref="PON55:POP55"/>
    <mergeCell ref="POV55:POX55"/>
    <mergeCell ref="PPD55:PPF55"/>
    <mergeCell ref="PMJ55:PML55"/>
    <mergeCell ref="PMR55:PMT55"/>
    <mergeCell ref="PMZ55:PNB55"/>
    <mergeCell ref="PNH55:PNJ55"/>
    <mergeCell ref="PNP55:PNR55"/>
    <mergeCell ref="PKV55:PKX55"/>
    <mergeCell ref="PLD55:PLF55"/>
    <mergeCell ref="PLL55:PLN55"/>
    <mergeCell ref="PLT55:PLV55"/>
    <mergeCell ref="PMB55:PMD55"/>
    <mergeCell ref="PJH55:PJJ55"/>
    <mergeCell ref="PJP55:PJR55"/>
    <mergeCell ref="PJX55:PJZ55"/>
    <mergeCell ref="PKF55:PKH55"/>
    <mergeCell ref="PKN55:PKP55"/>
    <mergeCell ref="PUB55:PUD55"/>
    <mergeCell ref="PUJ55:PUL55"/>
    <mergeCell ref="PUR55:PUT55"/>
    <mergeCell ref="PUZ55:PVB55"/>
    <mergeCell ref="PVH55:PVJ55"/>
    <mergeCell ref="PSN55:PSP55"/>
    <mergeCell ref="PSV55:PSX55"/>
    <mergeCell ref="PTD55:PTF55"/>
    <mergeCell ref="PTL55:PTN55"/>
    <mergeCell ref="PTT55:PTV55"/>
    <mergeCell ref="PQZ55:PRB55"/>
    <mergeCell ref="PRH55:PRJ55"/>
    <mergeCell ref="PRP55:PRR55"/>
    <mergeCell ref="PRX55:PRZ55"/>
    <mergeCell ref="PSF55:PSH55"/>
    <mergeCell ref="PPL55:PPN55"/>
    <mergeCell ref="PPT55:PPV55"/>
    <mergeCell ref="PQB55:PQD55"/>
    <mergeCell ref="PQJ55:PQL55"/>
    <mergeCell ref="PQR55:PQT55"/>
    <mergeCell ref="QAF55:QAH55"/>
    <mergeCell ref="QAN55:QAP55"/>
    <mergeCell ref="QAV55:QAX55"/>
    <mergeCell ref="QBD55:QBF55"/>
    <mergeCell ref="QBL55:QBN55"/>
    <mergeCell ref="PYR55:PYT55"/>
    <mergeCell ref="PYZ55:PZB55"/>
    <mergeCell ref="PZH55:PZJ55"/>
    <mergeCell ref="PZP55:PZR55"/>
    <mergeCell ref="PZX55:PZZ55"/>
    <mergeCell ref="PXD55:PXF55"/>
    <mergeCell ref="PXL55:PXN55"/>
    <mergeCell ref="PXT55:PXV55"/>
    <mergeCell ref="PYB55:PYD55"/>
    <mergeCell ref="PYJ55:PYL55"/>
    <mergeCell ref="PVP55:PVR55"/>
    <mergeCell ref="PVX55:PVZ55"/>
    <mergeCell ref="PWF55:PWH55"/>
    <mergeCell ref="PWN55:PWP55"/>
    <mergeCell ref="PWV55:PWX55"/>
    <mergeCell ref="QGJ55:QGL55"/>
    <mergeCell ref="QGR55:QGT55"/>
    <mergeCell ref="QGZ55:QHB55"/>
    <mergeCell ref="QHH55:QHJ55"/>
    <mergeCell ref="QHP55:QHR55"/>
    <mergeCell ref="QEV55:QEX55"/>
    <mergeCell ref="QFD55:QFF55"/>
    <mergeCell ref="QFL55:QFN55"/>
    <mergeCell ref="QFT55:QFV55"/>
    <mergeCell ref="QGB55:QGD55"/>
    <mergeCell ref="QDH55:QDJ55"/>
    <mergeCell ref="QDP55:QDR55"/>
    <mergeCell ref="QDX55:QDZ55"/>
    <mergeCell ref="QEF55:QEH55"/>
    <mergeCell ref="QEN55:QEP55"/>
    <mergeCell ref="QBT55:QBV55"/>
    <mergeCell ref="QCB55:QCD55"/>
    <mergeCell ref="QCJ55:QCL55"/>
    <mergeCell ref="QCR55:QCT55"/>
    <mergeCell ref="QCZ55:QDB55"/>
    <mergeCell ref="QMN55:QMP55"/>
    <mergeCell ref="QMV55:QMX55"/>
    <mergeCell ref="QND55:QNF55"/>
    <mergeCell ref="QNL55:QNN55"/>
    <mergeCell ref="QNT55:QNV55"/>
    <mergeCell ref="QKZ55:QLB55"/>
    <mergeCell ref="QLH55:QLJ55"/>
    <mergeCell ref="QLP55:QLR55"/>
    <mergeCell ref="QLX55:QLZ55"/>
    <mergeCell ref="QMF55:QMH55"/>
    <mergeCell ref="QJL55:QJN55"/>
    <mergeCell ref="QJT55:QJV55"/>
    <mergeCell ref="QKB55:QKD55"/>
    <mergeCell ref="QKJ55:QKL55"/>
    <mergeCell ref="QKR55:QKT55"/>
    <mergeCell ref="QHX55:QHZ55"/>
    <mergeCell ref="QIF55:QIH55"/>
    <mergeCell ref="QIN55:QIP55"/>
    <mergeCell ref="QIV55:QIX55"/>
    <mergeCell ref="QJD55:QJF55"/>
    <mergeCell ref="QSR55:QST55"/>
    <mergeCell ref="QSZ55:QTB55"/>
    <mergeCell ref="QTH55:QTJ55"/>
    <mergeCell ref="QTP55:QTR55"/>
    <mergeCell ref="QTX55:QTZ55"/>
    <mergeCell ref="QRD55:QRF55"/>
    <mergeCell ref="QRL55:QRN55"/>
    <mergeCell ref="QRT55:QRV55"/>
    <mergeCell ref="QSB55:QSD55"/>
    <mergeCell ref="QSJ55:QSL55"/>
    <mergeCell ref="QPP55:QPR55"/>
    <mergeCell ref="QPX55:QPZ55"/>
    <mergeCell ref="QQF55:QQH55"/>
    <mergeCell ref="QQN55:QQP55"/>
    <mergeCell ref="QQV55:QQX55"/>
    <mergeCell ref="QOB55:QOD55"/>
    <mergeCell ref="QOJ55:QOL55"/>
    <mergeCell ref="QOR55:QOT55"/>
    <mergeCell ref="QOZ55:QPB55"/>
    <mergeCell ref="QPH55:QPJ55"/>
    <mergeCell ref="QYV55:QYX55"/>
    <mergeCell ref="QZD55:QZF55"/>
    <mergeCell ref="QZL55:QZN55"/>
    <mergeCell ref="QZT55:QZV55"/>
    <mergeCell ref="RAB55:RAD55"/>
    <mergeCell ref="QXH55:QXJ55"/>
    <mergeCell ref="QXP55:QXR55"/>
    <mergeCell ref="QXX55:QXZ55"/>
    <mergeCell ref="QYF55:QYH55"/>
    <mergeCell ref="QYN55:QYP55"/>
    <mergeCell ref="QVT55:QVV55"/>
    <mergeCell ref="QWB55:QWD55"/>
    <mergeCell ref="QWJ55:QWL55"/>
    <mergeCell ref="QWR55:QWT55"/>
    <mergeCell ref="QWZ55:QXB55"/>
    <mergeCell ref="QUF55:QUH55"/>
    <mergeCell ref="QUN55:QUP55"/>
    <mergeCell ref="QUV55:QUX55"/>
    <mergeCell ref="QVD55:QVF55"/>
    <mergeCell ref="QVL55:QVN55"/>
    <mergeCell ref="REZ55:RFB55"/>
    <mergeCell ref="RFH55:RFJ55"/>
    <mergeCell ref="RFP55:RFR55"/>
    <mergeCell ref="RFX55:RFZ55"/>
    <mergeCell ref="RGF55:RGH55"/>
    <mergeCell ref="RDL55:RDN55"/>
    <mergeCell ref="RDT55:RDV55"/>
    <mergeCell ref="REB55:RED55"/>
    <mergeCell ref="REJ55:REL55"/>
    <mergeCell ref="RER55:RET55"/>
    <mergeCell ref="RBX55:RBZ55"/>
    <mergeCell ref="RCF55:RCH55"/>
    <mergeCell ref="RCN55:RCP55"/>
    <mergeCell ref="RCV55:RCX55"/>
    <mergeCell ref="RDD55:RDF55"/>
    <mergeCell ref="RAJ55:RAL55"/>
    <mergeCell ref="RAR55:RAT55"/>
    <mergeCell ref="RAZ55:RBB55"/>
    <mergeCell ref="RBH55:RBJ55"/>
    <mergeCell ref="RBP55:RBR55"/>
    <mergeCell ref="RLD55:RLF55"/>
    <mergeCell ref="RLL55:RLN55"/>
    <mergeCell ref="RLT55:RLV55"/>
    <mergeCell ref="RMB55:RMD55"/>
    <mergeCell ref="RMJ55:RML55"/>
    <mergeCell ref="RJP55:RJR55"/>
    <mergeCell ref="RJX55:RJZ55"/>
    <mergeCell ref="RKF55:RKH55"/>
    <mergeCell ref="RKN55:RKP55"/>
    <mergeCell ref="RKV55:RKX55"/>
    <mergeCell ref="RIB55:RID55"/>
    <mergeCell ref="RIJ55:RIL55"/>
    <mergeCell ref="RIR55:RIT55"/>
    <mergeCell ref="RIZ55:RJB55"/>
    <mergeCell ref="RJH55:RJJ55"/>
    <mergeCell ref="RGN55:RGP55"/>
    <mergeCell ref="RGV55:RGX55"/>
    <mergeCell ref="RHD55:RHF55"/>
    <mergeCell ref="RHL55:RHN55"/>
    <mergeCell ref="RHT55:RHV55"/>
    <mergeCell ref="RRH55:RRJ55"/>
    <mergeCell ref="RRP55:RRR55"/>
    <mergeCell ref="RRX55:RRZ55"/>
    <mergeCell ref="RSF55:RSH55"/>
    <mergeCell ref="RSN55:RSP55"/>
    <mergeCell ref="RPT55:RPV55"/>
    <mergeCell ref="RQB55:RQD55"/>
    <mergeCell ref="RQJ55:RQL55"/>
    <mergeCell ref="RQR55:RQT55"/>
    <mergeCell ref="RQZ55:RRB55"/>
    <mergeCell ref="ROF55:ROH55"/>
    <mergeCell ref="RON55:ROP55"/>
    <mergeCell ref="ROV55:ROX55"/>
    <mergeCell ref="RPD55:RPF55"/>
    <mergeCell ref="RPL55:RPN55"/>
    <mergeCell ref="RMR55:RMT55"/>
    <mergeCell ref="RMZ55:RNB55"/>
    <mergeCell ref="RNH55:RNJ55"/>
    <mergeCell ref="RNP55:RNR55"/>
    <mergeCell ref="RNX55:RNZ55"/>
    <mergeCell ref="RXL55:RXN55"/>
    <mergeCell ref="RXT55:RXV55"/>
    <mergeCell ref="RYB55:RYD55"/>
    <mergeCell ref="RYJ55:RYL55"/>
    <mergeCell ref="RYR55:RYT55"/>
    <mergeCell ref="RVX55:RVZ55"/>
    <mergeCell ref="RWF55:RWH55"/>
    <mergeCell ref="RWN55:RWP55"/>
    <mergeCell ref="RWV55:RWX55"/>
    <mergeCell ref="RXD55:RXF55"/>
    <mergeCell ref="RUJ55:RUL55"/>
    <mergeCell ref="RUR55:RUT55"/>
    <mergeCell ref="RUZ55:RVB55"/>
    <mergeCell ref="RVH55:RVJ55"/>
    <mergeCell ref="RVP55:RVR55"/>
    <mergeCell ref="RSV55:RSX55"/>
    <mergeCell ref="RTD55:RTF55"/>
    <mergeCell ref="RTL55:RTN55"/>
    <mergeCell ref="RTT55:RTV55"/>
    <mergeCell ref="RUB55:RUD55"/>
    <mergeCell ref="SDP55:SDR55"/>
    <mergeCell ref="SDX55:SDZ55"/>
    <mergeCell ref="SEF55:SEH55"/>
    <mergeCell ref="SEN55:SEP55"/>
    <mergeCell ref="SEV55:SEX55"/>
    <mergeCell ref="SCB55:SCD55"/>
    <mergeCell ref="SCJ55:SCL55"/>
    <mergeCell ref="SCR55:SCT55"/>
    <mergeCell ref="SCZ55:SDB55"/>
    <mergeCell ref="SDH55:SDJ55"/>
    <mergeCell ref="SAN55:SAP55"/>
    <mergeCell ref="SAV55:SAX55"/>
    <mergeCell ref="SBD55:SBF55"/>
    <mergeCell ref="SBL55:SBN55"/>
    <mergeCell ref="SBT55:SBV55"/>
    <mergeCell ref="RYZ55:RZB55"/>
    <mergeCell ref="RZH55:RZJ55"/>
    <mergeCell ref="RZP55:RZR55"/>
    <mergeCell ref="RZX55:RZZ55"/>
    <mergeCell ref="SAF55:SAH55"/>
    <mergeCell ref="SJT55:SJV55"/>
    <mergeCell ref="SKB55:SKD55"/>
    <mergeCell ref="SKJ55:SKL55"/>
    <mergeCell ref="SKR55:SKT55"/>
    <mergeCell ref="SKZ55:SLB55"/>
    <mergeCell ref="SIF55:SIH55"/>
    <mergeCell ref="SIN55:SIP55"/>
    <mergeCell ref="SIV55:SIX55"/>
    <mergeCell ref="SJD55:SJF55"/>
    <mergeCell ref="SJL55:SJN55"/>
    <mergeCell ref="SGR55:SGT55"/>
    <mergeCell ref="SGZ55:SHB55"/>
    <mergeCell ref="SHH55:SHJ55"/>
    <mergeCell ref="SHP55:SHR55"/>
    <mergeCell ref="SHX55:SHZ55"/>
    <mergeCell ref="SFD55:SFF55"/>
    <mergeCell ref="SFL55:SFN55"/>
    <mergeCell ref="SFT55:SFV55"/>
    <mergeCell ref="SGB55:SGD55"/>
    <mergeCell ref="SGJ55:SGL55"/>
    <mergeCell ref="SPX55:SPZ55"/>
    <mergeCell ref="SQF55:SQH55"/>
    <mergeCell ref="SQN55:SQP55"/>
    <mergeCell ref="SQV55:SQX55"/>
    <mergeCell ref="SRD55:SRF55"/>
    <mergeCell ref="SOJ55:SOL55"/>
    <mergeCell ref="SOR55:SOT55"/>
    <mergeCell ref="SOZ55:SPB55"/>
    <mergeCell ref="SPH55:SPJ55"/>
    <mergeCell ref="SPP55:SPR55"/>
    <mergeCell ref="SMV55:SMX55"/>
    <mergeCell ref="SND55:SNF55"/>
    <mergeCell ref="SNL55:SNN55"/>
    <mergeCell ref="SNT55:SNV55"/>
    <mergeCell ref="SOB55:SOD55"/>
    <mergeCell ref="SLH55:SLJ55"/>
    <mergeCell ref="SLP55:SLR55"/>
    <mergeCell ref="SLX55:SLZ55"/>
    <mergeCell ref="SMF55:SMH55"/>
    <mergeCell ref="SMN55:SMP55"/>
    <mergeCell ref="SWB55:SWD55"/>
    <mergeCell ref="SWJ55:SWL55"/>
    <mergeCell ref="SWR55:SWT55"/>
    <mergeCell ref="SWZ55:SXB55"/>
    <mergeCell ref="SXH55:SXJ55"/>
    <mergeCell ref="SUN55:SUP55"/>
    <mergeCell ref="SUV55:SUX55"/>
    <mergeCell ref="SVD55:SVF55"/>
    <mergeCell ref="SVL55:SVN55"/>
    <mergeCell ref="SVT55:SVV55"/>
    <mergeCell ref="SSZ55:STB55"/>
    <mergeCell ref="STH55:STJ55"/>
    <mergeCell ref="STP55:STR55"/>
    <mergeCell ref="STX55:STZ55"/>
    <mergeCell ref="SUF55:SUH55"/>
    <mergeCell ref="SRL55:SRN55"/>
    <mergeCell ref="SRT55:SRV55"/>
    <mergeCell ref="SSB55:SSD55"/>
    <mergeCell ref="SSJ55:SSL55"/>
    <mergeCell ref="SSR55:SST55"/>
    <mergeCell ref="TCF55:TCH55"/>
    <mergeCell ref="TCN55:TCP55"/>
    <mergeCell ref="TCV55:TCX55"/>
    <mergeCell ref="TDD55:TDF55"/>
    <mergeCell ref="TDL55:TDN55"/>
    <mergeCell ref="TAR55:TAT55"/>
    <mergeCell ref="TAZ55:TBB55"/>
    <mergeCell ref="TBH55:TBJ55"/>
    <mergeCell ref="TBP55:TBR55"/>
    <mergeCell ref="TBX55:TBZ55"/>
    <mergeCell ref="SZD55:SZF55"/>
    <mergeCell ref="SZL55:SZN55"/>
    <mergeCell ref="SZT55:SZV55"/>
    <mergeCell ref="TAB55:TAD55"/>
    <mergeCell ref="TAJ55:TAL55"/>
    <mergeCell ref="SXP55:SXR55"/>
    <mergeCell ref="SXX55:SXZ55"/>
    <mergeCell ref="SYF55:SYH55"/>
    <mergeCell ref="SYN55:SYP55"/>
    <mergeCell ref="SYV55:SYX55"/>
    <mergeCell ref="TIJ55:TIL55"/>
    <mergeCell ref="TIR55:TIT55"/>
    <mergeCell ref="TIZ55:TJB55"/>
    <mergeCell ref="TJH55:TJJ55"/>
    <mergeCell ref="TJP55:TJR55"/>
    <mergeCell ref="TGV55:TGX55"/>
    <mergeCell ref="THD55:THF55"/>
    <mergeCell ref="THL55:THN55"/>
    <mergeCell ref="THT55:THV55"/>
    <mergeCell ref="TIB55:TID55"/>
    <mergeCell ref="TFH55:TFJ55"/>
    <mergeCell ref="TFP55:TFR55"/>
    <mergeCell ref="TFX55:TFZ55"/>
    <mergeCell ref="TGF55:TGH55"/>
    <mergeCell ref="TGN55:TGP55"/>
    <mergeCell ref="TDT55:TDV55"/>
    <mergeCell ref="TEB55:TED55"/>
    <mergeCell ref="TEJ55:TEL55"/>
    <mergeCell ref="TER55:TET55"/>
    <mergeCell ref="TEZ55:TFB55"/>
    <mergeCell ref="TON55:TOP55"/>
    <mergeCell ref="TOV55:TOX55"/>
    <mergeCell ref="TPD55:TPF55"/>
    <mergeCell ref="TPL55:TPN55"/>
    <mergeCell ref="TPT55:TPV55"/>
    <mergeCell ref="TMZ55:TNB55"/>
    <mergeCell ref="TNH55:TNJ55"/>
    <mergeCell ref="TNP55:TNR55"/>
    <mergeCell ref="TNX55:TNZ55"/>
    <mergeCell ref="TOF55:TOH55"/>
    <mergeCell ref="TLL55:TLN55"/>
    <mergeCell ref="TLT55:TLV55"/>
    <mergeCell ref="TMB55:TMD55"/>
    <mergeCell ref="TMJ55:TML55"/>
    <mergeCell ref="TMR55:TMT55"/>
    <mergeCell ref="TJX55:TJZ55"/>
    <mergeCell ref="TKF55:TKH55"/>
    <mergeCell ref="TKN55:TKP55"/>
    <mergeCell ref="TKV55:TKX55"/>
    <mergeCell ref="TLD55:TLF55"/>
    <mergeCell ref="TUR55:TUT55"/>
    <mergeCell ref="TUZ55:TVB55"/>
    <mergeCell ref="TVH55:TVJ55"/>
    <mergeCell ref="TVP55:TVR55"/>
    <mergeCell ref="TVX55:TVZ55"/>
    <mergeCell ref="TTD55:TTF55"/>
    <mergeCell ref="TTL55:TTN55"/>
    <mergeCell ref="TTT55:TTV55"/>
    <mergeCell ref="TUB55:TUD55"/>
    <mergeCell ref="TUJ55:TUL55"/>
    <mergeCell ref="TRP55:TRR55"/>
    <mergeCell ref="TRX55:TRZ55"/>
    <mergeCell ref="TSF55:TSH55"/>
    <mergeCell ref="TSN55:TSP55"/>
    <mergeCell ref="TSV55:TSX55"/>
    <mergeCell ref="TQB55:TQD55"/>
    <mergeCell ref="TQJ55:TQL55"/>
    <mergeCell ref="TQR55:TQT55"/>
    <mergeCell ref="TQZ55:TRB55"/>
    <mergeCell ref="TRH55:TRJ55"/>
    <mergeCell ref="UAV55:UAX55"/>
    <mergeCell ref="UBD55:UBF55"/>
    <mergeCell ref="UBL55:UBN55"/>
    <mergeCell ref="UBT55:UBV55"/>
    <mergeCell ref="UCB55:UCD55"/>
    <mergeCell ref="TZH55:TZJ55"/>
    <mergeCell ref="TZP55:TZR55"/>
    <mergeCell ref="TZX55:TZZ55"/>
    <mergeCell ref="UAF55:UAH55"/>
    <mergeCell ref="UAN55:UAP55"/>
    <mergeCell ref="TXT55:TXV55"/>
    <mergeCell ref="TYB55:TYD55"/>
    <mergeCell ref="TYJ55:TYL55"/>
    <mergeCell ref="TYR55:TYT55"/>
    <mergeCell ref="TYZ55:TZB55"/>
    <mergeCell ref="TWF55:TWH55"/>
    <mergeCell ref="TWN55:TWP55"/>
    <mergeCell ref="TWV55:TWX55"/>
    <mergeCell ref="TXD55:TXF55"/>
    <mergeCell ref="TXL55:TXN55"/>
    <mergeCell ref="UGZ55:UHB55"/>
    <mergeCell ref="UHH55:UHJ55"/>
    <mergeCell ref="UHP55:UHR55"/>
    <mergeCell ref="UHX55:UHZ55"/>
    <mergeCell ref="UIF55:UIH55"/>
    <mergeCell ref="UFL55:UFN55"/>
    <mergeCell ref="UFT55:UFV55"/>
    <mergeCell ref="UGB55:UGD55"/>
    <mergeCell ref="UGJ55:UGL55"/>
    <mergeCell ref="UGR55:UGT55"/>
    <mergeCell ref="UDX55:UDZ55"/>
    <mergeCell ref="UEF55:UEH55"/>
    <mergeCell ref="UEN55:UEP55"/>
    <mergeCell ref="UEV55:UEX55"/>
    <mergeCell ref="UFD55:UFF55"/>
    <mergeCell ref="UCJ55:UCL55"/>
    <mergeCell ref="UCR55:UCT55"/>
    <mergeCell ref="UCZ55:UDB55"/>
    <mergeCell ref="UDH55:UDJ55"/>
    <mergeCell ref="UDP55:UDR55"/>
    <mergeCell ref="UND55:UNF55"/>
    <mergeCell ref="UNL55:UNN55"/>
    <mergeCell ref="UNT55:UNV55"/>
    <mergeCell ref="UOB55:UOD55"/>
    <mergeCell ref="UOJ55:UOL55"/>
    <mergeCell ref="ULP55:ULR55"/>
    <mergeCell ref="ULX55:ULZ55"/>
    <mergeCell ref="UMF55:UMH55"/>
    <mergeCell ref="UMN55:UMP55"/>
    <mergeCell ref="UMV55:UMX55"/>
    <mergeCell ref="UKB55:UKD55"/>
    <mergeCell ref="UKJ55:UKL55"/>
    <mergeCell ref="UKR55:UKT55"/>
    <mergeCell ref="UKZ55:ULB55"/>
    <mergeCell ref="ULH55:ULJ55"/>
    <mergeCell ref="UIN55:UIP55"/>
    <mergeCell ref="UIV55:UIX55"/>
    <mergeCell ref="UJD55:UJF55"/>
    <mergeCell ref="UJL55:UJN55"/>
    <mergeCell ref="UJT55:UJV55"/>
    <mergeCell ref="UTH55:UTJ55"/>
    <mergeCell ref="UTP55:UTR55"/>
    <mergeCell ref="UTX55:UTZ55"/>
    <mergeCell ref="UUF55:UUH55"/>
    <mergeCell ref="UUN55:UUP55"/>
    <mergeCell ref="URT55:URV55"/>
    <mergeCell ref="USB55:USD55"/>
    <mergeCell ref="USJ55:USL55"/>
    <mergeCell ref="USR55:UST55"/>
    <mergeCell ref="USZ55:UTB55"/>
    <mergeCell ref="UQF55:UQH55"/>
    <mergeCell ref="UQN55:UQP55"/>
    <mergeCell ref="UQV55:UQX55"/>
    <mergeCell ref="URD55:URF55"/>
    <mergeCell ref="URL55:URN55"/>
    <mergeCell ref="UOR55:UOT55"/>
    <mergeCell ref="UOZ55:UPB55"/>
    <mergeCell ref="UPH55:UPJ55"/>
    <mergeCell ref="UPP55:UPR55"/>
    <mergeCell ref="UPX55:UPZ55"/>
    <mergeCell ref="UZL55:UZN55"/>
    <mergeCell ref="UZT55:UZV55"/>
    <mergeCell ref="VAB55:VAD55"/>
    <mergeCell ref="VAJ55:VAL55"/>
    <mergeCell ref="VAR55:VAT55"/>
    <mergeCell ref="UXX55:UXZ55"/>
    <mergeCell ref="UYF55:UYH55"/>
    <mergeCell ref="UYN55:UYP55"/>
    <mergeCell ref="UYV55:UYX55"/>
    <mergeCell ref="UZD55:UZF55"/>
    <mergeCell ref="UWJ55:UWL55"/>
    <mergeCell ref="UWR55:UWT55"/>
    <mergeCell ref="UWZ55:UXB55"/>
    <mergeCell ref="UXH55:UXJ55"/>
    <mergeCell ref="UXP55:UXR55"/>
    <mergeCell ref="UUV55:UUX55"/>
    <mergeCell ref="UVD55:UVF55"/>
    <mergeCell ref="UVL55:UVN55"/>
    <mergeCell ref="UVT55:UVV55"/>
    <mergeCell ref="UWB55:UWD55"/>
    <mergeCell ref="VFP55:VFR55"/>
    <mergeCell ref="VFX55:VFZ55"/>
    <mergeCell ref="VGF55:VGH55"/>
    <mergeCell ref="VGN55:VGP55"/>
    <mergeCell ref="VGV55:VGX55"/>
    <mergeCell ref="VEB55:VED55"/>
    <mergeCell ref="VEJ55:VEL55"/>
    <mergeCell ref="VER55:VET55"/>
    <mergeCell ref="VEZ55:VFB55"/>
    <mergeCell ref="VFH55:VFJ55"/>
    <mergeCell ref="VCN55:VCP55"/>
    <mergeCell ref="VCV55:VCX55"/>
    <mergeCell ref="VDD55:VDF55"/>
    <mergeCell ref="VDL55:VDN55"/>
    <mergeCell ref="VDT55:VDV55"/>
    <mergeCell ref="VAZ55:VBB55"/>
    <mergeCell ref="VBH55:VBJ55"/>
    <mergeCell ref="VBP55:VBR55"/>
    <mergeCell ref="VBX55:VBZ55"/>
    <mergeCell ref="VCF55:VCH55"/>
    <mergeCell ref="VLT55:VLV55"/>
    <mergeCell ref="VMB55:VMD55"/>
    <mergeCell ref="VMJ55:VML55"/>
    <mergeCell ref="VMR55:VMT55"/>
    <mergeCell ref="VMZ55:VNB55"/>
    <mergeCell ref="VKF55:VKH55"/>
    <mergeCell ref="VKN55:VKP55"/>
    <mergeCell ref="VKV55:VKX55"/>
    <mergeCell ref="VLD55:VLF55"/>
    <mergeCell ref="VLL55:VLN55"/>
    <mergeCell ref="VIR55:VIT55"/>
    <mergeCell ref="VIZ55:VJB55"/>
    <mergeCell ref="VJH55:VJJ55"/>
    <mergeCell ref="VJP55:VJR55"/>
    <mergeCell ref="VJX55:VJZ55"/>
    <mergeCell ref="VHD55:VHF55"/>
    <mergeCell ref="VHL55:VHN55"/>
    <mergeCell ref="VHT55:VHV55"/>
    <mergeCell ref="VIB55:VID55"/>
    <mergeCell ref="VIJ55:VIL55"/>
    <mergeCell ref="VRX55:VRZ55"/>
    <mergeCell ref="VSF55:VSH55"/>
    <mergeCell ref="VSN55:VSP55"/>
    <mergeCell ref="VSV55:VSX55"/>
    <mergeCell ref="VTD55:VTF55"/>
    <mergeCell ref="VQJ55:VQL55"/>
    <mergeCell ref="VQR55:VQT55"/>
    <mergeCell ref="VQZ55:VRB55"/>
    <mergeCell ref="VRH55:VRJ55"/>
    <mergeCell ref="VRP55:VRR55"/>
    <mergeCell ref="VOV55:VOX55"/>
    <mergeCell ref="VPD55:VPF55"/>
    <mergeCell ref="VPL55:VPN55"/>
    <mergeCell ref="VPT55:VPV55"/>
    <mergeCell ref="VQB55:VQD55"/>
    <mergeCell ref="VNH55:VNJ55"/>
    <mergeCell ref="VNP55:VNR55"/>
    <mergeCell ref="VNX55:VNZ55"/>
    <mergeCell ref="VOF55:VOH55"/>
    <mergeCell ref="VON55:VOP55"/>
    <mergeCell ref="VYB55:VYD55"/>
    <mergeCell ref="VYJ55:VYL55"/>
    <mergeCell ref="VYR55:VYT55"/>
    <mergeCell ref="VYZ55:VZB55"/>
    <mergeCell ref="VZH55:VZJ55"/>
    <mergeCell ref="VWN55:VWP55"/>
    <mergeCell ref="VWV55:VWX55"/>
    <mergeCell ref="VXD55:VXF55"/>
    <mergeCell ref="VXL55:VXN55"/>
    <mergeCell ref="VXT55:VXV55"/>
    <mergeCell ref="VUZ55:VVB55"/>
    <mergeCell ref="VVH55:VVJ55"/>
    <mergeCell ref="VVP55:VVR55"/>
    <mergeCell ref="VVX55:VVZ55"/>
    <mergeCell ref="VWF55:VWH55"/>
    <mergeCell ref="VTL55:VTN55"/>
    <mergeCell ref="VTT55:VTV55"/>
    <mergeCell ref="VUB55:VUD55"/>
    <mergeCell ref="VUJ55:VUL55"/>
    <mergeCell ref="VUR55:VUT55"/>
    <mergeCell ref="WGZ55:WHB55"/>
    <mergeCell ref="WEF55:WEH55"/>
    <mergeCell ref="WEN55:WEP55"/>
    <mergeCell ref="WEV55:WEX55"/>
    <mergeCell ref="WFD55:WFF55"/>
    <mergeCell ref="WFL55:WFN55"/>
    <mergeCell ref="WCR55:WCT55"/>
    <mergeCell ref="WCZ55:WDB55"/>
    <mergeCell ref="WDH55:WDJ55"/>
    <mergeCell ref="WDP55:WDR55"/>
    <mergeCell ref="WDX55:WDZ55"/>
    <mergeCell ref="WBD55:WBF55"/>
    <mergeCell ref="WBL55:WBN55"/>
    <mergeCell ref="WBT55:WBV55"/>
    <mergeCell ref="WCB55:WCD55"/>
    <mergeCell ref="WCJ55:WCL55"/>
    <mergeCell ref="VZP55:VZR55"/>
    <mergeCell ref="VZX55:VZZ55"/>
    <mergeCell ref="WAF55:WAH55"/>
    <mergeCell ref="WAN55:WAP55"/>
    <mergeCell ref="WAV55:WAX55"/>
    <mergeCell ref="WIV55:WIX55"/>
    <mergeCell ref="WJD55:WJF55"/>
    <mergeCell ref="WJL55:WJN55"/>
    <mergeCell ref="WJT55:WJV55"/>
    <mergeCell ref="WKB55:WKD55"/>
    <mergeCell ref="WHH55:WHJ55"/>
    <mergeCell ref="WHP55:WHR55"/>
    <mergeCell ref="WHX55:WHZ55"/>
    <mergeCell ref="WIF55:WIH55"/>
    <mergeCell ref="WIN55:WIP55"/>
    <mergeCell ref="WFT55:WFV55"/>
    <mergeCell ref="WGB55:WGD55"/>
    <mergeCell ref="WGJ55:WGL55"/>
    <mergeCell ref="WOZ55:WPB55"/>
    <mergeCell ref="WPH55:WPJ55"/>
    <mergeCell ref="WPP55:WPR55"/>
    <mergeCell ref="WNL55:WNN55"/>
    <mergeCell ref="WNT55:WNV55"/>
    <mergeCell ref="WOB55:WOD55"/>
    <mergeCell ref="WOJ55:WOL55"/>
    <mergeCell ref="WOR55:WOT55"/>
    <mergeCell ref="WLX55:WLZ55"/>
    <mergeCell ref="WMF55:WMH55"/>
    <mergeCell ref="WMN55:WMP55"/>
    <mergeCell ref="WMV55:WMX55"/>
    <mergeCell ref="WND55:WNF55"/>
    <mergeCell ref="WKJ55:WKL55"/>
    <mergeCell ref="WKR55:WKT55"/>
    <mergeCell ref="WKZ55:WLB55"/>
    <mergeCell ref="WLH55:WLJ55"/>
    <mergeCell ref="WLP55:WLR55"/>
    <mergeCell ref="WGR55:WGT55"/>
  </mergeCells>
  <printOptions horizontalCentered="1"/>
  <pageMargins left="0.39370078740157483" right="0.39370078740157483" top="1.925" bottom="0.78740157480314965" header="0.19685039370078741" footer="0.19685039370078741"/>
  <pageSetup paperSize="9" scale="63"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tabColor rgb="FF002060"/>
    <pageSetUpPr fitToPage="1"/>
  </sheetPr>
  <dimension ref="A1:XEP361"/>
  <sheetViews>
    <sheetView view="pageBreakPreview" zoomScale="80" zoomScaleNormal="80" zoomScaleSheetLayoutView="80" zoomScalePageLayoutView="70" workbookViewId="0">
      <selection activeCell="H14" sqref="H14"/>
    </sheetView>
  </sheetViews>
  <sheetFormatPr defaultColWidth="9" defaultRowHeight="20.100000000000001" customHeight="1"/>
  <cols>
    <col min="1" max="1" width="38.875" style="295" customWidth="1"/>
    <col min="2" max="2" width="14.375" style="214" customWidth="1"/>
    <col min="3" max="3" width="14.25" style="215" customWidth="1"/>
    <col min="4" max="4" width="16.625" style="215" customWidth="1"/>
    <col min="5" max="5" width="17.375" style="215" customWidth="1"/>
    <col min="6" max="6" width="18" style="215" bestFit="1" customWidth="1"/>
    <col min="7" max="8" width="14.375" style="215" customWidth="1"/>
    <col min="9" max="9" width="14.375" style="295" customWidth="1"/>
    <col min="10" max="10" width="8.75" style="294" customWidth="1"/>
    <col min="11" max="11" width="10.75" style="31" customWidth="1"/>
    <col min="12" max="12" width="9" style="31"/>
    <col min="13" max="13" width="10.5" style="31" bestFit="1" customWidth="1"/>
    <col min="14" max="16384" width="9" style="31"/>
  </cols>
  <sheetData>
    <row r="1" spans="1:990 16370:16370" s="17" customFormat="1" ht="24.95" customHeight="1">
      <c r="A1" s="454" t="s">
        <v>4814</v>
      </c>
      <c r="B1" s="454"/>
      <c r="C1" s="454"/>
      <c r="D1" s="454"/>
      <c r="E1" s="454"/>
      <c r="F1" s="454"/>
      <c r="G1" s="454"/>
      <c r="H1" s="454"/>
      <c r="I1" s="454"/>
      <c r="J1" s="454"/>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939</v>
      </c>
    </row>
    <row r="2" spans="1:990 16370:16370" s="17" customFormat="1" ht="20.100000000000001" customHeight="1">
      <c r="A2" s="306" t="str">
        <f>BDI!$A$4</f>
        <v>OBRA:</v>
      </c>
      <c r="B2" s="456" t="str">
        <f>ORCAMENTO!C2</f>
        <v>CONSTRUÇÃO DE FAIXAS ELEVADAS EM DIVERSAS RUAS</v>
      </c>
      <c r="C2" s="456"/>
      <c r="D2" s="456"/>
      <c r="E2" s="456"/>
      <c r="F2" s="456"/>
      <c r="G2" s="456"/>
      <c r="H2" s="456"/>
      <c r="I2" s="456"/>
      <c r="J2" s="456"/>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23</v>
      </c>
    </row>
    <row r="3" spans="1:990 16370:16370" s="17" customFormat="1" ht="15" customHeight="1">
      <c r="A3" s="306" t="str">
        <f>BDI!$A$5</f>
        <v>ENDEREÇO:</v>
      </c>
      <c r="B3" s="457" t="str">
        <f>ORCAMENTO!C3</f>
        <v>BAIXO GUANDU - ES e IBITUBA</v>
      </c>
      <c r="C3" s="457"/>
      <c r="D3" s="457"/>
      <c r="E3" s="457"/>
      <c r="F3" s="457"/>
      <c r="G3" s="457"/>
      <c r="H3" s="457"/>
      <c r="I3" s="457"/>
      <c r="J3" s="457"/>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1"/>
      <c r="XEP3" s="17" t="s">
        <v>1853</v>
      </c>
    </row>
    <row r="4" spans="1:990 16370:16370" ht="20.100000000000001" customHeight="1">
      <c r="A4" s="204">
        <v>1</v>
      </c>
      <c r="B4" s="455" t="str">
        <f>INDEX(ORCAMENTO!$E:$E,MATCH(A4,ORCAMENTO!$B:$B,0))</f>
        <v>SERVIÇOS PRELIMINARES</v>
      </c>
      <c r="C4" s="455"/>
      <c r="D4" s="455"/>
      <c r="E4" s="455"/>
      <c r="F4" s="455"/>
      <c r="G4" s="455"/>
      <c r="H4" s="455"/>
      <c r="I4" s="455"/>
      <c r="J4" s="455"/>
    </row>
    <row r="5" spans="1:990 16370:16370" ht="31.5" customHeight="1">
      <c r="A5" s="262" t="s">
        <v>4796</v>
      </c>
      <c r="B5" s="453" t="str">
        <f>INDEX(ORCAMENTO!$E:$E,MATCH(A5,ORCAMENTO!$B:$B,0))</f>
        <v>Placa De Obra Nas Dimensões De 2.0 X 4.0 M, Padrão Der</v>
      </c>
      <c r="C5" s="453"/>
      <c r="D5" s="453"/>
      <c r="E5" s="453"/>
      <c r="F5" s="453"/>
      <c r="G5" s="453"/>
      <c r="H5" s="453"/>
      <c r="I5" s="205" t="str">
        <f>INDEX(ORCAMENTO!$F:$F,MATCH(A5,ORCAMENTO!$B:$B,0))</f>
        <v>m2</v>
      </c>
      <c r="J5" s="206">
        <f>SUM(J7:J8)</f>
        <v>16</v>
      </c>
    </row>
    <row r="6" spans="1:990 16370:16370" ht="21.95" customHeight="1">
      <c r="A6" s="207" t="s">
        <v>944</v>
      </c>
      <c r="B6" s="208"/>
      <c r="C6" s="208"/>
      <c r="D6" s="208" t="s">
        <v>5861</v>
      </c>
      <c r="E6" s="207" t="s">
        <v>5860</v>
      </c>
      <c r="F6" s="207"/>
      <c r="G6" s="207"/>
      <c r="H6" s="207"/>
      <c r="I6" s="207"/>
      <c r="J6" s="209"/>
    </row>
    <row r="7" spans="1:990 16370:16370" ht="21.95" customHeight="1">
      <c r="A7" s="302" t="s">
        <v>22926</v>
      </c>
      <c r="B7" s="302"/>
      <c r="C7" s="302"/>
      <c r="D7" s="366">
        <v>4</v>
      </c>
      <c r="E7" s="367">
        <v>2</v>
      </c>
      <c r="F7" s="301"/>
      <c r="G7" s="301"/>
      <c r="H7" s="301"/>
      <c r="I7" s="301"/>
      <c r="J7" s="368">
        <f>D7*E7</f>
        <v>8</v>
      </c>
    </row>
    <row r="8" spans="1:990 16370:16370" s="210" customFormat="1" ht="20.100000000000001" customHeight="1">
      <c r="A8" s="302" t="s">
        <v>22927</v>
      </c>
      <c r="B8" s="302"/>
      <c r="C8" s="302"/>
      <c r="D8" s="366">
        <v>4</v>
      </c>
      <c r="E8" s="367">
        <v>2</v>
      </c>
      <c r="F8" s="301"/>
      <c r="G8" s="301"/>
      <c r="H8" s="301"/>
      <c r="I8" s="301"/>
      <c r="J8" s="368">
        <f>D8*E8</f>
        <v>8</v>
      </c>
      <c r="K8" s="31"/>
      <c r="L8" s="31"/>
      <c r="M8" s="31"/>
      <c r="N8" s="31"/>
    </row>
    <row r="9" spans="1:990 16370:16370" s="210" customFormat="1" ht="20.100000000000001" customHeight="1">
      <c r="A9" s="302"/>
      <c r="B9" s="212"/>
      <c r="C9" s="212"/>
      <c r="D9" s="216"/>
      <c r="E9" s="217"/>
      <c r="F9" s="211"/>
      <c r="G9" s="211"/>
      <c r="H9" s="211"/>
      <c r="I9" s="211"/>
      <c r="J9" s="213">
        <f>D9*E9</f>
        <v>0</v>
      </c>
      <c r="K9" s="31"/>
      <c r="L9" s="31"/>
      <c r="M9" s="31"/>
      <c r="N9" s="31"/>
    </row>
    <row r="10" spans="1:990 16370:16370" ht="17.25" customHeight="1">
      <c r="A10" s="204">
        <v>2</v>
      </c>
      <c r="B10" s="450" t="str">
        <f>INDEX(ORCAMENTO!$E:$E,MATCH(A10,ORCAMENTO!$B:$B,0))</f>
        <v>DEMOLIÇÕES, RETIRADAS E PREPARAÇÃO PARA PAVIMENTO</v>
      </c>
      <c r="C10" s="451"/>
      <c r="D10" s="451"/>
      <c r="E10" s="451"/>
      <c r="F10" s="451"/>
      <c r="G10" s="451"/>
      <c r="H10" s="451"/>
      <c r="I10" s="451"/>
      <c r="J10" s="452"/>
    </row>
    <row r="11" spans="1:990 16370:16370" ht="20.100000000000001" customHeight="1">
      <c r="A11" s="262" t="s">
        <v>6261</v>
      </c>
      <c r="B11" s="453" t="str">
        <f>INDEX(ORCAMENTO!$E:$E,MATCH(A11,ORCAMENTO!$B:$B,0))</f>
        <v>Demolição E Remoção De Estrutura De Pavimento Inclusive Capa Asfáltica</v>
      </c>
      <c r="C11" s="453"/>
      <c r="D11" s="453"/>
      <c r="E11" s="453"/>
      <c r="F11" s="453"/>
      <c r="G11" s="453"/>
      <c r="H11" s="453"/>
      <c r="I11" s="205" t="str">
        <f>INDEX(ORCAMENTO!$F:$F,MATCH(A11,ORCAMENTO!$B:$B,0))</f>
        <v>m2</v>
      </c>
      <c r="J11" s="206">
        <f>ROUND(SUM(J13:J32),2)</f>
        <v>1182.8399999999999</v>
      </c>
    </row>
    <row r="12" spans="1:990 16370:16370" ht="21.95" customHeight="1">
      <c r="A12" s="207" t="s">
        <v>944</v>
      </c>
      <c r="B12" s="208"/>
      <c r="C12" s="208"/>
      <c r="D12" s="208" t="s">
        <v>5863</v>
      </c>
      <c r="E12" s="207" t="s">
        <v>5861</v>
      </c>
      <c r="F12" s="208" t="s">
        <v>9271</v>
      </c>
      <c r="G12" s="207"/>
      <c r="H12" s="207"/>
      <c r="I12" s="207"/>
      <c r="J12" s="209"/>
    </row>
    <row r="13" spans="1:990 16370:16370" ht="40.15" customHeight="1">
      <c r="A13" s="302" t="s">
        <v>18455</v>
      </c>
      <c r="B13" s="320"/>
      <c r="C13" s="320"/>
      <c r="D13" s="319">
        <v>13.83</v>
      </c>
      <c r="E13" s="319">
        <v>6</v>
      </c>
      <c r="F13" s="319">
        <v>0</v>
      </c>
      <c r="G13" s="320"/>
      <c r="H13" s="320"/>
      <c r="I13" s="320"/>
      <c r="J13" s="320">
        <f>(E13+(2*F13))*D13</f>
        <v>82.98</v>
      </c>
    </row>
    <row r="14" spans="1:990 16370:16370" ht="40.15" customHeight="1">
      <c r="A14" s="302" t="s">
        <v>18456</v>
      </c>
      <c r="B14" s="320"/>
      <c r="C14" s="320"/>
      <c r="D14" s="319">
        <v>13.8</v>
      </c>
      <c r="E14" s="319">
        <v>6</v>
      </c>
      <c r="F14" s="319">
        <v>0</v>
      </c>
      <c r="G14" s="320"/>
      <c r="H14" s="320"/>
      <c r="I14" s="320"/>
      <c r="J14" s="320">
        <f>(E14+(2*F14))*D14</f>
        <v>82.800000000000011</v>
      </c>
    </row>
    <row r="15" spans="1:990 16370:16370" ht="40.15" customHeight="1">
      <c r="A15" s="302" t="s">
        <v>18457</v>
      </c>
      <c r="B15" s="320"/>
      <c r="C15" s="320"/>
      <c r="D15" s="319">
        <v>9.1999999999999993</v>
      </c>
      <c r="E15" s="319">
        <v>6</v>
      </c>
      <c r="F15" s="319">
        <v>0</v>
      </c>
      <c r="G15" s="320"/>
      <c r="H15" s="320"/>
      <c r="I15" s="320"/>
      <c r="J15" s="320">
        <f t="shared" ref="J15" si="0">(E15+(2*F15))*D15</f>
        <v>55.199999999999996</v>
      </c>
    </row>
    <row r="16" spans="1:990 16370:16370" ht="40.15" customHeight="1">
      <c r="A16" s="302" t="s">
        <v>18458</v>
      </c>
      <c r="B16" s="320"/>
      <c r="C16" s="320"/>
      <c r="D16" s="319">
        <v>12.88</v>
      </c>
      <c r="E16" s="319">
        <v>6</v>
      </c>
      <c r="F16" s="319">
        <v>0</v>
      </c>
      <c r="G16" s="320"/>
      <c r="H16" s="320"/>
      <c r="I16" s="320"/>
      <c r="J16" s="320">
        <f t="shared" ref="J16:J20" si="1">(E16+(2*F16))*D16</f>
        <v>77.28</v>
      </c>
    </row>
    <row r="17" spans="1:10" ht="40.15" customHeight="1">
      <c r="A17" s="302" t="s">
        <v>18459</v>
      </c>
      <c r="B17" s="320"/>
      <c r="C17" s="320"/>
      <c r="D17" s="319">
        <v>6.9</v>
      </c>
      <c r="E17" s="319">
        <v>6</v>
      </c>
      <c r="F17" s="319">
        <v>0</v>
      </c>
      <c r="G17" s="320"/>
      <c r="H17" s="320"/>
      <c r="I17" s="320"/>
      <c r="J17" s="320">
        <f t="shared" ref="J17:J18" si="2">(E17+(2*F17))*D17</f>
        <v>41.400000000000006</v>
      </c>
    </row>
    <row r="18" spans="1:10" ht="40.15" customHeight="1">
      <c r="A18" s="302" t="s">
        <v>18460</v>
      </c>
      <c r="B18" s="320"/>
      <c r="C18" s="320"/>
      <c r="D18" s="319">
        <v>6.69</v>
      </c>
      <c r="E18" s="319">
        <v>6</v>
      </c>
      <c r="F18" s="319">
        <v>0</v>
      </c>
      <c r="G18" s="320"/>
      <c r="H18" s="320"/>
      <c r="I18" s="320"/>
      <c r="J18" s="320">
        <f t="shared" si="2"/>
        <v>40.14</v>
      </c>
    </row>
    <row r="19" spans="1:10" ht="40.15" customHeight="1">
      <c r="A19" s="302" t="s">
        <v>18461</v>
      </c>
      <c r="B19" s="320"/>
      <c r="C19" s="320"/>
      <c r="D19" s="319">
        <v>6.69</v>
      </c>
      <c r="E19" s="319">
        <v>6</v>
      </c>
      <c r="F19" s="319">
        <v>0</v>
      </c>
      <c r="G19" s="320"/>
      <c r="H19" s="320"/>
      <c r="I19" s="320"/>
      <c r="J19" s="320">
        <f t="shared" si="1"/>
        <v>40.14</v>
      </c>
    </row>
    <row r="20" spans="1:10" ht="40.15" customHeight="1">
      <c r="A20" s="302" t="s">
        <v>18462</v>
      </c>
      <c r="B20" s="320"/>
      <c r="C20" s="320"/>
      <c r="D20" s="319">
        <v>6.95</v>
      </c>
      <c r="E20" s="319">
        <v>6</v>
      </c>
      <c r="F20" s="319">
        <v>0</v>
      </c>
      <c r="G20" s="320"/>
      <c r="H20" s="320"/>
      <c r="I20" s="320"/>
      <c r="J20" s="320">
        <f t="shared" si="1"/>
        <v>41.7</v>
      </c>
    </row>
    <row r="21" spans="1:10" ht="40.15" customHeight="1">
      <c r="A21" s="302" t="s">
        <v>18463</v>
      </c>
      <c r="B21" s="320"/>
      <c r="C21" s="320"/>
      <c r="D21" s="319">
        <v>7</v>
      </c>
      <c r="E21" s="319">
        <v>6</v>
      </c>
      <c r="F21" s="319">
        <v>0</v>
      </c>
      <c r="G21" s="320"/>
      <c r="H21" s="320"/>
      <c r="I21" s="320"/>
      <c r="J21" s="320">
        <f t="shared" ref="J21:J22" si="3">(E21+(2*F21))*D21</f>
        <v>42</v>
      </c>
    </row>
    <row r="22" spans="1:10" ht="40.15" customHeight="1">
      <c r="A22" s="302" t="s">
        <v>18464</v>
      </c>
      <c r="B22" s="320"/>
      <c r="C22" s="320"/>
      <c r="D22" s="319">
        <v>7</v>
      </c>
      <c r="E22" s="319">
        <v>6</v>
      </c>
      <c r="F22" s="319">
        <v>0</v>
      </c>
      <c r="G22" s="320"/>
      <c r="H22" s="320"/>
      <c r="I22" s="320"/>
      <c r="J22" s="320">
        <f t="shared" si="3"/>
        <v>42</v>
      </c>
    </row>
    <row r="23" spans="1:10" ht="49.9" customHeight="1">
      <c r="A23" s="302" t="s">
        <v>18465</v>
      </c>
      <c r="B23" s="320"/>
      <c r="C23" s="320"/>
      <c r="D23" s="319">
        <v>7</v>
      </c>
      <c r="E23" s="319">
        <v>6</v>
      </c>
      <c r="F23" s="319">
        <v>0</v>
      </c>
      <c r="G23" s="320"/>
      <c r="H23" s="320"/>
      <c r="I23" s="320"/>
      <c r="J23" s="320">
        <f t="shared" ref="J23:J32" si="4">(E23+(2*F23))*D23</f>
        <v>42</v>
      </c>
    </row>
    <row r="24" spans="1:10" ht="39.75" customHeight="1">
      <c r="A24" s="302" t="s">
        <v>18466</v>
      </c>
      <c r="B24" s="320"/>
      <c r="C24" s="320"/>
      <c r="D24" s="319">
        <v>7.05</v>
      </c>
      <c r="E24" s="319">
        <v>6</v>
      </c>
      <c r="F24" s="319">
        <v>0</v>
      </c>
      <c r="G24" s="320"/>
      <c r="H24" s="320"/>
      <c r="I24" s="320"/>
      <c r="J24" s="320">
        <f t="shared" si="4"/>
        <v>42.3</v>
      </c>
    </row>
    <row r="25" spans="1:10" ht="39.75" customHeight="1">
      <c r="A25" s="302" t="s">
        <v>18467</v>
      </c>
      <c r="B25" s="320"/>
      <c r="C25" s="320"/>
      <c r="D25" s="319">
        <v>7.8</v>
      </c>
      <c r="E25" s="319">
        <v>6</v>
      </c>
      <c r="F25" s="319">
        <v>0</v>
      </c>
      <c r="G25" s="320"/>
      <c r="H25" s="320"/>
      <c r="I25" s="320"/>
      <c r="J25" s="320">
        <f t="shared" si="4"/>
        <v>46.8</v>
      </c>
    </row>
    <row r="26" spans="1:10" ht="39.75" customHeight="1">
      <c r="A26" s="302" t="s">
        <v>18468</v>
      </c>
      <c r="B26" s="320"/>
      <c r="C26" s="320"/>
      <c r="D26" s="319">
        <v>13.95</v>
      </c>
      <c r="E26" s="319">
        <v>6</v>
      </c>
      <c r="F26" s="319">
        <v>0</v>
      </c>
      <c r="G26" s="320"/>
      <c r="H26" s="320"/>
      <c r="I26" s="320"/>
      <c r="J26" s="320">
        <f t="shared" si="4"/>
        <v>83.699999999999989</v>
      </c>
    </row>
    <row r="27" spans="1:10" ht="39.75" customHeight="1">
      <c r="A27" s="302" t="s">
        <v>18469</v>
      </c>
      <c r="B27" s="320"/>
      <c r="C27" s="320"/>
      <c r="D27" s="319">
        <v>13.95</v>
      </c>
      <c r="E27" s="319">
        <v>6</v>
      </c>
      <c r="F27" s="319">
        <v>0</v>
      </c>
      <c r="G27" s="320"/>
      <c r="H27" s="320"/>
      <c r="I27" s="320"/>
      <c r="J27" s="320">
        <f t="shared" si="4"/>
        <v>83.699999999999989</v>
      </c>
    </row>
    <row r="28" spans="1:10" ht="39.75" customHeight="1">
      <c r="A28" s="302" t="s">
        <v>18470</v>
      </c>
      <c r="B28" s="320"/>
      <c r="C28" s="320"/>
      <c r="D28" s="319">
        <v>13.95</v>
      </c>
      <c r="E28" s="319">
        <v>6</v>
      </c>
      <c r="F28" s="319">
        <v>0</v>
      </c>
      <c r="G28" s="320"/>
      <c r="H28" s="320"/>
      <c r="I28" s="320"/>
      <c r="J28" s="320">
        <f t="shared" si="4"/>
        <v>83.699999999999989</v>
      </c>
    </row>
    <row r="29" spans="1:10" ht="40.35" customHeight="1">
      <c r="A29" s="302" t="s">
        <v>22861</v>
      </c>
      <c r="B29" s="320"/>
      <c r="C29" s="320"/>
      <c r="D29" s="319">
        <v>11.1</v>
      </c>
      <c r="E29" s="319">
        <v>6</v>
      </c>
      <c r="F29" s="319">
        <v>0</v>
      </c>
      <c r="G29" s="320"/>
      <c r="H29" s="320"/>
      <c r="I29" s="320"/>
      <c r="J29" s="320">
        <f t="shared" si="4"/>
        <v>66.599999999999994</v>
      </c>
    </row>
    <row r="30" spans="1:10" ht="40.35" customHeight="1">
      <c r="A30" s="302" t="s">
        <v>22862</v>
      </c>
      <c r="B30" s="320"/>
      <c r="C30" s="320"/>
      <c r="D30" s="319">
        <v>11.5</v>
      </c>
      <c r="E30" s="319">
        <v>6</v>
      </c>
      <c r="F30" s="319">
        <v>0</v>
      </c>
      <c r="G30" s="320"/>
      <c r="H30" s="320"/>
      <c r="I30" s="320"/>
      <c r="J30" s="320">
        <f t="shared" si="4"/>
        <v>69</v>
      </c>
    </row>
    <row r="31" spans="1:10" ht="40.35" customHeight="1">
      <c r="A31" s="302" t="s">
        <v>22863</v>
      </c>
      <c r="B31" s="320"/>
      <c r="C31" s="320"/>
      <c r="D31" s="319">
        <v>9.8000000000000007</v>
      </c>
      <c r="E31" s="319">
        <v>6</v>
      </c>
      <c r="F31" s="319">
        <v>0</v>
      </c>
      <c r="G31" s="320"/>
      <c r="H31" s="320"/>
      <c r="I31" s="320"/>
      <c r="J31" s="320">
        <f t="shared" si="4"/>
        <v>58.800000000000004</v>
      </c>
    </row>
    <row r="32" spans="1:10" ht="40.35" customHeight="1">
      <c r="A32" s="302" t="s">
        <v>22864</v>
      </c>
      <c r="B32" s="320"/>
      <c r="C32" s="320"/>
      <c r="D32" s="319">
        <v>10.1</v>
      </c>
      <c r="E32" s="319">
        <v>6</v>
      </c>
      <c r="F32" s="319">
        <v>0</v>
      </c>
      <c r="G32" s="320"/>
      <c r="H32" s="320"/>
      <c r="I32" s="320"/>
      <c r="J32" s="320">
        <f t="shared" si="4"/>
        <v>60.599999999999994</v>
      </c>
    </row>
    <row r="33" spans="1:10" ht="40.15" customHeight="1">
      <c r="A33" s="262" t="s">
        <v>6262</v>
      </c>
      <c r="B33" s="453" t="str">
        <f>INDEX(ORCAMENTO!$E:$E,MATCH(A33,ORCAMENTO!$B:$B,0))</f>
        <v>Sub-Base C/ Mistura De Argila 30%, Pó De Pedra 30% E Brita 40%, Inclusive Fornecimento E
Transporte Do Pó De Pedra E Da Brita</v>
      </c>
      <c r="C33" s="453"/>
      <c r="D33" s="453"/>
      <c r="E33" s="453"/>
      <c r="F33" s="453"/>
      <c r="G33" s="453"/>
      <c r="H33" s="453"/>
      <c r="I33" s="205" t="str">
        <f>INDEX(ORCAMENTO!$F:$F,MATCH(A33,ORCAMENTO!$B:$B,0))</f>
        <v>m3</v>
      </c>
      <c r="J33" s="206">
        <f>ROUND(SUM(J35:J54),2)</f>
        <v>236.57</v>
      </c>
    </row>
    <row r="34" spans="1:10" ht="40.15" customHeight="1">
      <c r="A34" s="207" t="s">
        <v>944</v>
      </c>
      <c r="B34" s="208"/>
      <c r="C34" s="208"/>
      <c r="D34" s="208" t="s">
        <v>5863</v>
      </c>
      <c r="E34" s="207" t="s">
        <v>5861</v>
      </c>
      <c r="F34" s="208" t="s">
        <v>9269</v>
      </c>
      <c r="G34" s="208" t="s">
        <v>9271</v>
      </c>
      <c r="H34" s="207"/>
      <c r="I34" s="207"/>
      <c r="J34" s="209"/>
    </row>
    <row r="35" spans="1:10" ht="40.35" customHeight="1">
      <c r="A35" s="302" t="s">
        <v>18471</v>
      </c>
      <c r="B35" s="320"/>
      <c r="C35" s="320"/>
      <c r="D35" s="319">
        <v>13.83</v>
      </c>
      <c r="E35" s="319">
        <v>6</v>
      </c>
      <c r="F35" s="319">
        <v>0.2</v>
      </c>
      <c r="G35" s="319">
        <v>0</v>
      </c>
      <c r="H35" s="320"/>
      <c r="I35" s="319"/>
      <c r="J35" s="320">
        <f t="shared" ref="J35:J46" si="5">(E35+(G35*2))*D35*F35</f>
        <v>16.596</v>
      </c>
    </row>
    <row r="36" spans="1:10" ht="40.35" customHeight="1">
      <c r="A36" s="302" t="s">
        <v>18472</v>
      </c>
      <c r="B36" s="320"/>
      <c r="C36" s="320"/>
      <c r="D36" s="319">
        <v>13.8</v>
      </c>
      <c r="E36" s="319">
        <v>6</v>
      </c>
      <c r="F36" s="319">
        <v>0.2</v>
      </c>
      <c r="G36" s="319">
        <v>0</v>
      </c>
      <c r="H36" s="320"/>
      <c r="I36" s="319"/>
      <c r="J36" s="320">
        <f t="shared" si="5"/>
        <v>16.560000000000002</v>
      </c>
    </row>
    <row r="37" spans="1:10" ht="40.35" customHeight="1">
      <c r="A37" s="302" t="s">
        <v>18473</v>
      </c>
      <c r="B37" s="320"/>
      <c r="C37" s="320"/>
      <c r="D37" s="319">
        <v>9.1999999999999993</v>
      </c>
      <c r="E37" s="319">
        <v>6</v>
      </c>
      <c r="F37" s="319">
        <v>0.2</v>
      </c>
      <c r="G37" s="319">
        <v>0</v>
      </c>
      <c r="H37" s="320"/>
      <c r="I37" s="319"/>
      <c r="J37" s="320">
        <f t="shared" si="5"/>
        <v>11.04</v>
      </c>
    </row>
    <row r="38" spans="1:10" ht="40.35" customHeight="1">
      <c r="A38" s="302" t="s">
        <v>18474</v>
      </c>
      <c r="B38" s="320"/>
      <c r="C38" s="320"/>
      <c r="D38" s="319">
        <v>12.88</v>
      </c>
      <c r="E38" s="319">
        <v>6</v>
      </c>
      <c r="F38" s="319">
        <v>0.2</v>
      </c>
      <c r="G38" s="319">
        <v>0</v>
      </c>
      <c r="H38" s="320"/>
      <c r="I38" s="319"/>
      <c r="J38" s="320">
        <f t="shared" si="5"/>
        <v>15.456000000000001</v>
      </c>
    </row>
    <row r="39" spans="1:10" ht="40.35" customHeight="1">
      <c r="A39" s="302" t="s">
        <v>18475</v>
      </c>
      <c r="B39" s="320"/>
      <c r="C39" s="320"/>
      <c r="D39" s="319">
        <v>6.9</v>
      </c>
      <c r="E39" s="319">
        <v>6</v>
      </c>
      <c r="F39" s="319">
        <v>0.2</v>
      </c>
      <c r="G39" s="319">
        <v>0</v>
      </c>
      <c r="H39" s="320"/>
      <c r="I39" s="319"/>
      <c r="J39" s="320">
        <f t="shared" si="5"/>
        <v>8.2800000000000011</v>
      </c>
    </row>
    <row r="40" spans="1:10" ht="40.35" customHeight="1">
      <c r="A40" s="302" t="s">
        <v>18476</v>
      </c>
      <c r="B40" s="320"/>
      <c r="C40" s="320"/>
      <c r="D40" s="319">
        <v>6.69</v>
      </c>
      <c r="E40" s="319">
        <v>6</v>
      </c>
      <c r="F40" s="319">
        <v>0.2</v>
      </c>
      <c r="G40" s="319">
        <v>0</v>
      </c>
      <c r="H40" s="320"/>
      <c r="I40" s="319"/>
      <c r="J40" s="320">
        <f t="shared" si="5"/>
        <v>8.0280000000000005</v>
      </c>
    </row>
    <row r="41" spans="1:10" ht="40.35" customHeight="1">
      <c r="A41" s="302" t="s">
        <v>18477</v>
      </c>
      <c r="B41" s="320"/>
      <c r="C41" s="320"/>
      <c r="D41" s="319">
        <v>6.69</v>
      </c>
      <c r="E41" s="319">
        <v>6</v>
      </c>
      <c r="F41" s="319">
        <v>0.2</v>
      </c>
      <c r="G41" s="319">
        <v>0</v>
      </c>
      <c r="H41" s="320"/>
      <c r="I41" s="319"/>
      <c r="J41" s="320">
        <f t="shared" si="5"/>
        <v>8.0280000000000005</v>
      </c>
    </row>
    <row r="42" spans="1:10" ht="40.35" customHeight="1">
      <c r="A42" s="302" t="s">
        <v>18478</v>
      </c>
      <c r="B42" s="320"/>
      <c r="C42" s="320"/>
      <c r="D42" s="319">
        <v>6.95</v>
      </c>
      <c r="E42" s="319">
        <v>6</v>
      </c>
      <c r="F42" s="319">
        <v>0.2</v>
      </c>
      <c r="G42" s="319">
        <v>0</v>
      </c>
      <c r="H42" s="320"/>
      <c r="I42" s="319"/>
      <c r="J42" s="320">
        <f t="shared" si="5"/>
        <v>8.3400000000000016</v>
      </c>
    </row>
    <row r="43" spans="1:10" ht="40.35" customHeight="1">
      <c r="A43" s="302" t="s">
        <v>18479</v>
      </c>
      <c r="B43" s="320"/>
      <c r="C43" s="320"/>
      <c r="D43" s="319">
        <v>7</v>
      </c>
      <c r="E43" s="319">
        <v>6</v>
      </c>
      <c r="F43" s="319">
        <v>0.2</v>
      </c>
      <c r="G43" s="319">
        <v>0</v>
      </c>
      <c r="H43" s="320"/>
      <c r="I43" s="319"/>
      <c r="J43" s="320">
        <f t="shared" si="5"/>
        <v>8.4</v>
      </c>
    </row>
    <row r="44" spans="1:10" ht="40.35" customHeight="1">
      <c r="A44" s="302" t="s">
        <v>18480</v>
      </c>
      <c r="B44" s="320"/>
      <c r="C44" s="320"/>
      <c r="D44" s="319">
        <v>7</v>
      </c>
      <c r="E44" s="319">
        <v>6</v>
      </c>
      <c r="F44" s="319">
        <v>0.2</v>
      </c>
      <c r="G44" s="319">
        <v>0</v>
      </c>
      <c r="H44" s="320"/>
      <c r="I44" s="319"/>
      <c r="J44" s="320">
        <f t="shared" si="5"/>
        <v>8.4</v>
      </c>
    </row>
    <row r="45" spans="1:10" ht="40.35" customHeight="1">
      <c r="A45" s="302" t="s">
        <v>18481</v>
      </c>
      <c r="B45" s="320"/>
      <c r="C45" s="320"/>
      <c r="D45" s="319">
        <v>7</v>
      </c>
      <c r="E45" s="319">
        <v>6</v>
      </c>
      <c r="F45" s="319">
        <v>0.2</v>
      </c>
      <c r="G45" s="319">
        <v>0</v>
      </c>
      <c r="H45" s="320"/>
      <c r="I45" s="319"/>
      <c r="J45" s="320">
        <f t="shared" si="5"/>
        <v>8.4</v>
      </c>
    </row>
    <row r="46" spans="1:10" ht="40.35" customHeight="1">
      <c r="A46" s="302" t="s">
        <v>18482</v>
      </c>
      <c r="B46" s="320"/>
      <c r="C46" s="320"/>
      <c r="D46" s="319">
        <v>7.05</v>
      </c>
      <c r="E46" s="319">
        <v>6</v>
      </c>
      <c r="F46" s="319">
        <v>0.2</v>
      </c>
      <c r="G46" s="319">
        <v>0</v>
      </c>
      <c r="H46" s="320"/>
      <c r="I46" s="319"/>
      <c r="J46" s="320">
        <f t="shared" si="5"/>
        <v>8.4599999999999991</v>
      </c>
    </row>
    <row r="47" spans="1:10" ht="40.35" customHeight="1">
      <c r="A47" s="302" t="s">
        <v>18483</v>
      </c>
      <c r="B47" s="320"/>
      <c r="C47" s="320"/>
      <c r="D47" s="319">
        <v>7.8</v>
      </c>
      <c r="E47" s="319">
        <v>6</v>
      </c>
      <c r="F47" s="319">
        <v>0.2</v>
      </c>
      <c r="G47" s="319">
        <v>0</v>
      </c>
      <c r="H47" s="320"/>
      <c r="I47" s="319"/>
      <c r="J47" s="320">
        <f t="shared" ref="J47:J54" si="6">(E47+(G47*2))*D47*F47</f>
        <v>9.36</v>
      </c>
    </row>
    <row r="48" spans="1:10" ht="40.35" customHeight="1">
      <c r="A48" s="302" t="s">
        <v>18484</v>
      </c>
      <c r="B48" s="320"/>
      <c r="C48" s="320"/>
      <c r="D48" s="319">
        <v>13.95</v>
      </c>
      <c r="E48" s="319">
        <v>6</v>
      </c>
      <c r="F48" s="319">
        <v>0.2</v>
      </c>
      <c r="G48" s="319">
        <v>0</v>
      </c>
      <c r="H48" s="320"/>
      <c r="I48" s="319"/>
      <c r="J48" s="320">
        <f t="shared" si="6"/>
        <v>16.739999999999998</v>
      </c>
    </row>
    <row r="49" spans="1:10" ht="40.35" customHeight="1">
      <c r="A49" s="302" t="s">
        <v>18485</v>
      </c>
      <c r="B49" s="320"/>
      <c r="C49" s="320"/>
      <c r="D49" s="319">
        <v>13.95</v>
      </c>
      <c r="E49" s="319">
        <v>6</v>
      </c>
      <c r="F49" s="319">
        <v>0.2</v>
      </c>
      <c r="G49" s="319">
        <v>0</v>
      </c>
      <c r="H49" s="320"/>
      <c r="I49" s="319"/>
      <c r="J49" s="320">
        <f t="shared" si="6"/>
        <v>16.739999999999998</v>
      </c>
    </row>
    <row r="50" spans="1:10" ht="40.35" customHeight="1">
      <c r="A50" s="302" t="s">
        <v>18486</v>
      </c>
      <c r="B50" s="320"/>
      <c r="C50" s="320"/>
      <c r="D50" s="319">
        <v>13.95</v>
      </c>
      <c r="E50" s="319">
        <v>6</v>
      </c>
      <c r="F50" s="319">
        <v>0.2</v>
      </c>
      <c r="G50" s="319">
        <v>0</v>
      </c>
      <c r="H50" s="320"/>
      <c r="I50" s="319"/>
      <c r="J50" s="320">
        <f t="shared" si="6"/>
        <v>16.739999999999998</v>
      </c>
    </row>
    <row r="51" spans="1:10" ht="40.35" customHeight="1">
      <c r="A51" s="302" t="s">
        <v>22868</v>
      </c>
      <c r="B51" s="320"/>
      <c r="C51" s="320"/>
      <c r="D51" s="319">
        <v>11.1</v>
      </c>
      <c r="E51" s="319">
        <v>6</v>
      </c>
      <c r="F51" s="319">
        <v>0.2</v>
      </c>
      <c r="G51" s="319">
        <v>0</v>
      </c>
      <c r="H51" s="320"/>
      <c r="I51" s="319"/>
      <c r="J51" s="320">
        <f t="shared" si="6"/>
        <v>13.32</v>
      </c>
    </row>
    <row r="52" spans="1:10" ht="40.35" customHeight="1">
      <c r="A52" s="302" t="s">
        <v>22865</v>
      </c>
      <c r="B52" s="320"/>
      <c r="C52" s="320"/>
      <c r="D52" s="319">
        <v>11.5</v>
      </c>
      <c r="E52" s="319">
        <v>6</v>
      </c>
      <c r="F52" s="319">
        <v>0.2</v>
      </c>
      <c r="G52" s="319">
        <v>0</v>
      </c>
      <c r="H52" s="320"/>
      <c r="I52" s="319"/>
      <c r="J52" s="320">
        <f t="shared" si="6"/>
        <v>13.8</v>
      </c>
    </row>
    <row r="53" spans="1:10" ht="40.35" customHeight="1">
      <c r="A53" s="302" t="s">
        <v>22866</v>
      </c>
      <c r="B53" s="320"/>
      <c r="C53" s="320"/>
      <c r="D53" s="319">
        <v>9.8000000000000007</v>
      </c>
      <c r="E53" s="319">
        <v>6</v>
      </c>
      <c r="F53" s="319">
        <v>0.2</v>
      </c>
      <c r="G53" s="319">
        <v>0</v>
      </c>
      <c r="H53" s="320"/>
      <c r="I53" s="319"/>
      <c r="J53" s="320">
        <f t="shared" si="6"/>
        <v>11.760000000000002</v>
      </c>
    </row>
    <row r="54" spans="1:10" ht="40.35" customHeight="1">
      <c r="A54" s="302" t="s">
        <v>22867</v>
      </c>
      <c r="B54" s="320"/>
      <c r="C54" s="320"/>
      <c r="D54" s="319">
        <v>10.1</v>
      </c>
      <c r="E54" s="319">
        <v>6</v>
      </c>
      <c r="F54" s="319">
        <v>0.2</v>
      </c>
      <c r="G54" s="319">
        <v>0</v>
      </c>
      <c r="H54" s="320"/>
      <c r="I54" s="319"/>
      <c r="J54" s="320">
        <f t="shared" si="6"/>
        <v>12.12</v>
      </c>
    </row>
    <row r="55" spans="1:10" ht="45" customHeight="1">
      <c r="A55" s="262" t="s">
        <v>6263</v>
      </c>
      <c r="B55" s="453" t="str">
        <f>INDEX(ORCAMENTO!$E:$E,MATCH(A55,ORCAMENTO!$B:$B,0))</f>
        <v>Regularização E Compactação Do Sub-Leito (100% P.I.) H = 0,20 M</v>
      </c>
      <c r="C55" s="453"/>
      <c r="D55" s="453"/>
      <c r="E55" s="453"/>
      <c r="F55" s="453"/>
      <c r="G55" s="453"/>
      <c r="H55" s="453"/>
      <c r="I55" s="205" t="str">
        <f>INDEX(ORCAMENTO!$F:$F,MATCH(A55,ORCAMENTO!$B:$B,0))</f>
        <v>m2</v>
      </c>
      <c r="J55" s="206">
        <f>ROUND(SUM(J57:J76),2)</f>
        <v>1182.8399999999999</v>
      </c>
    </row>
    <row r="56" spans="1:10" ht="45" customHeight="1">
      <c r="A56" s="207" t="s">
        <v>944</v>
      </c>
      <c r="B56" s="208"/>
      <c r="C56" s="208"/>
      <c r="D56" s="208" t="s">
        <v>5863</v>
      </c>
      <c r="E56" s="207" t="s">
        <v>5861</v>
      </c>
      <c r="F56" s="208" t="s">
        <v>9271</v>
      </c>
      <c r="G56" s="207"/>
      <c r="H56" s="207"/>
      <c r="I56" s="207"/>
      <c r="J56" s="209"/>
    </row>
    <row r="57" spans="1:10" ht="40.35" customHeight="1">
      <c r="A57" s="302" t="s">
        <v>18502</v>
      </c>
      <c r="B57" s="320"/>
      <c r="C57" s="320"/>
      <c r="D57" s="319">
        <v>13.83</v>
      </c>
      <c r="E57" s="319">
        <v>6</v>
      </c>
      <c r="F57" s="319">
        <v>0</v>
      </c>
      <c r="G57" s="319"/>
      <c r="H57" s="320"/>
      <c r="I57" s="319"/>
      <c r="J57" s="320">
        <f t="shared" ref="J57:J68" si="7">(E57+(2*F57))*D57</f>
        <v>82.98</v>
      </c>
    </row>
    <row r="58" spans="1:10" ht="40.35" customHeight="1">
      <c r="A58" s="302" t="s">
        <v>18501</v>
      </c>
      <c r="B58" s="320"/>
      <c r="C58" s="320"/>
      <c r="D58" s="319">
        <v>13.8</v>
      </c>
      <c r="E58" s="319">
        <v>6</v>
      </c>
      <c r="F58" s="319">
        <v>0</v>
      </c>
      <c r="G58" s="319"/>
      <c r="H58" s="320"/>
      <c r="I58" s="319"/>
      <c r="J58" s="320">
        <f t="shared" si="7"/>
        <v>82.800000000000011</v>
      </c>
    </row>
    <row r="59" spans="1:10" ht="40.35" customHeight="1">
      <c r="A59" s="302" t="s">
        <v>18500</v>
      </c>
      <c r="B59" s="320"/>
      <c r="C59" s="320"/>
      <c r="D59" s="319">
        <v>9.1999999999999993</v>
      </c>
      <c r="E59" s="319">
        <v>6</v>
      </c>
      <c r="F59" s="319">
        <v>0</v>
      </c>
      <c r="G59" s="319"/>
      <c r="H59" s="320"/>
      <c r="I59" s="319"/>
      <c r="J59" s="320">
        <f t="shared" si="7"/>
        <v>55.199999999999996</v>
      </c>
    </row>
    <row r="60" spans="1:10" ht="40.35" customHeight="1">
      <c r="A60" s="302" t="s">
        <v>18499</v>
      </c>
      <c r="B60" s="320"/>
      <c r="C60" s="320"/>
      <c r="D60" s="319">
        <v>12.88</v>
      </c>
      <c r="E60" s="319">
        <v>6</v>
      </c>
      <c r="F60" s="319">
        <v>0</v>
      </c>
      <c r="G60" s="319"/>
      <c r="H60" s="320"/>
      <c r="I60" s="319"/>
      <c r="J60" s="320">
        <f t="shared" si="7"/>
        <v>77.28</v>
      </c>
    </row>
    <row r="61" spans="1:10" ht="40.35" customHeight="1">
      <c r="A61" s="302" t="s">
        <v>18498</v>
      </c>
      <c r="B61" s="320"/>
      <c r="C61" s="320"/>
      <c r="D61" s="319">
        <v>6.9</v>
      </c>
      <c r="E61" s="319">
        <v>6</v>
      </c>
      <c r="F61" s="319">
        <v>0</v>
      </c>
      <c r="G61" s="319"/>
      <c r="H61" s="320"/>
      <c r="I61" s="319"/>
      <c r="J61" s="320">
        <f t="shared" si="7"/>
        <v>41.400000000000006</v>
      </c>
    </row>
    <row r="62" spans="1:10" ht="40.35" customHeight="1">
      <c r="A62" s="302" t="s">
        <v>18497</v>
      </c>
      <c r="B62" s="320"/>
      <c r="C62" s="320"/>
      <c r="D62" s="319">
        <v>6.69</v>
      </c>
      <c r="E62" s="319">
        <v>6</v>
      </c>
      <c r="F62" s="319">
        <v>0</v>
      </c>
      <c r="G62" s="319"/>
      <c r="H62" s="320"/>
      <c r="I62" s="319"/>
      <c r="J62" s="320">
        <f t="shared" si="7"/>
        <v>40.14</v>
      </c>
    </row>
    <row r="63" spans="1:10" ht="40.35" customHeight="1">
      <c r="A63" s="302" t="s">
        <v>18496</v>
      </c>
      <c r="B63" s="320"/>
      <c r="C63" s="320"/>
      <c r="D63" s="319">
        <v>6.69</v>
      </c>
      <c r="E63" s="319">
        <v>6</v>
      </c>
      <c r="F63" s="319">
        <v>0</v>
      </c>
      <c r="G63" s="319"/>
      <c r="H63" s="320"/>
      <c r="I63" s="319"/>
      <c r="J63" s="320">
        <f t="shared" si="7"/>
        <v>40.14</v>
      </c>
    </row>
    <row r="64" spans="1:10" ht="40.35" customHeight="1">
      <c r="A64" s="302" t="s">
        <v>18495</v>
      </c>
      <c r="B64" s="320"/>
      <c r="C64" s="320"/>
      <c r="D64" s="319">
        <v>6.95</v>
      </c>
      <c r="E64" s="319">
        <v>6</v>
      </c>
      <c r="F64" s="319">
        <v>0</v>
      </c>
      <c r="G64" s="319"/>
      <c r="H64" s="320"/>
      <c r="I64" s="319"/>
      <c r="J64" s="320">
        <f t="shared" si="7"/>
        <v>41.7</v>
      </c>
    </row>
    <row r="65" spans="1:10" ht="40.35" customHeight="1">
      <c r="A65" s="302" t="s">
        <v>18494</v>
      </c>
      <c r="B65" s="320"/>
      <c r="C65" s="320"/>
      <c r="D65" s="319">
        <v>7</v>
      </c>
      <c r="E65" s="319">
        <v>6</v>
      </c>
      <c r="F65" s="319">
        <v>0</v>
      </c>
      <c r="G65" s="319"/>
      <c r="H65" s="320"/>
      <c r="I65" s="319"/>
      <c r="J65" s="320">
        <f t="shared" si="7"/>
        <v>42</v>
      </c>
    </row>
    <row r="66" spans="1:10" ht="40.35" customHeight="1">
      <c r="A66" s="302" t="s">
        <v>18493</v>
      </c>
      <c r="B66" s="320"/>
      <c r="C66" s="320"/>
      <c r="D66" s="319">
        <v>7</v>
      </c>
      <c r="E66" s="319">
        <v>6</v>
      </c>
      <c r="F66" s="319">
        <v>0</v>
      </c>
      <c r="G66" s="319"/>
      <c r="H66" s="320"/>
      <c r="I66" s="319"/>
      <c r="J66" s="320">
        <f t="shared" si="7"/>
        <v>42</v>
      </c>
    </row>
    <row r="67" spans="1:10" ht="40.35" customHeight="1">
      <c r="A67" s="302" t="s">
        <v>18492</v>
      </c>
      <c r="B67" s="320"/>
      <c r="C67" s="320"/>
      <c r="D67" s="319">
        <v>7</v>
      </c>
      <c r="E67" s="319">
        <v>6</v>
      </c>
      <c r="F67" s="319">
        <v>0</v>
      </c>
      <c r="G67" s="319"/>
      <c r="H67" s="320"/>
      <c r="I67" s="319"/>
      <c r="J67" s="320">
        <f t="shared" si="7"/>
        <v>42</v>
      </c>
    </row>
    <row r="68" spans="1:10" ht="40.35" customHeight="1">
      <c r="A68" s="302" t="s">
        <v>18491</v>
      </c>
      <c r="B68" s="320"/>
      <c r="C68" s="320"/>
      <c r="D68" s="319">
        <v>7.05</v>
      </c>
      <c r="E68" s="319">
        <v>6</v>
      </c>
      <c r="F68" s="319">
        <v>0</v>
      </c>
      <c r="G68" s="319"/>
      <c r="H68" s="320"/>
      <c r="I68" s="319"/>
      <c r="J68" s="320">
        <f t="shared" si="7"/>
        <v>42.3</v>
      </c>
    </row>
    <row r="69" spans="1:10" ht="40.35" customHeight="1">
      <c r="A69" s="302" t="s">
        <v>18490</v>
      </c>
      <c r="B69" s="320"/>
      <c r="C69" s="320"/>
      <c r="D69" s="319">
        <v>7.8</v>
      </c>
      <c r="E69" s="319">
        <v>6</v>
      </c>
      <c r="F69" s="319">
        <v>0</v>
      </c>
      <c r="G69" s="319"/>
      <c r="H69" s="320"/>
      <c r="I69" s="319"/>
      <c r="J69" s="320">
        <f t="shared" ref="J69:J76" si="8">(E69+(2*F69))*D69</f>
        <v>46.8</v>
      </c>
    </row>
    <row r="70" spans="1:10" ht="40.35" customHeight="1">
      <c r="A70" s="302" t="s">
        <v>18489</v>
      </c>
      <c r="B70" s="320"/>
      <c r="C70" s="320"/>
      <c r="D70" s="319">
        <v>13.95</v>
      </c>
      <c r="E70" s="319">
        <v>6</v>
      </c>
      <c r="F70" s="319">
        <v>0</v>
      </c>
      <c r="G70" s="319"/>
      <c r="H70" s="320"/>
      <c r="I70" s="319"/>
      <c r="J70" s="320">
        <f t="shared" si="8"/>
        <v>83.699999999999989</v>
      </c>
    </row>
    <row r="71" spans="1:10" ht="40.35" customHeight="1">
      <c r="A71" s="302" t="s">
        <v>18488</v>
      </c>
      <c r="B71" s="320"/>
      <c r="C71" s="320"/>
      <c r="D71" s="319">
        <v>13.95</v>
      </c>
      <c r="E71" s="319">
        <v>6</v>
      </c>
      <c r="F71" s="319">
        <v>0</v>
      </c>
      <c r="G71" s="319"/>
      <c r="H71" s="320"/>
      <c r="I71" s="319"/>
      <c r="J71" s="320">
        <f t="shared" si="8"/>
        <v>83.699999999999989</v>
      </c>
    </row>
    <row r="72" spans="1:10" ht="40.35" customHeight="1">
      <c r="A72" s="302" t="s">
        <v>18487</v>
      </c>
      <c r="B72" s="320"/>
      <c r="C72" s="320"/>
      <c r="D72" s="319">
        <v>13.95</v>
      </c>
      <c r="E72" s="319">
        <v>6</v>
      </c>
      <c r="F72" s="319">
        <v>0</v>
      </c>
      <c r="G72" s="319"/>
      <c r="H72" s="320"/>
      <c r="I72" s="319"/>
      <c r="J72" s="320">
        <f t="shared" si="8"/>
        <v>83.699999999999989</v>
      </c>
    </row>
    <row r="73" spans="1:10" ht="40.35" customHeight="1">
      <c r="A73" s="302" t="s">
        <v>22869</v>
      </c>
      <c r="B73" s="320"/>
      <c r="C73" s="320"/>
      <c r="D73" s="319">
        <v>11.1</v>
      </c>
      <c r="E73" s="319">
        <v>6</v>
      </c>
      <c r="F73" s="319">
        <v>0</v>
      </c>
      <c r="G73" s="319"/>
      <c r="H73" s="320"/>
      <c r="I73" s="319"/>
      <c r="J73" s="320">
        <f t="shared" si="8"/>
        <v>66.599999999999994</v>
      </c>
    </row>
    <row r="74" spans="1:10" ht="40.35" customHeight="1">
      <c r="A74" s="302" t="s">
        <v>22870</v>
      </c>
      <c r="B74" s="320"/>
      <c r="C74" s="320"/>
      <c r="D74" s="319">
        <v>11.5</v>
      </c>
      <c r="E74" s="319">
        <v>6</v>
      </c>
      <c r="F74" s="319">
        <v>0</v>
      </c>
      <c r="G74" s="319"/>
      <c r="H74" s="320"/>
      <c r="I74" s="319"/>
      <c r="J74" s="320">
        <f t="shared" si="8"/>
        <v>69</v>
      </c>
    </row>
    <row r="75" spans="1:10" ht="40.35" customHeight="1">
      <c r="A75" s="302" t="s">
        <v>22871</v>
      </c>
      <c r="B75" s="320"/>
      <c r="C75" s="320"/>
      <c r="D75" s="319">
        <v>9.8000000000000007</v>
      </c>
      <c r="E75" s="319">
        <v>6</v>
      </c>
      <c r="F75" s="319">
        <v>0</v>
      </c>
      <c r="G75" s="319"/>
      <c r="H75" s="320"/>
      <c r="I75" s="319"/>
      <c r="J75" s="320">
        <f t="shared" si="8"/>
        <v>58.800000000000004</v>
      </c>
    </row>
    <row r="76" spans="1:10" ht="40.35" customHeight="1">
      <c r="A76" s="302" t="s">
        <v>22872</v>
      </c>
      <c r="B76" s="320"/>
      <c r="C76" s="320"/>
      <c r="D76" s="319">
        <v>10.1</v>
      </c>
      <c r="E76" s="319">
        <v>6</v>
      </c>
      <c r="F76" s="319">
        <v>0</v>
      </c>
      <c r="G76" s="319"/>
      <c r="H76" s="320"/>
      <c r="I76" s="319"/>
      <c r="J76" s="320">
        <f t="shared" si="8"/>
        <v>60.599999999999994</v>
      </c>
    </row>
    <row r="77" spans="1:10" ht="26.25" customHeight="1">
      <c r="A77" s="262" t="s">
        <v>6264</v>
      </c>
      <c r="B77" s="447" t="str">
        <f>INDEX(ORCAMENTO!$E:$E,MATCH(A77,ORCAMENTO!$B:$B,0))</f>
        <v>Índice De Preço Para Remoção De Entulho Decorrente Da Execução De Obras (Classe A Conama - Nbr 10.004 - Classe Ii-B), Incluindo Aluguel Da Caçamba, Carga, Transporte E Descarga Em Área Licenciada</v>
      </c>
      <c r="C77" s="448"/>
      <c r="D77" s="448"/>
      <c r="E77" s="448"/>
      <c r="F77" s="448"/>
      <c r="G77" s="448"/>
      <c r="H77" s="449"/>
      <c r="I77" s="205" t="str">
        <f>INDEX(ORCAMENTO!$F:$F,MATCH(A77,ORCAMENTO!$B:$B,0))</f>
        <v>m3</v>
      </c>
      <c r="J77" s="206">
        <f>SUM(J79:J98)</f>
        <v>354.85199999999998</v>
      </c>
    </row>
    <row r="78" spans="1:10" ht="26.25" customHeight="1">
      <c r="A78" s="207" t="s">
        <v>944</v>
      </c>
      <c r="B78" s="208"/>
      <c r="C78" s="208" t="s">
        <v>5863</v>
      </c>
      <c r="D78" s="207" t="s">
        <v>5861</v>
      </c>
      <c r="E78" s="208" t="s">
        <v>9271</v>
      </c>
      <c r="F78" s="208" t="s">
        <v>9270</v>
      </c>
      <c r="G78" s="208" t="s">
        <v>22858</v>
      </c>
      <c r="H78" s="208"/>
      <c r="I78" s="208"/>
      <c r="J78" s="209"/>
    </row>
    <row r="79" spans="1:10" ht="45" customHeight="1">
      <c r="A79" s="302" t="s">
        <v>18518</v>
      </c>
      <c r="B79" s="320"/>
      <c r="C79" s="319">
        <v>13.83</v>
      </c>
      <c r="D79" s="319">
        <v>6</v>
      </c>
      <c r="E79" s="319">
        <v>0</v>
      </c>
      <c r="F79" s="319">
        <v>0.2</v>
      </c>
      <c r="G79" s="320">
        <v>1.5</v>
      </c>
      <c r="H79" s="320"/>
      <c r="I79" s="320"/>
      <c r="J79" s="320">
        <f>((D79+(2*E79))*C79*F79)*G79</f>
        <v>24.893999999999998</v>
      </c>
    </row>
    <row r="80" spans="1:10" ht="45" customHeight="1">
      <c r="A80" s="302" t="s">
        <v>18517</v>
      </c>
      <c r="B80" s="320"/>
      <c r="C80" s="319">
        <v>13.8</v>
      </c>
      <c r="D80" s="319">
        <v>6</v>
      </c>
      <c r="E80" s="319">
        <v>0</v>
      </c>
      <c r="F80" s="319">
        <v>0.2</v>
      </c>
      <c r="G80" s="320">
        <v>1.5</v>
      </c>
      <c r="H80" s="320"/>
      <c r="I80" s="320"/>
      <c r="J80" s="320">
        <f t="shared" ref="J80:J90" si="9">((D80+(2*E80))*C80*F80)*G80</f>
        <v>24.840000000000003</v>
      </c>
    </row>
    <row r="81" spans="1:10" ht="45" customHeight="1">
      <c r="A81" s="302" t="s">
        <v>18516</v>
      </c>
      <c r="B81" s="320"/>
      <c r="C81" s="319">
        <v>9.1999999999999993</v>
      </c>
      <c r="D81" s="319">
        <v>6</v>
      </c>
      <c r="E81" s="319">
        <v>0</v>
      </c>
      <c r="F81" s="319">
        <v>0.2</v>
      </c>
      <c r="G81" s="320">
        <v>1.5</v>
      </c>
      <c r="H81" s="320"/>
      <c r="I81" s="320"/>
      <c r="J81" s="320">
        <f t="shared" si="9"/>
        <v>16.559999999999999</v>
      </c>
    </row>
    <row r="82" spans="1:10" ht="45" customHeight="1">
      <c r="A82" s="302" t="s">
        <v>18515</v>
      </c>
      <c r="B82" s="320"/>
      <c r="C82" s="319">
        <v>12.88</v>
      </c>
      <c r="D82" s="319">
        <v>6</v>
      </c>
      <c r="E82" s="319">
        <v>0</v>
      </c>
      <c r="F82" s="319">
        <v>0.2</v>
      </c>
      <c r="G82" s="320">
        <v>1.5</v>
      </c>
      <c r="H82" s="320"/>
      <c r="I82" s="320"/>
      <c r="J82" s="320">
        <f t="shared" si="9"/>
        <v>23.184000000000001</v>
      </c>
    </row>
    <row r="83" spans="1:10" ht="45" customHeight="1">
      <c r="A83" s="302" t="s">
        <v>18514</v>
      </c>
      <c r="B83" s="320"/>
      <c r="C83" s="319">
        <v>6.9</v>
      </c>
      <c r="D83" s="319">
        <v>6</v>
      </c>
      <c r="E83" s="319">
        <v>0</v>
      </c>
      <c r="F83" s="319">
        <v>0.2</v>
      </c>
      <c r="G83" s="320">
        <v>1.5</v>
      </c>
      <c r="H83" s="320"/>
      <c r="I83" s="320"/>
      <c r="J83" s="320">
        <f t="shared" si="9"/>
        <v>12.420000000000002</v>
      </c>
    </row>
    <row r="84" spans="1:10" ht="45" customHeight="1">
      <c r="A84" s="302" t="s">
        <v>18513</v>
      </c>
      <c r="B84" s="320"/>
      <c r="C84" s="319">
        <v>6.69</v>
      </c>
      <c r="D84" s="319">
        <v>6</v>
      </c>
      <c r="E84" s="319">
        <v>0</v>
      </c>
      <c r="F84" s="319">
        <v>0.2</v>
      </c>
      <c r="G84" s="320">
        <v>1.5</v>
      </c>
      <c r="H84" s="320"/>
      <c r="I84" s="320"/>
      <c r="J84" s="320">
        <f t="shared" si="9"/>
        <v>12.042000000000002</v>
      </c>
    </row>
    <row r="85" spans="1:10" ht="45" customHeight="1">
      <c r="A85" s="302" t="s">
        <v>18512</v>
      </c>
      <c r="B85" s="320"/>
      <c r="C85" s="319">
        <v>6.69</v>
      </c>
      <c r="D85" s="319">
        <v>6</v>
      </c>
      <c r="E85" s="319">
        <v>0</v>
      </c>
      <c r="F85" s="319">
        <v>0.2</v>
      </c>
      <c r="G85" s="320">
        <v>1.5</v>
      </c>
      <c r="H85" s="320"/>
      <c r="I85" s="320"/>
      <c r="J85" s="320">
        <f t="shared" si="9"/>
        <v>12.042000000000002</v>
      </c>
    </row>
    <row r="86" spans="1:10" ht="45" customHeight="1">
      <c r="A86" s="302" t="s">
        <v>18511</v>
      </c>
      <c r="B86" s="320"/>
      <c r="C86" s="319">
        <v>6.95</v>
      </c>
      <c r="D86" s="319">
        <v>6</v>
      </c>
      <c r="E86" s="319">
        <v>0</v>
      </c>
      <c r="F86" s="319">
        <v>0.2</v>
      </c>
      <c r="G86" s="320">
        <v>1.5</v>
      </c>
      <c r="H86" s="320"/>
      <c r="I86" s="320"/>
      <c r="J86" s="320">
        <f t="shared" si="9"/>
        <v>12.510000000000002</v>
      </c>
    </row>
    <row r="87" spans="1:10" ht="45" customHeight="1">
      <c r="A87" s="302" t="s">
        <v>18510</v>
      </c>
      <c r="B87" s="320"/>
      <c r="C87" s="319">
        <v>7</v>
      </c>
      <c r="D87" s="319">
        <v>6</v>
      </c>
      <c r="E87" s="319">
        <v>0</v>
      </c>
      <c r="F87" s="319">
        <v>0.2</v>
      </c>
      <c r="G87" s="320">
        <v>1.5</v>
      </c>
      <c r="H87" s="320"/>
      <c r="I87" s="320"/>
      <c r="J87" s="320">
        <f t="shared" si="9"/>
        <v>12.600000000000001</v>
      </c>
    </row>
    <row r="88" spans="1:10" ht="45" customHeight="1">
      <c r="A88" s="302" t="s">
        <v>18509</v>
      </c>
      <c r="B88" s="320"/>
      <c r="C88" s="319">
        <v>7</v>
      </c>
      <c r="D88" s="319">
        <v>6</v>
      </c>
      <c r="E88" s="319">
        <v>0</v>
      </c>
      <c r="F88" s="319">
        <v>0.2</v>
      </c>
      <c r="G88" s="320">
        <v>1.5</v>
      </c>
      <c r="H88" s="320"/>
      <c r="I88" s="320"/>
      <c r="J88" s="320">
        <f t="shared" si="9"/>
        <v>12.600000000000001</v>
      </c>
    </row>
    <row r="89" spans="1:10" ht="45" customHeight="1">
      <c r="A89" s="302" t="s">
        <v>18508</v>
      </c>
      <c r="B89" s="320"/>
      <c r="C89" s="319">
        <v>7</v>
      </c>
      <c r="D89" s="319">
        <v>6</v>
      </c>
      <c r="E89" s="319">
        <v>0</v>
      </c>
      <c r="F89" s="319">
        <v>0.2</v>
      </c>
      <c r="G89" s="320">
        <v>1.5</v>
      </c>
      <c r="H89" s="320"/>
      <c r="I89" s="320"/>
      <c r="J89" s="320">
        <f t="shared" si="9"/>
        <v>12.600000000000001</v>
      </c>
    </row>
    <row r="90" spans="1:10" ht="45" customHeight="1">
      <c r="A90" s="302" t="s">
        <v>18507</v>
      </c>
      <c r="B90" s="320"/>
      <c r="C90" s="319">
        <v>7.05</v>
      </c>
      <c r="D90" s="319">
        <v>6</v>
      </c>
      <c r="E90" s="319">
        <v>0</v>
      </c>
      <c r="F90" s="319">
        <v>0.2</v>
      </c>
      <c r="G90" s="320">
        <v>1.5</v>
      </c>
      <c r="H90" s="320"/>
      <c r="I90" s="320"/>
      <c r="J90" s="320">
        <f t="shared" si="9"/>
        <v>12.689999999999998</v>
      </c>
    </row>
    <row r="91" spans="1:10" ht="45" customHeight="1">
      <c r="A91" s="302" t="s">
        <v>18506</v>
      </c>
      <c r="B91" s="320"/>
      <c r="C91" s="319">
        <v>7.8</v>
      </c>
      <c r="D91" s="319">
        <v>6</v>
      </c>
      <c r="E91" s="319">
        <v>0</v>
      </c>
      <c r="F91" s="319">
        <v>0.2</v>
      </c>
      <c r="G91" s="320">
        <v>1.5</v>
      </c>
      <c r="H91" s="320"/>
      <c r="I91" s="320"/>
      <c r="J91" s="320">
        <f t="shared" ref="J91:J94" si="10">((D91+(2*E91))*C91*F91)*G91</f>
        <v>14.04</v>
      </c>
    </row>
    <row r="92" spans="1:10" ht="45" customHeight="1">
      <c r="A92" s="302" t="s">
        <v>18505</v>
      </c>
      <c r="B92" s="320"/>
      <c r="C92" s="319">
        <v>13.95</v>
      </c>
      <c r="D92" s="319">
        <v>6</v>
      </c>
      <c r="E92" s="319">
        <v>0</v>
      </c>
      <c r="F92" s="319">
        <v>0.2</v>
      </c>
      <c r="G92" s="320">
        <v>1.5</v>
      </c>
      <c r="H92" s="320"/>
      <c r="I92" s="320"/>
      <c r="J92" s="320">
        <f t="shared" si="10"/>
        <v>25.11</v>
      </c>
    </row>
    <row r="93" spans="1:10" ht="45" customHeight="1">
      <c r="A93" s="302" t="s">
        <v>18504</v>
      </c>
      <c r="B93" s="320"/>
      <c r="C93" s="319">
        <v>13.95</v>
      </c>
      <c r="D93" s="319">
        <v>6</v>
      </c>
      <c r="E93" s="319">
        <v>0</v>
      </c>
      <c r="F93" s="319">
        <v>0.2</v>
      </c>
      <c r="G93" s="320">
        <v>1.5</v>
      </c>
      <c r="H93" s="320"/>
      <c r="I93" s="320"/>
      <c r="J93" s="320">
        <f t="shared" si="10"/>
        <v>25.11</v>
      </c>
    </row>
    <row r="94" spans="1:10" ht="45" customHeight="1">
      <c r="A94" s="302" t="s">
        <v>18503</v>
      </c>
      <c r="B94" s="320"/>
      <c r="C94" s="319">
        <v>13.95</v>
      </c>
      <c r="D94" s="319">
        <v>6</v>
      </c>
      <c r="E94" s="319">
        <v>0</v>
      </c>
      <c r="F94" s="319">
        <v>0.2</v>
      </c>
      <c r="G94" s="320">
        <v>1.5</v>
      </c>
      <c r="H94" s="320"/>
      <c r="I94" s="320"/>
      <c r="J94" s="320">
        <f t="shared" si="10"/>
        <v>25.11</v>
      </c>
    </row>
    <row r="95" spans="1:10" ht="45" customHeight="1">
      <c r="A95" s="302" t="s">
        <v>22873</v>
      </c>
      <c r="B95" s="320"/>
      <c r="C95" s="319">
        <v>11.1</v>
      </c>
      <c r="D95" s="319">
        <v>6</v>
      </c>
      <c r="E95" s="319">
        <v>0</v>
      </c>
      <c r="F95" s="319">
        <v>0.2</v>
      </c>
      <c r="G95" s="320">
        <v>1.5</v>
      </c>
      <c r="H95" s="320"/>
      <c r="I95" s="320"/>
      <c r="J95" s="320">
        <f t="shared" ref="J95:J98" si="11">((D95+(2*E95))*C95*F95)*G95</f>
        <v>19.98</v>
      </c>
    </row>
    <row r="96" spans="1:10" ht="45" customHeight="1">
      <c r="A96" s="302" t="s">
        <v>22874</v>
      </c>
      <c r="B96" s="320"/>
      <c r="C96" s="319">
        <v>11.5</v>
      </c>
      <c r="D96" s="319">
        <v>6</v>
      </c>
      <c r="E96" s="319">
        <v>0</v>
      </c>
      <c r="F96" s="319">
        <v>0.2</v>
      </c>
      <c r="G96" s="320">
        <v>1.5</v>
      </c>
      <c r="H96" s="320"/>
      <c r="I96" s="320"/>
      <c r="J96" s="320">
        <f t="shared" si="11"/>
        <v>20.700000000000003</v>
      </c>
    </row>
    <row r="97" spans="1:10" ht="45" customHeight="1">
      <c r="A97" s="302" t="s">
        <v>22875</v>
      </c>
      <c r="B97" s="320"/>
      <c r="C97" s="319">
        <v>9.8000000000000007</v>
      </c>
      <c r="D97" s="319">
        <v>6</v>
      </c>
      <c r="E97" s="319">
        <v>0</v>
      </c>
      <c r="F97" s="319">
        <v>0.2</v>
      </c>
      <c r="G97" s="320">
        <v>1.5</v>
      </c>
      <c r="H97" s="320"/>
      <c r="I97" s="320"/>
      <c r="J97" s="320">
        <f t="shared" si="11"/>
        <v>17.64</v>
      </c>
    </row>
    <row r="98" spans="1:10" ht="45" customHeight="1">
      <c r="A98" s="302" t="s">
        <v>22876</v>
      </c>
      <c r="B98" s="320"/>
      <c r="C98" s="319">
        <v>10.1</v>
      </c>
      <c r="D98" s="319">
        <v>6</v>
      </c>
      <c r="E98" s="319">
        <v>0</v>
      </c>
      <c r="F98" s="319">
        <v>0.2</v>
      </c>
      <c r="G98" s="320">
        <v>1.5</v>
      </c>
      <c r="H98" s="320"/>
      <c r="I98" s="320"/>
      <c r="J98" s="320">
        <f t="shared" si="11"/>
        <v>18.18</v>
      </c>
    </row>
    <row r="99" spans="1:10" ht="19.5" customHeight="1">
      <c r="A99" s="262" t="s">
        <v>6265</v>
      </c>
      <c r="B99" s="447" t="str">
        <f>INDEX(ORCAMENTO!$E:$E,MATCH(A99,ORCAMENTO!$B:$B,0))</f>
        <v>Retirada Manual De Pavimento Em Paralelepípedos, Incluindo Empilhamento Para Reaproveitamento</v>
      </c>
      <c r="C99" s="448"/>
      <c r="D99" s="448"/>
      <c r="E99" s="448"/>
      <c r="F99" s="448"/>
      <c r="G99" s="448"/>
      <c r="H99" s="449"/>
      <c r="I99" s="205" t="str">
        <f>INDEX(ORCAMENTO!$F:$F,MATCH(A99,ORCAMENTO!$B:$B,0))</f>
        <v>m2</v>
      </c>
      <c r="J99" s="206">
        <f>SUM(J101)</f>
        <v>12.65</v>
      </c>
    </row>
    <row r="100" spans="1:10" ht="21.95" customHeight="1">
      <c r="A100" s="207" t="s">
        <v>944</v>
      </c>
      <c r="B100" s="208"/>
      <c r="C100" s="208" t="s">
        <v>5863</v>
      </c>
      <c r="D100" s="207" t="s">
        <v>5861</v>
      </c>
      <c r="E100" s="208"/>
      <c r="F100" s="208"/>
      <c r="G100" s="208"/>
      <c r="H100" s="208"/>
      <c r="I100" s="208"/>
      <c r="J100" s="209"/>
    </row>
    <row r="101" spans="1:10" ht="26.25" customHeight="1">
      <c r="A101" s="302" t="s">
        <v>22877</v>
      </c>
      <c r="B101" s="391"/>
      <c r="C101" s="319">
        <v>11.5</v>
      </c>
      <c r="D101" s="391">
        <v>1.1000000000000001</v>
      </c>
      <c r="E101" s="391"/>
      <c r="F101" s="391"/>
      <c r="G101" s="391"/>
      <c r="H101" s="391"/>
      <c r="I101" s="391"/>
      <c r="J101" s="391">
        <f>D101*C101</f>
        <v>12.65</v>
      </c>
    </row>
    <row r="102" spans="1:10" ht="26.25" customHeight="1">
      <c r="A102" s="302" t="s">
        <v>22878</v>
      </c>
      <c r="B102" s="320"/>
      <c r="C102" s="319">
        <v>9.8000000000000007</v>
      </c>
      <c r="D102" s="319">
        <v>1.1000000000000001</v>
      </c>
      <c r="E102" s="319"/>
      <c r="F102" s="319"/>
      <c r="G102" s="320"/>
      <c r="H102" s="320"/>
      <c r="I102" s="320"/>
      <c r="J102" s="391">
        <f>D102*C102</f>
        <v>10.780000000000001</v>
      </c>
    </row>
    <row r="103" spans="1:10" ht="26.25" customHeight="1">
      <c r="A103" s="204">
        <v>3</v>
      </c>
      <c r="B103" s="450" t="s">
        <v>18697</v>
      </c>
      <c r="C103" s="451"/>
      <c r="D103" s="451"/>
      <c r="E103" s="451"/>
      <c r="F103" s="451"/>
      <c r="G103" s="451"/>
      <c r="H103" s="451"/>
      <c r="I103" s="451"/>
      <c r="J103" s="452"/>
    </row>
    <row r="104" spans="1:10" ht="26.25" customHeight="1">
      <c r="A104" s="262" t="s">
        <v>6259</v>
      </c>
      <c r="B104" s="447" t="str">
        <f>INDEX(ORCAMENTO!$E:$E,MATCH(A104,ORCAMENTO!$B:$B,0))</f>
        <v>Blocos Pré-Moldados De Concreto Tipo Pavi-S Ou Equivalente, Espessura De 8 Cm E Resistência A Compressão Mínima De 35Mpa, Assentados Sobre Colchão De Pó De Pedra E Cimento Na Espessura De 10 Cm (Cor Vermelha)</v>
      </c>
      <c r="C104" s="448"/>
      <c r="D104" s="448"/>
      <c r="E104" s="448"/>
      <c r="F104" s="448"/>
      <c r="G104" s="448"/>
      <c r="H104" s="449"/>
      <c r="I104" s="205" t="str">
        <f>INDEX(ORCAMENTO!$F:$F,MATCH(A104,ORCAMENTO!$B:$B,0))</f>
        <v>m²</v>
      </c>
      <c r="J104" s="206">
        <f>ROUND(SUM(J106:J125),2)</f>
        <v>1187.25</v>
      </c>
    </row>
    <row r="105" spans="1:10" ht="26.25" customHeight="1">
      <c r="A105" s="207" t="s">
        <v>944</v>
      </c>
      <c r="B105" s="208" t="s">
        <v>18535</v>
      </c>
      <c r="C105" s="208" t="s">
        <v>22859</v>
      </c>
      <c r="D105" s="208" t="s">
        <v>5860</v>
      </c>
      <c r="E105" s="207" t="s">
        <v>18536</v>
      </c>
      <c r="F105" s="207"/>
      <c r="G105" s="207"/>
      <c r="H105" s="207"/>
      <c r="I105" s="207"/>
      <c r="J105" s="209"/>
    </row>
    <row r="106" spans="1:10" ht="26.25" customHeight="1">
      <c r="A106" s="302" t="s">
        <v>18502</v>
      </c>
      <c r="B106" s="320">
        <v>4</v>
      </c>
      <c r="C106" s="319">
        <v>13.83</v>
      </c>
      <c r="D106" s="319">
        <v>0.15</v>
      </c>
      <c r="E106" s="319">
        <v>1</v>
      </c>
      <c r="F106" s="319"/>
      <c r="G106" s="319"/>
      <c r="H106" s="320"/>
      <c r="I106" s="319"/>
      <c r="J106" s="365">
        <f>(((D106^2)+(E106^2))^(1/2))*C106*2+C106*B106</f>
        <v>83.289444059544692</v>
      </c>
    </row>
    <row r="107" spans="1:10" ht="26.25" customHeight="1">
      <c r="A107" s="302" t="s">
        <v>18501</v>
      </c>
      <c r="B107" s="320">
        <v>4</v>
      </c>
      <c r="C107" s="319">
        <v>13.8</v>
      </c>
      <c r="D107" s="319">
        <v>0.15</v>
      </c>
      <c r="E107" s="319">
        <v>1</v>
      </c>
      <c r="F107" s="319"/>
      <c r="G107" s="319"/>
      <c r="H107" s="320"/>
      <c r="I107" s="319"/>
      <c r="J107" s="365">
        <f t="shared" ref="J107:J117" si="12">(((D107^2)+(E107^2))^(1/2))*C107*2+C107*B107</f>
        <v>83.108772814296231</v>
      </c>
    </row>
    <row r="108" spans="1:10" ht="26.25" customHeight="1">
      <c r="A108" s="302" t="s">
        <v>18500</v>
      </c>
      <c r="B108" s="320">
        <v>4</v>
      </c>
      <c r="C108" s="319">
        <v>9.1999999999999993</v>
      </c>
      <c r="D108" s="319">
        <v>0.15</v>
      </c>
      <c r="E108" s="319">
        <v>1</v>
      </c>
      <c r="F108" s="319"/>
      <c r="G108" s="319"/>
      <c r="H108" s="320"/>
      <c r="I108" s="319"/>
      <c r="J108" s="365">
        <f t="shared" si="12"/>
        <v>55.405848542864149</v>
      </c>
    </row>
    <row r="109" spans="1:10" ht="26.25" customHeight="1">
      <c r="A109" s="302" t="s">
        <v>18499</v>
      </c>
      <c r="B109" s="320">
        <v>4</v>
      </c>
      <c r="C109" s="319">
        <v>12.88</v>
      </c>
      <c r="D109" s="319">
        <v>0.15</v>
      </c>
      <c r="E109" s="319">
        <v>1</v>
      </c>
      <c r="F109" s="319"/>
      <c r="G109" s="319"/>
      <c r="H109" s="320"/>
      <c r="I109" s="319"/>
      <c r="J109" s="365">
        <f t="shared" si="12"/>
        <v>77.568187960009809</v>
      </c>
    </row>
    <row r="110" spans="1:10" ht="26.25" customHeight="1">
      <c r="A110" s="302" t="s">
        <v>18498</v>
      </c>
      <c r="B110" s="320">
        <v>4</v>
      </c>
      <c r="C110" s="319">
        <v>6.9</v>
      </c>
      <c r="D110" s="319">
        <v>0.15</v>
      </c>
      <c r="E110" s="319">
        <v>1</v>
      </c>
      <c r="F110" s="319"/>
      <c r="G110" s="319"/>
      <c r="H110" s="320"/>
      <c r="I110" s="319"/>
      <c r="J110" s="365">
        <f t="shared" si="12"/>
        <v>41.554386407148115</v>
      </c>
    </row>
    <row r="111" spans="1:10" ht="26.25" customHeight="1">
      <c r="A111" s="302" t="s">
        <v>18497</v>
      </c>
      <c r="B111" s="320">
        <v>4</v>
      </c>
      <c r="C111" s="319">
        <v>6.69</v>
      </c>
      <c r="D111" s="319">
        <v>0.15</v>
      </c>
      <c r="E111" s="319">
        <v>1</v>
      </c>
      <c r="F111" s="319"/>
      <c r="G111" s="319"/>
      <c r="H111" s="320"/>
      <c r="I111" s="319"/>
      <c r="J111" s="365">
        <f t="shared" si="12"/>
        <v>40.289687690408826</v>
      </c>
    </row>
    <row r="112" spans="1:10" ht="26.25" customHeight="1">
      <c r="A112" s="302" t="s">
        <v>18496</v>
      </c>
      <c r="B112" s="320">
        <v>4</v>
      </c>
      <c r="C112" s="319">
        <v>6.69</v>
      </c>
      <c r="D112" s="319">
        <v>0.15</v>
      </c>
      <c r="E112" s="319">
        <v>1</v>
      </c>
      <c r="F112" s="319"/>
      <c r="G112" s="319"/>
      <c r="H112" s="320"/>
      <c r="I112" s="319"/>
      <c r="J112" s="365">
        <f t="shared" si="12"/>
        <v>40.289687690408826</v>
      </c>
    </row>
    <row r="113" spans="1:10" ht="26.25" customHeight="1">
      <c r="A113" s="302" t="s">
        <v>18495</v>
      </c>
      <c r="B113" s="320">
        <v>4</v>
      </c>
      <c r="C113" s="319">
        <v>6.95</v>
      </c>
      <c r="D113" s="319">
        <v>0.15</v>
      </c>
      <c r="E113" s="319">
        <v>1</v>
      </c>
      <c r="F113" s="319"/>
      <c r="G113" s="319"/>
      <c r="H113" s="320"/>
      <c r="I113" s="319"/>
      <c r="J113" s="365">
        <f t="shared" si="12"/>
        <v>41.855505149228897</v>
      </c>
    </row>
    <row r="114" spans="1:10" ht="26.25" customHeight="1">
      <c r="A114" s="302" t="s">
        <v>18494</v>
      </c>
      <c r="B114" s="320">
        <v>4</v>
      </c>
      <c r="C114" s="319">
        <v>7</v>
      </c>
      <c r="D114" s="319">
        <v>0.15</v>
      </c>
      <c r="E114" s="319">
        <v>1</v>
      </c>
      <c r="F114" s="319"/>
      <c r="G114" s="319"/>
      <c r="H114" s="320"/>
      <c r="I114" s="319"/>
      <c r="J114" s="365">
        <f t="shared" si="12"/>
        <v>42.156623891309678</v>
      </c>
    </row>
    <row r="115" spans="1:10" ht="26.25" customHeight="1">
      <c r="A115" s="302" t="s">
        <v>18493</v>
      </c>
      <c r="B115" s="320">
        <v>4</v>
      </c>
      <c r="C115" s="319">
        <v>7</v>
      </c>
      <c r="D115" s="319">
        <v>0.15</v>
      </c>
      <c r="E115" s="319">
        <v>1</v>
      </c>
      <c r="F115" s="319"/>
      <c r="G115" s="319"/>
      <c r="H115" s="320"/>
      <c r="I115" s="319"/>
      <c r="J115" s="365">
        <f t="shared" si="12"/>
        <v>42.156623891309678</v>
      </c>
    </row>
    <row r="116" spans="1:10" ht="26.25" customHeight="1">
      <c r="A116" s="302" t="s">
        <v>18492</v>
      </c>
      <c r="B116" s="320">
        <v>4</v>
      </c>
      <c r="C116" s="319">
        <v>7</v>
      </c>
      <c r="D116" s="319">
        <v>0.15</v>
      </c>
      <c r="E116" s="319">
        <v>1</v>
      </c>
      <c r="F116" s="319"/>
      <c r="G116" s="319"/>
      <c r="H116" s="320"/>
      <c r="I116" s="319"/>
      <c r="J116" s="365">
        <f t="shared" si="12"/>
        <v>42.156623891309678</v>
      </c>
    </row>
    <row r="117" spans="1:10" ht="30" customHeight="1">
      <c r="A117" s="302" t="s">
        <v>18491</v>
      </c>
      <c r="B117" s="320">
        <v>4</v>
      </c>
      <c r="C117" s="319">
        <v>7.05</v>
      </c>
      <c r="D117" s="319">
        <v>0.15</v>
      </c>
      <c r="E117" s="319">
        <v>1</v>
      </c>
      <c r="F117" s="319"/>
      <c r="G117" s="319"/>
      <c r="H117" s="320"/>
      <c r="I117" s="319"/>
      <c r="J117" s="365">
        <f t="shared" si="12"/>
        <v>42.45774263339046</v>
      </c>
    </row>
    <row r="118" spans="1:10" ht="30" customHeight="1">
      <c r="A118" s="302" t="s">
        <v>18490</v>
      </c>
      <c r="B118" s="320">
        <v>4</v>
      </c>
      <c r="C118" s="319">
        <v>7.8</v>
      </c>
      <c r="D118" s="319">
        <v>0.15</v>
      </c>
      <c r="E118" s="319">
        <v>1</v>
      </c>
      <c r="F118" s="319"/>
      <c r="G118" s="319"/>
      <c r="H118" s="320"/>
      <c r="I118" s="319"/>
      <c r="J118" s="365">
        <f t="shared" ref="J118:J125" si="13">(((D118^2)+(E118^2))^(1/2))*C118*2+C118*B118</f>
        <v>46.97452376460221</v>
      </c>
    </row>
    <row r="119" spans="1:10" ht="30" customHeight="1">
      <c r="A119" s="302" t="s">
        <v>18489</v>
      </c>
      <c r="B119" s="320">
        <v>4</v>
      </c>
      <c r="C119" s="319">
        <v>13.95</v>
      </c>
      <c r="D119" s="319">
        <v>0.15</v>
      </c>
      <c r="E119" s="319">
        <v>1</v>
      </c>
      <c r="F119" s="319"/>
      <c r="G119" s="319"/>
      <c r="H119" s="320"/>
      <c r="I119" s="319"/>
      <c r="J119" s="365">
        <f t="shared" si="13"/>
        <v>84.012129040538568</v>
      </c>
    </row>
    <row r="120" spans="1:10" ht="30" customHeight="1">
      <c r="A120" s="302" t="s">
        <v>18488</v>
      </c>
      <c r="B120" s="320">
        <v>4</v>
      </c>
      <c r="C120" s="319">
        <v>13.95</v>
      </c>
      <c r="D120" s="319">
        <v>0.15</v>
      </c>
      <c r="E120" s="319">
        <v>1</v>
      </c>
      <c r="F120" s="319"/>
      <c r="G120" s="319"/>
      <c r="H120" s="320"/>
      <c r="I120" s="319"/>
      <c r="J120" s="365">
        <f t="shared" si="13"/>
        <v>84.012129040538568</v>
      </c>
    </row>
    <row r="121" spans="1:10" ht="30" customHeight="1">
      <c r="A121" s="302" t="s">
        <v>18487</v>
      </c>
      <c r="B121" s="320">
        <v>4</v>
      </c>
      <c r="C121" s="319">
        <v>13.95</v>
      </c>
      <c r="D121" s="319">
        <v>0.15</v>
      </c>
      <c r="E121" s="319">
        <v>1</v>
      </c>
      <c r="F121" s="319"/>
      <c r="G121" s="319"/>
      <c r="H121" s="320"/>
      <c r="I121" s="319"/>
      <c r="J121" s="365">
        <f t="shared" si="13"/>
        <v>84.012129040538568</v>
      </c>
    </row>
    <row r="122" spans="1:10" ht="32.450000000000003" customHeight="1">
      <c r="A122" s="302" t="s">
        <v>22869</v>
      </c>
      <c r="B122" s="320">
        <v>4</v>
      </c>
      <c r="C122" s="319">
        <v>11.1</v>
      </c>
      <c r="D122" s="319">
        <v>0.15</v>
      </c>
      <c r="E122" s="319">
        <v>1</v>
      </c>
      <c r="F122" s="319"/>
      <c r="G122" s="319"/>
      <c r="H122" s="320"/>
      <c r="I122" s="319"/>
      <c r="J122" s="365">
        <f t="shared" si="13"/>
        <v>66.848360741933917</v>
      </c>
    </row>
    <row r="123" spans="1:10" ht="30" customHeight="1">
      <c r="A123" s="302" t="s">
        <v>22870</v>
      </c>
      <c r="B123" s="320">
        <v>4</v>
      </c>
      <c r="C123" s="319">
        <v>11.5</v>
      </c>
      <c r="D123" s="319">
        <v>0.15</v>
      </c>
      <c r="E123" s="319">
        <v>1</v>
      </c>
      <c r="F123" s="319"/>
      <c r="G123" s="319"/>
      <c r="H123" s="320"/>
      <c r="I123" s="319"/>
      <c r="J123" s="365">
        <f t="shared" si="13"/>
        <v>69.257310678580183</v>
      </c>
    </row>
    <row r="124" spans="1:10" ht="30" customHeight="1">
      <c r="A124" s="302" t="s">
        <v>22871</v>
      </c>
      <c r="B124" s="320">
        <v>4</v>
      </c>
      <c r="C124" s="319">
        <v>9.8000000000000007</v>
      </c>
      <c r="D124" s="319">
        <v>0.15</v>
      </c>
      <c r="E124" s="319">
        <v>1</v>
      </c>
      <c r="F124" s="319"/>
      <c r="G124" s="319"/>
      <c r="H124" s="320"/>
      <c r="I124" s="319"/>
      <c r="J124" s="365">
        <f t="shared" si="13"/>
        <v>59.019273447833555</v>
      </c>
    </row>
    <row r="125" spans="1:10" ht="30" customHeight="1">
      <c r="A125" s="302" t="s">
        <v>22872</v>
      </c>
      <c r="B125" s="320">
        <v>4</v>
      </c>
      <c r="C125" s="319">
        <v>10.1</v>
      </c>
      <c r="D125" s="319">
        <v>0.15</v>
      </c>
      <c r="E125" s="319">
        <v>1</v>
      </c>
      <c r="F125" s="319"/>
      <c r="G125" s="319"/>
      <c r="H125" s="320"/>
      <c r="I125" s="319"/>
      <c r="J125" s="365">
        <f t="shared" si="13"/>
        <v>60.825985900318244</v>
      </c>
    </row>
    <row r="126" spans="1:10" ht="30" customHeight="1">
      <c r="A126" s="262" t="s">
        <v>6269</v>
      </c>
      <c r="B126" s="447" t="str">
        <f>INDEX(ORCAMENTO!$E:$E,MATCH(A126,ORCAMENTO!$B:$B,0))</f>
        <v>Concreto Estrutural Fck = 30,0 Mpa, Tudo Incluído</v>
      </c>
      <c r="C126" s="448"/>
      <c r="D126" s="448"/>
      <c r="E126" s="448"/>
      <c r="F126" s="448"/>
      <c r="G126" s="448"/>
      <c r="H126" s="449"/>
      <c r="I126" s="205" t="str">
        <f>INDEX(ORCAMENTO!$F:$F,MATCH(A126,ORCAMENTO!$B:$B,0))</f>
        <v>m3</v>
      </c>
      <c r="J126" s="206">
        <f>ROUND(SUM(J128:J147),2)</f>
        <v>3.94</v>
      </c>
    </row>
    <row r="127" spans="1:10" ht="30" customHeight="1">
      <c r="A127" s="207" t="s">
        <v>944</v>
      </c>
      <c r="B127" s="208"/>
      <c r="C127" s="208" t="s">
        <v>9281</v>
      </c>
      <c r="D127" s="208" t="s">
        <v>9275</v>
      </c>
      <c r="E127" s="208" t="s">
        <v>9276</v>
      </c>
      <c r="F127" s="207"/>
      <c r="G127" s="207" t="s">
        <v>5862</v>
      </c>
      <c r="H127" s="207"/>
      <c r="I127" s="207"/>
      <c r="J127" s="209"/>
    </row>
    <row r="128" spans="1:10" ht="30" customHeight="1">
      <c r="A128" s="302" t="s">
        <v>18552</v>
      </c>
      <c r="B128" s="320"/>
      <c r="C128" s="319">
        <v>13.83</v>
      </c>
      <c r="D128" s="319">
        <v>0.1</v>
      </c>
      <c r="E128" s="319">
        <v>0.1</v>
      </c>
      <c r="F128" s="319"/>
      <c r="G128" s="319">
        <v>2</v>
      </c>
      <c r="H128" s="320"/>
      <c r="I128" s="319"/>
      <c r="J128" s="365">
        <f t="shared" ref="J128:J139" si="14">C128*D128*E128*G128</f>
        <v>0.27660000000000001</v>
      </c>
    </row>
    <row r="129" spans="1:10" ht="30" customHeight="1">
      <c r="A129" s="302" t="s">
        <v>18551</v>
      </c>
      <c r="B129" s="320"/>
      <c r="C129" s="319">
        <v>13.8</v>
      </c>
      <c r="D129" s="319">
        <v>0.1</v>
      </c>
      <c r="E129" s="319">
        <v>0.1</v>
      </c>
      <c r="F129" s="319"/>
      <c r="G129" s="319">
        <v>2</v>
      </c>
      <c r="H129" s="320"/>
      <c r="I129" s="319"/>
      <c r="J129" s="365">
        <f t="shared" si="14"/>
        <v>0.27600000000000002</v>
      </c>
    </row>
    <row r="130" spans="1:10" ht="30" customHeight="1">
      <c r="A130" s="302" t="s">
        <v>18550</v>
      </c>
      <c r="B130" s="320"/>
      <c r="C130" s="319">
        <v>9.1999999999999993</v>
      </c>
      <c r="D130" s="319">
        <v>0.1</v>
      </c>
      <c r="E130" s="319">
        <v>0.1</v>
      </c>
      <c r="F130" s="319"/>
      <c r="G130" s="319">
        <v>2</v>
      </c>
      <c r="H130" s="320"/>
      <c r="I130" s="319"/>
      <c r="J130" s="365">
        <f t="shared" si="14"/>
        <v>0.184</v>
      </c>
    </row>
    <row r="131" spans="1:10" ht="30" customHeight="1">
      <c r="A131" s="302" t="s">
        <v>18549</v>
      </c>
      <c r="B131" s="320"/>
      <c r="C131" s="319">
        <v>12.88</v>
      </c>
      <c r="D131" s="319">
        <v>0.1</v>
      </c>
      <c r="E131" s="319">
        <v>0.1</v>
      </c>
      <c r="F131" s="319"/>
      <c r="G131" s="319">
        <v>2</v>
      </c>
      <c r="H131" s="320"/>
      <c r="I131" s="319"/>
      <c r="J131" s="365">
        <f t="shared" si="14"/>
        <v>0.25760000000000005</v>
      </c>
    </row>
    <row r="132" spans="1:10" ht="30" customHeight="1">
      <c r="A132" s="302" t="s">
        <v>18548</v>
      </c>
      <c r="B132" s="320"/>
      <c r="C132" s="319">
        <v>6.9</v>
      </c>
      <c r="D132" s="319">
        <v>0.1</v>
      </c>
      <c r="E132" s="319">
        <v>0.1</v>
      </c>
      <c r="F132" s="319"/>
      <c r="G132" s="319">
        <v>2</v>
      </c>
      <c r="H132" s="320"/>
      <c r="I132" s="319"/>
      <c r="J132" s="365">
        <f t="shared" si="14"/>
        <v>0.13800000000000001</v>
      </c>
    </row>
    <row r="133" spans="1:10" ht="30" customHeight="1">
      <c r="A133" s="302" t="s">
        <v>18547</v>
      </c>
      <c r="B133" s="320"/>
      <c r="C133" s="319">
        <v>6.69</v>
      </c>
      <c r="D133" s="319">
        <v>0.1</v>
      </c>
      <c r="E133" s="319">
        <v>0.1</v>
      </c>
      <c r="F133" s="319"/>
      <c r="G133" s="319">
        <v>2</v>
      </c>
      <c r="H133" s="320"/>
      <c r="I133" s="319"/>
      <c r="J133" s="365">
        <f t="shared" si="14"/>
        <v>0.1338</v>
      </c>
    </row>
    <row r="134" spans="1:10" ht="30" customHeight="1">
      <c r="A134" s="302" t="s">
        <v>18546</v>
      </c>
      <c r="B134" s="320"/>
      <c r="C134" s="319">
        <v>6.69</v>
      </c>
      <c r="D134" s="319">
        <v>0.1</v>
      </c>
      <c r="E134" s="319">
        <v>0.1</v>
      </c>
      <c r="F134" s="319"/>
      <c r="G134" s="319">
        <v>2</v>
      </c>
      <c r="H134" s="320"/>
      <c r="I134" s="319"/>
      <c r="J134" s="365">
        <f t="shared" si="14"/>
        <v>0.1338</v>
      </c>
    </row>
    <row r="135" spans="1:10" ht="30" customHeight="1">
      <c r="A135" s="302" t="s">
        <v>18545</v>
      </c>
      <c r="B135" s="320"/>
      <c r="C135" s="319">
        <v>6.95</v>
      </c>
      <c r="D135" s="319">
        <v>0.1</v>
      </c>
      <c r="E135" s="319">
        <v>0.1</v>
      </c>
      <c r="F135" s="319"/>
      <c r="G135" s="319">
        <v>2</v>
      </c>
      <c r="H135" s="320"/>
      <c r="I135" s="319"/>
      <c r="J135" s="365">
        <f t="shared" si="14"/>
        <v>0.13900000000000001</v>
      </c>
    </row>
    <row r="136" spans="1:10" ht="30" customHeight="1">
      <c r="A136" s="302" t="s">
        <v>18544</v>
      </c>
      <c r="B136" s="320"/>
      <c r="C136" s="319">
        <v>7</v>
      </c>
      <c r="D136" s="319">
        <v>0.1</v>
      </c>
      <c r="E136" s="319">
        <v>0.1</v>
      </c>
      <c r="F136" s="319"/>
      <c r="G136" s="319">
        <v>2</v>
      </c>
      <c r="H136" s="320"/>
      <c r="I136" s="319"/>
      <c r="J136" s="365">
        <f t="shared" si="14"/>
        <v>0.14000000000000001</v>
      </c>
    </row>
    <row r="137" spans="1:10" ht="30" customHeight="1">
      <c r="A137" s="302" t="s">
        <v>18543</v>
      </c>
      <c r="B137" s="320"/>
      <c r="C137" s="319">
        <v>7</v>
      </c>
      <c r="D137" s="319">
        <v>0.1</v>
      </c>
      <c r="E137" s="319">
        <v>0.1</v>
      </c>
      <c r="F137" s="319"/>
      <c r="G137" s="319">
        <v>2</v>
      </c>
      <c r="H137" s="320"/>
      <c r="I137" s="319"/>
      <c r="J137" s="365">
        <f t="shared" si="14"/>
        <v>0.14000000000000001</v>
      </c>
    </row>
    <row r="138" spans="1:10" ht="30" customHeight="1">
      <c r="A138" s="302" t="s">
        <v>18542</v>
      </c>
      <c r="B138" s="320"/>
      <c r="C138" s="319">
        <v>7</v>
      </c>
      <c r="D138" s="319">
        <v>0.1</v>
      </c>
      <c r="E138" s="319">
        <v>0.1</v>
      </c>
      <c r="F138" s="319"/>
      <c r="G138" s="319">
        <v>2</v>
      </c>
      <c r="H138" s="320"/>
      <c r="I138" s="319"/>
      <c r="J138" s="365">
        <f t="shared" si="14"/>
        <v>0.14000000000000001</v>
      </c>
    </row>
    <row r="139" spans="1:10" ht="30" customHeight="1">
      <c r="A139" s="302" t="s">
        <v>18541</v>
      </c>
      <c r="B139" s="320"/>
      <c r="C139" s="319">
        <v>7.05</v>
      </c>
      <c r="D139" s="319">
        <v>0.1</v>
      </c>
      <c r="E139" s="319">
        <v>0.1</v>
      </c>
      <c r="F139" s="319"/>
      <c r="G139" s="319">
        <v>2</v>
      </c>
      <c r="H139" s="320"/>
      <c r="I139" s="319"/>
      <c r="J139" s="365">
        <f t="shared" si="14"/>
        <v>0.14100000000000001</v>
      </c>
    </row>
    <row r="140" spans="1:10" ht="30" customHeight="1">
      <c r="A140" s="302" t="s">
        <v>18540</v>
      </c>
      <c r="B140" s="320"/>
      <c r="C140" s="319">
        <v>7.8</v>
      </c>
      <c r="D140" s="319">
        <v>0.1</v>
      </c>
      <c r="E140" s="319">
        <v>0.1</v>
      </c>
      <c r="F140" s="319"/>
      <c r="G140" s="319">
        <v>2</v>
      </c>
      <c r="H140" s="320"/>
      <c r="I140" s="319"/>
      <c r="J140" s="365">
        <f t="shared" ref="J140:J147" si="15">C140*D140*E140*G140</f>
        <v>0.15600000000000003</v>
      </c>
    </row>
    <row r="141" spans="1:10" ht="30" customHeight="1">
      <c r="A141" s="302" t="s">
        <v>18539</v>
      </c>
      <c r="B141" s="320"/>
      <c r="C141" s="319">
        <v>13.95</v>
      </c>
      <c r="D141" s="319">
        <v>0.1</v>
      </c>
      <c r="E141" s="319">
        <v>0.1</v>
      </c>
      <c r="F141" s="319"/>
      <c r="G141" s="319">
        <v>2</v>
      </c>
      <c r="H141" s="320"/>
      <c r="I141" s="319"/>
      <c r="J141" s="365">
        <f t="shared" si="15"/>
        <v>0.27900000000000003</v>
      </c>
    </row>
    <row r="142" spans="1:10" ht="30" customHeight="1">
      <c r="A142" s="302" t="s">
        <v>18538</v>
      </c>
      <c r="B142" s="320"/>
      <c r="C142" s="319">
        <v>13.95</v>
      </c>
      <c r="D142" s="319">
        <v>0.1</v>
      </c>
      <c r="E142" s="319">
        <v>0.1</v>
      </c>
      <c r="F142" s="319"/>
      <c r="G142" s="319">
        <v>2</v>
      </c>
      <c r="H142" s="320"/>
      <c r="I142" s="319"/>
      <c r="J142" s="365">
        <f t="shared" si="15"/>
        <v>0.27900000000000003</v>
      </c>
    </row>
    <row r="143" spans="1:10" ht="30" customHeight="1">
      <c r="A143" s="302" t="s">
        <v>18537</v>
      </c>
      <c r="B143" s="320"/>
      <c r="C143" s="319">
        <v>13.95</v>
      </c>
      <c r="D143" s="319">
        <v>0.1</v>
      </c>
      <c r="E143" s="319">
        <v>0.1</v>
      </c>
      <c r="F143" s="319"/>
      <c r="G143" s="319">
        <v>2</v>
      </c>
      <c r="H143" s="320"/>
      <c r="I143" s="319"/>
      <c r="J143" s="365">
        <f t="shared" si="15"/>
        <v>0.27900000000000003</v>
      </c>
    </row>
    <row r="144" spans="1:10" ht="30" customHeight="1">
      <c r="A144" s="302" t="s">
        <v>22879</v>
      </c>
      <c r="B144" s="320"/>
      <c r="C144" s="319">
        <v>11.1</v>
      </c>
      <c r="D144" s="319">
        <v>0.1</v>
      </c>
      <c r="E144" s="319">
        <v>0.1</v>
      </c>
      <c r="F144" s="319"/>
      <c r="G144" s="319">
        <v>2</v>
      </c>
      <c r="H144" s="320"/>
      <c r="I144" s="319"/>
      <c r="J144" s="365">
        <f t="shared" si="15"/>
        <v>0.22200000000000003</v>
      </c>
    </row>
    <row r="145" spans="1:10" ht="30" customHeight="1">
      <c r="A145" s="302" t="s">
        <v>22880</v>
      </c>
      <c r="B145" s="320"/>
      <c r="C145" s="319">
        <v>11.5</v>
      </c>
      <c r="D145" s="319">
        <v>0.1</v>
      </c>
      <c r="E145" s="319">
        <v>0.1</v>
      </c>
      <c r="F145" s="319"/>
      <c r="G145" s="319">
        <v>2</v>
      </c>
      <c r="H145" s="320"/>
      <c r="I145" s="319"/>
      <c r="J145" s="365">
        <f t="shared" si="15"/>
        <v>0.23000000000000004</v>
      </c>
    </row>
    <row r="146" spans="1:10" ht="30" customHeight="1">
      <c r="A146" s="302" t="s">
        <v>22881</v>
      </c>
      <c r="B146" s="320"/>
      <c r="C146" s="319">
        <v>9.8000000000000007</v>
      </c>
      <c r="D146" s="319">
        <v>0.1</v>
      </c>
      <c r="E146" s="319">
        <v>0.1</v>
      </c>
      <c r="F146" s="319"/>
      <c r="G146" s="319">
        <v>2</v>
      </c>
      <c r="H146" s="320"/>
      <c r="I146" s="319"/>
      <c r="J146" s="365">
        <f t="shared" si="15"/>
        <v>0.19600000000000004</v>
      </c>
    </row>
    <row r="147" spans="1:10" ht="30" customHeight="1">
      <c r="A147" s="302" t="s">
        <v>22882</v>
      </c>
      <c r="B147" s="320"/>
      <c r="C147" s="319">
        <v>10.1</v>
      </c>
      <c r="D147" s="319">
        <v>0.1</v>
      </c>
      <c r="E147" s="319">
        <v>0.1</v>
      </c>
      <c r="F147" s="319"/>
      <c r="G147" s="319">
        <v>2</v>
      </c>
      <c r="H147" s="320"/>
      <c r="I147" s="319"/>
      <c r="J147" s="365">
        <f t="shared" si="15"/>
        <v>0.20200000000000001</v>
      </c>
    </row>
    <row r="148" spans="1:10" ht="45" customHeight="1">
      <c r="A148" s="262" t="s">
        <v>6270</v>
      </c>
      <c r="B148" s="447" t="str">
        <f>INDEX(ORCAMENTO!$E:$E,MATCH(A148,ORCAMENTO!$B:$B,0))</f>
        <v>Concreto De Regularização, Tudo Incluído</v>
      </c>
      <c r="C148" s="448"/>
      <c r="D148" s="448"/>
      <c r="E148" s="448"/>
      <c r="F148" s="448"/>
      <c r="G148" s="448"/>
      <c r="H148" s="449"/>
      <c r="I148" s="205" t="str">
        <f>INDEX(ORCAMENTO!$F:$F,MATCH(A148,ORCAMENTO!$B:$B,0))</f>
        <v>m3</v>
      </c>
      <c r="J148" s="206">
        <f>ROUND(SUM(J150:J169),2)</f>
        <v>1.8</v>
      </c>
    </row>
    <row r="149" spans="1:10" ht="45" customHeight="1">
      <c r="A149" s="207" t="s">
        <v>944</v>
      </c>
      <c r="B149" s="208" t="s">
        <v>9280</v>
      </c>
      <c r="C149" s="208" t="s">
        <v>9279</v>
      </c>
      <c r="D149" s="208" t="s">
        <v>9277</v>
      </c>
      <c r="E149" s="208"/>
      <c r="F149" s="208" t="s">
        <v>9274</v>
      </c>
      <c r="G149" s="208" t="s">
        <v>9278</v>
      </c>
      <c r="H149" s="208"/>
      <c r="I149" s="208" t="s">
        <v>5865</v>
      </c>
      <c r="J149" s="209"/>
    </row>
    <row r="150" spans="1:10" ht="45" customHeight="1">
      <c r="A150" s="302" t="s">
        <v>18568</v>
      </c>
      <c r="B150" s="319">
        <v>1</v>
      </c>
      <c r="C150" s="319">
        <v>4</v>
      </c>
      <c r="D150" s="319">
        <v>0.05</v>
      </c>
      <c r="E150" s="319"/>
      <c r="F150" s="319">
        <v>0.15</v>
      </c>
      <c r="G150" s="319">
        <v>1</v>
      </c>
      <c r="H150" s="365"/>
      <c r="I150" s="319">
        <v>2</v>
      </c>
      <c r="J150" s="365">
        <f>(C150+2)*D150*F150*I150</f>
        <v>9.0000000000000011E-2</v>
      </c>
    </row>
    <row r="151" spans="1:10" ht="45" customHeight="1">
      <c r="A151" s="302" t="s">
        <v>18567</v>
      </c>
      <c r="B151" s="319">
        <v>1</v>
      </c>
      <c r="C151" s="319">
        <v>4</v>
      </c>
      <c r="D151" s="319">
        <v>0.05</v>
      </c>
      <c r="E151" s="319"/>
      <c r="F151" s="319">
        <v>0.15</v>
      </c>
      <c r="G151" s="319">
        <v>1</v>
      </c>
      <c r="H151" s="365"/>
      <c r="I151" s="319">
        <v>2</v>
      </c>
      <c r="J151" s="365">
        <f t="shared" ref="J151:J161" si="16">(C151+2)*D151*F151*I151</f>
        <v>9.0000000000000011E-2</v>
      </c>
    </row>
    <row r="152" spans="1:10" ht="45" customHeight="1">
      <c r="A152" s="302" t="s">
        <v>18566</v>
      </c>
      <c r="B152" s="319">
        <v>1</v>
      </c>
      <c r="C152" s="319">
        <v>4</v>
      </c>
      <c r="D152" s="319">
        <v>0.05</v>
      </c>
      <c r="E152" s="319"/>
      <c r="F152" s="319">
        <v>0.15</v>
      </c>
      <c r="G152" s="319">
        <v>1</v>
      </c>
      <c r="H152" s="365"/>
      <c r="I152" s="319">
        <v>2</v>
      </c>
      <c r="J152" s="365">
        <f t="shared" si="16"/>
        <v>9.0000000000000011E-2</v>
      </c>
    </row>
    <row r="153" spans="1:10" ht="45" customHeight="1">
      <c r="A153" s="302" t="s">
        <v>18565</v>
      </c>
      <c r="B153" s="319">
        <v>1</v>
      </c>
      <c r="C153" s="319">
        <v>4</v>
      </c>
      <c r="D153" s="319">
        <v>0.05</v>
      </c>
      <c r="E153" s="319"/>
      <c r="F153" s="319">
        <v>0.15</v>
      </c>
      <c r="G153" s="319">
        <v>1</v>
      </c>
      <c r="H153" s="365"/>
      <c r="I153" s="319">
        <v>2</v>
      </c>
      <c r="J153" s="365">
        <f t="shared" si="16"/>
        <v>9.0000000000000011E-2</v>
      </c>
    </row>
    <row r="154" spans="1:10" ht="45" customHeight="1">
      <c r="A154" s="302" t="s">
        <v>18564</v>
      </c>
      <c r="B154" s="319">
        <v>1</v>
      </c>
      <c r="C154" s="319">
        <v>4</v>
      </c>
      <c r="D154" s="319">
        <v>0.05</v>
      </c>
      <c r="E154" s="319"/>
      <c r="F154" s="319">
        <v>0.15</v>
      </c>
      <c r="G154" s="319">
        <v>1</v>
      </c>
      <c r="H154" s="365"/>
      <c r="I154" s="319">
        <v>2</v>
      </c>
      <c r="J154" s="365">
        <f t="shared" si="16"/>
        <v>9.0000000000000011E-2</v>
      </c>
    </row>
    <row r="155" spans="1:10" ht="45" customHeight="1">
      <c r="A155" s="302" t="s">
        <v>18563</v>
      </c>
      <c r="B155" s="319">
        <v>1</v>
      </c>
      <c r="C155" s="319">
        <v>4</v>
      </c>
      <c r="D155" s="319">
        <v>0.05</v>
      </c>
      <c r="E155" s="319"/>
      <c r="F155" s="319">
        <v>0.15</v>
      </c>
      <c r="G155" s="319">
        <v>1</v>
      </c>
      <c r="H155" s="365"/>
      <c r="I155" s="319">
        <v>2</v>
      </c>
      <c r="J155" s="365">
        <f t="shared" si="16"/>
        <v>9.0000000000000011E-2</v>
      </c>
    </row>
    <row r="156" spans="1:10" ht="45" customHeight="1">
      <c r="A156" s="302" t="s">
        <v>18562</v>
      </c>
      <c r="B156" s="319">
        <v>1</v>
      </c>
      <c r="C156" s="319">
        <v>4</v>
      </c>
      <c r="D156" s="319">
        <v>0.05</v>
      </c>
      <c r="E156" s="319"/>
      <c r="F156" s="319">
        <v>0.15</v>
      </c>
      <c r="G156" s="319">
        <v>1</v>
      </c>
      <c r="H156" s="365"/>
      <c r="I156" s="319">
        <v>2</v>
      </c>
      <c r="J156" s="365">
        <f t="shared" si="16"/>
        <v>9.0000000000000011E-2</v>
      </c>
    </row>
    <row r="157" spans="1:10" ht="45" customHeight="1">
      <c r="A157" s="302" t="s">
        <v>18561</v>
      </c>
      <c r="B157" s="319">
        <v>1</v>
      </c>
      <c r="C157" s="319">
        <v>4</v>
      </c>
      <c r="D157" s="319">
        <v>0.05</v>
      </c>
      <c r="E157" s="319"/>
      <c r="F157" s="319">
        <v>0.15</v>
      </c>
      <c r="G157" s="319">
        <v>1</v>
      </c>
      <c r="H157" s="365"/>
      <c r="I157" s="319">
        <v>2</v>
      </c>
      <c r="J157" s="365">
        <f t="shared" si="16"/>
        <v>9.0000000000000011E-2</v>
      </c>
    </row>
    <row r="158" spans="1:10" ht="45" customHeight="1">
      <c r="A158" s="302" t="s">
        <v>18560</v>
      </c>
      <c r="B158" s="319">
        <v>1</v>
      </c>
      <c r="C158" s="319">
        <v>4</v>
      </c>
      <c r="D158" s="319">
        <v>0.05</v>
      </c>
      <c r="E158" s="319"/>
      <c r="F158" s="319">
        <v>0.15</v>
      </c>
      <c r="G158" s="319">
        <v>1</v>
      </c>
      <c r="H158" s="365"/>
      <c r="I158" s="319">
        <v>2</v>
      </c>
      <c r="J158" s="365">
        <f t="shared" si="16"/>
        <v>9.0000000000000011E-2</v>
      </c>
    </row>
    <row r="159" spans="1:10" ht="45" customHeight="1">
      <c r="A159" s="302" t="s">
        <v>18559</v>
      </c>
      <c r="B159" s="319">
        <v>1</v>
      </c>
      <c r="C159" s="319">
        <v>4</v>
      </c>
      <c r="D159" s="319">
        <v>0.05</v>
      </c>
      <c r="E159" s="319"/>
      <c r="F159" s="319">
        <v>0.15</v>
      </c>
      <c r="G159" s="319">
        <v>1</v>
      </c>
      <c r="H159" s="365"/>
      <c r="I159" s="319">
        <v>2</v>
      </c>
      <c r="J159" s="365">
        <f t="shared" si="16"/>
        <v>9.0000000000000011E-2</v>
      </c>
    </row>
    <row r="160" spans="1:10" ht="45" customHeight="1">
      <c r="A160" s="302" t="s">
        <v>18558</v>
      </c>
      <c r="B160" s="319">
        <v>1</v>
      </c>
      <c r="C160" s="319">
        <v>4</v>
      </c>
      <c r="D160" s="319">
        <v>0.05</v>
      </c>
      <c r="E160" s="319"/>
      <c r="F160" s="319">
        <v>0.15</v>
      </c>
      <c r="G160" s="319">
        <v>1</v>
      </c>
      <c r="H160" s="365"/>
      <c r="I160" s="319">
        <v>2</v>
      </c>
      <c r="J160" s="365">
        <f t="shared" si="16"/>
        <v>9.0000000000000011E-2</v>
      </c>
    </row>
    <row r="161" spans="1:10" ht="45" customHeight="1">
      <c r="A161" s="302" t="s">
        <v>18557</v>
      </c>
      <c r="B161" s="319">
        <v>1</v>
      </c>
      <c r="C161" s="319">
        <v>4</v>
      </c>
      <c r="D161" s="319">
        <v>0.05</v>
      </c>
      <c r="E161" s="319"/>
      <c r="F161" s="319">
        <v>0.15</v>
      </c>
      <c r="G161" s="319">
        <v>1</v>
      </c>
      <c r="H161" s="365"/>
      <c r="I161" s="319">
        <v>2</v>
      </c>
      <c r="J161" s="365">
        <f t="shared" si="16"/>
        <v>9.0000000000000011E-2</v>
      </c>
    </row>
    <row r="162" spans="1:10" ht="45" customHeight="1">
      <c r="A162" s="302" t="s">
        <v>18556</v>
      </c>
      <c r="B162" s="319">
        <v>1</v>
      </c>
      <c r="C162" s="319">
        <v>4</v>
      </c>
      <c r="D162" s="319">
        <v>0.05</v>
      </c>
      <c r="E162" s="319"/>
      <c r="F162" s="319">
        <v>0.15</v>
      </c>
      <c r="G162" s="319">
        <v>1</v>
      </c>
      <c r="H162" s="365"/>
      <c r="I162" s="319">
        <v>2</v>
      </c>
      <c r="J162" s="365">
        <f t="shared" ref="J162:J165" si="17">(C162+2)*D162*F162*I162</f>
        <v>9.0000000000000011E-2</v>
      </c>
    </row>
    <row r="163" spans="1:10" ht="45" customHeight="1">
      <c r="A163" s="302" t="s">
        <v>18555</v>
      </c>
      <c r="B163" s="319">
        <v>1</v>
      </c>
      <c r="C163" s="319">
        <v>4</v>
      </c>
      <c r="D163" s="319">
        <v>0.05</v>
      </c>
      <c r="E163" s="319"/>
      <c r="F163" s="319">
        <v>0.15</v>
      </c>
      <c r="G163" s="319">
        <v>1</v>
      </c>
      <c r="H163" s="365"/>
      <c r="I163" s="319">
        <v>2</v>
      </c>
      <c r="J163" s="365">
        <f t="shared" si="17"/>
        <v>9.0000000000000011E-2</v>
      </c>
    </row>
    <row r="164" spans="1:10" ht="45" customHeight="1">
      <c r="A164" s="302" t="s">
        <v>18554</v>
      </c>
      <c r="B164" s="319">
        <v>1</v>
      </c>
      <c r="C164" s="319">
        <v>4</v>
      </c>
      <c r="D164" s="319">
        <v>0.05</v>
      </c>
      <c r="E164" s="319"/>
      <c r="F164" s="319">
        <v>0.15</v>
      </c>
      <c r="G164" s="319">
        <v>1</v>
      </c>
      <c r="H164" s="365"/>
      <c r="I164" s="319">
        <v>2</v>
      </c>
      <c r="J164" s="365">
        <f t="shared" si="17"/>
        <v>9.0000000000000011E-2</v>
      </c>
    </row>
    <row r="165" spans="1:10" ht="45" customHeight="1">
      <c r="A165" s="302" t="s">
        <v>18553</v>
      </c>
      <c r="B165" s="319">
        <v>1</v>
      </c>
      <c r="C165" s="319">
        <v>4</v>
      </c>
      <c r="D165" s="319">
        <v>0.05</v>
      </c>
      <c r="E165" s="319"/>
      <c r="F165" s="319">
        <v>0.15</v>
      </c>
      <c r="G165" s="319">
        <v>1</v>
      </c>
      <c r="H165" s="365"/>
      <c r="I165" s="319">
        <v>2</v>
      </c>
      <c r="J165" s="365">
        <f t="shared" si="17"/>
        <v>9.0000000000000011E-2</v>
      </c>
    </row>
    <row r="166" spans="1:10" ht="45" customHeight="1">
      <c r="A166" s="302" t="s">
        <v>22883</v>
      </c>
      <c r="B166" s="319">
        <v>1</v>
      </c>
      <c r="C166" s="319">
        <v>4</v>
      </c>
      <c r="D166" s="319">
        <v>0.05</v>
      </c>
      <c r="E166" s="319"/>
      <c r="F166" s="319">
        <v>0.15</v>
      </c>
      <c r="G166" s="319">
        <v>1</v>
      </c>
      <c r="H166" s="365"/>
      <c r="I166" s="319">
        <v>2</v>
      </c>
      <c r="J166" s="365">
        <f t="shared" ref="J166:J169" si="18">(C166+2)*D166*F166*I166</f>
        <v>9.0000000000000011E-2</v>
      </c>
    </row>
    <row r="167" spans="1:10" ht="45" customHeight="1">
      <c r="A167" s="302" t="s">
        <v>22884</v>
      </c>
      <c r="B167" s="319">
        <v>1</v>
      </c>
      <c r="C167" s="319">
        <v>4</v>
      </c>
      <c r="D167" s="319">
        <v>0.05</v>
      </c>
      <c r="E167" s="319"/>
      <c r="F167" s="319">
        <v>0.15</v>
      </c>
      <c r="G167" s="319">
        <v>1</v>
      </c>
      <c r="H167" s="365"/>
      <c r="I167" s="319">
        <v>2</v>
      </c>
      <c r="J167" s="365">
        <f t="shared" si="18"/>
        <v>9.0000000000000011E-2</v>
      </c>
    </row>
    <row r="168" spans="1:10" ht="45" customHeight="1">
      <c r="A168" s="302" t="s">
        <v>22885</v>
      </c>
      <c r="B168" s="319">
        <v>1</v>
      </c>
      <c r="C168" s="319">
        <v>4</v>
      </c>
      <c r="D168" s="319">
        <v>0.05</v>
      </c>
      <c r="E168" s="319"/>
      <c r="F168" s="319">
        <v>0.15</v>
      </c>
      <c r="G168" s="319">
        <v>1</v>
      </c>
      <c r="H168" s="365"/>
      <c r="I168" s="319">
        <v>2</v>
      </c>
      <c r="J168" s="365">
        <f t="shared" si="18"/>
        <v>9.0000000000000011E-2</v>
      </c>
    </row>
    <row r="169" spans="1:10" ht="45" customHeight="1">
      <c r="A169" s="302" t="s">
        <v>22886</v>
      </c>
      <c r="B169" s="319">
        <v>1</v>
      </c>
      <c r="C169" s="319">
        <v>4</v>
      </c>
      <c r="D169" s="319">
        <v>0.05</v>
      </c>
      <c r="E169" s="319"/>
      <c r="F169" s="319">
        <v>0.15</v>
      </c>
      <c r="G169" s="319">
        <v>1</v>
      </c>
      <c r="H169" s="365"/>
      <c r="I169" s="319">
        <v>2</v>
      </c>
      <c r="J169" s="365">
        <f t="shared" si="18"/>
        <v>9.0000000000000011E-2</v>
      </c>
    </row>
    <row r="170" spans="1:10" ht="55.5" customHeight="1">
      <c r="A170" s="262" t="s">
        <v>6271</v>
      </c>
      <c r="B170" s="447" t="str">
        <f>INDEX(ORCAMENTO!$E:$E,MATCH(A170,ORCAMENTO!$B:$B,0))</f>
        <v>Formas Planas De Madeira Com 04 (Quatro) Reaproveitamentos, Inclusive Fornecimento E
Transporte Das Madeiras</v>
      </c>
      <c r="C170" s="448"/>
      <c r="D170" s="448"/>
      <c r="E170" s="448"/>
      <c r="F170" s="448"/>
      <c r="G170" s="448"/>
      <c r="H170" s="449"/>
      <c r="I170" s="205" t="str">
        <f>INDEX(ORCAMENTO!$F:$F,MATCH(A170,ORCAMENTO!$B:$B,0))</f>
        <v>m2</v>
      </c>
      <c r="J170" s="206">
        <f>ROUND(SUM(J172:J191),2)</f>
        <v>78.86</v>
      </c>
    </row>
    <row r="171" spans="1:10" ht="55.5" customHeight="1">
      <c r="A171" s="207" t="s">
        <v>944</v>
      </c>
      <c r="B171" s="208"/>
      <c r="C171" s="208" t="s">
        <v>9281</v>
      </c>
      <c r="D171" s="208" t="s">
        <v>9282</v>
      </c>
      <c r="E171" s="208" t="s">
        <v>6302</v>
      </c>
      <c r="F171" s="208"/>
      <c r="G171" s="208"/>
      <c r="H171" s="208"/>
      <c r="I171" s="208"/>
      <c r="J171" s="209"/>
    </row>
    <row r="172" spans="1:10" ht="55.5" customHeight="1">
      <c r="A172" s="302" t="s">
        <v>18569</v>
      </c>
      <c r="B172" s="320"/>
      <c r="C172" s="319">
        <v>13.83</v>
      </c>
      <c r="D172" s="319">
        <v>0.2</v>
      </c>
      <c r="E172" s="319">
        <v>2</v>
      </c>
      <c r="F172" s="319"/>
      <c r="G172" s="319"/>
      <c r="H172" s="320"/>
      <c r="I172" s="319"/>
      <c r="J172" s="319">
        <f>C172*D172*E172</f>
        <v>5.532</v>
      </c>
    </row>
    <row r="173" spans="1:10" ht="55.5" customHeight="1">
      <c r="A173" s="302" t="s">
        <v>18571</v>
      </c>
      <c r="B173" s="320"/>
      <c r="C173" s="319">
        <v>13.8</v>
      </c>
      <c r="D173" s="319">
        <v>0.2</v>
      </c>
      <c r="E173" s="319">
        <v>2</v>
      </c>
      <c r="F173" s="319"/>
      <c r="G173" s="319"/>
      <c r="H173" s="320"/>
      <c r="I173" s="319"/>
      <c r="J173" s="319">
        <f t="shared" ref="J173:J183" si="19">C173*D173*E173</f>
        <v>5.5200000000000005</v>
      </c>
    </row>
    <row r="174" spans="1:10" ht="55.5" customHeight="1">
      <c r="A174" s="302" t="s">
        <v>18570</v>
      </c>
      <c r="B174" s="320"/>
      <c r="C174" s="319">
        <v>9.1999999999999993</v>
      </c>
      <c r="D174" s="319">
        <v>0.2</v>
      </c>
      <c r="E174" s="319">
        <v>2</v>
      </c>
      <c r="F174" s="319"/>
      <c r="G174" s="319"/>
      <c r="H174" s="320"/>
      <c r="I174" s="319"/>
      <c r="J174" s="319">
        <f t="shared" si="19"/>
        <v>3.6799999999999997</v>
      </c>
    </row>
    <row r="175" spans="1:10" ht="55.5" customHeight="1">
      <c r="A175" s="302" t="s">
        <v>18572</v>
      </c>
      <c r="B175" s="320"/>
      <c r="C175" s="319">
        <v>12.88</v>
      </c>
      <c r="D175" s="319">
        <v>0.2</v>
      </c>
      <c r="E175" s="319">
        <v>2</v>
      </c>
      <c r="F175" s="319"/>
      <c r="G175" s="319"/>
      <c r="H175" s="320"/>
      <c r="I175" s="319"/>
      <c r="J175" s="319">
        <f t="shared" si="19"/>
        <v>5.152000000000001</v>
      </c>
    </row>
    <row r="176" spans="1:10" ht="55.5" customHeight="1">
      <c r="A176" s="302" t="s">
        <v>18573</v>
      </c>
      <c r="B176" s="320"/>
      <c r="C176" s="319">
        <v>6.9</v>
      </c>
      <c r="D176" s="319">
        <v>0.2</v>
      </c>
      <c r="E176" s="319">
        <v>2</v>
      </c>
      <c r="F176" s="319"/>
      <c r="G176" s="319"/>
      <c r="H176" s="320"/>
      <c r="I176" s="319"/>
      <c r="J176" s="319">
        <f t="shared" si="19"/>
        <v>2.7600000000000002</v>
      </c>
    </row>
    <row r="177" spans="1:10" ht="55.5" customHeight="1">
      <c r="A177" s="302" t="s">
        <v>18574</v>
      </c>
      <c r="B177" s="320"/>
      <c r="C177" s="319">
        <v>6.69</v>
      </c>
      <c r="D177" s="319">
        <v>0.2</v>
      </c>
      <c r="E177" s="319">
        <v>2</v>
      </c>
      <c r="F177" s="319"/>
      <c r="G177" s="319"/>
      <c r="H177" s="320"/>
      <c r="I177" s="319"/>
      <c r="J177" s="319">
        <f t="shared" si="19"/>
        <v>2.6760000000000002</v>
      </c>
    </row>
    <row r="178" spans="1:10" ht="55.5" customHeight="1">
      <c r="A178" s="302" t="s">
        <v>18575</v>
      </c>
      <c r="B178" s="320"/>
      <c r="C178" s="319">
        <v>6.69</v>
      </c>
      <c r="D178" s="319">
        <v>0.2</v>
      </c>
      <c r="E178" s="319">
        <v>2</v>
      </c>
      <c r="F178" s="319"/>
      <c r="G178" s="319"/>
      <c r="H178" s="320"/>
      <c r="I178" s="319"/>
      <c r="J178" s="319">
        <f t="shared" si="19"/>
        <v>2.6760000000000002</v>
      </c>
    </row>
    <row r="179" spans="1:10" ht="55.5" customHeight="1">
      <c r="A179" s="302" t="s">
        <v>18576</v>
      </c>
      <c r="B179" s="320"/>
      <c r="C179" s="319">
        <v>6.95</v>
      </c>
      <c r="D179" s="319">
        <v>0.2</v>
      </c>
      <c r="E179" s="319">
        <v>2</v>
      </c>
      <c r="F179" s="319"/>
      <c r="G179" s="319"/>
      <c r="H179" s="320"/>
      <c r="I179" s="319"/>
      <c r="J179" s="319">
        <f t="shared" si="19"/>
        <v>2.7800000000000002</v>
      </c>
    </row>
    <row r="180" spans="1:10" ht="55.5" customHeight="1">
      <c r="A180" s="302" t="s">
        <v>18577</v>
      </c>
      <c r="B180" s="320"/>
      <c r="C180" s="319">
        <v>7</v>
      </c>
      <c r="D180" s="319">
        <v>0.2</v>
      </c>
      <c r="E180" s="319">
        <v>2</v>
      </c>
      <c r="F180" s="319"/>
      <c r="G180" s="319"/>
      <c r="H180" s="320"/>
      <c r="I180" s="319"/>
      <c r="J180" s="319">
        <f t="shared" si="19"/>
        <v>2.8000000000000003</v>
      </c>
    </row>
    <row r="181" spans="1:10" ht="55.5" customHeight="1">
      <c r="A181" s="302" t="s">
        <v>18578</v>
      </c>
      <c r="B181" s="320"/>
      <c r="C181" s="319">
        <v>7</v>
      </c>
      <c r="D181" s="319">
        <v>0.2</v>
      </c>
      <c r="E181" s="319">
        <v>2</v>
      </c>
      <c r="F181" s="319"/>
      <c r="G181" s="319"/>
      <c r="H181" s="320"/>
      <c r="I181" s="319"/>
      <c r="J181" s="319">
        <f t="shared" si="19"/>
        <v>2.8000000000000003</v>
      </c>
    </row>
    <row r="182" spans="1:10" ht="55.5" customHeight="1">
      <c r="A182" s="302" t="s">
        <v>18579</v>
      </c>
      <c r="B182" s="320"/>
      <c r="C182" s="319">
        <v>7</v>
      </c>
      <c r="D182" s="319">
        <v>0.2</v>
      </c>
      <c r="E182" s="319">
        <v>2</v>
      </c>
      <c r="F182" s="319"/>
      <c r="G182" s="319"/>
      <c r="H182" s="320"/>
      <c r="I182" s="319"/>
      <c r="J182" s="319">
        <f t="shared" si="19"/>
        <v>2.8000000000000003</v>
      </c>
    </row>
    <row r="183" spans="1:10" ht="55.5" customHeight="1">
      <c r="A183" s="302" t="s">
        <v>18580</v>
      </c>
      <c r="B183" s="320"/>
      <c r="C183" s="319">
        <v>7.05</v>
      </c>
      <c r="D183" s="319">
        <v>0.2</v>
      </c>
      <c r="E183" s="319">
        <v>2</v>
      </c>
      <c r="F183" s="319"/>
      <c r="G183" s="319"/>
      <c r="H183" s="320"/>
      <c r="I183" s="319"/>
      <c r="J183" s="319">
        <f t="shared" si="19"/>
        <v>2.8200000000000003</v>
      </c>
    </row>
    <row r="184" spans="1:10" ht="55.5" customHeight="1">
      <c r="A184" s="302" t="s">
        <v>18581</v>
      </c>
      <c r="B184" s="320"/>
      <c r="C184" s="319">
        <v>7.8</v>
      </c>
      <c r="D184" s="319">
        <v>0.2</v>
      </c>
      <c r="E184" s="319">
        <v>2</v>
      </c>
      <c r="F184" s="319"/>
      <c r="G184" s="319"/>
      <c r="H184" s="320"/>
      <c r="I184" s="319"/>
      <c r="J184" s="319">
        <f t="shared" ref="J184:J191" si="20">C184*D184*E184</f>
        <v>3.12</v>
      </c>
    </row>
    <row r="185" spans="1:10" ht="55.5" customHeight="1">
      <c r="A185" s="302" t="s">
        <v>18582</v>
      </c>
      <c r="B185" s="320"/>
      <c r="C185" s="319">
        <v>13.95</v>
      </c>
      <c r="D185" s="319">
        <v>0.2</v>
      </c>
      <c r="E185" s="319">
        <v>2</v>
      </c>
      <c r="F185" s="319"/>
      <c r="G185" s="319"/>
      <c r="H185" s="320"/>
      <c r="I185" s="319"/>
      <c r="J185" s="319">
        <f t="shared" si="20"/>
        <v>5.58</v>
      </c>
    </row>
    <row r="186" spans="1:10" ht="55.5" customHeight="1">
      <c r="A186" s="302" t="s">
        <v>18583</v>
      </c>
      <c r="B186" s="320"/>
      <c r="C186" s="319">
        <v>13.95</v>
      </c>
      <c r="D186" s="319">
        <v>0.2</v>
      </c>
      <c r="E186" s="319">
        <v>2</v>
      </c>
      <c r="F186" s="319"/>
      <c r="G186" s="319"/>
      <c r="H186" s="320"/>
      <c r="I186" s="319"/>
      <c r="J186" s="319">
        <f t="shared" si="20"/>
        <v>5.58</v>
      </c>
    </row>
    <row r="187" spans="1:10" ht="55.5" customHeight="1">
      <c r="A187" s="302" t="s">
        <v>18584</v>
      </c>
      <c r="B187" s="320"/>
      <c r="C187" s="319">
        <v>13.95</v>
      </c>
      <c r="D187" s="319">
        <v>0.2</v>
      </c>
      <c r="E187" s="319">
        <v>2</v>
      </c>
      <c r="F187" s="319"/>
      <c r="G187" s="319"/>
      <c r="H187" s="320"/>
      <c r="I187" s="319"/>
      <c r="J187" s="319">
        <f t="shared" si="20"/>
        <v>5.58</v>
      </c>
    </row>
    <row r="188" spans="1:10" ht="55.5" customHeight="1">
      <c r="A188" s="302" t="s">
        <v>22887</v>
      </c>
      <c r="B188" s="320"/>
      <c r="C188" s="319">
        <v>11.1</v>
      </c>
      <c r="D188" s="319">
        <v>0.2</v>
      </c>
      <c r="E188" s="319">
        <v>2</v>
      </c>
      <c r="F188" s="319"/>
      <c r="G188" s="319"/>
      <c r="H188" s="320"/>
      <c r="I188" s="319"/>
      <c r="J188" s="319">
        <f t="shared" si="20"/>
        <v>4.4400000000000004</v>
      </c>
    </row>
    <row r="189" spans="1:10" ht="55.5" customHeight="1">
      <c r="A189" s="302" t="s">
        <v>22888</v>
      </c>
      <c r="B189" s="320"/>
      <c r="C189" s="319">
        <v>11.5</v>
      </c>
      <c r="D189" s="319">
        <v>0.2</v>
      </c>
      <c r="E189" s="319">
        <v>2</v>
      </c>
      <c r="F189" s="319"/>
      <c r="G189" s="319"/>
      <c r="H189" s="320"/>
      <c r="I189" s="319"/>
      <c r="J189" s="319">
        <f t="shared" si="20"/>
        <v>4.6000000000000005</v>
      </c>
    </row>
    <row r="190" spans="1:10" ht="55.5" customHeight="1">
      <c r="A190" s="302" t="s">
        <v>22889</v>
      </c>
      <c r="B190" s="320"/>
      <c r="C190" s="319">
        <v>9.8000000000000007</v>
      </c>
      <c r="D190" s="319">
        <v>0.2</v>
      </c>
      <c r="E190" s="319">
        <v>2</v>
      </c>
      <c r="F190" s="319"/>
      <c r="G190" s="319"/>
      <c r="H190" s="320"/>
      <c r="I190" s="319"/>
      <c r="J190" s="319">
        <f t="shared" si="20"/>
        <v>3.9200000000000004</v>
      </c>
    </row>
    <row r="191" spans="1:10" ht="55.5" customHeight="1">
      <c r="A191" s="302" t="s">
        <v>22890</v>
      </c>
      <c r="B191" s="320"/>
      <c r="C191" s="319">
        <v>10.1</v>
      </c>
      <c r="D191" s="319">
        <v>0.2</v>
      </c>
      <c r="E191" s="319">
        <v>2</v>
      </c>
      <c r="F191" s="319"/>
      <c r="G191" s="319"/>
      <c r="H191" s="320"/>
      <c r="I191" s="319"/>
      <c r="J191" s="319">
        <f t="shared" si="20"/>
        <v>4.04</v>
      </c>
    </row>
    <row r="192" spans="1:10" ht="34.9" customHeight="1">
      <c r="A192" s="262" t="s">
        <v>6272</v>
      </c>
      <c r="B192" s="447" t="str">
        <f>INDEX(ORCAMENTO!$E:$E,MATCH(A192,ORCAMENTO!$B:$B,0))</f>
        <v>Meio-Fio De Concreto Pré-Moldado Com Dimensões De 15X12X30X100 Cm , Rejuntados Com Argamassa De Cimento E Areia No Traço 1:3</v>
      </c>
      <c r="C192" s="448"/>
      <c r="D192" s="448"/>
      <c r="E192" s="448"/>
      <c r="F192" s="448"/>
      <c r="G192" s="448"/>
      <c r="H192" s="449"/>
      <c r="I192" s="205" t="str">
        <f>INDEX(ORCAMENTO!$F:$F,MATCH(A192,ORCAMENTO!$B:$B,0))</f>
        <v>m</v>
      </c>
      <c r="J192" s="206">
        <f>ROUND(SUM(J194:J213),2)</f>
        <v>162</v>
      </c>
    </row>
    <row r="193" spans="1:10" ht="34.9" customHeight="1">
      <c r="A193" s="207" t="s">
        <v>944</v>
      </c>
      <c r="B193" s="208" t="s">
        <v>9283</v>
      </c>
      <c r="C193" s="208" t="s">
        <v>22860</v>
      </c>
      <c r="D193" s="208"/>
      <c r="E193" s="207"/>
      <c r="F193" s="207"/>
      <c r="G193" s="207"/>
      <c r="H193" s="207"/>
      <c r="I193" s="207"/>
      <c r="J193" s="209"/>
    </row>
    <row r="194" spans="1:10" ht="34.9" customHeight="1">
      <c r="A194" s="302" t="s">
        <v>18600</v>
      </c>
      <c r="B194" s="319">
        <v>6</v>
      </c>
      <c r="C194" s="319">
        <v>1</v>
      </c>
      <c r="D194" s="319"/>
      <c r="E194" s="319"/>
      <c r="F194" s="319"/>
      <c r="G194" s="319"/>
      <c r="H194" s="320"/>
      <c r="I194" s="319"/>
      <c r="J194" s="319">
        <f>B194*C194</f>
        <v>6</v>
      </c>
    </row>
    <row r="195" spans="1:10" ht="34.9" customHeight="1">
      <c r="A195" s="302" t="s">
        <v>18599</v>
      </c>
      <c r="B195" s="319">
        <f t="shared" ref="B195:B205" si="21">E13</f>
        <v>6</v>
      </c>
      <c r="C195" s="319">
        <v>0</v>
      </c>
      <c r="D195" s="319"/>
      <c r="E195" s="319"/>
      <c r="F195" s="319"/>
      <c r="G195" s="319"/>
      <c r="H195" s="320"/>
      <c r="I195" s="319"/>
      <c r="J195" s="319">
        <f t="shared" ref="J195:J205" si="22">B195*C195</f>
        <v>0</v>
      </c>
    </row>
    <row r="196" spans="1:10" ht="34.9" customHeight="1">
      <c r="A196" s="302" t="s">
        <v>18598</v>
      </c>
      <c r="B196" s="319">
        <f t="shared" si="21"/>
        <v>6</v>
      </c>
      <c r="C196" s="319">
        <v>2</v>
      </c>
      <c r="D196" s="319"/>
      <c r="E196" s="319"/>
      <c r="F196" s="319"/>
      <c r="G196" s="319"/>
      <c r="H196" s="320"/>
      <c r="I196" s="319"/>
      <c r="J196" s="319">
        <f t="shared" si="22"/>
        <v>12</v>
      </c>
    </row>
    <row r="197" spans="1:10" ht="34.9" customHeight="1">
      <c r="A197" s="302" t="s">
        <v>18597</v>
      </c>
      <c r="B197" s="319">
        <f t="shared" si="21"/>
        <v>6</v>
      </c>
      <c r="C197" s="319">
        <v>2</v>
      </c>
      <c r="D197" s="319"/>
      <c r="E197" s="319"/>
      <c r="F197" s="319"/>
      <c r="G197" s="319"/>
      <c r="H197" s="320"/>
      <c r="I197" s="319"/>
      <c r="J197" s="319">
        <f t="shared" si="22"/>
        <v>12</v>
      </c>
    </row>
    <row r="198" spans="1:10" ht="34.9" customHeight="1">
      <c r="A198" s="302" t="s">
        <v>18596</v>
      </c>
      <c r="B198" s="319">
        <f t="shared" si="21"/>
        <v>6</v>
      </c>
      <c r="C198" s="319">
        <v>0</v>
      </c>
      <c r="D198" s="319"/>
      <c r="E198" s="319"/>
      <c r="F198" s="319"/>
      <c r="G198" s="319"/>
      <c r="H198" s="320"/>
      <c r="I198" s="319"/>
      <c r="J198" s="319">
        <f t="shared" si="22"/>
        <v>0</v>
      </c>
    </row>
    <row r="199" spans="1:10" ht="40.15" customHeight="1">
      <c r="A199" s="302" t="s">
        <v>18595</v>
      </c>
      <c r="B199" s="319">
        <f t="shared" si="21"/>
        <v>6</v>
      </c>
      <c r="C199" s="319">
        <v>0</v>
      </c>
      <c r="D199" s="319"/>
      <c r="E199" s="319"/>
      <c r="F199" s="319"/>
      <c r="G199" s="319"/>
      <c r="H199" s="320"/>
      <c r="I199" s="319"/>
      <c r="J199" s="319">
        <f t="shared" si="22"/>
        <v>0</v>
      </c>
    </row>
    <row r="200" spans="1:10" ht="40.15" customHeight="1">
      <c r="A200" s="302" t="s">
        <v>18594</v>
      </c>
      <c r="B200" s="319">
        <f t="shared" si="21"/>
        <v>6</v>
      </c>
      <c r="C200" s="319">
        <v>0</v>
      </c>
      <c r="D200" s="319"/>
      <c r="E200" s="319"/>
      <c r="F200" s="319"/>
      <c r="G200" s="319"/>
      <c r="H200" s="320"/>
      <c r="I200" s="319"/>
      <c r="J200" s="319">
        <f t="shared" si="22"/>
        <v>0</v>
      </c>
    </row>
    <row r="201" spans="1:10" ht="34.9" customHeight="1">
      <c r="A201" s="302" t="s">
        <v>18593</v>
      </c>
      <c r="B201" s="319">
        <f t="shared" si="21"/>
        <v>6</v>
      </c>
      <c r="C201" s="319">
        <v>0</v>
      </c>
      <c r="D201" s="319"/>
      <c r="E201" s="319"/>
      <c r="F201" s="319"/>
      <c r="G201" s="319"/>
      <c r="H201" s="320"/>
      <c r="I201" s="319"/>
      <c r="J201" s="319">
        <f t="shared" si="22"/>
        <v>0</v>
      </c>
    </row>
    <row r="202" spans="1:10" ht="40.15" customHeight="1">
      <c r="A202" s="302" t="s">
        <v>18592</v>
      </c>
      <c r="B202" s="319">
        <f t="shared" si="21"/>
        <v>6</v>
      </c>
      <c r="C202" s="319">
        <v>2</v>
      </c>
      <c r="D202" s="319"/>
      <c r="E202" s="319"/>
      <c r="F202" s="319"/>
      <c r="G202" s="319"/>
      <c r="H202" s="320"/>
      <c r="I202" s="319"/>
      <c r="J202" s="319">
        <f t="shared" si="22"/>
        <v>12</v>
      </c>
    </row>
    <row r="203" spans="1:10" ht="40.15" customHeight="1">
      <c r="A203" s="302" t="s">
        <v>18591</v>
      </c>
      <c r="B203" s="319">
        <f t="shared" si="21"/>
        <v>6</v>
      </c>
      <c r="C203" s="319">
        <v>2</v>
      </c>
      <c r="D203" s="319"/>
      <c r="E203" s="319"/>
      <c r="F203" s="319"/>
      <c r="G203" s="319"/>
      <c r="H203" s="320"/>
      <c r="I203" s="319"/>
      <c r="J203" s="319">
        <f t="shared" si="22"/>
        <v>12</v>
      </c>
    </row>
    <row r="204" spans="1:10" ht="34.9" customHeight="1">
      <c r="A204" s="302" t="s">
        <v>18590</v>
      </c>
      <c r="B204" s="319">
        <f t="shared" si="21"/>
        <v>6</v>
      </c>
      <c r="C204" s="319">
        <v>2</v>
      </c>
      <c r="D204" s="319"/>
      <c r="E204" s="319"/>
      <c r="F204" s="319"/>
      <c r="G204" s="319"/>
      <c r="H204" s="320"/>
      <c r="I204" s="319"/>
      <c r="J204" s="319">
        <f t="shared" si="22"/>
        <v>12</v>
      </c>
    </row>
    <row r="205" spans="1:10" ht="40.15" customHeight="1">
      <c r="A205" s="302" t="s">
        <v>18589</v>
      </c>
      <c r="B205" s="319">
        <f t="shared" si="21"/>
        <v>6</v>
      </c>
      <c r="C205" s="319">
        <v>2</v>
      </c>
      <c r="D205" s="319"/>
      <c r="E205" s="319"/>
      <c r="F205" s="319"/>
      <c r="G205" s="319"/>
      <c r="H205" s="320"/>
      <c r="I205" s="319"/>
      <c r="J205" s="319">
        <f t="shared" si="22"/>
        <v>12</v>
      </c>
    </row>
    <row r="206" spans="1:10" ht="40.15" customHeight="1">
      <c r="A206" s="302" t="s">
        <v>18588</v>
      </c>
      <c r="B206" s="319">
        <f>E20</f>
        <v>6</v>
      </c>
      <c r="C206" s="319">
        <v>2</v>
      </c>
      <c r="D206" s="319"/>
      <c r="E206" s="319"/>
      <c r="F206" s="319"/>
      <c r="G206" s="319"/>
      <c r="H206" s="320"/>
      <c r="I206" s="319"/>
      <c r="J206" s="319">
        <f t="shared" ref="J206:J213" si="23">B206*C206</f>
        <v>12</v>
      </c>
    </row>
    <row r="207" spans="1:10" ht="40.15" customHeight="1">
      <c r="A207" s="302" t="s">
        <v>18587</v>
      </c>
      <c r="B207" s="319">
        <f>E25</f>
        <v>6</v>
      </c>
      <c r="C207" s="319">
        <v>2</v>
      </c>
      <c r="D207" s="319"/>
      <c r="E207" s="319"/>
      <c r="F207" s="319"/>
      <c r="G207" s="319"/>
      <c r="H207" s="320"/>
      <c r="I207" s="319"/>
      <c r="J207" s="319">
        <f t="shared" si="23"/>
        <v>12</v>
      </c>
    </row>
    <row r="208" spans="1:10" ht="40.15" customHeight="1">
      <c r="A208" s="302" t="s">
        <v>18586</v>
      </c>
      <c r="B208" s="319">
        <f>E26</f>
        <v>6</v>
      </c>
      <c r="C208" s="319">
        <v>2</v>
      </c>
      <c r="D208" s="319"/>
      <c r="E208" s="319"/>
      <c r="F208" s="319"/>
      <c r="G208" s="319"/>
      <c r="H208" s="320"/>
      <c r="I208" s="319"/>
      <c r="J208" s="319">
        <f t="shared" si="23"/>
        <v>12</v>
      </c>
    </row>
    <row r="209" spans="1:10" ht="40.15" customHeight="1">
      <c r="A209" s="302" t="s">
        <v>18585</v>
      </c>
      <c r="B209" s="319">
        <f>E27</f>
        <v>6</v>
      </c>
      <c r="C209" s="319">
        <v>2</v>
      </c>
      <c r="D209" s="319"/>
      <c r="E209" s="319"/>
      <c r="F209" s="319"/>
      <c r="G209" s="319"/>
      <c r="H209" s="320"/>
      <c r="I209" s="319"/>
      <c r="J209" s="319">
        <f t="shared" si="23"/>
        <v>12</v>
      </c>
    </row>
    <row r="210" spans="1:10" ht="34.9" customHeight="1">
      <c r="A210" s="302" t="s">
        <v>22891</v>
      </c>
      <c r="B210" s="319">
        <f t="shared" ref="B210:B213" si="24">E28</f>
        <v>6</v>
      </c>
      <c r="C210" s="319">
        <v>2</v>
      </c>
      <c r="D210" s="319"/>
      <c r="E210" s="319"/>
      <c r="F210" s="319"/>
      <c r="G210" s="319"/>
      <c r="H210" s="320"/>
      <c r="I210" s="319"/>
      <c r="J210" s="319">
        <f t="shared" si="23"/>
        <v>12</v>
      </c>
    </row>
    <row r="211" spans="1:10" ht="40.15" customHeight="1">
      <c r="A211" s="302" t="s">
        <v>22892</v>
      </c>
      <c r="B211" s="319">
        <f t="shared" si="24"/>
        <v>6</v>
      </c>
      <c r="C211" s="319">
        <v>2</v>
      </c>
      <c r="D211" s="319"/>
      <c r="E211" s="319"/>
      <c r="F211" s="319"/>
      <c r="G211" s="319"/>
      <c r="H211" s="320"/>
      <c r="I211" s="319"/>
      <c r="J211" s="319">
        <f t="shared" si="23"/>
        <v>12</v>
      </c>
    </row>
    <row r="212" spans="1:10" ht="40.35" customHeight="1">
      <c r="A212" s="302" t="s">
        <v>22893</v>
      </c>
      <c r="B212" s="319">
        <f t="shared" si="24"/>
        <v>6</v>
      </c>
      <c r="C212" s="319">
        <v>2</v>
      </c>
      <c r="D212" s="319"/>
      <c r="E212" s="319"/>
      <c r="F212" s="319"/>
      <c r="G212" s="319"/>
      <c r="H212" s="320"/>
      <c r="I212" s="319"/>
      <c r="J212" s="319">
        <f t="shared" si="23"/>
        <v>12</v>
      </c>
    </row>
    <row r="213" spans="1:10" ht="40.35" customHeight="1">
      <c r="A213" s="302" t="s">
        <v>22894</v>
      </c>
      <c r="B213" s="319">
        <f t="shared" si="24"/>
        <v>6</v>
      </c>
      <c r="C213" s="319">
        <v>0</v>
      </c>
      <c r="D213" s="319"/>
      <c r="E213" s="319"/>
      <c r="F213" s="319"/>
      <c r="G213" s="319"/>
      <c r="H213" s="320"/>
      <c r="I213" s="319"/>
      <c r="J213" s="319">
        <f t="shared" si="23"/>
        <v>0</v>
      </c>
    </row>
    <row r="214" spans="1:10" ht="40.35" customHeight="1">
      <c r="A214" s="204">
        <v>4</v>
      </c>
      <c r="B214" s="450" t="str">
        <f>INDEX(ORCAMENTO!$E:$E,MATCH(A214,ORCAMENTO!$B:$B,0))</f>
        <v>SINALIZAÇÃO</v>
      </c>
      <c r="C214" s="451"/>
      <c r="D214" s="451"/>
      <c r="E214" s="451"/>
      <c r="F214" s="451"/>
      <c r="G214" s="451"/>
      <c r="H214" s="451"/>
      <c r="I214" s="451"/>
      <c r="J214" s="452"/>
    </row>
    <row r="215" spans="1:10" ht="40.35" customHeight="1">
      <c r="A215" s="262" t="s">
        <v>6258</v>
      </c>
      <c r="B215" s="447" t="str">
        <f>INDEX(ORCAMENTO!$E:$E,MATCH(A215,ORCAMENTO!$B:$B,0))</f>
        <v>Sinalização Horizontal - Taxa 0,6 L/M², Tudo Incluído</v>
      </c>
      <c r="C215" s="448"/>
      <c r="D215" s="448"/>
      <c r="E215" s="448"/>
      <c r="F215" s="448"/>
      <c r="G215" s="448"/>
      <c r="H215" s="449"/>
      <c r="I215" s="205" t="str">
        <f>INDEX(ORCAMENTO!$F:$F,MATCH(A215,ORCAMENTO!$B:$B,0))</f>
        <v>m2</v>
      </c>
      <c r="J215" s="206">
        <f>ROUND(SUM(J217:J276),2)</f>
        <v>426.82</v>
      </c>
    </row>
    <row r="216" spans="1:10" ht="40.35" customHeight="1">
      <c r="A216" s="207" t="s">
        <v>944</v>
      </c>
      <c r="B216" s="208" t="s">
        <v>18695</v>
      </c>
      <c r="C216" s="208" t="s">
        <v>5861</v>
      </c>
      <c r="D216" s="208" t="s">
        <v>18699</v>
      </c>
      <c r="E216" s="208" t="s">
        <v>9284</v>
      </c>
      <c r="F216" s="208" t="s">
        <v>9285</v>
      </c>
      <c r="G216" s="208" t="s">
        <v>9286</v>
      </c>
      <c r="H216" s="207" t="s">
        <v>6302</v>
      </c>
      <c r="I216" s="207"/>
      <c r="J216" s="209"/>
    </row>
    <row r="217" spans="1:10" ht="40.35" customHeight="1">
      <c r="A217" s="303" t="s">
        <v>18601</v>
      </c>
      <c r="B217" s="319">
        <v>13.83</v>
      </c>
      <c r="C217" s="319">
        <v>0.4</v>
      </c>
      <c r="D217" s="319">
        <v>3</v>
      </c>
      <c r="E217" s="319"/>
      <c r="F217" s="319"/>
      <c r="G217" s="319"/>
      <c r="H217" s="319">
        <v>15</v>
      </c>
      <c r="I217" s="319"/>
      <c r="J217" s="319">
        <f>C217*D217*H217</f>
        <v>18.000000000000004</v>
      </c>
    </row>
    <row r="218" spans="1:10" ht="40.35" customHeight="1">
      <c r="A218" s="303" t="s">
        <v>18602</v>
      </c>
      <c r="B218" s="319">
        <v>13.83</v>
      </c>
      <c r="C218" s="319">
        <v>0.5</v>
      </c>
      <c r="D218" s="319">
        <v>6</v>
      </c>
      <c r="E218" s="319"/>
      <c r="F218" s="319"/>
      <c r="G218" s="319"/>
      <c r="H218" s="319">
        <v>2</v>
      </c>
      <c r="I218" s="319"/>
      <c r="J218" s="319">
        <f>C218*D218*H218</f>
        <v>6</v>
      </c>
    </row>
    <row r="219" spans="1:10" ht="40.35" customHeight="1">
      <c r="A219" s="303" t="s">
        <v>18603</v>
      </c>
      <c r="B219" s="319">
        <v>13.83</v>
      </c>
      <c r="C219" s="319"/>
      <c r="D219" s="319"/>
      <c r="E219" s="319">
        <v>0.8</v>
      </c>
      <c r="F219" s="319">
        <v>0.9</v>
      </c>
      <c r="G219" s="319">
        <f>(E219*F219)/2</f>
        <v>0.36000000000000004</v>
      </c>
      <c r="H219" s="319">
        <v>12</v>
      </c>
      <c r="I219" s="319"/>
      <c r="J219" s="319">
        <f>H219*G219</f>
        <v>4.32</v>
      </c>
    </row>
    <row r="220" spans="1:10" ht="40.35" customHeight="1">
      <c r="A220" s="303" t="s">
        <v>18604</v>
      </c>
      <c r="B220" s="319">
        <v>13.8</v>
      </c>
      <c r="C220" s="319">
        <v>0.4</v>
      </c>
      <c r="D220" s="319">
        <v>3</v>
      </c>
      <c r="E220" s="319"/>
      <c r="F220" s="319"/>
      <c r="G220" s="319"/>
      <c r="H220" s="319">
        <v>15</v>
      </c>
      <c r="I220" s="319"/>
      <c r="J220" s="319">
        <f>C220*D220*H220</f>
        <v>18.000000000000004</v>
      </c>
    </row>
    <row r="221" spans="1:10" ht="40.35" customHeight="1">
      <c r="A221" s="303" t="s">
        <v>18605</v>
      </c>
      <c r="B221" s="319">
        <v>13.8</v>
      </c>
      <c r="C221" s="319">
        <v>0.5</v>
      </c>
      <c r="D221" s="319">
        <v>6</v>
      </c>
      <c r="E221" s="319"/>
      <c r="F221" s="319"/>
      <c r="G221" s="319"/>
      <c r="H221" s="319">
        <v>2</v>
      </c>
      <c r="I221" s="319"/>
      <c r="J221" s="319">
        <f>C221*D221*H221</f>
        <v>6</v>
      </c>
    </row>
    <row r="222" spans="1:10" ht="40.35" customHeight="1">
      <c r="A222" s="303" t="s">
        <v>18606</v>
      </c>
      <c r="B222" s="319">
        <v>13.8</v>
      </c>
      <c r="C222" s="319"/>
      <c r="D222" s="319"/>
      <c r="E222" s="319">
        <v>0.8</v>
      </c>
      <c r="F222" s="319">
        <v>0.9</v>
      </c>
      <c r="G222" s="319">
        <f>(E222*F222)/2</f>
        <v>0.36000000000000004</v>
      </c>
      <c r="H222" s="319">
        <v>12</v>
      </c>
      <c r="I222" s="319"/>
      <c r="J222" s="319">
        <f>H222*G222</f>
        <v>4.32</v>
      </c>
    </row>
    <row r="223" spans="1:10" ht="40.35" customHeight="1">
      <c r="A223" s="303" t="s">
        <v>18607</v>
      </c>
      <c r="B223" s="319">
        <v>9.1999999999999993</v>
      </c>
      <c r="C223" s="319">
        <v>0.4</v>
      </c>
      <c r="D223" s="319">
        <v>3</v>
      </c>
      <c r="E223" s="319"/>
      <c r="F223" s="319"/>
      <c r="G223" s="319"/>
      <c r="H223" s="319">
        <v>10</v>
      </c>
      <c r="I223" s="319"/>
      <c r="J223" s="319">
        <f>C223*D223*H223</f>
        <v>12.000000000000002</v>
      </c>
    </row>
    <row r="224" spans="1:10" ht="40.35" customHeight="1">
      <c r="A224" s="303" t="s">
        <v>18608</v>
      </c>
      <c r="B224" s="319">
        <v>9.1999999999999993</v>
      </c>
      <c r="C224" s="319">
        <v>0.5</v>
      </c>
      <c r="D224" s="319">
        <v>4.5999999999999996</v>
      </c>
      <c r="E224" s="319"/>
      <c r="F224" s="319"/>
      <c r="G224" s="319"/>
      <c r="H224" s="319">
        <v>2</v>
      </c>
      <c r="I224" s="319"/>
      <c r="J224" s="319">
        <f>C224*D224*H224</f>
        <v>4.5999999999999996</v>
      </c>
    </row>
    <row r="225" spans="1:10" ht="40.35" customHeight="1">
      <c r="A225" s="303" t="s">
        <v>18609</v>
      </c>
      <c r="B225" s="319">
        <v>9.1999999999999993</v>
      </c>
      <c r="C225" s="319"/>
      <c r="D225" s="319"/>
      <c r="E225" s="319">
        <v>0.8</v>
      </c>
      <c r="F225" s="319">
        <v>0.9</v>
      </c>
      <c r="G225" s="319">
        <f>(E225*F225)/2</f>
        <v>0.36000000000000004</v>
      </c>
      <c r="H225" s="319">
        <v>8</v>
      </c>
      <c r="I225" s="319"/>
      <c r="J225" s="319">
        <f>H225*G225</f>
        <v>2.8800000000000003</v>
      </c>
    </row>
    <row r="226" spans="1:10" ht="40.35" customHeight="1">
      <c r="A226" s="303" t="s">
        <v>18610</v>
      </c>
      <c r="B226" s="319">
        <v>12.88</v>
      </c>
      <c r="C226" s="319">
        <v>0.4</v>
      </c>
      <c r="D226" s="319">
        <v>3</v>
      </c>
      <c r="E226" s="319"/>
      <c r="F226" s="319"/>
      <c r="G226" s="319"/>
      <c r="H226" s="319">
        <f t="shared" ref="H226" si="25">ROUNDUP(B226/0.9,0)</f>
        <v>15</v>
      </c>
      <c r="I226" s="319"/>
      <c r="J226" s="319">
        <f>C226*D226*H226</f>
        <v>18.000000000000004</v>
      </c>
    </row>
    <row r="227" spans="1:10" ht="40.35" customHeight="1">
      <c r="A227" s="303" t="s">
        <v>18611</v>
      </c>
      <c r="B227" s="319">
        <v>12.88</v>
      </c>
      <c r="C227" s="319">
        <v>0.5</v>
      </c>
      <c r="D227" s="319">
        <v>6.5</v>
      </c>
      <c r="E227" s="319"/>
      <c r="F227" s="319"/>
      <c r="G227" s="319"/>
      <c r="H227" s="319">
        <v>2</v>
      </c>
      <c r="I227" s="319"/>
      <c r="J227" s="319">
        <f>C227*D227*H227</f>
        <v>6.5</v>
      </c>
    </row>
    <row r="228" spans="1:10" ht="40.35" customHeight="1">
      <c r="A228" s="303" t="s">
        <v>18612</v>
      </c>
      <c r="B228" s="319">
        <v>12.88</v>
      </c>
      <c r="C228" s="319"/>
      <c r="D228" s="319"/>
      <c r="E228" s="319">
        <v>0.8</v>
      </c>
      <c r="F228" s="319">
        <v>0.9</v>
      </c>
      <c r="G228" s="319">
        <f>(E228*F228)/2</f>
        <v>0.36000000000000004</v>
      </c>
      <c r="H228" s="319">
        <f t="shared" ref="H228" si="26">ROUNDDOWN((B228/2)/1,0)*2</f>
        <v>12</v>
      </c>
      <c r="I228" s="319"/>
      <c r="J228" s="319">
        <f>H228*G228</f>
        <v>4.32</v>
      </c>
    </row>
    <row r="229" spans="1:10" ht="40.35" customHeight="1">
      <c r="A229" s="303" t="s">
        <v>18613</v>
      </c>
      <c r="B229" s="319">
        <v>6.9</v>
      </c>
      <c r="C229" s="319">
        <v>0.4</v>
      </c>
      <c r="D229" s="319">
        <v>3</v>
      </c>
      <c r="E229" s="319"/>
      <c r="F229" s="319"/>
      <c r="G229" s="319"/>
      <c r="H229" s="319">
        <v>7</v>
      </c>
      <c r="I229" s="319"/>
      <c r="J229" s="319">
        <f>C229*D229*H229</f>
        <v>8.4000000000000021</v>
      </c>
    </row>
    <row r="230" spans="1:10" ht="40.35" customHeight="1">
      <c r="A230" s="303" t="s">
        <v>18614</v>
      </c>
      <c r="B230" s="319">
        <v>6.9</v>
      </c>
      <c r="C230" s="319">
        <v>0.5</v>
      </c>
      <c r="D230" s="319">
        <v>3.5</v>
      </c>
      <c r="E230" s="319"/>
      <c r="F230" s="319"/>
      <c r="G230" s="319"/>
      <c r="H230" s="319">
        <v>2</v>
      </c>
      <c r="I230" s="319"/>
      <c r="J230" s="319">
        <f>C230*D230*H230</f>
        <v>3.5</v>
      </c>
    </row>
    <row r="231" spans="1:10" ht="40.35" customHeight="1">
      <c r="A231" s="303" t="s">
        <v>18615</v>
      </c>
      <c r="B231" s="319">
        <v>6.9</v>
      </c>
      <c r="C231" s="319"/>
      <c r="D231" s="319"/>
      <c r="E231" s="319">
        <v>0.8</v>
      </c>
      <c r="F231" s="319">
        <v>0.9</v>
      </c>
      <c r="G231" s="319">
        <f>(E231*F231)/2</f>
        <v>0.36000000000000004</v>
      </c>
      <c r="H231" s="319">
        <v>6</v>
      </c>
      <c r="I231" s="319"/>
      <c r="J231" s="319">
        <f>H231*G231</f>
        <v>2.16</v>
      </c>
    </row>
    <row r="232" spans="1:10" ht="40.35" customHeight="1">
      <c r="A232" s="303" t="s">
        <v>18616</v>
      </c>
      <c r="B232" s="319">
        <v>6.69</v>
      </c>
      <c r="C232" s="319">
        <v>0.4</v>
      </c>
      <c r="D232" s="319">
        <v>3</v>
      </c>
      <c r="E232" s="319"/>
      <c r="F232" s="319"/>
      <c r="G232" s="319"/>
      <c r="H232" s="319">
        <v>7</v>
      </c>
      <c r="I232" s="319"/>
      <c r="J232" s="319">
        <f>C232*D232*H232</f>
        <v>8.4000000000000021</v>
      </c>
    </row>
    <row r="233" spans="1:10" ht="40.35" customHeight="1">
      <c r="A233" s="303" t="s">
        <v>18617</v>
      </c>
      <c r="B233" s="319">
        <v>6.69</v>
      </c>
      <c r="C233" s="319">
        <v>0.5</v>
      </c>
      <c r="D233" s="319">
        <v>3.4</v>
      </c>
      <c r="E233" s="319"/>
      <c r="F233" s="319"/>
      <c r="G233" s="319"/>
      <c r="H233" s="319">
        <v>2</v>
      </c>
      <c r="I233" s="319"/>
      <c r="J233" s="319">
        <f>C233*D233*H233</f>
        <v>3.4</v>
      </c>
    </row>
    <row r="234" spans="1:10" ht="40.35" customHeight="1">
      <c r="A234" s="303" t="s">
        <v>18618</v>
      </c>
      <c r="B234" s="319">
        <v>6.69</v>
      </c>
      <c r="C234" s="319"/>
      <c r="D234" s="319"/>
      <c r="E234" s="319">
        <v>0.8</v>
      </c>
      <c r="F234" s="319">
        <v>0.9</v>
      </c>
      <c r="G234" s="319">
        <f>(E234*F234)/2</f>
        <v>0.36000000000000004</v>
      </c>
      <c r="H234" s="319">
        <v>6</v>
      </c>
      <c r="I234" s="319"/>
      <c r="J234" s="319">
        <f>H234*G234</f>
        <v>2.16</v>
      </c>
    </row>
    <row r="235" spans="1:10" ht="40.35" customHeight="1">
      <c r="A235" s="303" t="s">
        <v>18619</v>
      </c>
      <c r="B235" s="319">
        <v>6.69</v>
      </c>
      <c r="C235" s="319">
        <v>0.4</v>
      </c>
      <c r="D235" s="319">
        <v>3</v>
      </c>
      <c r="E235" s="319"/>
      <c r="F235" s="319"/>
      <c r="G235" s="319"/>
      <c r="H235" s="319">
        <v>7</v>
      </c>
      <c r="I235" s="319"/>
      <c r="J235" s="319">
        <f>C235*D235*H235</f>
        <v>8.4000000000000021</v>
      </c>
    </row>
    <row r="236" spans="1:10" ht="40.35" customHeight="1">
      <c r="A236" s="303" t="s">
        <v>18620</v>
      </c>
      <c r="B236" s="319">
        <v>6.69</v>
      </c>
      <c r="C236" s="319">
        <v>0.5</v>
      </c>
      <c r="D236" s="319">
        <v>3.4</v>
      </c>
      <c r="E236" s="319"/>
      <c r="F236" s="319"/>
      <c r="G236" s="319"/>
      <c r="H236" s="319">
        <v>2</v>
      </c>
      <c r="I236" s="319"/>
      <c r="J236" s="319">
        <f>C236*D236*H236</f>
        <v>3.4</v>
      </c>
    </row>
    <row r="237" spans="1:10" ht="40.35" customHeight="1">
      <c r="A237" s="303" t="s">
        <v>18621</v>
      </c>
      <c r="B237" s="319">
        <v>6.69</v>
      </c>
      <c r="C237" s="319"/>
      <c r="D237" s="319"/>
      <c r="E237" s="319">
        <v>0.8</v>
      </c>
      <c r="F237" s="319">
        <v>0.9</v>
      </c>
      <c r="G237" s="319">
        <f>(E237*F237)/2</f>
        <v>0.36000000000000004</v>
      </c>
      <c r="H237" s="319">
        <f t="shared" ref="H237" si="27">ROUNDDOWN((B237/2)/1,0)*2</f>
        <v>6</v>
      </c>
      <c r="I237" s="319"/>
      <c r="J237" s="319">
        <f>H237*G237</f>
        <v>2.16</v>
      </c>
    </row>
    <row r="238" spans="1:10" ht="40.35" customHeight="1">
      <c r="A238" s="303" t="s">
        <v>18622</v>
      </c>
      <c r="B238" s="319">
        <v>6.95</v>
      </c>
      <c r="C238" s="319">
        <v>0.4</v>
      </c>
      <c r="D238" s="319">
        <v>3</v>
      </c>
      <c r="E238" s="319"/>
      <c r="F238" s="319"/>
      <c r="G238" s="319"/>
      <c r="H238" s="319">
        <v>7</v>
      </c>
      <c r="I238" s="319"/>
      <c r="J238" s="319">
        <f>C238*D238*H238</f>
        <v>8.4000000000000021</v>
      </c>
    </row>
    <row r="239" spans="1:10" ht="40.35" customHeight="1">
      <c r="A239" s="303" t="s">
        <v>18623</v>
      </c>
      <c r="B239" s="319">
        <v>6.95</v>
      </c>
      <c r="C239" s="319">
        <v>0.5</v>
      </c>
      <c r="D239" s="319">
        <v>3.5</v>
      </c>
      <c r="E239" s="319"/>
      <c r="F239" s="319"/>
      <c r="G239" s="319"/>
      <c r="H239" s="319">
        <v>2</v>
      </c>
      <c r="I239" s="319"/>
      <c r="J239" s="319">
        <f>C239*D239*H239</f>
        <v>3.5</v>
      </c>
    </row>
    <row r="240" spans="1:10" ht="40.35" customHeight="1">
      <c r="A240" s="303" t="s">
        <v>18624</v>
      </c>
      <c r="B240" s="319">
        <v>6.95</v>
      </c>
      <c r="C240" s="319"/>
      <c r="D240" s="319"/>
      <c r="E240" s="319">
        <v>0.8</v>
      </c>
      <c r="F240" s="319">
        <v>0.9</v>
      </c>
      <c r="G240" s="319">
        <f>(E240*F240)/2</f>
        <v>0.36000000000000004</v>
      </c>
      <c r="H240" s="319">
        <f t="shared" ref="H240" si="28">ROUNDDOWN((B240/2)/1,0)*2</f>
        <v>6</v>
      </c>
      <c r="I240" s="319"/>
      <c r="J240" s="319">
        <f>H240*G240</f>
        <v>2.16</v>
      </c>
    </row>
    <row r="241" spans="1:10" ht="40.35" customHeight="1">
      <c r="A241" s="303" t="s">
        <v>18625</v>
      </c>
      <c r="B241" s="319">
        <v>7</v>
      </c>
      <c r="C241" s="319">
        <v>0.4</v>
      </c>
      <c r="D241" s="319">
        <v>3</v>
      </c>
      <c r="E241" s="319"/>
      <c r="F241" s="319"/>
      <c r="G241" s="319"/>
      <c r="H241" s="319">
        <v>8</v>
      </c>
      <c r="I241" s="319"/>
      <c r="J241" s="319">
        <f>C241*D241*H241</f>
        <v>9.6000000000000014</v>
      </c>
    </row>
    <row r="242" spans="1:10" ht="40.35" customHeight="1">
      <c r="A242" s="303" t="s">
        <v>18626</v>
      </c>
      <c r="B242" s="319">
        <v>7</v>
      </c>
      <c r="C242" s="319">
        <v>0.5</v>
      </c>
      <c r="D242" s="319">
        <v>3.5</v>
      </c>
      <c r="E242" s="319"/>
      <c r="F242" s="319"/>
      <c r="G242" s="319"/>
      <c r="H242" s="319">
        <v>2</v>
      </c>
      <c r="I242" s="319"/>
      <c r="J242" s="319">
        <f>C242*D242*H242</f>
        <v>3.5</v>
      </c>
    </row>
    <row r="243" spans="1:10" ht="40.35" customHeight="1">
      <c r="A243" s="303" t="s">
        <v>18627</v>
      </c>
      <c r="B243" s="319">
        <v>7</v>
      </c>
      <c r="C243" s="319"/>
      <c r="D243" s="319"/>
      <c r="E243" s="319">
        <v>0.8</v>
      </c>
      <c r="F243" s="319">
        <v>0.9</v>
      </c>
      <c r="G243" s="319">
        <f>(E243*F243)/2</f>
        <v>0.36000000000000004</v>
      </c>
      <c r="H243" s="319">
        <v>6</v>
      </c>
      <c r="I243" s="319"/>
      <c r="J243" s="319">
        <f>H243*G243</f>
        <v>2.16</v>
      </c>
    </row>
    <row r="244" spans="1:10" ht="40.35" customHeight="1">
      <c r="A244" s="303" t="s">
        <v>18628</v>
      </c>
      <c r="B244" s="319">
        <v>7</v>
      </c>
      <c r="C244" s="319">
        <v>0.4</v>
      </c>
      <c r="D244" s="319">
        <v>3</v>
      </c>
      <c r="E244" s="319"/>
      <c r="F244" s="319"/>
      <c r="G244" s="319"/>
      <c r="H244" s="319">
        <v>8</v>
      </c>
      <c r="I244" s="319"/>
      <c r="J244" s="319">
        <f>C244*D244*H244</f>
        <v>9.6000000000000014</v>
      </c>
    </row>
    <row r="245" spans="1:10" ht="40.35" customHeight="1">
      <c r="A245" s="303" t="s">
        <v>18629</v>
      </c>
      <c r="B245" s="319">
        <v>7</v>
      </c>
      <c r="C245" s="319">
        <v>0.5</v>
      </c>
      <c r="D245" s="319">
        <v>3.5</v>
      </c>
      <c r="E245" s="319"/>
      <c r="F245" s="319"/>
      <c r="G245" s="319"/>
      <c r="H245" s="319">
        <v>2</v>
      </c>
      <c r="I245" s="319"/>
      <c r="J245" s="319">
        <f>C245*D245*H245</f>
        <v>3.5</v>
      </c>
    </row>
    <row r="246" spans="1:10" ht="40.35" customHeight="1">
      <c r="A246" s="303" t="s">
        <v>18630</v>
      </c>
      <c r="B246" s="319">
        <v>7</v>
      </c>
      <c r="C246" s="319"/>
      <c r="D246" s="319"/>
      <c r="E246" s="319">
        <v>0.8</v>
      </c>
      <c r="F246" s="319">
        <v>0.9</v>
      </c>
      <c r="G246" s="319">
        <f>(E246*F246)/2</f>
        <v>0.36000000000000004</v>
      </c>
      <c r="H246" s="319">
        <v>6</v>
      </c>
      <c r="I246" s="319"/>
      <c r="J246" s="319">
        <f>H246*G246</f>
        <v>2.16</v>
      </c>
    </row>
    <row r="247" spans="1:10" ht="40.35" customHeight="1">
      <c r="A247" s="303" t="s">
        <v>18631</v>
      </c>
      <c r="B247" s="319">
        <v>7</v>
      </c>
      <c r="C247" s="319">
        <v>0.4</v>
      </c>
      <c r="D247" s="319">
        <v>3</v>
      </c>
      <c r="E247" s="319"/>
      <c r="F247" s="319"/>
      <c r="G247" s="319"/>
      <c r="H247" s="319">
        <v>8</v>
      </c>
      <c r="I247" s="319"/>
      <c r="J247" s="319">
        <f>C247*D247*H247</f>
        <v>9.6000000000000014</v>
      </c>
    </row>
    <row r="248" spans="1:10" ht="40.35" customHeight="1">
      <c r="A248" s="303" t="s">
        <v>18632</v>
      </c>
      <c r="B248" s="319">
        <v>7</v>
      </c>
      <c r="C248" s="319">
        <v>0.5</v>
      </c>
      <c r="D248" s="319">
        <v>3.5</v>
      </c>
      <c r="E248" s="319"/>
      <c r="F248" s="319"/>
      <c r="G248" s="319"/>
      <c r="H248" s="319">
        <v>2</v>
      </c>
      <c r="I248" s="319"/>
      <c r="J248" s="319">
        <f>C248*D248*H248</f>
        <v>3.5</v>
      </c>
    </row>
    <row r="249" spans="1:10" ht="40.35" customHeight="1">
      <c r="A249" s="303" t="s">
        <v>18633</v>
      </c>
      <c r="B249" s="319">
        <v>7</v>
      </c>
      <c r="C249" s="319"/>
      <c r="D249" s="319"/>
      <c r="E249" s="319">
        <v>0.8</v>
      </c>
      <c r="F249" s="319">
        <v>0.9</v>
      </c>
      <c r="G249" s="319">
        <f>(E249*F249)/2</f>
        <v>0.36000000000000004</v>
      </c>
      <c r="H249" s="319">
        <v>6</v>
      </c>
      <c r="I249" s="319"/>
      <c r="J249" s="319">
        <f>H249*G249</f>
        <v>2.16</v>
      </c>
    </row>
    <row r="250" spans="1:10" ht="40.35" customHeight="1">
      <c r="A250" s="303" t="s">
        <v>18634</v>
      </c>
      <c r="B250" s="319">
        <v>7.05</v>
      </c>
      <c r="C250" s="319">
        <v>0.4</v>
      </c>
      <c r="D250" s="319">
        <v>3</v>
      </c>
      <c r="E250" s="319"/>
      <c r="F250" s="319"/>
      <c r="G250" s="319"/>
      <c r="H250" s="319">
        <v>7</v>
      </c>
      <c r="I250" s="319"/>
      <c r="J250" s="319">
        <f>C250*D250*H250</f>
        <v>8.4000000000000021</v>
      </c>
    </row>
    <row r="251" spans="1:10" ht="40.35" customHeight="1">
      <c r="A251" s="303" t="s">
        <v>18635</v>
      </c>
      <c r="B251" s="319">
        <v>7.05</v>
      </c>
      <c r="C251" s="319">
        <v>0.5</v>
      </c>
      <c r="D251" s="319">
        <v>3.5</v>
      </c>
      <c r="E251" s="319"/>
      <c r="F251" s="319"/>
      <c r="G251" s="319"/>
      <c r="H251" s="319">
        <v>2</v>
      </c>
      <c r="I251" s="319"/>
      <c r="J251" s="319">
        <f>C251*D251*H251</f>
        <v>3.5</v>
      </c>
    </row>
    <row r="252" spans="1:10" ht="40.35" customHeight="1">
      <c r="A252" s="303" t="s">
        <v>18636</v>
      </c>
      <c r="B252" s="319">
        <v>7.05</v>
      </c>
      <c r="C252" s="319"/>
      <c r="D252" s="319"/>
      <c r="E252" s="319">
        <v>0.8</v>
      </c>
      <c r="F252" s="319">
        <v>0.9</v>
      </c>
      <c r="G252" s="319">
        <f>(E252*F252)/2</f>
        <v>0.36000000000000004</v>
      </c>
      <c r="H252" s="319">
        <v>6</v>
      </c>
      <c r="I252" s="319"/>
      <c r="J252" s="319">
        <f>H252*G252</f>
        <v>2.16</v>
      </c>
    </row>
    <row r="253" spans="1:10" ht="40.35" customHeight="1">
      <c r="A253" s="303" t="s">
        <v>18637</v>
      </c>
      <c r="B253" s="319">
        <v>7.8</v>
      </c>
      <c r="C253" s="319">
        <v>0.4</v>
      </c>
      <c r="D253" s="319">
        <v>3</v>
      </c>
      <c r="E253" s="319"/>
      <c r="F253" s="319"/>
      <c r="G253" s="319"/>
      <c r="H253" s="319">
        <v>8</v>
      </c>
      <c r="I253" s="319"/>
      <c r="J253" s="319">
        <f>C253*D253*H253</f>
        <v>9.6000000000000014</v>
      </c>
    </row>
    <row r="254" spans="1:10" ht="40.35" customHeight="1">
      <c r="A254" s="303" t="s">
        <v>18638</v>
      </c>
      <c r="B254" s="319">
        <v>7.8</v>
      </c>
      <c r="C254" s="319">
        <v>0.5</v>
      </c>
      <c r="D254" s="319">
        <v>3.9</v>
      </c>
      <c r="E254" s="319"/>
      <c r="F254" s="319"/>
      <c r="G254" s="319"/>
      <c r="H254" s="319">
        <v>2</v>
      </c>
      <c r="I254" s="319"/>
      <c r="J254" s="319">
        <f>C254*D254*H254</f>
        <v>3.9</v>
      </c>
    </row>
    <row r="255" spans="1:10" ht="40.35" customHeight="1">
      <c r="A255" s="303" t="s">
        <v>18639</v>
      </c>
      <c r="B255" s="319">
        <v>7.8</v>
      </c>
      <c r="C255" s="319"/>
      <c r="D255" s="319"/>
      <c r="E255" s="319">
        <v>0.8</v>
      </c>
      <c r="F255" s="319">
        <v>0.9</v>
      </c>
      <c r="G255" s="319">
        <f>(E255*F255)/2</f>
        <v>0.36000000000000004</v>
      </c>
      <c r="H255" s="319">
        <v>6</v>
      </c>
      <c r="I255" s="319"/>
      <c r="J255" s="319">
        <f>H255*G255</f>
        <v>2.16</v>
      </c>
    </row>
    <row r="256" spans="1:10" ht="40.35" customHeight="1">
      <c r="A256" s="303" t="s">
        <v>18640</v>
      </c>
      <c r="B256" s="319">
        <v>13.95</v>
      </c>
      <c r="C256" s="319">
        <v>0.4</v>
      </c>
      <c r="D256" s="319">
        <v>3</v>
      </c>
      <c r="E256" s="319"/>
      <c r="F256" s="319"/>
      <c r="G256" s="319"/>
      <c r="H256" s="319">
        <v>16</v>
      </c>
      <c r="I256" s="319"/>
      <c r="J256" s="319">
        <f>C256*D256*H256</f>
        <v>19.200000000000003</v>
      </c>
    </row>
    <row r="257" spans="1:10" ht="40.35" customHeight="1">
      <c r="A257" s="303" t="s">
        <v>18641</v>
      </c>
      <c r="B257" s="319">
        <v>13.95</v>
      </c>
      <c r="C257" s="319">
        <v>0.5</v>
      </c>
      <c r="D257" s="319">
        <v>7</v>
      </c>
      <c r="E257" s="319"/>
      <c r="F257" s="319"/>
      <c r="G257" s="319"/>
      <c r="H257" s="319">
        <v>2</v>
      </c>
      <c r="I257" s="319"/>
      <c r="J257" s="319">
        <f>C257*D257*H257</f>
        <v>7</v>
      </c>
    </row>
    <row r="258" spans="1:10" ht="40.35" customHeight="1">
      <c r="A258" s="303" t="s">
        <v>18642</v>
      </c>
      <c r="B258" s="319">
        <v>13.95</v>
      </c>
      <c r="C258" s="319"/>
      <c r="D258" s="319"/>
      <c r="E258" s="319">
        <v>0.8</v>
      </c>
      <c r="F258" s="319">
        <v>0.9</v>
      </c>
      <c r="G258" s="319">
        <f>(E258*F258)/2</f>
        <v>0.36000000000000004</v>
      </c>
      <c r="H258" s="319">
        <v>14</v>
      </c>
      <c r="I258" s="319"/>
      <c r="J258" s="319">
        <f>H258*G258</f>
        <v>5.0400000000000009</v>
      </c>
    </row>
    <row r="259" spans="1:10" ht="40.35" customHeight="1">
      <c r="A259" s="303" t="s">
        <v>18643</v>
      </c>
      <c r="B259" s="319">
        <v>13.95</v>
      </c>
      <c r="C259" s="319">
        <v>0.4</v>
      </c>
      <c r="D259" s="319">
        <v>3</v>
      </c>
      <c r="E259" s="319"/>
      <c r="F259" s="319"/>
      <c r="G259" s="319"/>
      <c r="H259" s="319">
        <v>16</v>
      </c>
      <c r="I259" s="319"/>
      <c r="J259" s="319">
        <f>C259*D259*H259</f>
        <v>19.200000000000003</v>
      </c>
    </row>
    <row r="260" spans="1:10" ht="40.35" customHeight="1">
      <c r="A260" s="303" t="s">
        <v>18644</v>
      </c>
      <c r="B260" s="319">
        <v>13.95</v>
      </c>
      <c r="C260" s="319">
        <v>0.5</v>
      </c>
      <c r="D260" s="319">
        <v>7</v>
      </c>
      <c r="E260" s="319"/>
      <c r="F260" s="319"/>
      <c r="G260" s="319"/>
      <c r="H260" s="319">
        <v>2</v>
      </c>
      <c r="I260" s="319"/>
      <c r="J260" s="319">
        <f>C260*D260*H260</f>
        <v>7</v>
      </c>
    </row>
    <row r="261" spans="1:10" ht="40.35" customHeight="1">
      <c r="A261" s="303" t="s">
        <v>18645</v>
      </c>
      <c r="B261" s="319">
        <v>13.95</v>
      </c>
      <c r="C261" s="319"/>
      <c r="D261" s="319"/>
      <c r="E261" s="319">
        <v>0.8</v>
      </c>
      <c r="F261" s="319">
        <v>0.9</v>
      </c>
      <c r="G261" s="319">
        <f>(E261*F261)/2</f>
        <v>0.36000000000000004</v>
      </c>
      <c r="H261" s="319">
        <v>14</v>
      </c>
      <c r="I261" s="319"/>
      <c r="J261" s="319">
        <f>H261*G261</f>
        <v>5.0400000000000009</v>
      </c>
    </row>
    <row r="262" spans="1:10" ht="40.35" customHeight="1">
      <c r="A262" s="303" t="s">
        <v>18646</v>
      </c>
      <c r="B262" s="319">
        <v>13.95</v>
      </c>
      <c r="C262" s="319">
        <v>0.4</v>
      </c>
      <c r="D262" s="319">
        <v>3</v>
      </c>
      <c r="E262" s="319"/>
      <c r="F262" s="319"/>
      <c r="G262" s="319"/>
      <c r="H262" s="319">
        <v>16</v>
      </c>
      <c r="I262" s="319"/>
      <c r="J262" s="319">
        <f>C262*D262*H262</f>
        <v>19.200000000000003</v>
      </c>
    </row>
    <row r="263" spans="1:10" ht="40.35" customHeight="1">
      <c r="A263" s="303" t="s">
        <v>18647</v>
      </c>
      <c r="B263" s="319">
        <v>13.95</v>
      </c>
      <c r="C263" s="319">
        <v>0.5</v>
      </c>
      <c r="D263" s="319">
        <v>5.0999999999999996</v>
      </c>
      <c r="E263" s="319"/>
      <c r="F263" s="319"/>
      <c r="G263" s="319"/>
      <c r="H263" s="319">
        <v>2</v>
      </c>
      <c r="I263" s="319"/>
      <c r="J263" s="319">
        <f>C263*D263*H263</f>
        <v>5.0999999999999996</v>
      </c>
    </row>
    <row r="264" spans="1:10" ht="40.35" customHeight="1">
      <c r="A264" s="303" t="s">
        <v>18648</v>
      </c>
      <c r="B264" s="319">
        <v>13.95</v>
      </c>
      <c r="C264" s="319"/>
      <c r="D264" s="319"/>
      <c r="E264" s="319">
        <v>0.8</v>
      </c>
      <c r="F264" s="319">
        <v>0.9</v>
      </c>
      <c r="G264" s="319">
        <f>(E264*F264)/2</f>
        <v>0.36000000000000004</v>
      </c>
      <c r="H264" s="319">
        <v>14</v>
      </c>
      <c r="I264" s="319"/>
      <c r="J264" s="319">
        <f>H264*G264</f>
        <v>5.0400000000000009</v>
      </c>
    </row>
    <row r="265" spans="1:10" ht="40.35" customHeight="1">
      <c r="A265" s="303" t="s">
        <v>22895</v>
      </c>
      <c r="B265" s="319">
        <v>11.1</v>
      </c>
      <c r="C265" s="319">
        <v>0.4</v>
      </c>
      <c r="D265" s="319">
        <v>3</v>
      </c>
      <c r="E265" s="319"/>
      <c r="F265" s="319"/>
      <c r="G265" s="319"/>
      <c r="H265" s="319">
        <v>13</v>
      </c>
      <c r="I265" s="319"/>
      <c r="J265" s="319">
        <f>C265*D265*H265</f>
        <v>15.600000000000001</v>
      </c>
    </row>
    <row r="266" spans="1:10" ht="40.35" customHeight="1">
      <c r="A266" s="303" t="s">
        <v>22896</v>
      </c>
      <c r="B266" s="319">
        <v>11.1</v>
      </c>
      <c r="C266" s="319">
        <v>0.5</v>
      </c>
      <c r="D266" s="319">
        <v>5</v>
      </c>
      <c r="E266" s="319"/>
      <c r="F266" s="319"/>
      <c r="G266" s="319"/>
      <c r="H266" s="319">
        <v>2</v>
      </c>
      <c r="I266" s="319"/>
      <c r="J266" s="319">
        <f>C266*D266*H266</f>
        <v>5</v>
      </c>
    </row>
    <row r="267" spans="1:10" ht="40.35" customHeight="1">
      <c r="A267" s="303" t="s">
        <v>22897</v>
      </c>
      <c r="B267" s="319">
        <v>11.5</v>
      </c>
      <c r="C267" s="319"/>
      <c r="D267" s="319"/>
      <c r="E267" s="319">
        <v>0.8</v>
      </c>
      <c r="F267" s="319">
        <v>0.9</v>
      </c>
      <c r="G267" s="319">
        <f>(E267*F267)/2</f>
        <v>0.36000000000000004</v>
      </c>
      <c r="H267" s="319">
        <v>10</v>
      </c>
      <c r="I267" s="319"/>
      <c r="J267" s="319">
        <f>H267*G267</f>
        <v>3.6000000000000005</v>
      </c>
    </row>
    <row r="268" spans="1:10" ht="40.35" customHeight="1">
      <c r="A268" s="303" t="s">
        <v>22898</v>
      </c>
      <c r="B268" s="319">
        <v>11.5</v>
      </c>
      <c r="C268" s="319">
        <v>0.4</v>
      </c>
      <c r="D268" s="319">
        <v>3</v>
      </c>
      <c r="E268" s="319"/>
      <c r="F268" s="319"/>
      <c r="G268" s="319"/>
      <c r="H268" s="319">
        <v>14</v>
      </c>
      <c r="I268" s="319"/>
      <c r="J268" s="319">
        <f>C268*D268*H268</f>
        <v>16.800000000000004</v>
      </c>
    </row>
    <row r="269" spans="1:10" ht="40.35" customHeight="1">
      <c r="A269" s="303" t="s">
        <v>22899</v>
      </c>
      <c r="B269" s="319">
        <v>11.5</v>
      </c>
      <c r="C269" s="319">
        <v>0.5</v>
      </c>
      <c r="D269" s="319">
        <v>6</v>
      </c>
      <c r="E269" s="319"/>
      <c r="F269" s="319"/>
      <c r="G269" s="319"/>
      <c r="H269" s="319">
        <v>2</v>
      </c>
      <c r="I269" s="319"/>
      <c r="J269" s="319">
        <f>C269*D269*H269</f>
        <v>6</v>
      </c>
    </row>
    <row r="270" spans="1:10" ht="40.35" customHeight="1">
      <c r="A270" s="303" t="s">
        <v>22900</v>
      </c>
      <c r="B270" s="319">
        <v>11.5</v>
      </c>
      <c r="C270" s="319"/>
      <c r="D270" s="319"/>
      <c r="E270" s="319">
        <v>0.8</v>
      </c>
      <c r="F270" s="319">
        <v>0.9</v>
      </c>
      <c r="G270" s="319">
        <f>(E270*F270)/2</f>
        <v>0.36000000000000004</v>
      </c>
      <c r="H270" s="319">
        <v>12</v>
      </c>
      <c r="I270" s="319"/>
      <c r="J270" s="319">
        <f>H270*G270</f>
        <v>4.32</v>
      </c>
    </row>
    <row r="271" spans="1:10" ht="40.35" customHeight="1">
      <c r="A271" s="303" t="s">
        <v>22901</v>
      </c>
      <c r="B271" s="319">
        <v>9.8000000000000007</v>
      </c>
      <c r="C271" s="319">
        <v>0.4</v>
      </c>
      <c r="D271" s="319">
        <v>3</v>
      </c>
      <c r="E271" s="319"/>
      <c r="F271" s="319"/>
      <c r="G271" s="319"/>
      <c r="H271" s="319">
        <v>13</v>
      </c>
      <c r="I271" s="319"/>
      <c r="J271" s="319">
        <f>C271*D271*H271</f>
        <v>15.600000000000001</v>
      </c>
    </row>
    <row r="272" spans="1:10" ht="40.35" customHeight="1">
      <c r="A272" s="303" t="s">
        <v>22902</v>
      </c>
      <c r="B272" s="319">
        <v>9.8000000000000007</v>
      </c>
      <c r="C272" s="319">
        <v>0.5</v>
      </c>
      <c r="D272" s="319">
        <v>5</v>
      </c>
      <c r="E272" s="319"/>
      <c r="F272" s="319"/>
      <c r="G272" s="319"/>
      <c r="H272" s="319">
        <v>2</v>
      </c>
      <c r="I272" s="319"/>
      <c r="J272" s="319">
        <f>C272*D272*H272</f>
        <v>5</v>
      </c>
    </row>
    <row r="273" spans="1:10" ht="40.35" customHeight="1">
      <c r="A273" s="303" t="s">
        <v>22903</v>
      </c>
      <c r="B273" s="319">
        <v>9.8000000000000007</v>
      </c>
      <c r="C273" s="319"/>
      <c r="D273" s="319"/>
      <c r="E273" s="319">
        <v>0.8</v>
      </c>
      <c r="F273" s="319">
        <v>0.9</v>
      </c>
      <c r="G273" s="319">
        <f>(E273*F273)/2</f>
        <v>0.36000000000000004</v>
      </c>
      <c r="H273" s="319">
        <v>10</v>
      </c>
      <c r="I273" s="319"/>
      <c r="J273" s="319">
        <f>H273*G273</f>
        <v>3.6000000000000005</v>
      </c>
    </row>
    <row r="274" spans="1:10" ht="40.35" customHeight="1">
      <c r="A274" s="303" t="s">
        <v>22904</v>
      </c>
      <c r="B274" s="319">
        <v>10.1</v>
      </c>
      <c r="C274" s="319">
        <v>0.4</v>
      </c>
      <c r="D274" s="319">
        <v>3</v>
      </c>
      <c r="E274" s="319"/>
      <c r="F274" s="319"/>
      <c r="G274" s="319"/>
      <c r="H274" s="319">
        <v>12</v>
      </c>
      <c r="I274" s="319"/>
      <c r="J274" s="319">
        <f>C274*D274*H274</f>
        <v>14.400000000000002</v>
      </c>
    </row>
    <row r="275" spans="1:10" ht="40.35" customHeight="1">
      <c r="A275" s="303" t="s">
        <v>22905</v>
      </c>
      <c r="B275" s="319">
        <v>10.1</v>
      </c>
      <c r="C275" s="319">
        <v>0.5</v>
      </c>
      <c r="D275" s="319">
        <v>5</v>
      </c>
      <c r="E275" s="319"/>
      <c r="F275" s="319"/>
      <c r="G275" s="319"/>
      <c r="H275" s="319">
        <v>2</v>
      </c>
      <c r="I275" s="319"/>
      <c r="J275" s="319">
        <f>C275*D275*H275</f>
        <v>5</v>
      </c>
    </row>
    <row r="276" spans="1:10" ht="40.35" customHeight="1">
      <c r="A276" s="303" t="s">
        <v>22906</v>
      </c>
      <c r="B276" s="319">
        <v>10.1</v>
      </c>
      <c r="C276" s="319"/>
      <c r="D276" s="319"/>
      <c r="E276" s="319">
        <v>0.8</v>
      </c>
      <c r="F276" s="319">
        <v>0.9</v>
      </c>
      <c r="G276" s="319">
        <f>(E276*F276)/2</f>
        <v>0.36000000000000004</v>
      </c>
      <c r="H276" s="319">
        <v>10</v>
      </c>
      <c r="I276" s="319"/>
      <c r="J276" s="319">
        <f>H276*G276</f>
        <v>3.6000000000000005</v>
      </c>
    </row>
    <row r="277" spans="1:10" ht="40.35" customHeight="1">
      <c r="A277" s="262" t="s">
        <v>6260</v>
      </c>
      <c r="B277" s="447" t="str">
        <f>INDEX(ORCAMENTO!$E:$E,MATCH(A277,ORCAMENTO!$B:$B,0))</f>
        <v>Sinalização Vertical, Inclusive Transporte De Placa Sinalização E Madeira</v>
      </c>
      <c r="C277" s="448"/>
      <c r="D277" s="448"/>
      <c r="E277" s="448"/>
      <c r="F277" s="448"/>
      <c r="G277" s="448"/>
      <c r="H277" s="449"/>
      <c r="I277" s="205" t="str">
        <f>INDEX(ORCAMENTO!$F:$F,MATCH(A277,ORCAMENTO!$B:$B,0))</f>
        <v>m2</v>
      </c>
      <c r="J277" s="206">
        <f>ROUND(SUM(J279:J338),2)</f>
        <v>27.5</v>
      </c>
    </row>
    <row r="278" spans="1:10" ht="40.35" customHeight="1">
      <c r="A278" s="207" t="s">
        <v>944</v>
      </c>
      <c r="B278" s="208" t="s">
        <v>9287</v>
      </c>
      <c r="C278" s="207" t="s">
        <v>5861</v>
      </c>
      <c r="D278" s="207" t="s">
        <v>5860</v>
      </c>
      <c r="E278" s="208" t="s">
        <v>9288</v>
      </c>
      <c r="F278" s="207"/>
      <c r="G278" s="207" t="s">
        <v>6302</v>
      </c>
      <c r="H278" s="207"/>
      <c r="I278" s="207"/>
      <c r="J278" s="209"/>
    </row>
    <row r="279" spans="1:10" ht="40.35" customHeight="1">
      <c r="A279" s="303" t="s">
        <v>18649</v>
      </c>
      <c r="B279" s="319">
        <v>0.4</v>
      </c>
      <c r="D279" s="319"/>
      <c r="E279" s="319">
        <f>3.16*((B279/2)^2)</f>
        <v>0.12640000000000004</v>
      </c>
      <c r="F279" s="319"/>
      <c r="G279" s="319">
        <v>2</v>
      </c>
      <c r="H279" s="319"/>
      <c r="I279" s="319"/>
      <c r="J279" s="319">
        <f t="shared" ref="J279:J314" si="29">G279*E279</f>
        <v>0.25280000000000008</v>
      </c>
    </row>
    <row r="280" spans="1:10" ht="40.35" customHeight="1">
      <c r="A280" s="303" t="s">
        <v>18650</v>
      </c>
      <c r="B280" s="319"/>
      <c r="C280" s="295">
        <v>0.45</v>
      </c>
      <c r="D280" s="319">
        <v>0.45</v>
      </c>
      <c r="E280" s="319">
        <f>D280*C280</f>
        <v>0.20250000000000001</v>
      </c>
      <c r="F280" s="319"/>
      <c r="G280" s="319">
        <v>2</v>
      </c>
      <c r="H280" s="319"/>
      <c r="I280" s="319"/>
      <c r="J280" s="319">
        <f t="shared" si="29"/>
        <v>0.40500000000000003</v>
      </c>
    </row>
    <row r="281" spans="1:10" ht="40.35" customHeight="1">
      <c r="A281" s="303" t="s">
        <v>18651</v>
      </c>
      <c r="B281" s="319"/>
      <c r="C281" s="295">
        <v>0.5</v>
      </c>
      <c r="D281" s="319">
        <v>0.75</v>
      </c>
      <c r="E281" s="319">
        <f>D281*C281</f>
        <v>0.375</v>
      </c>
      <c r="F281" s="319"/>
      <c r="G281" s="319">
        <v>2</v>
      </c>
      <c r="H281" s="319"/>
      <c r="I281" s="319"/>
      <c r="J281" s="319">
        <f t="shared" si="29"/>
        <v>0.75</v>
      </c>
    </row>
    <row r="282" spans="1:10" ht="40.35" customHeight="1">
      <c r="A282" s="303" t="s">
        <v>18652</v>
      </c>
      <c r="B282" s="319">
        <v>0.4</v>
      </c>
      <c r="D282" s="319"/>
      <c r="E282" s="319">
        <f>3.16*((B282/2)^2)</f>
        <v>0.12640000000000004</v>
      </c>
      <c r="F282" s="319"/>
      <c r="G282" s="319">
        <v>1</v>
      </c>
      <c r="H282" s="319"/>
      <c r="I282" s="319"/>
      <c r="J282" s="319">
        <f t="shared" si="29"/>
        <v>0.12640000000000004</v>
      </c>
    </row>
    <row r="283" spans="1:10" ht="40.35" customHeight="1">
      <c r="A283" s="303" t="s">
        <v>18653</v>
      </c>
      <c r="B283" s="319"/>
      <c r="C283" s="295">
        <v>0.45</v>
      </c>
      <c r="D283" s="319">
        <v>0.45</v>
      </c>
      <c r="E283" s="319">
        <f>D283*C283</f>
        <v>0.20250000000000001</v>
      </c>
      <c r="F283" s="319"/>
      <c r="G283" s="319">
        <v>1</v>
      </c>
      <c r="H283" s="319"/>
      <c r="I283" s="319"/>
      <c r="J283" s="319">
        <f t="shared" si="29"/>
        <v>0.20250000000000001</v>
      </c>
    </row>
    <row r="284" spans="1:10" ht="40.35" customHeight="1">
      <c r="A284" s="303" t="s">
        <v>18654</v>
      </c>
      <c r="B284" s="319"/>
      <c r="C284" s="295">
        <v>0.5</v>
      </c>
      <c r="D284" s="319">
        <v>0.75</v>
      </c>
      <c r="E284" s="319">
        <f>D284*C284</f>
        <v>0.375</v>
      </c>
      <c r="F284" s="319"/>
      <c r="G284" s="319">
        <v>2</v>
      </c>
      <c r="H284" s="319"/>
      <c r="I284" s="319"/>
      <c r="J284" s="319">
        <f t="shared" si="29"/>
        <v>0.75</v>
      </c>
    </row>
    <row r="285" spans="1:10" ht="40.35" customHeight="1">
      <c r="A285" s="303" t="s">
        <v>18655</v>
      </c>
      <c r="B285" s="319">
        <v>0.4</v>
      </c>
      <c r="D285" s="319"/>
      <c r="E285" s="319">
        <f>3.16*((B285/2)^2)</f>
        <v>0.12640000000000004</v>
      </c>
      <c r="F285" s="319"/>
      <c r="G285" s="319">
        <v>2</v>
      </c>
      <c r="H285" s="319"/>
      <c r="I285" s="319"/>
      <c r="J285" s="319">
        <f t="shared" si="29"/>
        <v>0.25280000000000008</v>
      </c>
    </row>
    <row r="286" spans="1:10" ht="40.35" customHeight="1">
      <c r="A286" s="303" t="s">
        <v>18656</v>
      </c>
      <c r="B286" s="319"/>
      <c r="C286" s="295">
        <v>0.45</v>
      </c>
      <c r="D286" s="319">
        <v>0.45</v>
      </c>
      <c r="E286" s="319">
        <f>D286*C286</f>
        <v>0.20250000000000001</v>
      </c>
      <c r="F286" s="319"/>
      <c r="G286" s="319">
        <v>2</v>
      </c>
      <c r="H286" s="319"/>
      <c r="I286" s="319"/>
      <c r="J286" s="319">
        <f t="shared" si="29"/>
        <v>0.40500000000000003</v>
      </c>
    </row>
    <row r="287" spans="1:10" ht="40.35" customHeight="1">
      <c r="A287" s="303" t="s">
        <v>18657</v>
      </c>
      <c r="B287" s="319"/>
      <c r="C287" s="295">
        <v>0.5</v>
      </c>
      <c r="D287" s="319">
        <v>0.75</v>
      </c>
      <c r="E287" s="319">
        <f>D287*C287</f>
        <v>0.375</v>
      </c>
      <c r="F287" s="319"/>
      <c r="G287" s="319">
        <v>2</v>
      </c>
      <c r="H287" s="319"/>
      <c r="I287" s="319"/>
      <c r="J287" s="319">
        <f t="shared" si="29"/>
        <v>0.75</v>
      </c>
    </row>
    <row r="288" spans="1:10" ht="40.35" customHeight="1">
      <c r="A288" s="303" t="s">
        <v>18658</v>
      </c>
      <c r="B288" s="319">
        <v>0.4</v>
      </c>
      <c r="D288" s="319"/>
      <c r="E288" s="319">
        <f>3.16*((B288/2)^2)</f>
        <v>0.12640000000000004</v>
      </c>
      <c r="F288" s="319"/>
      <c r="G288" s="319">
        <v>1</v>
      </c>
      <c r="H288" s="319"/>
      <c r="I288" s="319"/>
      <c r="J288" s="319">
        <f t="shared" si="29"/>
        <v>0.12640000000000004</v>
      </c>
    </row>
    <row r="289" spans="1:10" ht="40.35" customHeight="1">
      <c r="A289" s="303" t="s">
        <v>18659</v>
      </c>
      <c r="B289" s="319"/>
      <c r="C289" s="295">
        <v>0.45</v>
      </c>
      <c r="D289" s="319">
        <v>0.45</v>
      </c>
      <c r="E289" s="319">
        <f>D289*C289</f>
        <v>0.20250000000000001</v>
      </c>
      <c r="F289" s="319"/>
      <c r="G289" s="319">
        <v>1</v>
      </c>
      <c r="H289" s="319"/>
      <c r="I289" s="319"/>
      <c r="J289" s="319">
        <f t="shared" si="29"/>
        <v>0.20250000000000001</v>
      </c>
    </row>
    <row r="290" spans="1:10" ht="40.35" customHeight="1">
      <c r="A290" s="303" t="s">
        <v>18660</v>
      </c>
      <c r="B290" s="319"/>
      <c r="C290" s="295">
        <v>0.5</v>
      </c>
      <c r="D290" s="319">
        <v>0.75</v>
      </c>
      <c r="E290" s="319">
        <f>D290*C290</f>
        <v>0.375</v>
      </c>
      <c r="F290" s="319"/>
      <c r="G290" s="319">
        <v>2</v>
      </c>
      <c r="H290" s="319"/>
      <c r="I290" s="319"/>
      <c r="J290" s="319">
        <f t="shared" si="29"/>
        <v>0.75</v>
      </c>
    </row>
    <row r="291" spans="1:10" ht="40.35" customHeight="1">
      <c r="A291" s="303" t="s">
        <v>18661</v>
      </c>
      <c r="B291" s="319">
        <v>0.4</v>
      </c>
      <c r="D291" s="319"/>
      <c r="E291" s="319">
        <f>3.16*((B291/2)^2)</f>
        <v>0.12640000000000004</v>
      </c>
      <c r="F291" s="319"/>
      <c r="G291" s="319">
        <v>2</v>
      </c>
      <c r="H291" s="319"/>
      <c r="I291" s="319"/>
      <c r="J291" s="319">
        <f t="shared" si="29"/>
        <v>0.25280000000000008</v>
      </c>
    </row>
    <row r="292" spans="1:10" ht="40.35" customHeight="1">
      <c r="A292" s="303" t="s">
        <v>18662</v>
      </c>
      <c r="B292" s="319"/>
      <c r="C292" s="295">
        <v>0.45</v>
      </c>
      <c r="D292" s="319">
        <v>0.45</v>
      </c>
      <c r="E292" s="319">
        <f>D292*C292</f>
        <v>0.20250000000000001</v>
      </c>
      <c r="F292" s="319"/>
      <c r="G292" s="319">
        <v>2</v>
      </c>
      <c r="H292" s="319"/>
      <c r="I292" s="319"/>
      <c r="J292" s="319">
        <f t="shared" si="29"/>
        <v>0.40500000000000003</v>
      </c>
    </row>
    <row r="293" spans="1:10" ht="40.35" customHeight="1">
      <c r="A293" s="303" t="s">
        <v>18663</v>
      </c>
      <c r="B293" s="319"/>
      <c r="C293" s="295">
        <v>0.5</v>
      </c>
      <c r="D293" s="319">
        <v>0.75</v>
      </c>
      <c r="E293" s="319">
        <f>D293*C293</f>
        <v>0.375</v>
      </c>
      <c r="F293" s="319"/>
      <c r="G293" s="319">
        <v>2</v>
      </c>
      <c r="H293" s="319"/>
      <c r="I293" s="319"/>
      <c r="J293" s="319">
        <f t="shared" si="29"/>
        <v>0.75</v>
      </c>
    </row>
    <row r="294" spans="1:10" ht="40.35" customHeight="1">
      <c r="A294" s="303" t="s">
        <v>18664</v>
      </c>
      <c r="B294" s="319">
        <v>0.4</v>
      </c>
      <c r="D294" s="319"/>
      <c r="E294" s="319">
        <f>3.16*((B294/2)^2)</f>
        <v>0.12640000000000004</v>
      </c>
      <c r="F294" s="319"/>
      <c r="G294" s="319">
        <v>2</v>
      </c>
      <c r="H294" s="319"/>
      <c r="I294" s="319"/>
      <c r="J294" s="319">
        <f t="shared" si="29"/>
        <v>0.25280000000000008</v>
      </c>
    </row>
    <row r="295" spans="1:10" ht="40.35" customHeight="1">
      <c r="A295" s="303" t="s">
        <v>18665</v>
      </c>
      <c r="B295" s="319"/>
      <c r="C295" s="295">
        <v>0.45</v>
      </c>
      <c r="D295" s="319">
        <v>0.45</v>
      </c>
      <c r="E295" s="319">
        <f>D295*C295</f>
        <v>0.20250000000000001</v>
      </c>
      <c r="F295" s="319"/>
      <c r="G295" s="319">
        <v>2</v>
      </c>
      <c r="H295" s="319"/>
      <c r="I295" s="319"/>
      <c r="J295" s="319">
        <f t="shared" si="29"/>
        <v>0.40500000000000003</v>
      </c>
    </row>
    <row r="296" spans="1:10" ht="40.35" customHeight="1">
      <c r="A296" s="303" t="s">
        <v>18666</v>
      </c>
      <c r="B296" s="319"/>
      <c r="C296" s="295">
        <v>0.5</v>
      </c>
      <c r="D296" s="319">
        <v>0.75</v>
      </c>
      <c r="E296" s="319">
        <f>D296*C296</f>
        <v>0.375</v>
      </c>
      <c r="F296" s="319"/>
      <c r="G296" s="319">
        <v>2</v>
      </c>
      <c r="H296" s="319"/>
      <c r="I296" s="319"/>
      <c r="J296" s="319">
        <f t="shared" si="29"/>
        <v>0.75</v>
      </c>
    </row>
    <row r="297" spans="1:10" ht="40.35" customHeight="1">
      <c r="A297" s="303" t="s">
        <v>18667</v>
      </c>
      <c r="B297" s="319">
        <v>0.4</v>
      </c>
      <c r="D297" s="319"/>
      <c r="E297" s="319">
        <f>3.16*((B297/2)^2)</f>
        <v>0.12640000000000004</v>
      </c>
      <c r="F297" s="319"/>
      <c r="G297" s="319">
        <v>2</v>
      </c>
      <c r="H297" s="319"/>
      <c r="I297" s="319"/>
      <c r="J297" s="319">
        <f t="shared" si="29"/>
        <v>0.25280000000000008</v>
      </c>
    </row>
    <row r="298" spans="1:10" ht="40.35" customHeight="1">
      <c r="A298" s="303" t="s">
        <v>18668</v>
      </c>
      <c r="B298" s="319"/>
      <c r="C298" s="295">
        <v>0.45</v>
      </c>
      <c r="D298" s="319">
        <v>0.45</v>
      </c>
      <c r="E298" s="319">
        <f>D298*C298</f>
        <v>0.20250000000000001</v>
      </c>
      <c r="F298" s="319"/>
      <c r="G298" s="319">
        <v>2</v>
      </c>
      <c r="H298" s="319"/>
      <c r="I298" s="319"/>
      <c r="J298" s="319">
        <f t="shared" si="29"/>
        <v>0.40500000000000003</v>
      </c>
    </row>
    <row r="299" spans="1:10" ht="40.35" customHeight="1">
      <c r="A299" s="303" t="s">
        <v>18669</v>
      </c>
      <c r="B299" s="319"/>
      <c r="C299" s="295">
        <v>0.5</v>
      </c>
      <c r="D299" s="319">
        <v>0.75</v>
      </c>
      <c r="E299" s="319">
        <f>D299*C299</f>
        <v>0.375</v>
      </c>
      <c r="F299" s="319"/>
      <c r="G299" s="319">
        <v>2</v>
      </c>
      <c r="H299" s="319"/>
      <c r="I299" s="319"/>
      <c r="J299" s="319">
        <f t="shared" si="29"/>
        <v>0.75</v>
      </c>
    </row>
    <row r="300" spans="1:10" ht="40.35" customHeight="1">
      <c r="A300" s="303" t="s">
        <v>18670</v>
      </c>
      <c r="B300" s="319">
        <v>0.4</v>
      </c>
      <c r="D300" s="319"/>
      <c r="E300" s="319">
        <f>3.16*((B300/2)^2)</f>
        <v>0.12640000000000004</v>
      </c>
      <c r="F300" s="319"/>
      <c r="G300" s="319">
        <v>2</v>
      </c>
      <c r="H300" s="319"/>
      <c r="I300" s="319"/>
      <c r="J300" s="319">
        <f t="shared" si="29"/>
        <v>0.25280000000000008</v>
      </c>
    </row>
    <row r="301" spans="1:10" ht="40.35" customHeight="1">
      <c r="A301" s="303" t="s">
        <v>18671</v>
      </c>
      <c r="B301" s="319"/>
      <c r="C301" s="295">
        <v>0.45</v>
      </c>
      <c r="D301" s="319">
        <v>0.45</v>
      </c>
      <c r="E301" s="319">
        <f>D301*C301</f>
        <v>0.20250000000000001</v>
      </c>
      <c r="F301" s="319"/>
      <c r="G301" s="319">
        <v>2</v>
      </c>
      <c r="H301" s="319"/>
      <c r="I301" s="319"/>
      <c r="J301" s="319">
        <f t="shared" si="29"/>
        <v>0.40500000000000003</v>
      </c>
    </row>
    <row r="302" spans="1:10" ht="40.35" customHeight="1">
      <c r="A302" s="303" t="s">
        <v>18672</v>
      </c>
      <c r="B302" s="319"/>
      <c r="C302" s="295">
        <v>0.5</v>
      </c>
      <c r="D302" s="319">
        <v>0.75</v>
      </c>
      <c r="E302" s="319">
        <f>D302*C302</f>
        <v>0.375</v>
      </c>
      <c r="F302" s="319"/>
      <c r="G302" s="319">
        <v>2</v>
      </c>
      <c r="H302" s="319"/>
      <c r="I302" s="319"/>
      <c r="J302" s="319">
        <f t="shared" si="29"/>
        <v>0.75</v>
      </c>
    </row>
    <row r="303" spans="1:10" ht="40.35" customHeight="1">
      <c r="A303" s="303" t="s">
        <v>18673</v>
      </c>
      <c r="B303" s="319">
        <v>0.4</v>
      </c>
      <c r="D303" s="319"/>
      <c r="E303" s="319">
        <f>3.16*((B303/2)^2)</f>
        <v>0.12640000000000004</v>
      </c>
      <c r="F303" s="319"/>
      <c r="G303" s="319">
        <v>2</v>
      </c>
      <c r="H303" s="319"/>
      <c r="I303" s="319"/>
      <c r="J303" s="319">
        <f t="shared" si="29"/>
        <v>0.25280000000000008</v>
      </c>
    </row>
    <row r="304" spans="1:10" ht="40.35" customHeight="1">
      <c r="A304" s="303" t="s">
        <v>18674</v>
      </c>
      <c r="B304" s="319"/>
      <c r="C304" s="295">
        <v>0.45</v>
      </c>
      <c r="D304" s="319">
        <v>0.45</v>
      </c>
      <c r="E304" s="319">
        <f>D304*C304</f>
        <v>0.20250000000000001</v>
      </c>
      <c r="F304" s="319"/>
      <c r="G304" s="319">
        <v>2</v>
      </c>
      <c r="H304" s="319"/>
      <c r="I304" s="319"/>
      <c r="J304" s="319">
        <f t="shared" si="29"/>
        <v>0.40500000000000003</v>
      </c>
    </row>
    <row r="305" spans="1:10" ht="40.35" customHeight="1">
      <c r="A305" s="303" t="s">
        <v>18675</v>
      </c>
      <c r="B305" s="319"/>
      <c r="C305" s="295">
        <v>0.5</v>
      </c>
      <c r="D305" s="319">
        <v>0.75</v>
      </c>
      <c r="E305" s="319">
        <f>D305*C305</f>
        <v>0.375</v>
      </c>
      <c r="F305" s="319"/>
      <c r="G305" s="319">
        <v>2</v>
      </c>
      <c r="H305" s="319"/>
      <c r="I305" s="319"/>
      <c r="J305" s="319">
        <f t="shared" si="29"/>
        <v>0.75</v>
      </c>
    </row>
    <row r="306" spans="1:10" ht="40.35" customHeight="1">
      <c r="A306" s="303" t="s">
        <v>18676</v>
      </c>
      <c r="B306" s="319">
        <v>0.4</v>
      </c>
      <c r="D306" s="319"/>
      <c r="E306" s="319">
        <f>3.16*((B306/2)^2)</f>
        <v>0.12640000000000004</v>
      </c>
      <c r="F306" s="319"/>
      <c r="G306" s="319">
        <v>2</v>
      </c>
      <c r="H306" s="319"/>
      <c r="I306" s="319"/>
      <c r="J306" s="319">
        <f t="shared" si="29"/>
        <v>0.25280000000000008</v>
      </c>
    </row>
    <row r="307" spans="1:10" ht="40.35" customHeight="1">
      <c r="A307" s="303" t="s">
        <v>18677</v>
      </c>
      <c r="B307" s="319"/>
      <c r="C307" s="295">
        <v>0.45</v>
      </c>
      <c r="D307" s="319">
        <v>0.45</v>
      </c>
      <c r="E307" s="319">
        <f>D307*C307</f>
        <v>0.20250000000000001</v>
      </c>
      <c r="F307" s="319"/>
      <c r="G307" s="319">
        <v>2</v>
      </c>
      <c r="H307" s="319"/>
      <c r="I307" s="319"/>
      <c r="J307" s="319">
        <f t="shared" si="29"/>
        <v>0.40500000000000003</v>
      </c>
    </row>
    <row r="308" spans="1:10" ht="40.35" customHeight="1">
      <c r="A308" s="303" t="s">
        <v>18678</v>
      </c>
      <c r="B308" s="319"/>
      <c r="C308" s="295">
        <v>0.5</v>
      </c>
      <c r="D308" s="319">
        <v>0.75</v>
      </c>
      <c r="E308" s="319">
        <f>D308*C308</f>
        <v>0.375</v>
      </c>
      <c r="F308" s="319"/>
      <c r="G308" s="319">
        <v>2</v>
      </c>
      <c r="H308" s="319"/>
      <c r="I308" s="319"/>
      <c r="J308" s="319">
        <f t="shared" si="29"/>
        <v>0.75</v>
      </c>
    </row>
    <row r="309" spans="1:10" ht="40.35" customHeight="1">
      <c r="A309" s="303" t="s">
        <v>18679</v>
      </c>
      <c r="B309" s="319">
        <v>0.4</v>
      </c>
      <c r="D309" s="319"/>
      <c r="E309" s="319">
        <f>3.16*((B309/2)^2)</f>
        <v>0.12640000000000004</v>
      </c>
      <c r="F309" s="319"/>
      <c r="G309" s="319">
        <v>2</v>
      </c>
      <c r="H309" s="319"/>
      <c r="I309" s="319"/>
      <c r="J309" s="319">
        <f t="shared" si="29"/>
        <v>0.25280000000000008</v>
      </c>
    </row>
    <row r="310" spans="1:10" ht="40.35" customHeight="1">
      <c r="A310" s="303" t="s">
        <v>18680</v>
      </c>
      <c r="B310" s="319"/>
      <c r="C310" s="295">
        <v>0.45</v>
      </c>
      <c r="D310" s="319">
        <v>0.45</v>
      </c>
      <c r="E310" s="319">
        <f>D310*C310</f>
        <v>0.20250000000000001</v>
      </c>
      <c r="F310" s="319"/>
      <c r="G310" s="319">
        <v>2</v>
      </c>
      <c r="H310" s="319"/>
      <c r="I310" s="319"/>
      <c r="J310" s="319">
        <f t="shared" si="29"/>
        <v>0.40500000000000003</v>
      </c>
    </row>
    <row r="311" spans="1:10" ht="40.35" customHeight="1">
      <c r="A311" s="303" t="s">
        <v>18681</v>
      </c>
      <c r="B311" s="319"/>
      <c r="C311" s="295">
        <v>0.5</v>
      </c>
      <c r="D311" s="319">
        <v>0.75</v>
      </c>
      <c r="E311" s="319">
        <f>D311*C311</f>
        <v>0.375</v>
      </c>
      <c r="F311" s="319"/>
      <c r="G311" s="319">
        <v>2</v>
      </c>
      <c r="H311" s="319"/>
      <c r="I311" s="319"/>
      <c r="J311" s="319">
        <f t="shared" si="29"/>
        <v>0.75</v>
      </c>
    </row>
    <row r="312" spans="1:10" ht="40.35" customHeight="1">
      <c r="A312" s="303" t="s">
        <v>18682</v>
      </c>
      <c r="B312" s="319">
        <v>0.4</v>
      </c>
      <c r="D312" s="319"/>
      <c r="E312" s="319">
        <f>3.16*((B312/2)^2)</f>
        <v>0.12640000000000004</v>
      </c>
      <c r="F312" s="319"/>
      <c r="G312" s="319">
        <v>2</v>
      </c>
      <c r="H312" s="319"/>
      <c r="I312" s="319"/>
      <c r="J312" s="319">
        <f t="shared" si="29"/>
        <v>0.25280000000000008</v>
      </c>
    </row>
    <row r="313" spans="1:10" ht="40.35" customHeight="1">
      <c r="A313" s="303" t="s">
        <v>18683</v>
      </c>
      <c r="B313" s="319"/>
      <c r="C313" s="295">
        <v>0.45</v>
      </c>
      <c r="D313" s="319">
        <v>0.45</v>
      </c>
      <c r="E313" s="319">
        <f>D313*C313</f>
        <v>0.20250000000000001</v>
      </c>
      <c r="F313" s="319"/>
      <c r="G313" s="319">
        <v>2</v>
      </c>
      <c r="H313" s="319"/>
      <c r="I313" s="319"/>
      <c r="J313" s="319">
        <f t="shared" si="29"/>
        <v>0.40500000000000003</v>
      </c>
    </row>
    <row r="314" spans="1:10" ht="40.35" customHeight="1">
      <c r="A314" s="303" t="s">
        <v>18684</v>
      </c>
      <c r="B314" s="319"/>
      <c r="C314" s="295">
        <v>0.5</v>
      </c>
      <c r="D314" s="319">
        <v>0.75</v>
      </c>
      <c r="E314" s="319">
        <f>D314*C314</f>
        <v>0.375</v>
      </c>
      <c r="F314" s="319"/>
      <c r="G314" s="319">
        <v>2</v>
      </c>
      <c r="H314" s="319"/>
      <c r="I314" s="319"/>
      <c r="J314" s="319">
        <f t="shared" si="29"/>
        <v>0.75</v>
      </c>
    </row>
    <row r="315" spans="1:10" ht="40.35" customHeight="1">
      <c r="A315" s="303" t="s">
        <v>18685</v>
      </c>
      <c r="B315" s="319">
        <v>0.4</v>
      </c>
      <c r="D315" s="319"/>
      <c r="E315" s="319">
        <f>3.16*((B315/2)^2)</f>
        <v>0.12640000000000004</v>
      </c>
      <c r="F315" s="319"/>
      <c r="G315" s="319">
        <v>2</v>
      </c>
      <c r="H315" s="319"/>
      <c r="I315" s="319"/>
      <c r="J315" s="319">
        <f t="shared" ref="J315:J326" si="30">G315*E315</f>
        <v>0.25280000000000008</v>
      </c>
    </row>
    <row r="316" spans="1:10" ht="40.35" customHeight="1">
      <c r="A316" s="303" t="s">
        <v>18686</v>
      </c>
      <c r="B316" s="319"/>
      <c r="C316" s="295">
        <v>0.45</v>
      </c>
      <c r="D316" s="319">
        <v>0.45</v>
      </c>
      <c r="E316" s="319">
        <f>D316*C316</f>
        <v>0.20250000000000001</v>
      </c>
      <c r="F316" s="319"/>
      <c r="G316" s="319">
        <v>2</v>
      </c>
      <c r="H316" s="319"/>
      <c r="I316" s="319"/>
      <c r="J316" s="319">
        <f t="shared" si="30"/>
        <v>0.40500000000000003</v>
      </c>
    </row>
    <row r="317" spans="1:10" ht="40.35" customHeight="1">
      <c r="A317" s="303" t="s">
        <v>22910</v>
      </c>
      <c r="B317" s="319"/>
      <c r="C317" s="295">
        <v>0.5</v>
      </c>
      <c r="D317" s="319">
        <v>0.75</v>
      </c>
      <c r="E317" s="319">
        <f>D317*C317</f>
        <v>0.375</v>
      </c>
      <c r="F317" s="319"/>
      <c r="G317" s="319">
        <v>2</v>
      </c>
      <c r="H317" s="319"/>
      <c r="I317" s="319"/>
      <c r="J317" s="319">
        <f t="shared" si="30"/>
        <v>0.75</v>
      </c>
    </row>
    <row r="318" spans="1:10" ht="40.35" customHeight="1">
      <c r="A318" s="303" t="s">
        <v>22911</v>
      </c>
      <c r="B318" s="319">
        <v>0.4</v>
      </c>
      <c r="D318" s="319"/>
      <c r="E318" s="319">
        <f>3.16*((B318/2)^2)</f>
        <v>0.12640000000000004</v>
      </c>
      <c r="F318" s="319"/>
      <c r="G318" s="319">
        <v>2</v>
      </c>
      <c r="H318" s="319"/>
      <c r="I318" s="319"/>
      <c r="J318" s="319">
        <f t="shared" si="30"/>
        <v>0.25280000000000008</v>
      </c>
    </row>
    <row r="319" spans="1:10" ht="40.35" customHeight="1">
      <c r="A319" s="303" t="s">
        <v>18687</v>
      </c>
      <c r="B319" s="319"/>
      <c r="C319" s="295">
        <v>0.45</v>
      </c>
      <c r="D319" s="319">
        <v>0.45</v>
      </c>
      <c r="E319" s="319">
        <f>D319*C319</f>
        <v>0.20250000000000001</v>
      </c>
      <c r="F319" s="319"/>
      <c r="G319" s="319">
        <v>2</v>
      </c>
      <c r="H319" s="319"/>
      <c r="I319" s="319"/>
      <c r="J319" s="319">
        <f t="shared" si="30"/>
        <v>0.40500000000000003</v>
      </c>
    </row>
    <row r="320" spans="1:10" ht="40.35" customHeight="1">
      <c r="A320" s="303" t="s">
        <v>18688</v>
      </c>
      <c r="B320" s="319"/>
      <c r="C320" s="295">
        <v>0.5</v>
      </c>
      <c r="D320" s="319">
        <v>0.75</v>
      </c>
      <c r="E320" s="319">
        <f>D320*C320</f>
        <v>0.375</v>
      </c>
      <c r="F320" s="319"/>
      <c r="G320" s="319">
        <v>2</v>
      </c>
      <c r="H320" s="319"/>
      <c r="I320" s="319"/>
      <c r="J320" s="319">
        <f t="shared" si="30"/>
        <v>0.75</v>
      </c>
    </row>
    <row r="321" spans="1:10" ht="40.35" customHeight="1">
      <c r="A321" s="303" t="s">
        <v>18689</v>
      </c>
      <c r="B321" s="319">
        <v>0.4</v>
      </c>
      <c r="D321" s="319"/>
      <c r="E321" s="319">
        <f>3.16*((B321/2)^2)</f>
        <v>0.12640000000000004</v>
      </c>
      <c r="F321" s="319"/>
      <c r="G321" s="319">
        <v>2</v>
      </c>
      <c r="H321" s="319"/>
      <c r="I321" s="319"/>
      <c r="J321" s="319">
        <f t="shared" si="30"/>
        <v>0.25280000000000008</v>
      </c>
    </row>
    <row r="322" spans="1:10" ht="40.35" customHeight="1">
      <c r="A322" s="303" t="s">
        <v>18690</v>
      </c>
      <c r="B322" s="319"/>
      <c r="C322" s="295">
        <v>0.45</v>
      </c>
      <c r="D322" s="319">
        <v>0.45</v>
      </c>
      <c r="E322" s="319">
        <f>D322*C322</f>
        <v>0.20250000000000001</v>
      </c>
      <c r="F322" s="319"/>
      <c r="G322" s="319">
        <v>2</v>
      </c>
      <c r="H322" s="319"/>
      <c r="I322" s="319"/>
      <c r="J322" s="319">
        <f t="shared" si="30"/>
        <v>0.40500000000000003</v>
      </c>
    </row>
    <row r="323" spans="1:10" ht="40.35" customHeight="1">
      <c r="A323" s="303" t="s">
        <v>18691</v>
      </c>
      <c r="B323" s="319"/>
      <c r="C323" s="295">
        <v>0.5</v>
      </c>
      <c r="D323" s="319">
        <v>0.75</v>
      </c>
      <c r="E323" s="319">
        <f>D323*C323</f>
        <v>0.375</v>
      </c>
      <c r="F323" s="319"/>
      <c r="G323" s="319">
        <v>2</v>
      </c>
      <c r="H323" s="319"/>
      <c r="I323" s="319"/>
      <c r="J323" s="319">
        <f t="shared" si="30"/>
        <v>0.75</v>
      </c>
    </row>
    <row r="324" spans="1:10" ht="40.35" customHeight="1">
      <c r="A324" s="303" t="s">
        <v>18692</v>
      </c>
      <c r="B324" s="319">
        <v>0.4</v>
      </c>
      <c r="D324" s="319"/>
      <c r="E324" s="319">
        <f>3.16*((B324/2)^2)</f>
        <v>0.12640000000000004</v>
      </c>
      <c r="F324" s="319"/>
      <c r="G324" s="319">
        <v>2</v>
      </c>
      <c r="H324" s="319"/>
      <c r="I324" s="319"/>
      <c r="J324" s="319">
        <f t="shared" si="30"/>
        <v>0.25280000000000008</v>
      </c>
    </row>
    <row r="325" spans="1:10" ht="40.35" customHeight="1">
      <c r="A325" s="303" t="s">
        <v>18693</v>
      </c>
      <c r="B325" s="319"/>
      <c r="C325" s="295">
        <v>0.45</v>
      </c>
      <c r="D325" s="319">
        <v>0.45</v>
      </c>
      <c r="E325" s="319">
        <f>D325*C325</f>
        <v>0.20250000000000001</v>
      </c>
      <c r="F325" s="319"/>
      <c r="G325" s="319">
        <v>2</v>
      </c>
      <c r="H325" s="319"/>
      <c r="I325" s="319"/>
      <c r="J325" s="319">
        <f t="shared" si="30"/>
        <v>0.40500000000000003</v>
      </c>
    </row>
    <row r="326" spans="1:10" ht="40.35" customHeight="1">
      <c r="A326" s="303" t="s">
        <v>18694</v>
      </c>
      <c r="B326" s="319"/>
      <c r="C326" s="295">
        <v>0.5</v>
      </c>
      <c r="D326" s="319">
        <v>0.75</v>
      </c>
      <c r="E326" s="319">
        <f>D326*C326</f>
        <v>0.375</v>
      </c>
      <c r="F326" s="319"/>
      <c r="G326" s="319">
        <v>2</v>
      </c>
      <c r="H326" s="319"/>
      <c r="I326" s="319"/>
      <c r="J326" s="319">
        <f t="shared" si="30"/>
        <v>0.75</v>
      </c>
    </row>
    <row r="327" spans="1:10" ht="40.35" customHeight="1">
      <c r="A327" s="303" t="s">
        <v>22907</v>
      </c>
      <c r="B327" s="319">
        <v>0.4</v>
      </c>
      <c r="D327" s="319"/>
      <c r="E327" s="319">
        <f>3.16*((B327/2)^2)</f>
        <v>0.12640000000000004</v>
      </c>
      <c r="F327" s="319"/>
      <c r="G327" s="319">
        <v>2</v>
      </c>
      <c r="H327" s="319"/>
      <c r="I327" s="319"/>
      <c r="J327" s="319">
        <f t="shared" ref="J327:J338" si="31">G327*E327</f>
        <v>0.25280000000000008</v>
      </c>
    </row>
    <row r="328" spans="1:10" ht="40.35" customHeight="1">
      <c r="A328" s="303" t="s">
        <v>22908</v>
      </c>
      <c r="B328" s="319"/>
      <c r="C328" s="295">
        <v>0.45</v>
      </c>
      <c r="D328" s="319">
        <v>0.45</v>
      </c>
      <c r="E328" s="319">
        <f>D328*C328</f>
        <v>0.20250000000000001</v>
      </c>
      <c r="F328" s="319"/>
      <c r="G328" s="319">
        <v>2</v>
      </c>
      <c r="H328" s="319"/>
      <c r="I328" s="319"/>
      <c r="J328" s="319">
        <f t="shared" si="31"/>
        <v>0.40500000000000003</v>
      </c>
    </row>
    <row r="329" spans="1:10" ht="40.35" customHeight="1">
      <c r="A329" s="303" t="s">
        <v>22909</v>
      </c>
      <c r="B329" s="319"/>
      <c r="C329" s="295">
        <v>0.5</v>
      </c>
      <c r="D329" s="319">
        <v>0.75</v>
      </c>
      <c r="E329" s="319">
        <f>D329*C329</f>
        <v>0.375</v>
      </c>
      <c r="F329" s="319"/>
      <c r="G329" s="319">
        <v>2</v>
      </c>
      <c r="H329" s="319"/>
      <c r="I329" s="319"/>
      <c r="J329" s="319">
        <f t="shared" si="31"/>
        <v>0.75</v>
      </c>
    </row>
    <row r="330" spans="1:10" ht="40.35" customHeight="1">
      <c r="A330" s="303" t="s">
        <v>22912</v>
      </c>
      <c r="B330" s="319">
        <v>0.4</v>
      </c>
      <c r="D330" s="319"/>
      <c r="E330" s="319">
        <f>3.16*((B330/2)^2)</f>
        <v>0.12640000000000004</v>
      </c>
      <c r="F330" s="319"/>
      <c r="G330" s="319">
        <v>2</v>
      </c>
      <c r="H330" s="319"/>
      <c r="I330" s="319"/>
      <c r="J330" s="319">
        <f t="shared" si="31"/>
        <v>0.25280000000000008</v>
      </c>
    </row>
    <row r="331" spans="1:10" ht="40.35" customHeight="1">
      <c r="A331" s="303" t="s">
        <v>22913</v>
      </c>
      <c r="B331" s="319"/>
      <c r="C331" s="295">
        <v>0.45</v>
      </c>
      <c r="D331" s="319">
        <v>0.45</v>
      </c>
      <c r="E331" s="319">
        <f>D331*C331</f>
        <v>0.20250000000000001</v>
      </c>
      <c r="F331" s="319"/>
      <c r="G331" s="319">
        <v>2</v>
      </c>
      <c r="H331" s="319"/>
      <c r="I331" s="319"/>
      <c r="J331" s="319">
        <f t="shared" si="31"/>
        <v>0.40500000000000003</v>
      </c>
    </row>
    <row r="332" spans="1:10" ht="40.35" customHeight="1">
      <c r="A332" s="303" t="s">
        <v>22914</v>
      </c>
      <c r="B332" s="319"/>
      <c r="C332" s="295">
        <v>0.5</v>
      </c>
      <c r="D332" s="319">
        <v>0.75</v>
      </c>
      <c r="E332" s="319">
        <f>D332*C332</f>
        <v>0.375</v>
      </c>
      <c r="F332" s="319"/>
      <c r="G332" s="319">
        <v>2</v>
      </c>
      <c r="H332" s="319"/>
      <c r="I332" s="319"/>
      <c r="J332" s="319">
        <f t="shared" si="31"/>
        <v>0.75</v>
      </c>
    </row>
    <row r="333" spans="1:10" ht="40.35" customHeight="1">
      <c r="A333" s="303" t="s">
        <v>22915</v>
      </c>
      <c r="B333" s="319">
        <v>0.4</v>
      </c>
      <c r="D333" s="319"/>
      <c r="E333" s="319">
        <f>3.16*((B333/2)^2)</f>
        <v>0.12640000000000004</v>
      </c>
      <c r="F333" s="319"/>
      <c r="G333" s="319">
        <v>2</v>
      </c>
      <c r="H333" s="319"/>
      <c r="I333" s="319"/>
      <c r="J333" s="319">
        <f t="shared" si="31"/>
        <v>0.25280000000000008</v>
      </c>
    </row>
    <row r="334" spans="1:10" ht="40.35" customHeight="1">
      <c r="A334" s="303" t="s">
        <v>22916</v>
      </c>
      <c r="B334" s="319"/>
      <c r="C334" s="295">
        <v>0.45</v>
      </c>
      <c r="D334" s="319">
        <v>0.45</v>
      </c>
      <c r="E334" s="319">
        <f>D334*C334</f>
        <v>0.20250000000000001</v>
      </c>
      <c r="F334" s="319"/>
      <c r="G334" s="319">
        <v>2</v>
      </c>
      <c r="H334" s="319"/>
      <c r="I334" s="319"/>
      <c r="J334" s="319">
        <f t="shared" si="31"/>
        <v>0.40500000000000003</v>
      </c>
    </row>
    <row r="335" spans="1:10" ht="40.35" customHeight="1">
      <c r="A335" s="303" t="s">
        <v>22917</v>
      </c>
      <c r="B335" s="319"/>
      <c r="C335" s="295">
        <v>0.5</v>
      </c>
      <c r="D335" s="319">
        <v>0.75</v>
      </c>
      <c r="E335" s="319">
        <f>D335*C335</f>
        <v>0.375</v>
      </c>
      <c r="F335" s="319"/>
      <c r="G335" s="319">
        <v>2</v>
      </c>
      <c r="H335" s="319"/>
      <c r="I335" s="319"/>
      <c r="J335" s="319">
        <f t="shared" si="31"/>
        <v>0.75</v>
      </c>
    </row>
    <row r="336" spans="1:10" ht="40.35" customHeight="1">
      <c r="A336" s="303" t="s">
        <v>22918</v>
      </c>
      <c r="B336" s="319">
        <v>0.4</v>
      </c>
      <c r="D336" s="319"/>
      <c r="E336" s="319">
        <f>3.16*((B336/2)^2)</f>
        <v>0.12640000000000004</v>
      </c>
      <c r="F336" s="319"/>
      <c r="G336" s="319">
        <v>2</v>
      </c>
      <c r="H336" s="319"/>
      <c r="I336" s="319"/>
      <c r="J336" s="319">
        <f t="shared" si="31"/>
        <v>0.25280000000000008</v>
      </c>
    </row>
    <row r="337" spans="1:10" ht="40.35" customHeight="1">
      <c r="A337" s="303" t="s">
        <v>22919</v>
      </c>
      <c r="B337" s="319"/>
      <c r="C337" s="295">
        <v>0.45</v>
      </c>
      <c r="D337" s="319">
        <v>0.45</v>
      </c>
      <c r="E337" s="319">
        <f>D337*C337</f>
        <v>0.20250000000000001</v>
      </c>
      <c r="F337" s="319"/>
      <c r="G337" s="319">
        <v>2</v>
      </c>
      <c r="H337" s="319"/>
      <c r="I337" s="319"/>
      <c r="J337" s="319">
        <f t="shared" si="31"/>
        <v>0.40500000000000003</v>
      </c>
    </row>
    <row r="338" spans="1:10" ht="40.35" customHeight="1">
      <c r="A338" s="303" t="s">
        <v>22920</v>
      </c>
      <c r="B338" s="319"/>
      <c r="C338" s="295">
        <v>0.5</v>
      </c>
      <c r="D338" s="319">
        <v>0.75</v>
      </c>
      <c r="E338" s="319">
        <f>D338*C338</f>
        <v>0.375</v>
      </c>
      <c r="F338" s="319"/>
      <c r="G338" s="319">
        <v>2</v>
      </c>
      <c r="H338" s="319"/>
      <c r="I338" s="319"/>
      <c r="J338" s="319">
        <f t="shared" si="31"/>
        <v>0.75</v>
      </c>
    </row>
    <row r="339" spans="1:10" ht="40.35" customHeight="1">
      <c r="A339" s="204">
        <v>5</v>
      </c>
      <c r="B339" s="450" t="str">
        <f>INDEX(ORCAMENTO!$E:$E,MATCH(A339,ORCAMENTO!$B:$B,0))</f>
        <v>ESTRUTURA DE DRENAGEM</v>
      </c>
      <c r="C339" s="451"/>
      <c r="D339" s="451"/>
      <c r="E339" s="451"/>
      <c r="F339" s="451"/>
      <c r="G339" s="451"/>
      <c r="H339" s="451"/>
      <c r="I339" s="451"/>
      <c r="J339" s="452"/>
    </row>
    <row r="340" spans="1:10" ht="40.35" customHeight="1">
      <c r="A340" s="262" t="s">
        <v>6274</v>
      </c>
      <c r="B340" s="447" t="str">
        <f>INDEX(ORCAMENTO!$E:$E,MATCH(A340,ORCAMENTO!$B:$B,0))</f>
        <v>Tubo De Pvc Para Rede Coletora De Esgoto De Parede Maciça, Dn 150 Mm, Junta Elástica  - Fornecimento E Assentamento. Af_01/2021</v>
      </c>
      <c r="C340" s="448"/>
      <c r="D340" s="448"/>
      <c r="E340" s="448"/>
      <c r="F340" s="448"/>
      <c r="G340" s="448"/>
      <c r="H340" s="449"/>
      <c r="I340" s="205" t="str">
        <f>INDEX(ORCAMENTO!$F:$F,MATCH(A340,ORCAMENTO!$B:$B,0))</f>
        <v>m</v>
      </c>
      <c r="J340" s="206">
        <f>ROUND(SUM(J342:J361),2)</f>
        <v>184</v>
      </c>
    </row>
    <row r="341" spans="1:10" ht="40.35" customHeight="1">
      <c r="A341" s="207" t="s">
        <v>944</v>
      </c>
      <c r="B341" s="208"/>
      <c r="C341" s="208" t="s">
        <v>9272</v>
      </c>
      <c r="D341" s="208" t="s">
        <v>9273</v>
      </c>
      <c r="E341" s="207"/>
      <c r="F341" s="207" t="s">
        <v>6302</v>
      </c>
      <c r="G341" s="207"/>
      <c r="H341" s="207"/>
      <c r="I341" s="207"/>
      <c r="J341" s="209"/>
    </row>
    <row r="342" spans="1:10" ht="40.35" customHeight="1">
      <c r="A342" s="302" t="s">
        <v>18534</v>
      </c>
      <c r="B342" s="319"/>
      <c r="C342" s="319">
        <v>4</v>
      </c>
      <c r="D342" s="319">
        <v>0.3</v>
      </c>
      <c r="E342" s="319"/>
      <c r="F342" s="319">
        <v>2</v>
      </c>
      <c r="G342" s="319"/>
      <c r="H342" s="320"/>
      <c r="I342" s="319"/>
      <c r="J342" s="319">
        <f t="shared" ref="J342:J354" si="32">(C342+(2*D342))*F342</f>
        <v>9.1999999999999993</v>
      </c>
    </row>
    <row r="343" spans="1:10" ht="40.35" customHeight="1">
      <c r="A343" s="302" t="s">
        <v>18533</v>
      </c>
      <c r="B343" s="319"/>
      <c r="C343" s="319">
        <v>4</v>
      </c>
      <c r="D343" s="319">
        <v>0.3</v>
      </c>
      <c r="E343" s="319"/>
      <c r="F343" s="319">
        <v>2</v>
      </c>
      <c r="G343" s="319"/>
      <c r="H343" s="320"/>
      <c r="I343" s="319"/>
      <c r="J343" s="319">
        <f t="shared" si="32"/>
        <v>9.1999999999999993</v>
      </c>
    </row>
    <row r="344" spans="1:10" ht="40.35" customHeight="1">
      <c r="A344" s="302" t="s">
        <v>18532</v>
      </c>
      <c r="B344" s="319"/>
      <c r="C344" s="319">
        <v>4</v>
      </c>
      <c r="D344" s="319">
        <v>0.3</v>
      </c>
      <c r="E344" s="319"/>
      <c r="F344" s="319">
        <v>2</v>
      </c>
      <c r="G344" s="319"/>
      <c r="H344" s="320"/>
      <c r="I344" s="319"/>
      <c r="J344" s="319">
        <f t="shared" si="32"/>
        <v>9.1999999999999993</v>
      </c>
    </row>
    <row r="345" spans="1:10" ht="40.35" customHeight="1">
      <c r="A345" s="302" t="s">
        <v>18531</v>
      </c>
      <c r="B345" s="319"/>
      <c r="C345" s="319">
        <v>4</v>
      </c>
      <c r="D345" s="319">
        <v>0.3</v>
      </c>
      <c r="E345" s="319"/>
      <c r="F345" s="319">
        <v>2</v>
      </c>
      <c r="G345" s="319"/>
      <c r="H345" s="320"/>
      <c r="I345" s="319"/>
      <c r="J345" s="319">
        <f t="shared" si="32"/>
        <v>9.1999999999999993</v>
      </c>
    </row>
    <row r="346" spans="1:10" ht="40.35" customHeight="1">
      <c r="A346" s="302" t="s">
        <v>18530</v>
      </c>
      <c r="B346" s="319"/>
      <c r="C346" s="319">
        <v>4</v>
      </c>
      <c r="D346" s="319">
        <v>0.3</v>
      </c>
      <c r="E346" s="319"/>
      <c r="F346" s="319">
        <v>2</v>
      </c>
      <c r="G346" s="319"/>
      <c r="H346" s="320"/>
      <c r="I346" s="319"/>
      <c r="J346" s="319">
        <f t="shared" si="32"/>
        <v>9.1999999999999993</v>
      </c>
    </row>
    <row r="347" spans="1:10" ht="40.35" customHeight="1">
      <c r="A347" s="302" t="s">
        <v>18529</v>
      </c>
      <c r="B347" s="319"/>
      <c r="C347" s="319">
        <v>4</v>
      </c>
      <c r="D347" s="319">
        <v>0.3</v>
      </c>
      <c r="E347" s="319"/>
      <c r="F347" s="319">
        <v>2</v>
      </c>
      <c r="G347" s="319"/>
      <c r="H347" s="320"/>
      <c r="I347" s="319"/>
      <c r="J347" s="319">
        <f t="shared" si="32"/>
        <v>9.1999999999999993</v>
      </c>
    </row>
    <row r="348" spans="1:10" ht="40.35" customHeight="1">
      <c r="A348" s="302" t="s">
        <v>18528</v>
      </c>
      <c r="B348" s="319"/>
      <c r="C348" s="319">
        <v>4</v>
      </c>
      <c r="D348" s="319">
        <v>0.3</v>
      </c>
      <c r="E348" s="319"/>
      <c r="F348" s="319">
        <v>2</v>
      </c>
      <c r="G348" s="319"/>
      <c r="H348" s="320"/>
      <c r="I348" s="319"/>
      <c r="J348" s="319">
        <f t="shared" si="32"/>
        <v>9.1999999999999993</v>
      </c>
    </row>
    <row r="349" spans="1:10" ht="40.35" customHeight="1">
      <c r="A349" s="302" t="s">
        <v>18527</v>
      </c>
      <c r="B349" s="319"/>
      <c r="C349" s="319">
        <v>4</v>
      </c>
      <c r="D349" s="319">
        <v>0.3</v>
      </c>
      <c r="E349" s="319"/>
      <c r="F349" s="319">
        <v>2</v>
      </c>
      <c r="G349" s="319"/>
      <c r="H349" s="320"/>
      <c r="I349" s="319"/>
      <c r="J349" s="319">
        <f t="shared" si="32"/>
        <v>9.1999999999999993</v>
      </c>
    </row>
    <row r="350" spans="1:10" ht="40.35" customHeight="1">
      <c r="A350" s="302" t="s">
        <v>18526</v>
      </c>
      <c r="B350" s="319"/>
      <c r="C350" s="319">
        <v>4</v>
      </c>
      <c r="D350" s="319">
        <v>0.3</v>
      </c>
      <c r="E350" s="319"/>
      <c r="F350" s="319">
        <v>2</v>
      </c>
      <c r="G350" s="319"/>
      <c r="H350" s="320"/>
      <c r="I350" s="319"/>
      <c r="J350" s="319">
        <f t="shared" si="32"/>
        <v>9.1999999999999993</v>
      </c>
    </row>
    <row r="351" spans="1:10" ht="40.35" customHeight="1">
      <c r="A351" s="302" t="s">
        <v>18525</v>
      </c>
      <c r="B351" s="319"/>
      <c r="C351" s="319">
        <v>4</v>
      </c>
      <c r="D351" s="319">
        <v>0.3</v>
      </c>
      <c r="E351" s="319"/>
      <c r="F351" s="319">
        <v>2</v>
      </c>
      <c r="G351" s="319"/>
      <c r="H351" s="320"/>
      <c r="I351" s="319"/>
      <c r="J351" s="319">
        <f t="shared" si="32"/>
        <v>9.1999999999999993</v>
      </c>
    </row>
    <row r="352" spans="1:10" ht="40.35" customHeight="1">
      <c r="A352" s="302" t="s">
        <v>18524</v>
      </c>
      <c r="B352" s="319"/>
      <c r="C352" s="319">
        <v>4</v>
      </c>
      <c r="D352" s="319">
        <v>0.3</v>
      </c>
      <c r="E352" s="319"/>
      <c r="F352" s="319">
        <v>2</v>
      </c>
      <c r="G352" s="319"/>
      <c r="H352" s="320"/>
      <c r="I352" s="319"/>
      <c r="J352" s="319">
        <f t="shared" si="32"/>
        <v>9.1999999999999993</v>
      </c>
    </row>
    <row r="353" spans="1:10" ht="40.35" customHeight="1">
      <c r="A353" s="302" t="s">
        <v>18523</v>
      </c>
      <c r="B353" s="319"/>
      <c r="C353" s="319">
        <v>4</v>
      </c>
      <c r="D353" s="319">
        <v>0.3</v>
      </c>
      <c r="E353" s="319"/>
      <c r="F353" s="319">
        <v>2</v>
      </c>
      <c r="G353" s="319"/>
      <c r="H353" s="320"/>
      <c r="I353" s="319"/>
      <c r="J353" s="319">
        <f t="shared" si="32"/>
        <v>9.1999999999999993</v>
      </c>
    </row>
    <row r="354" spans="1:10" ht="40.35" customHeight="1">
      <c r="A354" s="302" t="s">
        <v>18522</v>
      </c>
      <c r="B354" s="319"/>
      <c r="C354" s="319">
        <v>4</v>
      </c>
      <c r="D354" s="319">
        <v>0.3</v>
      </c>
      <c r="E354" s="319"/>
      <c r="F354" s="319">
        <v>2</v>
      </c>
      <c r="G354" s="319"/>
      <c r="H354" s="320"/>
      <c r="I354" s="319"/>
      <c r="J354" s="319">
        <f t="shared" si="32"/>
        <v>9.1999999999999993</v>
      </c>
    </row>
    <row r="355" spans="1:10" ht="40.35" customHeight="1">
      <c r="A355" s="302" t="s">
        <v>18521</v>
      </c>
      <c r="B355" s="319"/>
      <c r="C355" s="319">
        <v>4</v>
      </c>
      <c r="D355" s="319">
        <v>0.3</v>
      </c>
      <c r="E355" s="319"/>
      <c r="F355" s="319">
        <v>2</v>
      </c>
      <c r="G355" s="319"/>
      <c r="H355" s="320"/>
      <c r="I355" s="319"/>
      <c r="J355" s="319">
        <f t="shared" ref="J355:J358" si="33">(C355+(2*D355))*F355</f>
        <v>9.1999999999999993</v>
      </c>
    </row>
    <row r="356" spans="1:10" ht="40.35" customHeight="1">
      <c r="A356" s="302" t="s">
        <v>18520</v>
      </c>
      <c r="B356" s="319"/>
      <c r="C356" s="319">
        <v>4</v>
      </c>
      <c r="D356" s="319">
        <v>0.3</v>
      </c>
      <c r="E356" s="319"/>
      <c r="F356" s="319">
        <v>2</v>
      </c>
      <c r="G356" s="319"/>
      <c r="H356" s="320"/>
      <c r="I356" s="319"/>
      <c r="J356" s="319">
        <f t="shared" si="33"/>
        <v>9.1999999999999993</v>
      </c>
    </row>
    <row r="357" spans="1:10" ht="40.35" customHeight="1">
      <c r="A357" s="302" t="s">
        <v>18519</v>
      </c>
      <c r="B357" s="319"/>
      <c r="C357" s="319">
        <v>4</v>
      </c>
      <c r="D357" s="319">
        <v>0.3</v>
      </c>
      <c r="E357" s="319"/>
      <c r="F357" s="319">
        <v>2</v>
      </c>
      <c r="G357" s="319"/>
      <c r="H357" s="320"/>
      <c r="I357" s="319"/>
      <c r="J357" s="319">
        <f t="shared" si="33"/>
        <v>9.1999999999999993</v>
      </c>
    </row>
    <row r="358" spans="1:10" ht="40.35" customHeight="1">
      <c r="A358" s="302" t="s">
        <v>22921</v>
      </c>
      <c r="B358" s="319"/>
      <c r="C358" s="319">
        <v>4</v>
      </c>
      <c r="D358" s="319">
        <v>0.3</v>
      </c>
      <c r="E358" s="319"/>
      <c r="F358" s="319">
        <v>2</v>
      </c>
      <c r="G358" s="319"/>
      <c r="H358" s="320"/>
      <c r="I358" s="319"/>
      <c r="J358" s="319">
        <f t="shared" si="33"/>
        <v>9.1999999999999993</v>
      </c>
    </row>
    <row r="359" spans="1:10" ht="40.35" customHeight="1">
      <c r="A359" s="302" t="s">
        <v>22922</v>
      </c>
      <c r="B359" s="319"/>
      <c r="C359" s="319">
        <v>4</v>
      </c>
      <c r="D359" s="319">
        <v>0.3</v>
      </c>
      <c r="E359" s="319"/>
      <c r="F359" s="319">
        <v>2</v>
      </c>
      <c r="G359" s="319"/>
      <c r="H359" s="320"/>
      <c r="I359" s="319"/>
      <c r="J359" s="319">
        <f t="shared" ref="J359:J361" si="34">(C359+(2*D359))*F359</f>
        <v>9.1999999999999993</v>
      </c>
    </row>
    <row r="360" spans="1:10" ht="40.35" customHeight="1">
      <c r="A360" s="302" t="s">
        <v>22923</v>
      </c>
      <c r="B360" s="319"/>
      <c r="C360" s="319">
        <v>4</v>
      </c>
      <c r="D360" s="319">
        <v>0.3</v>
      </c>
      <c r="E360" s="319"/>
      <c r="F360" s="319">
        <v>2</v>
      </c>
      <c r="G360" s="319"/>
      <c r="H360" s="320"/>
      <c r="I360" s="319"/>
      <c r="J360" s="319">
        <f t="shared" si="34"/>
        <v>9.1999999999999993</v>
      </c>
    </row>
    <row r="361" spans="1:10" ht="40.35" customHeight="1">
      <c r="A361" s="302" t="s">
        <v>22924</v>
      </c>
      <c r="C361" s="319">
        <v>4</v>
      </c>
      <c r="D361" s="319">
        <v>0.3</v>
      </c>
      <c r="E361" s="319"/>
      <c r="F361" s="319">
        <v>2</v>
      </c>
      <c r="G361" s="319"/>
      <c r="H361" s="320"/>
      <c r="I361" s="319"/>
      <c r="J361" s="319">
        <f t="shared" si="34"/>
        <v>9.1999999999999993</v>
      </c>
    </row>
  </sheetData>
  <mergeCells count="22">
    <mergeCell ref="B55:H55"/>
    <mergeCell ref="A1:J1"/>
    <mergeCell ref="B4:J4"/>
    <mergeCell ref="B2:J2"/>
    <mergeCell ref="B3:J3"/>
    <mergeCell ref="B5:H5"/>
    <mergeCell ref="B99:H99"/>
    <mergeCell ref="B339:J339"/>
    <mergeCell ref="B340:H340"/>
    <mergeCell ref="B10:J10"/>
    <mergeCell ref="B11:H11"/>
    <mergeCell ref="B33:H33"/>
    <mergeCell ref="B103:J103"/>
    <mergeCell ref="B77:H77"/>
    <mergeCell ref="B215:H215"/>
    <mergeCell ref="B277:H277"/>
    <mergeCell ref="B126:H126"/>
    <mergeCell ref="B214:J214"/>
    <mergeCell ref="B104:H104"/>
    <mergeCell ref="B192:H192"/>
    <mergeCell ref="B170:H170"/>
    <mergeCell ref="B148:H148"/>
  </mergeCells>
  <phoneticPr fontId="58" type="noConversion"/>
  <dataValidations disablePrompts="1" count="1">
    <dataValidation type="list" errorStyle="warning" allowBlank="1" showInputMessage="1" showErrorMessage="1" error="Selecionar Referencial compatível" sqref="XEP1:XFD3">
      <formula1>DADOS</formula1>
    </dataValidation>
  </dataValidations>
  <printOptions horizontalCentered="1"/>
  <pageMargins left="0.39370078740157483" right="0.39370078740157483" top="1.7716535433070868" bottom="0.74803149606299213" header="0.31496062992125984" footer="0.31496062992125984"/>
  <pageSetup paperSize="9" scale="74" fitToHeight="0" orientation="landscape" horizontalDpi="72" r:id="rId1"/>
  <headerFooter scaleWithDoc="0" alignWithMargins="0">
    <oddHeader>&amp;C&amp;G</oddHeader>
    <oddFooter>&amp;L&amp;"Glacial Indifference,Regular"&amp;8&amp;F&amp;R&amp;"Glacial Indifference,Regular"&amp;8Página &amp;P/&amp;N</oddFooter>
  </headerFooter>
  <rowBreaks count="13" manualBreakCount="13">
    <brk id="32" max="9" man="1"/>
    <brk id="46" max="9" man="1"/>
    <brk id="58" max="9" man="1"/>
    <brk id="68" max="9" man="1"/>
    <brk id="82" max="9" man="1"/>
    <brk id="94" max="9" man="1"/>
    <brk id="147" max="9" man="1"/>
    <brk id="159" max="9" man="1"/>
    <brk id="171" max="9" man="1"/>
    <brk id="181" max="9" man="1"/>
    <brk id="190" max="9" man="1"/>
    <brk id="331" max="9" man="1"/>
    <brk id="345" max="9"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9" tint="-0.249977111117893"/>
    <pageSetUpPr fitToPage="1"/>
  </sheetPr>
  <dimension ref="A1:XFC21"/>
  <sheetViews>
    <sheetView showGridLines="0" view="pageBreakPreview" topLeftCell="A5" zoomScale="90" zoomScaleNormal="100" zoomScaleSheetLayoutView="90" zoomScalePageLayoutView="115" workbookViewId="0">
      <selection activeCell="C16" sqref="C16"/>
    </sheetView>
  </sheetViews>
  <sheetFormatPr defaultColWidth="0" defaultRowHeight="14.25"/>
  <cols>
    <col min="1" max="1" width="10.375" style="29" customWidth="1"/>
    <col min="2" max="2" width="9.375" style="27" customWidth="1"/>
    <col min="3" max="3" width="8.625" style="27" customWidth="1"/>
    <col min="4" max="4" width="34.125" style="27" customWidth="1"/>
    <col min="5" max="5" width="8.625" style="29" customWidth="1"/>
    <col min="6" max="6" width="10.125" style="28" customWidth="1"/>
    <col min="7" max="7" width="8.25" style="28" customWidth="1"/>
    <col min="8" max="8" width="8.625" style="30" customWidth="1"/>
    <col min="9" max="9" width="11.875" style="30" customWidth="1"/>
    <col min="10" max="10" width="0" style="26" hidden="1" customWidth="1"/>
    <col min="11" max="16383" width="9" style="26" hidden="1"/>
    <col min="16384" max="16384" width="2.375" style="26" customWidth="1"/>
  </cols>
  <sheetData>
    <row r="1" spans="1:996 16376:16376" s="17" customFormat="1" ht="24.95" customHeight="1">
      <c r="A1" s="460" t="s">
        <v>5847</v>
      </c>
      <c r="B1" s="460"/>
      <c r="C1" s="460"/>
      <c r="D1" s="460"/>
      <c r="E1" s="460"/>
      <c r="F1" s="460"/>
      <c r="G1" s="460"/>
      <c r="H1" s="460"/>
      <c r="I1" s="460"/>
      <c r="J1" s="460"/>
      <c r="K1" s="460"/>
      <c r="L1" s="134"/>
      <c r="M1" s="16"/>
      <c r="N1" s="16"/>
      <c r="O1" s="16"/>
      <c r="P1" s="135"/>
      <c r="Q1" s="136"/>
      <c r="R1" s="137"/>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1"/>
      <c r="XEV1" s="17" t="s">
        <v>939</v>
      </c>
    </row>
    <row r="2" spans="1:996 16376:16376" s="17" customFormat="1" ht="20.100000000000001" customHeight="1">
      <c r="A2" s="131" t="str">
        <f>BDI!$A$4</f>
        <v>OBRA:</v>
      </c>
      <c r="B2" s="462" t="str">
        <f>ORCAMENTO!C2</f>
        <v>CONSTRUÇÃO DE FAIXAS ELEVADAS EM DIVERSAS RUAS</v>
      </c>
      <c r="C2" s="463"/>
      <c r="D2" s="463"/>
      <c r="E2" s="463"/>
      <c r="F2" s="463"/>
      <c r="G2" s="463"/>
      <c r="H2" s="463"/>
      <c r="I2" s="463"/>
      <c r="J2" s="326"/>
      <c r="K2" s="326"/>
      <c r="L2" s="134"/>
      <c r="M2" s="16"/>
      <c r="N2" s="16"/>
      <c r="O2" s="16"/>
      <c r="P2" s="135"/>
      <c r="Q2" s="136"/>
      <c r="R2" s="137"/>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131" t="str">
        <f>BDI!$A$5</f>
        <v>ENDEREÇO:</v>
      </c>
      <c r="B3" s="461" t="str">
        <f>ORCAMENTO!C3</f>
        <v>BAIXO GUANDU - ES e IBITUBA</v>
      </c>
      <c r="C3" s="461"/>
      <c r="D3" s="461"/>
      <c r="E3" s="461"/>
      <c r="F3" s="461"/>
      <c r="G3" s="461"/>
      <c r="H3" s="461"/>
      <c r="I3" s="461"/>
      <c r="J3" s="327"/>
      <c r="K3" s="327"/>
      <c r="L3" s="134"/>
      <c r="M3" s="16"/>
      <c r="N3" s="16"/>
      <c r="O3" s="16"/>
      <c r="P3" s="135"/>
      <c r="Q3" s="136"/>
      <c r="R3" s="137"/>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1853</v>
      </c>
    </row>
    <row r="4" spans="1:996 16376:16376">
      <c r="A4" s="328" t="s">
        <v>940</v>
      </c>
      <c r="B4" s="464" t="s">
        <v>944</v>
      </c>
      <c r="C4" s="464"/>
      <c r="D4" s="464"/>
      <c r="E4" s="464"/>
      <c r="F4" s="464"/>
      <c r="G4" s="464"/>
      <c r="H4" s="329" t="s">
        <v>0</v>
      </c>
      <c r="I4" s="330" t="s">
        <v>943</v>
      </c>
      <c r="J4" s="331"/>
      <c r="K4" s="331"/>
    </row>
    <row r="5" spans="1:996 16376:16376" ht="60" customHeight="1">
      <c r="A5" s="332">
        <f>COUNTIF($A$4:$A4,$A$4)</f>
        <v>1</v>
      </c>
      <c r="B5" s="458" t="s">
        <v>9267</v>
      </c>
      <c r="C5" s="458"/>
      <c r="D5" s="458"/>
      <c r="E5" s="458"/>
      <c r="F5" s="458"/>
      <c r="G5" s="458"/>
      <c r="H5" s="333" t="s">
        <v>9254</v>
      </c>
      <c r="I5" s="334">
        <f>I6+I11</f>
        <v>125.81</v>
      </c>
      <c r="J5" s="331"/>
      <c r="K5" s="331"/>
    </row>
    <row r="6" spans="1:996 16376:16376">
      <c r="A6" s="459" t="s">
        <v>5832</v>
      </c>
      <c r="B6" s="459"/>
      <c r="C6" s="459"/>
      <c r="D6" s="459"/>
      <c r="E6" s="459"/>
      <c r="F6" s="459"/>
      <c r="G6" s="459"/>
      <c r="H6" s="335" t="s">
        <v>934</v>
      </c>
      <c r="I6" s="336">
        <f>SUBTOTAL(9,I8:XFD9)</f>
        <v>12.29</v>
      </c>
      <c r="J6" s="331"/>
      <c r="K6" s="331"/>
    </row>
    <row r="7" spans="1:996 16376:16376">
      <c r="A7" s="337" t="s">
        <v>945</v>
      </c>
      <c r="B7" s="337" t="s">
        <v>933</v>
      </c>
      <c r="C7" s="337" t="s">
        <v>19</v>
      </c>
      <c r="D7" s="337" t="s">
        <v>944</v>
      </c>
      <c r="E7" s="337" t="s">
        <v>20</v>
      </c>
      <c r="F7" s="338" t="s">
        <v>2007</v>
      </c>
      <c r="G7" s="338" t="s">
        <v>5833</v>
      </c>
      <c r="H7" s="339" t="s">
        <v>2008</v>
      </c>
      <c r="I7" s="339" t="s">
        <v>934</v>
      </c>
      <c r="J7" s="331"/>
      <c r="K7" s="331"/>
    </row>
    <row r="8" spans="1:996 16376:16376">
      <c r="A8" s="340" t="s">
        <v>5835</v>
      </c>
      <c r="B8" s="340" t="s">
        <v>939</v>
      </c>
      <c r="C8" s="340">
        <v>88260</v>
      </c>
      <c r="D8" s="341" t="str">
        <f>PROPER(IFERROR(
IF(C8="","",
IF(CONCATENATE($A8,$B8)="IIOPES",INDEX(IIOPES!$B:$B,MATCH($C8,IIOPES!$A:$A,0)),
IF(CONCATENATE($A8,$B8)="CDER",INDEX(CDER!$B:$B,MATCH($C8,CDER!$A:$A,0)),
IF(CONCATENATE($A8,$B8)="ISINAPI",INDEX(ISINAPI!$B:$B,MATCH($C8,ISINAPI!$A:$A,0)),
IF(CONCATENATE($A8,$B8)="CSINAPI",INDEX(CSINAPI!$B:$B,MATCH($C8,CSINAPI!$A:$A,0)),
IF(CONCATENATE($A8,$B8)="CCESAN",INDEX(CCESAN!$B:$B,MATCH($C8,CCESAN!$A:$A,0)),
IF(CONCATENATE($A8,$B8)="CSCORIO",INDEX(CSCORIO!$B:$B,MATCH($C8,CSCORIO!$A:$A,0)),
IF(CONCATENATE($A8,$B8)="MERC",INDEX(MERCADO!$B:$B,MATCH($C8,MERCADO!$A:$A,0)),
IF(CONCATENATE($A8,$B8)="CCOMP",INDEX(COMPOSICAO!$B:$B,MATCH($C8,COMPOSICAO!$A:$A,0)),""
))))))))),"*Verificar código*"))</f>
        <v>Calceteiro Com Encargos Complementares</v>
      </c>
      <c r="E8" s="342" t="str">
        <f>PROPER(IFERROR(
IF(C8="","",
IF(CONCATENATE($A8,$B8)="IIOPES",INDEX(IIOPES!$C:$C,MATCH($C8,IIOPES!$A:$A,0)),
IF(CONCATENATE($A8,$B8)="CDER",INDEX(CDER!$C:$C,MATCH($C8,CDER!$A:$A,0)),
IF(CONCATENATE($A8,$B8)="ISINAPI",INDEX(ISINAPI!$C:$C,MATCH($C8,ISINAPI!$A:$A,0)),
IF(CONCATENATE($A8,$B8)="CSINAPI",INDEX(CSINAPI!$C:$C,MATCH($C8,CSINAPI!$A:$A,0)),
IF(CONCATENATE($A8,$B8)="CCESAN",INDEX(CCESAN!$C:$C,MATCH($C8,CCESAN!$A:$A,0)),
IF(CONCATENATE($A8,$B8)="CSCORIO",INDEX(CSCORIO!$C:$C,MATCH($C8,CSCORIO!$A:$A,0)),
IF(CONCATENATE($A8,$B8)="MERC",INDEX(MERCADO!$D:$D,MATCH($C8,MERCADO!$A:$A,0)),
IF(CONCATENATE($A8,$B8)="CCOMP",INDEX(COMPOSICAO!$H:$H,MATCH($C8,COMPOSICAO!$A:$A,0)),""
))))))))),"*Verificar código*"))</f>
        <v>H</v>
      </c>
      <c r="F8" s="343">
        <v>0.27029999999999998</v>
      </c>
      <c r="G8" s="343"/>
      <c r="H8" s="342" t="str">
        <f>PROPER(IFERROR(
IF(C8="","",
IF(CONCATENATE($A8,$B8)="IIOPES",INDEX(IIOPES!$D:$D,MATCH($C8,IIOPES!$A:$A,0)),
IF(CONCATENATE($A8,$B8)="CDER",INDEX(CDER!$D:$D,MATCH($C8,CDER!$A:$A,0)),
IF(CONCATENATE($A8,$B8)="ISINAPI",INDEX(ISINAPI!$E:$E,MATCH($C8,ISINAPI!$A:$A,0)),
IF(CONCATENATE($A8,$B8)="CSINAPI",INDEX(CSINAPI!$D:$D,MATCH($C8,CSINAPI!$A:$A,0)),
IF(CONCATENATE($A8,$B8)="CCESAN",INDEX(CCESAN!$D:$D,MATCH($C8,CCESAN!$A:$A,0)),
IF(CONCATENATE($A8,$B8)="CSCORIO",INDEX(CSCORIO!$D:$D,MATCH($C8,CSCORIO!$A:$A,0)),
IF(CONCATENATE($A8,$B8)="MERC",INDEX(MERCADO!$E:$E,MATCH($C8,MERCADO!$A:$A,0)),
IF(CONCATENATE($A8,$B8)="CCOMP",INDEX(COMPOSICAO!$I:$I,MATCH($C8,COMPOSICAO!$A:$A,0)),""
))))))))),"*Verificar código*"))</f>
        <v>24,21</v>
      </c>
      <c r="I8" s="344">
        <f>IFERROR(ROUND(H8*F8*(1+G8),2),"")</f>
        <v>6.54</v>
      </c>
      <c r="J8" s="331"/>
      <c r="K8" s="331"/>
    </row>
    <row r="9" spans="1:996 16376:16376">
      <c r="A9" s="340" t="s">
        <v>5835</v>
      </c>
      <c r="B9" s="340" t="s">
        <v>939</v>
      </c>
      <c r="C9" s="340">
        <v>88316</v>
      </c>
      <c r="D9" s="341" t="str">
        <f>PROPER(IFERROR(
IF(C9="","",
IF(CONCATENATE($A9,$B9)="IIOPES",INDEX(IIOPES!$B:$B,MATCH($C9,IIOPES!$A:$A,0)),
IF(CONCATENATE($A9,$B9)="CDER",INDEX(CDER!$B:$B,MATCH($C9,CDER!$A:$A,0)),
IF(CONCATENATE($A9,$B9)="ISINAPI",INDEX(ISINAPI!$B:$B,MATCH($C9,ISINAPI!$A:$A,0)),
IF(CONCATENATE($A9,$B9)="CSINAPI",INDEX(CSINAPI!$B:$B,MATCH($C9,CSINAPI!$A:$A,0)),
IF(CONCATENATE($A9,$B9)="CCESAN",INDEX(CCESAN!$B:$B,MATCH($C9,CCESAN!$A:$A,0)),
IF(CONCATENATE($A9,$B9)="CSCORIO",INDEX(CSCORIO!$B:$B,MATCH($C9,CSCORIO!$A:$A,0)),
IF(CONCATENATE($A9,$B9)="MERC",INDEX(MERCADO!$B:$B,MATCH($C9,MERCADO!$A:$A,0)),
IF(CONCATENATE($A9,$B9)="CCOMP",INDEX(COMPOSICAO!$B:$B,MATCH($C9,COMPOSICAO!$A:$A,0)),""
))))))))),"*Verificar código*"))</f>
        <v>Servente Com Encargos Complementares</v>
      </c>
      <c r="E9" s="342" t="str">
        <f>PROPER(IFERROR(
IF(C9="","",
IF(CONCATENATE($A9,$B9)="IIOPES",INDEX(IIOPES!$C:$C,MATCH($C9,IIOPES!$A:$A,0)),
IF(CONCATENATE($A9,$B9)="CDER",INDEX(CDER!$C:$C,MATCH($C9,CDER!$A:$A,0)),
IF(CONCATENATE($A9,$B9)="ISINAPI",INDEX(ISINAPI!$C:$C,MATCH($C9,ISINAPI!$A:$A,0)),
IF(CONCATENATE($A9,$B9)="CSINAPI",INDEX(CSINAPI!$C:$C,MATCH($C9,CSINAPI!$A:$A,0)),
IF(CONCATENATE($A9,$B9)="CCESAN",INDEX(CCESAN!$C:$C,MATCH($C9,CCESAN!$A:$A,0)),
IF(CONCATENATE($A9,$B9)="CSCORIO",INDEX(CSCORIO!$C:$C,MATCH($C9,CSCORIO!$A:$A,0)),
IF(CONCATENATE($A9,$B9)="MERC",INDEX(MERCADO!$D:$D,MATCH($C9,MERCADO!$A:$A,0)),
IF(CONCATENATE($A9,$B9)="CCOMP",INDEX(COMPOSICAO!$H:$H,MATCH($C9,COMPOSICAO!$A:$A,0)),""
))))))))),"*Verificar código*"))</f>
        <v>H</v>
      </c>
      <c r="F9" s="343">
        <v>0.27029999999999998</v>
      </c>
      <c r="G9" s="343"/>
      <c r="H9" s="342" t="str">
        <f>PROPER(IFERROR(
IF(C9="","",
IF(CONCATENATE($A9,$B9)="IIOPES",INDEX(IIOPES!$D:$D,MATCH($C9,IIOPES!$A:$A,0)),
IF(CONCATENATE($A9,$B9)="CDER",INDEX(CDER!$D:$D,MATCH($C9,CDER!$A:$A,0)),
IF(CONCATENATE($A9,$B9)="ISINAPI",INDEX(ISINAPI!$E:$E,MATCH($C9,ISINAPI!$A:$A,0)),
IF(CONCATENATE($A9,$B9)="CSINAPI",INDEX(CSINAPI!$D:$D,MATCH($C9,CSINAPI!$A:$A,0)),
IF(CONCATENATE($A9,$B9)="CCESAN",INDEX(CCESAN!$D:$D,MATCH($C9,CCESAN!$A:$A,0)),
IF(CONCATENATE($A9,$B9)="CSCORIO",INDEX(CSCORIO!$D:$D,MATCH($C9,CSCORIO!$A:$A,0)),
IF(CONCATENATE($A9,$B9)="MERC",INDEX(MERCADO!$E:$E,MATCH($C9,MERCADO!$A:$A,0)),
IF(CONCATENATE($A9,$B9)="CCOMP",INDEX(COMPOSICAO!$I:$I,MATCH($C9,COMPOSICAO!$A:$A,0)),""
))))))))),"*Verificar código*"))</f>
        <v>21,28</v>
      </c>
      <c r="I9" s="344">
        <f t="shared" ref="I9" si="0">IFERROR(ROUND(H9*F9*(1+G9),2),"")</f>
        <v>5.75</v>
      </c>
      <c r="J9" s="331"/>
      <c r="K9" s="331"/>
    </row>
    <row r="10" spans="1:996 16376:16376">
      <c r="A10" s="345"/>
      <c r="B10" s="346"/>
      <c r="C10" s="346"/>
      <c r="D10" s="346"/>
      <c r="E10" s="347"/>
      <c r="F10" s="348"/>
      <c r="G10" s="348"/>
      <c r="H10" s="331"/>
      <c r="I10" s="331"/>
      <c r="J10" s="331"/>
      <c r="K10" s="331"/>
    </row>
    <row r="11" spans="1:996 16376:16376">
      <c r="A11" s="459" t="s">
        <v>5834</v>
      </c>
      <c r="B11" s="459"/>
      <c r="C11" s="459"/>
      <c r="D11" s="459"/>
      <c r="E11" s="459"/>
      <c r="F11" s="459"/>
      <c r="G11" s="459"/>
      <c r="H11" s="335" t="s">
        <v>934</v>
      </c>
      <c r="I11" s="336">
        <f>SUM(I13:I21)</f>
        <v>113.52</v>
      </c>
      <c r="J11" s="331"/>
      <c r="K11" s="331"/>
    </row>
    <row r="12" spans="1:996 16376:16376">
      <c r="A12" s="337" t="s">
        <v>945</v>
      </c>
      <c r="B12" s="337" t="s">
        <v>933</v>
      </c>
      <c r="C12" s="337" t="s">
        <v>19</v>
      </c>
      <c r="D12" s="337" t="s">
        <v>944</v>
      </c>
      <c r="E12" s="337" t="s">
        <v>20</v>
      </c>
      <c r="F12" s="338" t="s">
        <v>2007</v>
      </c>
      <c r="G12" s="338" t="s">
        <v>5833</v>
      </c>
      <c r="H12" s="339" t="s">
        <v>2008</v>
      </c>
      <c r="I12" s="339" t="s">
        <v>934</v>
      </c>
      <c r="J12" s="331"/>
      <c r="K12" s="331"/>
    </row>
    <row r="13" spans="1:996 16376:16376" ht="55.15" customHeight="1">
      <c r="A13" s="340" t="s">
        <v>4797</v>
      </c>
      <c r="B13" s="340" t="s">
        <v>939</v>
      </c>
      <c r="C13" s="340">
        <v>36154</v>
      </c>
      <c r="D13" s="341" t="str">
        <f>PROPER(IFERROR(
IF(C13="","",
IF(CONCATENATE($A13,$B13)="IIOPES",INDEX(IIOPES!$B:$B,MATCH($C13,IIOPES!$A:$A,0)),
IF(CONCATENATE($A13,$B13)="CDER",INDEX(CDER!$B:$B,MATCH($C13,CDER!$A:$A,0)),
IF(CONCATENATE($A13,$B13)="ISINAPI",INDEX(ISINAPI!$B:$B,MATCH($C13,ISINAPI!$A:$A,0)),
IF(CONCATENATE($A13,$B13)="CSINAPI",INDEX(CSINAPI!$B:$B,MATCH($C13,CSINAPI!$A:$A,0)),
IF(CONCATENATE($A13,$B13)="CCESAN",INDEX(CCESAN!$B:$B,MATCH($C13,CCESAN!$A:$A,0)),
IF(CONCATENATE($A13,$B13)="CSCORIO",INDEX(CSCORIO!$B:$B,MATCH($C13,CSCORIO!$A:$A,0)),
IF(CONCATENATE($A13,$B13)="MERC",INDEX(MERCADO!$B:$B,MATCH($C13,MERCADO!$A:$A,0)),
IF(CONCATENATE($A13,$B13)="CCOMP",INDEX(COMPOSICAO!$B:$B,MATCH($C13,COMPOSICAO!$A:$A,0)),""
))))))))),"*Verificar código*"))</f>
        <v xml:space="preserve">Bloquete/Piso Intertravado De Concreto - Modelo Onda/16 Faces/Retangular/Tijolinho/Paver/Holandes/Paralelepipedo, 20 Cm X 10 Cm, E = 8 Cm, Resistencia De 35 Mpa (Nbr 9781), Colorido                                                                                                                                                                                                                                                                                                                     </v>
      </c>
      <c r="E13" s="342" t="str">
        <f>PROPER(IFERROR(
IF(C13="","",
IF(CONCATENATE($A13,$B13)="IIOPES",INDEX(IIOPES!$C:$C,MATCH($C13,IIOPES!$A:$A,0)),
IF(CONCATENATE($A13,$B13)="CDER",INDEX(CDER!$C:$C,MATCH($C13,CDER!$A:$A,0)),
IF(CONCATENATE($A13,$B13)="ISINAPI",INDEX(ISINAPI!$C:$C,MATCH($C13,ISINAPI!$A:$A,0)),
IF(CONCATENATE($A13,$B13)="CSINAPI",INDEX(CSINAPI!$C:$C,MATCH($C13,CSINAPI!$A:$A,0)),
IF(CONCATENATE($A13,$B13)="CCESAN",INDEX(CCESAN!$C:$C,MATCH($C13,CCESAN!$A:$A,0)),
IF(CONCATENATE($A13,$B13)="CSCORIO",INDEX(CSCORIO!$C:$C,MATCH($C13,CSCORIO!$A:$A,0)),
IF(CONCATENATE($A13,$B13)="MERC",INDEX(MERCADO!$D:$D,MATCH($C13,MERCADO!$A:$A,0)),
IF(CONCATENATE($A13,$B13)="CCOMP",INDEX(COMPOSICAO!$H:$H,MATCH($C13,COMPOSICAO!$A:$A,0)),""
))))))))),"*Verificar código*"))</f>
        <v xml:space="preserve">M2    </v>
      </c>
      <c r="F13" s="343">
        <v>1.0129999999999999</v>
      </c>
      <c r="G13" s="343"/>
      <c r="H13" s="342" t="str">
        <f>PROPER(IFERROR(
IF(C13="","",
IF(CONCATENATE($A13,$B13)="IIOPES",INDEX(IIOPES!$D:$D,MATCH($C13,IIOPES!$A:$A,0)),
IF(CONCATENATE($A13,$B13)="CDER",INDEX(CDER!$D:$D,MATCH($C13,CDER!$A:$A,0)),
IF(CONCATENATE($A13,$B13)="ISINAPI",INDEX(ISINAPI!$E:$E,MATCH($C13,ISINAPI!$A:$A,0)),
IF(CONCATENATE($A13,$B13)="CSINAPI",INDEX(CSINAPI!$D:$D,MATCH($C13,CSINAPI!$A:$A,0)),
IF(CONCATENATE($A13,$B13)="CCESAN",INDEX(CCESAN!$D:$D,MATCH($C13,CCESAN!$A:$A,0)),
IF(CONCATENATE($A13,$B13)="CSCORIO",INDEX(CSCORIO!$D:$D,MATCH($C13,CSCORIO!$A:$A,0)),
IF(CONCATENATE($A13,$B13)="MERC",INDEX(MERCADO!$E:$E,MATCH($C13,MERCADO!$A:$A,0)),
IF(CONCATENATE($A13,$B13)="CCOMP",INDEX(COMPOSICAO!$I:$I,MATCH($C13,COMPOSICAO!$A:$A,0)),""
))))))))),"*Verificar código*"))</f>
        <v>75,79</v>
      </c>
      <c r="I13" s="344">
        <f>IFERROR(ROUND(H13*F13*(1+G13),2),"")</f>
        <v>76.78</v>
      </c>
      <c r="J13" s="331"/>
      <c r="K13" s="331"/>
    </row>
    <row r="14" spans="1:996 16376:16376">
      <c r="A14" s="340" t="s">
        <v>4797</v>
      </c>
      <c r="B14" s="340" t="s">
        <v>939</v>
      </c>
      <c r="C14" s="340">
        <v>4741</v>
      </c>
      <c r="D14" s="341" t="str">
        <f>PROPER(IFERROR(
IF(C14="","",
IF(CONCATENATE($A14,$B14)="IIOPES",INDEX(IIOPES!$B:$B,MATCH($C14,IIOPES!$A:$A,0)),
IF(CONCATENATE($A14,$B14)="CDER",INDEX(CDER!$B:$B,MATCH($C14,CDER!$A:$A,0)),
IF(CONCATENATE($A14,$B14)="ISINAPI",INDEX(ISINAPI!$B:$B,MATCH($C14,ISINAPI!$A:$A,0)),
IF(CONCATENATE($A14,$B14)="CSINAPI",INDEX(CSINAPI!$B:$B,MATCH($C14,CSINAPI!$A:$A,0)),
IF(CONCATENATE($A14,$B14)="CCESAN",INDEX(CCESAN!$B:$B,MATCH($C14,CCESAN!$A:$A,0)),
IF(CONCATENATE($A14,$B14)="CSCORIO",INDEX(CSCORIO!$B:$B,MATCH($C14,CSCORIO!$A:$A,0)),
IF(CONCATENATE($A14,$B14)="MERC",INDEX(MERCADO!$B:$B,MATCH($C14,MERCADO!$A:$A,0)),
IF(CONCATENATE($A14,$B14)="CCOMP",INDEX(COMPOSICAO!$B:$B,MATCH($C14,COMPOSICAO!$A:$A,0)),""
))))))))),"*Verificar código*"))</f>
        <v xml:space="preserve">Po De Pedra (Posto Pedreira/Fornecedor, Sem Frete)                                                                                                                                                                                                                                                                                                                                                                                                                                                        </v>
      </c>
      <c r="E14" s="342" t="str">
        <f>PROPER(IFERROR(
IF(D14="","",
IF(CONCATENATE($A14,$B14)="IIOPES",INDEX(IIOPES!$C:$C,MATCH($C14,IIOPES!$A:$A,0)),
IF(CONCATENATE($A14,$B14)="CDER",INDEX(CDER!$C:$C,MATCH($C14,CDER!$A:$A,0)),
IF(CONCATENATE($A14,$B14)="ISINAPI",INDEX(ISINAPI!$C:$C,MATCH($C14,ISINAPI!$A:$A,0)),
IF(CONCATENATE($A14,$B14)="CSINAPI",INDEX(CSINAPI!$C:$C,MATCH($C14,CSINAPI!$A:$A,0)),
IF(CONCATENATE($A14,$B14)="CCESAN",INDEX(CCESAN!$C:$C,MATCH($C14,CCESAN!$A:$A,0)),
IF(CONCATENATE($A14,$B14)="CSCORIO",INDEX(CSCORIO!$C:$C,MATCH($C14,CSCORIO!$A:$A,0)),
IF(CONCATENATE($A14,$B14)="MERC",INDEX(MERCADO!$D:$D,MATCH($C14,MERCADO!$A:$A,0)),
IF(CONCATENATE($A14,$B14)="CCOMP",INDEX(COMPOSICAO!$H:$H,MATCH($C14,COMPOSICAO!$A:$A,0)),""
))))))))),"*Verificar código*"))</f>
        <v xml:space="preserve">M3    </v>
      </c>
      <c r="F14" s="343">
        <v>8.0000000000000002E-3</v>
      </c>
      <c r="G14" s="343"/>
      <c r="H14" s="342" t="str">
        <f>PROPER(IFERROR(
IF(C14="","",
IF(CONCATENATE($A14,$B14)="IIOPES",INDEX(IIOPES!$D:$D,MATCH($C14,IIOPES!$A:$A,0)),
IF(CONCATENATE($A14,$B14)="CDER",INDEX(CDER!$D:$D,MATCH($C14,CDER!$A:$A,0)),
IF(CONCATENATE($A14,$B14)="ISINAPI",INDEX(ISINAPI!$E:$E,MATCH($C14,ISINAPI!$A:$A,0)),
IF(CONCATENATE($A14,$B14)="CSINAPI",INDEX(CSINAPI!$D:$D,MATCH($C14,CSINAPI!$A:$A,0)),
IF(CONCATENATE($A14,$B14)="CCESAN",INDEX(CCESAN!$D:$D,MATCH($C14,CCESAN!$A:$A,0)),
IF(CONCATENATE($A14,$B14)="CSCORIO",INDEX(CSCORIO!$D:$D,MATCH($C14,CSCORIO!$A:$A,0)),
IF(CONCATENATE($A14,$B14)="MERC",INDEX(MERCADO!$E:$E,MATCH($C14,MERCADO!$A:$A,0)),
IF(CONCATENATE($A14,$B14)="CCOMP",INDEX(COMPOSICAO!$I:$I,MATCH($C14,COMPOSICAO!$A:$A,0)),""
))))))))),"*Verificar código*"))</f>
        <v>131,59</v>
      </c>
      <c r="I14" s="344">
        <f t="shared" ref="I14:I20" si="1">IFERROR(ROUND(H14*F14*(1+G14),2),"")</f>
        <v>1.05</v>
      </c>
      <c r="J14" s="331"/>
      <c r="K14" s="331"/>
    </row>
    <row r="15" spans="1:996 16376:16376" ht="25.15" customHeight="1">
      <c r="A15" s="340" t="s">
        <v>4797</v>
      </c>
      <c r="B15" s="340" t="s">
        <v>939</v>
      </c>
      <c r="C15" s="340">
        <v>370</v>
      </c>
      <c r="D15" s="341" t="str">
        <f>PROPER(IFERROR(
IF(C15="","",
IF(CONCATENATE($A15,$B15)="IIOPES",INDEX(IIOPES!$B:$B,MATCH($C15,IIOPES!$A:$A,0)),
IF(CONCATENATE($A15,$B15)="CDER",INDEX(CDER!$B:$B,MATCH($C15,CDER!$A:$A,0)),
IF(CONCATENATE($A15,$B15)="ISINAPI",INDEX(ISINAPI!$B:$B,MATCH($C15,ISINAPI!$A:$A,0)),
IF(CONCATENATE($A15,$B15)="CSINAPI",INDEX(CSINAPI!$B:$B,MATCH($C15,CSINAPI!$A:$A,0)),
IF(CONCATENATE($A15,$B15)="CCESAN",INDEX(CCESAN!$B:$B,MATCH($C15,CCESAN!$A:$A,0)),
IF(CONCATENATE($A15,$B15)="CSCORIO",INDEX(CSCORIO!$B:$B,MATCH($C15,CSCORIO!$A:$A,0)),
IF(CONCATENATE($A15,$B15)="MERC",INDEX(MERCADO!$B:$B,MATCH($C15,MERCADO!$A:$A,0)),
IF(CONCATENATE($A15,$B15)="CCOMP",INDEX(COMPOSICAO!$B:$B,MATCH($C15,COMPOSICAO!$A:$A,0)),""
))))))))),"*Verificar código*"))</f>
        <v xml:space="preserve">Areia Media - Posto Jazida/Fornecedor (Retirado Na Jazida, Sem Transporte)                                                                                                                                                                                                                                                                                                                                                                                                                                </v>
      </c>
      <c r="E15" s="342" t="str">
        <f>PROPER(IFERROR(
IF(D15="","",
IF(CONCATENATE($A15,$B15)="IIOPES",INDEX(IIOPES!$C:$C,MATCH($C15,IIOPES!$A:$A,0)),
IF(CONCATENATE($A15,$B15)="CDER",INDEX(CDER!$C:$C,MATCH($C15,CDER!$A:$A,0)),
IF(CONCATENATE($A15,$B15)="ISINAPI",INDEX(ISINAPI!$C:$C,MATCH($C15,ISINAPI!$A:$A,0)),
IF(CONCATENATE($A15,$B15)="CSINAPI",INDEX(CSINAPI!$C:$C,MATCH($C15,CSINAPI!$A:$A,0)),
IF(CONCATENATE($A15,$B15)="CCESAN",INDEX(CCESAN!$C:$C,MATCH($C15,CCESAN!$A:$A,0)),
IF(CONCATENATE($A15,$B15)="CSCORIO",INDEX(CSCORIO!$C:$C,MATCH($C15,CSCORIO!$A:$A,0)),
IF(CONCATENATE($A15,$B15)="MERC",INDEX(MERCADO!$D:$D,MATCH($C15,MERCADO!$A:$A,0)),
IF(CONCATENATE($A15,$B15)="CCOMP",INDEX(COMPOSICAO!$H:$H,MATCH($C15,COMPOSICAO!$A:$A,0)),""
))))))))),"*Verificar código*"))</f>
        <v xml:space="preserve">M3    </v>
      </c>
      <c r="F15" s="343">
        <v>5.6800000000000003E-2</v>
      </c>
      <c r="G15" s="343"/>
      <c r="H15" s="342" t="str">
        <f>PROPER(IFERROR(
IF(C15="","",
IF(CONCATENATE($A15,$B15)="IIOPES",INDEX(IIOPES!$D:$D,MATCH($C15,IIOPES!$A:$A,0)),
IF(CONCATENATE($A15,$B15)="CDER",INDEX(CDER!$D:$D,MATCH($C15,CDER!$A:$A,0)),
IF(CONCATENATE($A15,$B15)="ISINAPI",INDEX(ISINAPI!$E:$E,MATCH($C15,ISINAPI!$A:$A,0)),
IF(CONCATENATE($A15,$B15)="CSINAPI",INDEX(CSINAPI!$D:$D,MATCH($C15,CSINAPI!$A:$A,0)),
IF(CONCATENATE($A15,$B15)="CCESAN",INDEX(CCESAN!$D:$D,MATCH($C15,CCESAN!$A:$A,0)),
IF(CONCATENATE($A15,$B15)="CSCORIO",INDEX(CSCORIO!$D:$D,MATCH($C15,CSCORIO!$A:$A,0)),
IF(CONCATENATE($A15,$B15)="MERC",INDEX(MERCADO!$E:$E,MATCH($C15,MERCADO!$A:$A,0)),
IF(CONCATENATE($A15,$B15)="CCOMP",INDEX(COMPOSICAO!$I:$I,MATCH($C15,COMPOSICAO!$A:$A,0)),""
))))))))),"*Verificar código*"))</f>
        <v>75,84</v>
      </c>
      <c r="I15" s="344">
        <f t="shared" si="1"/>
        <v>4.3099999999999996</v>
      </c>
      <c r="J15" s="331"/>
      <c r="K15" s="331"/>
    </row>
    <row r="16" spans="1:996 16376:16376">
      <c r="A16" s="340" t="s">
        <v>4797</v>
      </c>
      <c r="B16" s="340" t="s">
        <v>939</v>
      </c>
      <c r="C16" s="340">
        <v>13284</v>
      </c>
      <c r="D16" s="341" t="str">
        <f>PROPER(IFERROR(
IF(C16="","",
IF(CONCATENATE($A16,$B16)="IIOPES",INDEX(IIOPES!$B:$B,MATCH($C16,IIOPES!$A:$A,0)),
IF(CONCATENATE($A16,$B16)="CDER",INDEX(CDER!$B:$B,MATCH($C16,CDER!$A:$A,0)),
IF(CONCATENATE($A16,$B16)="ISINAPI",INDEX(ISINAPI!$B:$B,MATCH($C16,ISINAPI!$A:$A,0)),
IF(CONCATENATE($A16,$B16)="CSINAPI",INDEX(CSINAPI!$B:$B,MATCH($C16,CSINAPI!$A:$A,0)),
IF(CONCATENATE($A16,$B16)="CCESAN",INDEX(CCESAN!$B:$B,MATCH($C16,CCESAN!$A:$A,0)),
IF(CONCATENATE($A16,$B16)="CSCORIO",INDEX(CSCORIO!$B:$B,MATCH($C16,CSCORIO!$A:$A,0)),
IF(CONCATENATE($A16,$B16)="MERC",INDEX(MERCADO!$B:$B,MATCH($C16,MERCADO!$A:$A,0)),
IF(CONCATENATE($A16,$B16)="CCOMP",INDEX(COMPOSICAO!$B:$B,MATCH($C16,COMPOSICAO!$A:$A,0)),""
))))))))),"*Verificar código*"))</f>
        <v xml:space="preserve">Cimento Portland De Alto Forno (Af) Cp Iii-40                                                                                                                                                                                                                                                                                                                                                                                                                                                             </v>
      </c>
      <c r="E16" s="342" t="str">
        <f>PROPER(IFERROR(
IF(D16="","",
IF(CONCATENATE($A16,$B16)="IIOPES",INDEX(IIOPES!$C:$C,MATCH($C16,IIOPES!$A:$A,0)),
IF(CONCATENATE($A16,$B16)="CDER",INDEX(CDER!$C:$C,MATCH($C16,CDER!$A:$A,0)),
IF(CONCATENATE($A16,$B16)="ISINAPI",INDEX(ISINAPI!$C:$C,MATCH($C16,ISINAPI!$A:$A,0)),
IF(CONCATENATE($A16,$B16)="CSINAPI",INDEX(CSINAPI!$C:$C,MATCH($C16,CSINAPI!$A:$A,0)),
IF(CONCATENATE($A16,$B16)="CCESAN",INDEX(CCESAN!$C:$C,MATCH($C16,CCESAN!$A:$A,0)),
IF(CONCATENATE($A16,$B16)="CSCORIO",INDEX(CSCORIO!$C:$C,MATCH($C16,CSCORIO!$A:$A,0)),
IF(CONCATENATE($A16,$B16)="MERC",INDEX(MERCADO!$D:$D,MATCH($C16,MERCADO!$A:$A,0)),
IF(CONCATENATE($A16,$B16)="CCOMP",INDEX(COMPOSICAO!$H:$H,MATCH($C16,COMPOSICAO!$A:$A,0)),""
))))))))),"*Verificar código*"))</f>
        <v xml:space="preserve">Kg    </v>
      </c>
      <c r="F16" s="343">
        <v>50</v>
      </c>
      <c r="G16" s="343"/>
      <c r="H16" s="342" t="str">
        <f>PROPER(IFERROR(
IF(C16="","",
IF(CONCATENATE($A16,$B16)="IIOPES",INDEX(IIOPES!$D:$D,MATCH($C16,IIOPES!$A:$A,0)),
IF(CONCATENATE($A16,$B16)="CDER",INDEX(CDER!$D:$D,MATCH($C16,CDER!$A:$A,0)),
IF(CONCATENATE($A16,$B16)="ISINAPI",INDEX(ISINAPI!$E:$E,MATCH($C16,ISINAPI!$A:$A,0)),
IF(CONCATENATE($A16,$B16)="CSINAPI",INDEX(CSINAPI!$D:$D,MATCH($C16,CSINAPI!$A:$A,0)),
IF(CONCATENATE($A16,$B16)="CCESAN",INDEX(CCESAN!$D:$D,MATCH($C16,CCESAN!$A:$A,0)),
IF(CONCATENATE($A16,$B16)="CSCORIO",INDEX(CSCORIO!$D:$D,MATCH($C16,CSCORIO!$A:$A,0)),
IF(CONCATENATE($A16,$B16)="MERC",INDEX(MERCADO!$E:$E,MATCH($C16,MERCADO!$A:$A,0)),
IF(CONCATENATE($A16,$B16)="CCOMP",INDEX(COMPOSICAO!$I:$I,MATCH($C16,COMPOSICAO!$A:$A,0)),""
))))))))),"*Verificar código*"))</f>
        <v>0,62</v>
      </c>
      <c r="I16" s="344">
        <f t="shared" si="1"/>
        <v>31</v>
      </c>
      <c r="J16" s="331"/>
      <c r="K16" s="331"/>
    </row>
    <row r="17" spans="1:11" ht="34.9" customHeight="1">
      <c r="A17" s="340" t="s">
        <v>5835</v>
      </c>
      <c r="B17" s="340" t="s">
        <v>939</v>
      </c>
      <c r="C17" s="340">
        <v>91277</v>
      </c>
      <c r="D17" s="341" t="str">
        <f>PROPER(IFERROR(
IF(C17="","",
IF(CONCATENATE($A17,$B17)="IIOPES",INDEX(IIOPES!$B:$B,MATCH($C17,IIOPES!$A:$A,0)),
IF(CONCATENATE($A17,$B17)="CDER",INDEX(CDER!$B:$B,MATCH($C17,CDER!$A:$A,0)),
IF(CONCATENATE($A17,$B17)="ISINAPI",INDEX(ISINAPI!$B:$B,MATCH($C17,ISINAPI!$A:$A,0)),
IF(CONCATENATE($A17,$B17)="CSINAPI",INDEX(CSINAPI!$B:$B,MATCH($C17,CSINAPI!$A:$A,0)),
IF(CONCATENATE($A17,$B17)="CCESAN",INDEX(CCESAN!$B:$B,MATCH($C17,CCESAN!$A:$A,0)),
IF(CONCATENATE($A17,$B17)="CSCORIO",INDEX(CSCORIO!$B:$B,MATCH($C17,CSCORIO!$A:$A,0)),
IF(CONCATENATE($A17,$B17)="MERC",INDEX(MERCADO!$B:$B,MATCH($C17,MERCADO!$A:$A,0)),
IF(CONCATENATE($A17,$B17)="CCOMP",INDEX(COMPOSICAO!$B:$B,MATCH($C17,COMPOSICAO!$A:$A,0)),""
))))))))),"*Verificar código*"))</f>
        <v>Placa Vibratória Reversível Com Motor 4 Tempos A Gasolina, Força Centrífuga De 25 Kn (2500 Kgf), Potência 5,5 Cv - Chp Diurno. Af_08/2015</v>
      </c>
      <c r="E17" s="342" t="str">
        <f>PROPER(IFERROR(
IF(D17="","",
IF(CONCATENATE($A17,$B17)="IIOPES",INDEX(IIOPES!$C:$C,MATCH($C17,IIOPES!$A:$A,0)),
IF(CONCATENATE($A17,$B17)="CDER",INDEX(CDER!$C:$C,MATCH($C17,CDER!$A:$A,0)),
IF(CONCATENATE($A17,$B17)="ISINAPI",INDEX(ISINAPI!$C:$C,MATCH($C17,ISINAPI!$A:$A,0)),
IF(CONCATENATE($A17,$B17)="CSINAPI",INDEX(CSINAPI!$C:$C,MATCH($C17,CSINAPI!$A:$A,0)),
IF(CONCATENATE($A17,$B17)="CCESAN",INDEX(CCESAN!$C:$C,MATCH($C17,CCESAN!$A:$A,0)),
IF(CONCATENATE($A17,$B17)="CSCORIO",INDEX(CSCORIO!$C:$C,MATCH($C17,CSCORIO!$A:$A,0)),
IF(CONCATENATE($A17,$B17)="MERC",INDEX(MERCADO!$D:$D,MATCH($C17,MERCADO!$A:$A,0)),
IF(CONCATENATE($A17,$B17)="CCOMP",INDEX(COMPOSICAO!$H:$H,MATCH($C17,COMPOSICAO!$A:$A,0)),""
))))))))),"*Verificar código*"))</f>
        <v>Chp</v>
      </c>
      <c r="F17" s="343">
        <v>5.4999999999999997E-3</v>
      </c>
      <c r="G17" s="343"/>
      <c r="H17" s="342" t="str">
        <f>PROPER(IFERROR(
IF(C17="","",
IF(CONCATENATE($A17,$B17)="IIOPES",INDEX(IIOPES!$D:$D,MATCH($C17,IIOPES!$A:$A,0)),
IF(CONCATENATE($A17,$B17)="CDER",INDEX(CDER!$D:$D,MATCH($C17,CDER!$A:$A,0)),
IF(CONCATENATE($A17,$B17)="ISINAPI",INDEX(ISINAPI!$E:$E,MATCH($C17,ISINAPI!$A:$A,0)),
IF(CONCATENATE($A17,$B17)="CSINAPI",INDEX(CSINAPI!$D:$D,MATCH($C17,CSINAPI!$A:$A,0)),
IF(CONCATENATE($A17,$B17)="CCESAN",INDEX(CCESAN!$D:$D,MATCH($C17,CCESAN!$A:$A,0)),
IF(CONCATENATE($A17,$B17)="CSCORIO",INDEX(CSCORIO!$D:$D,MATCH($C17,CSCORIO!$A:$A,0)),
IF(CONCATENATE($A17,$B17)="MERC",INDEX(MERCADO!$E:$E,MATCH($C17,MERCADO!$A:$A,0)),
IF(CONCATENATE($A17,$B17)="CCOMP",INDEX(COMPOSICAO!$I:$I,MATCH($C17,COMPOSICAO!$A:$A,0)),""
))))))))),"*Verificar código*"))</f>
        <v>9,7</v>
      </c>
      <c r="I17" s="344">
        <f t="shared" ref="I17:I19" si="2">IFERROR(ROUND(H17*F17*(1+G17),2),"")</f>
        <v>0.05</v>
      </c>
      <c r="J17" s="331"/>
      <c r="K17" s="331"/>
    </row>
    <row r="18" spans="1:11" ht="34.9" customHeight="1">
      <c r="A18" s="340" t="s">
        <v>5835</v>
      </c>
      <c r="B18" s="340" t="s">
        <v>939</v>
      </c>
      <c r="C18" s="340">
        <v>91278</v>
      </c>
      <c r="D18" s="341" t="str">
        <f>PROPER(IFERROR(
IF(C18="","",
IF(CONCATENATE($A18,$B18)="IIOPES",INDEX(IIOPES!$B:$B,MATCH($C18,IIOPES!$A:$A,0)),
IF(CONCATENATE($A18,$B18)="CDER",INDEX(CDER!$B:$B,MATCH($C18,CDER!$A:$A,0)),
IF(CONCATENATE($A18,$B18)="ISINAPI",INDEX(ISINAPI!$B:$B,MATCH($C18,ISINAPI!$A:$A,0)),
IF(CONCATENATE($A18,$B18)="CSINAPI",INDEX(CSINAPI!$B:$B,MATCH($C18,CSINAPI!$A:$A,0)),
IF(CONCATENATE($A18,$B18)="CCESAN",INDEX(CCESAN!$B:$B,MATCH($C18,CCESAN!$A:$A,0)),
IF(CONCATENATE($A18,$B18)="CSCORIO",INDEX(CSCORIO!$B:$B,MATCH($C18,CSCORIO!$A:$A,0)),
IF(CONCATENATE($A18,$B18)="MERC",INDEX(MERCADO!$B:$B,MATCH($C18,MERCADO!$A:$A,0)),
IF(CONCATENATE($A18,$B18)="CCOMP",INDEX(COMPOSICAO!$B:$B,MATCH($C18,COMPOSICAO!$A:$A,0)),""
))))))))),"*Verificar código*"))</f>
        <v>Placa Vibratória Reversível Com Motor 4 Tempos A Gasolina, Força Centrífuga De 25 Kn (2500 Kgf), Potência 5,5 Cv - Chi Diurno. Af_08/2015</v>
      </c>
      <c r="E18" s="342" t="str">
        <f>PROPER(IFERROR(
IF(D18="","",
IF(CONCATENATE($A18,$B18)="IIOPES",INDEX(IIOPES!$C:$C,MATCH($C18,IIOPES!$A:$A,0)),
IF(CONCATENATE($A18,$B18)="CDER",INDEX(CDER!$C:$C,MATCH($C18,CDER!$A:$A,0)),
IF(CONCATENATE($A18,$B18)="ISINAPI",INDEX(ISINAPI!$C:$C,MATCH($C18,ISINAPI!$A:$A,0)),
IF(CONCATENATE($A18,$B18)="CSINAPI",INDEX(CSINAPI!$C:$C,MATCH($C18,CSINAPI!$A:$A,0)),
IF(CONCATENATE($A18,$B18)="CCESAN",INDEX(CCESAN!$C:$C,MATCH($C18,CCESAN!$A:$A,0)),
IF(CONCATENATE($A18,$B18)="CSCORIO",INDEX(CSCORIO!$C:$C,MATCH($C18,CSCORIO!$A:$A,0)),
IF(CONCATENATE($A18,$B18)="MERC",INDEX(MERCADO!$D:$D,MATCH($C18,MERCADO!$A:$A,0)),
IF(CONCATENATE($A18,$B18)="CCOMP",INDEX(COMPOSICAO!$H:$H,MATCH($C18,COMPOSICAO!$A:$A,0)),""
))))))))),"*Verificar código*"))</f>
        <v>Chi</v>
      </c>
      <c r="F18" s="343">
        <v>0.12970000000000001</v>
      </c>
      <c r="G18" s="343"/>
      <c r="H18" s="342" t="str">
        <f>PROPER(IFERROR(
IF(C18="","",
IF(CONCATENATE($A18,$B18)="IIOPES",INDEX(IIOPES!$D:$D,MATCH($C18,IIOPES!$A:$A,0)),
IF(CONCATENATE($A18,$B18)="CDER",INDEX(CDER!$D:$D,MATCH($C18,CDER!$A:$A,0)),
IF(CONCATENATE($A18,$B18)="ISINAPI",INDEX(ISINAPI!$E:$E,MATCH($C18,ISINAPI!$A:$A,0)),
IF(CONCATENATE($A18,$B18)="CSINAPI",INDEX(CSINAPI!$D:$D,MATCH($C18,CSINAPI!$A:$A,0)),
IF(CONCATENATE($A18,$B18)="CCESAN",INDEX(CCESAN!$D:$D,MATCH($C18,CCESAN!$A:$A,0)),
IF(CONCATENATE($A18,$B18)="CSCORIO",INDEX(CSCORIO!$D:$D,MATCH($C18,CSCORIO!$A:$A,0)),
IF(CONCATENATE($A18,$B18)="MERC",INDEX(MERCADO!$E:$E,MATCH($C18,MERCADO!$A:$A,0)),
IF(CONCATENATE($A18,$B18)="CCOMP",INDEX(COMPOSICAO!$I:$I,MATCH($C18,COMPOSICAO!$A:$A,0)),""
))))))))),"*Verificar código*"))</f>
        <v>0,61</v>
      </c>
      <c r="I18" s="344">
        <f t="shared" si="2"/>
        <v>0.08</v>
      </c>
      <c r="J18" s="331"/>
      <c r="K18" s="331"/>
    </row>
    <row r="19" spans="1:11" ht="45" customHeight="1">
      <c r="A19" s="340" t="s">
        <v>5835</v>
      </c>
      <c r="B19" s="340" t="s">
        <v>939</v>
      </c>
      <c r="C19" s="340">
        <v>91283</v>
      </c>
      <c r="D19" s="341" t="str">
        <f>PROPER(IFERROR(
IF(C19="","",
IF(CONCATENATE($A19,$B19)="IIOPES",INDEX(IIOPES!$B:$B,MATCH($C19,IIOPES!$A:$A,0)),
IF(CONCATENATE($A19,$B19)="CDER",INDEX(CDER!$B:$B,MATCH($C19,CDER!$A:$A,0)),
IF(CONCATENATE($A19,$B19)="ISINAPI",INDEX(ISINAPI!$B:$B,MATCH($C19,ISINAPI!$A:$A,0)),
IF(CONCATENATE($A19,$B19)="CSINAPI",INDEX(CSINAPI!$B:$B,MATCH($C19,CSINAPI!$A:$A,0)),
IF(CONCATENATE($A19,$B19)="CCESAN",INDEX(CCESAN!$B:$B,MATCH($C19,CCESAN!$A:$A,0)),
IF(CONCATENATE($A19,$B19)="CSCORIO",INDEX(CSCORIO!$B:$B,MATCH($C19,CSCORIO!$A:$A,0)),
IF(CONCATENATE($A19,$B19)="MERC",INDEX(MERCADO!$B:$B,MATCH($C19,MERCADO!$A:$A,0)),
IF(CONCATENATE($A19,$B19)="CCOMP",INDEX(COMPOSICAO!$B:$B,MATCH($C19,COMPOSICAO!$A:$A,0)),""
))))))))),"*Verificar código*"))</f>
        <v>Cortadora De Piso Com Motor 4 Tempos A Gasolina, Potência De 13 Hp, Com Disco De Corte Diamantado Segmentado Para Concreto, Diâmetro De 350 Mm, Furo De 1" (14 X 1") - Chp Diurno. Af_08/2015</v>
      </c>
      <c r="E19" s="342" t="str">
        <f>PROPER(IFERROR(
IF(D19="","",
IF(CONCATENATE($A19,$B19)="IIOPES",INDEX(IIOPES!$C:$C,MATCH($C19,IIOPES!$A:$A,0)),
IF(CONCATENATE($A19,$B19)="CDER",INDEX(CDER!$C:$C,MATCH($C19,CDER!$A:$A,0)),
IF(CONCATENATE($A19,$B19)="ISINAPI",INDEX(ISINAPI!$C:$C,MATCH($C19,ISINAPI!$A:$A,0)),
IF(CONCATENATE($A19,$B19)="CSINAPI",INDEX(CSINAPI!$C:$C,MATCH($C19,CSINAPI!$A:$A,0)),
IF(CONCATENATE($A19,$B19)="CCESAN",INDEX(CCESAN!$C:$C,MATCH($C19,CCESAN!$A:$A,0)),
IF(CONCATENATE($A19,$B19)="CSCORIO",INDEX(CSCORIO!$C:$C,MATCH($C19,CSCORIO!$A:$A,0)),
IF(CONCATENATE($A19,$B19)="MERC",INDEX(MERCADO!$D:$D,MATCH($C19,MERCADO!$A:$A,0)),
IF(CONCATENATE($A19,$B19)="CCOMP",INDEX(COMPOSICAO!$H:$H,MATCH($C19,COMPOSICAO!$A:$A,0)),""
))))))))),"*Verificar código*"))</f>
        <v>Chp</v>
      </c>
      <c r="F19" s="343">
        <v>1.35E-2</v>
      </c>
      <c r="G19" s="343"/>
      <c r="H19" s="342" t="str">
        <f>PROPER(IFERROR(
IF(C19="","",
IF(CONCATENATE($A19,$B19)="IIOPES",INDEX(IIOPES!$D:$D,MATCH($C19,IIOPES!$A:$A,0)),
IF(CONCATENATE($A19,$B19)="CDER",INDEX(CDER!$D:$D,MATCH($C19,CDER!$A:$A,0)),
IF(CONCATENATE($A19,$B19)="ISINAPI",INDEX(ISINAPI!$E:$E,MATCH($C19,ISINAPI!$A:$A,0)),
IF(CONCATENATE($A19,$B19)="CSINAPI",INDEX(CSINAPI!$D:$D,MATCH($C19,CSINAPI!$A:$A,0)),
IF(CONCATENATE($A19,$B19)="CCESAN",INDEX(CCESAN!$D:$D,MATCH($C19,CCESAN!$A:$A,0)),
IF(CONCATENATE($A19,$B19)="CSCORIO",INDEX(CSCORIO!$D:$D,MATCH($C19,CSCORIO!$A:$A,0)),
IF(CONCATENATE($A19,$B19)="MERC",INDEX(MERCADO!$E:$E,MATCH($C19,MERCADO!$A:$A,0)),
IF(CONCATENATE($A19,$B19)="CCOMP",INDEX(COMPOSICAO!$I:$I,MATCH($C19,COMPOSICAO!$A:$A,0)),""
))))))))),"*Verificar código*"))</f>
        <v>10,38</v>
      </c>
      <c r="I19" s="344">
        <f t="shared" si="2"/>
        <v>0.14000000000000001</v>
      </c>
      <c r="J19" s="331"/>
      <c r="K19" s="331"/>
    </row>
    <row r="20" spans="1:11" ht="45" customHeight="1">
      <c r="A20" s="340" t="s">
        <v>5835</v>
      </c>
      <c r="B20" s="340" t="s">
        <v>939</v>
      </c>
      <c r="C20" s="340">
        <v>91285</v>
      </c>
      <c r="D20" s="341" t="str">
        <f>PROPER(IFERROR(
IF(C20="","",
IF(CONCATENATE($A20,$B20)="IIOPES",INDEX(IIOPES!$B:$B,MATCH($C20,IIOPES!$A:$A,0)),
IF(CONCATENATE($A20,$B20)="CDER",INDEX(CDER!$B:$B,MATCH($C20,CDER!$A:$A,0)),
IF(CONCATENATE($A20,$B20)="ISINAPI",INDEX(ISINAPI!$B:$B,MATCH($C20,ISINAPI!$A:$A,0)),
IF(CONCATENATE($A20,$B20)="CSINAPI",INDEX(CSINAPI!$B:$B,MATCH($C20,CSINAPI!$A:$A,0)),
IF(CONCATENATE($A20,$B20)="CCESAN",INDEX(CCESAN!$B:$B,MATCH($C20,CCESAN!$A:$A,0)),
IF(CONCATENATE($A20,$B20)="CSCORIO",INDEX(CSCORIO!$B:$B,MATCH($C20,CSCORIO!$A:$A,0)),
IF(CONCATENATE($A20,$B20)="MERC",INDEX(MERCADO!$B:$B,MATCH($C20,MERCADO!$A:$A,0)),
IF(CONCATENATE($A20,$B20)="CCOMP",INDEX(COMPOSICAO!$B:$B,MATCH($C20,COMPOSICAO!$A:$A,0)),""
))))))))),"*Verificar código*"))</f>
        <v>Cortadora De Piso Com Motor 4 Tempos A Gasolina, Potência De 13 Hp, Com Disco De Corte Diamantado Segmentado Para Concreto, Diâmetro De 350 Mm, Furo De 1" (14 X 1") - Chi Diurno. Af_08/2015</v>
      </c>
      <c r="E20" s="342" t="str">
        <f>PROPER(IFERROR(
IF(D20="","",
IF(CONCATENATE($A20,$B20)="IIOPES",INDEX(IIOPES!$C:$C,MATCH($C20,IIOPES!$A:$A,0)),
IF(CONCATENATE($A20,$B20)="CDER",INDEX(CDER!$C:$C,MATCH($C20,CDER!$A:$A,0)),
IF(CONCATENATE($A20,$B20)="ISINAPI",INDEX(ISINAPI!$C:$C,MATCH($C20,ISINAPI!$A:$A,0)),
IF(CONCATENATE($A20,$B20)="CSINAPI",INDEX(CSINAPI!$C:$C,MATCH($C20,CSINAPI!$A:$A,0)),
IF(CONCATENATE($A20,$B20)="CCESAN",INDEX(CCESAN!$C:$C,MATCH($C20,CCESAN!$A:$A,0)),
IF(CONCATENATE($A20,$B20)="CSCORIO",INDEX(CSCORIO!$C:$C,MATCH($C20,CSCORIO!$A:$A,0)),
IF(CONCATENATE($A20,$B20)="MERC",INDEX(MERCADO!$D:$D,MATCH($C20,MERCADO!$A:$A,0)),
IF(CONCATENATE($A20,$B20)="CCOMP",INDEX(COMPOSICAO!$H:$H,MATCH($C20,COMPOSICAO!$A:$A,0)),""
))))))))),"*Verificar código*"))</f>
        <v>Chi</v>
      </c>
      <c r="F20" s="343">
        <v>0.1217</v>
      </c>
      <c r="G20" s="343"/>
      <c r="H20" s="342" t="str">
        <f>PROPER(IFERROR(
IF(C20="","",
IF(CONCATENATE($A20,$B20)="IIOPES",INDEX(IIOPES!$D:$D,MATCH($C20,IIOPES!$A:$A,0)),
IF(CONCATENATE($A20,$B20)="CDER",INDEX(CDER!$D:$D,MATCH($C20,CDER!$A:$A,0)),
IF(CONCATENATE($A20,$B20)="ISINAPI",INDEX(ISINAPI!$E:$E,MATCH($C20,ISINAPI!$A:$A,0)),
IF(CONCATENATE($A20,$B20)="CSINAPI",INDEX(CSINAPI!$D:$D,MATCH($C20,CSINAPI!$A:$A,0)),
IF(CONCATENATE($A20,$B20)="CCESAN",INDEX(CCESAN!$D:$D,MATCH($C20,CCESAN!$A:$A,0)),
IF(CONCATENATE($A20,$B20)="CSCORIO",INDEX(CSCORIO!$D:$D,MATCH($C20,CSCORIO!$A:$A,0)),
IF(CONCATENATE($A20,$B20)="MERC",INDEX(MERCADO!$E:$E,MATCH($C20,MERCADO!$A:$A,0)),
IF(CONCATENATE($A20,$B20)="CCOMP",INDEX(COMPOSICAO!$I:$I,MATCH($C20,COMPOSICAO!$A:$A,0)),""
))))))))),"*Verificar código*"))</f>
        <v>0,9</v>
      </c>
      <c r="I20" s="344">
        <f t="shared" si="1"/>
        <v>0.11</v>
      </c>
      <c r="J20" s="331"/>
      <c r="K20" s="331"/>
    </row>
    <row r="21" spans="1:11">
      <c r="A21" s="347"/>
      <c r="B21" s="346"/>
      <c r="C21" s="346"/>
      <c r="D21" s="341" t="str">
        <f>PROPER(IFERROR(
IF(C21="","",
IF(CONCATENATE($A21,$B21)="IIOPES",INDEX(IIOPES!$B:$B,MATCH($C21,IIOPES!$A:$A,0)),
IF(CONCATENATE($A21,$B21)="CDER",INDEX(CDER!$B:$B,MATCH($C21,CDER!$A:$A,0)),
IF(CONCATENATE($A21,$B21)="ISINAPI",INDEX(ISINAPI!$B:$B,MATCH($C21,ISINAPI!$A:$A,0)),
IF(CONCATENATE($A21,$B21)="CSINAPI",INDEX(CSINAPI!$B:$B,MATCH($C21,CSINAPI!$A:$A,0)),
IF(CONCATENATE($A21,$B21)="CCESAN",INDEX(CCESAN!$B:$B,MATCH($C21,CCESAN!$A:$A,0)),
IF(CONCATENATE($A21,$B21)="CSCORIO",INDEX(CSCORIO!$B:$B,MATCH($C21,CSCORIO!$A:$A,0)),
IF(CONCATENATE($A21,$B21)="MERC",INDEX(MERCADO!$B:$B,MATCH($C21,MERCADO!$A:$A,0)),
IF(CONCATENATE($A21,$B21)="CCOMP",INDEX(COMPOSICAO!$B:$B,MATCH($C21,COMPOSICAO!$A:$A,0)),""
))))))))),"*Verificar código*"))</f>
        <v/>
      </c>
      <c r="E21" s="347"/>
      <c r="F21" s="348"/>
      <c r="G21" s="348"/>
      <c r="H21" s="349"/>
      <c r="I21" s="349"/>
      <c r="J21" s="331"/>
      <c r="K21" s="331"/>
    </row>
  </sheetData>
  <mergeCells count="7">
    <mergeCell ref="B5:G5"/>
    <mergeCell ref="A6:G6"/>
    <mergeCell ref="A11:G11"/>
    <mergeCell ref="A1:K1"/>
    <mergeCell ref="B3:I3"/>
    <mergeCell ref="B2:I2"/>
    <mergeCell ref="B4:G4"/>
  </mergeCells>
  <conditionalFormatting sqref="D13:E16 D8:E9 H8:H9 D17:D21 E17:E20 H13:H20">
    <cfRule type="expression" dxfId="0" priority="29">
      <formula>IF($D8="*verificar código*",TRUE,FALSE)</formula>
    </cfRule>
  </conditionalFormatting>
  <dataValidations count="3">
    <dataValidation type="list" errorStyle="warning" allowBlank="1" showInputMessage="1" showErrorMessage="1" error="Selecionar Referencial compatível" sqref="XEV1:XFD3">
      <formula1>DADOS</formula1>
    </dataValidation>
    <dataValidation type="list" allowBlank="1" showInputMessage="1" showErrorMessage="1" errorTitle="Entrar informação" error="Informar referencial de preço válido." sqref="B8:B9 B13:B20">
      <formula1>DADOS</formula1>
    </dataValidation>
    <dataValidation type="list" allowBlank="1" showInputMessage="1" showErrorMessage="1" errorTitle="Entrar informação" error="Defina o Tipo:_x000a_I = Insumo_x000a_C = Composição" sqref="A8:A9 A13:A20">
      <formula1>ETAPA</formula1>
    </dataValidation>
  </dataValidations>
  <printOptions horizontalCentered="1"/>
  <pageMargins left="0.39370078740157483" right="0.39370078740157483" top="1.7716535433070868" bottom="0.78740157480314965" header="0.39370078740157483" footer="0.39370078740157483"/>
  <pageSetup paperSize="9" scale="79" fitToHeight="0" pageOrder="overThenDown" orientation="portrait" useFirstPageNumber="1" r:id="rId1"/>
  <headerFooter alignWithMargins="0">
    <oddHeader>&amp;C&amp;G</oddHeader>
    <oddFooter>&amp;R&amp;"Glacial Indifference,Regular"&amp;8Página &amp;P/&amp;N</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9" tint="-0.499984740745262"/>
    <pageSetUpPr fitToPage="1"/>
  </sheetPr>
  <dimension ref="A1:XFC50"/>
  <sheetViews>
    <sheetView zoomScaleNormal="100" zoomScaleSheetLayoutView="100" workbookViewId="0">
      <selection activeCell="B3" sqref="B3:E3"/>
    </sheetView>
  </sheetViews>
  <sheetFormatPr defaultColWidth="0" defaultRowHeight="14.25" zeroHeight="1"/>
  <cols>
    <col min="1" max="1" width="14.875" style="73" bestFit="1" customWidth="1"/>
    <col min="2" max="2" width="21.375" style="73" customWidth="1"/>
    <col min="3" max="3" width="13.5" style="73" customWidth="1"/>
    <col min="4" max="5" width="11.75" style="73" customWidth="1"/>
    <col min="6" max="6" width="0" style="26" hidden="1" customWidth="1"/>
    <col min="7" max="16383" width="9" style="26" hidden="1"/>
    <col min="16384" max="16384" width="0.875" style="26" customWidth="1"/>
  </cols>
  <sheetData>
    <row r="1" spans="1:996 16376:16376" ht="28.35" customHeight="1">
      <c r="A1" s="469" t="s">
        <v>4815</v>
      </c>
      <c r="B1" s="469"/>
      <c r="C1" s="469"/>
      <c r="D1" s="469"/>
      <c r="E1" s="469"/>
    </row>
    <row r="2" spans="1:996 16376:16376" s="17" customFormat="1" ht="30" customHeight="1">
      <c r="A2" s="203" t="str">
        <f>BDI!$A$4</f>
        <v>OBRA:</v>
      </c>
      <c r="B2" s="471" t="str">
        <f>ORCAMENTO!C2</f>
        <v>CONSTRUÇÃO DE FAIXAS ELEVADAS EM DIVERSAS RUAS</v>
      </c>
      <c r="C2" s="471"/>
      <c r="D2" s="471"/>
      <c r="E2" s="471"/>
      <c r="F2" s="229"/>
      <c r="G2" s="183"/>
      <c r="H2" s="183"/>
      <c r="I2" s="183"/>
      <c r="J2" s="138"/>
      <c r="K2" s="138"/>
      <c r="L2" s="134"/>
      <c r="M2" s="16"/>
      <c r="N2" s="16"/>
      <c r="O2" s="16"/>
      <c r="P2" s="135"/>
      <c r="Q2" s="136"/>
      <c r="R2" s="137"/>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203" t="str">
        <f>BDI!$A$5</f>
        <v>ENDEREÇO:</v>
      </c>
      <c r="B3" s="457" t="str">
        <f>ORCAMENTO!C3</f>
        <v>BAIXO GUANDU - ES e IBITUBA</v>
      </c>
      <c r="C3" s="457"/>
      <c r="D3" s="457"/>
      <c r="E3" s="457"/>
      <c r="F3" s="229"/>
      <c r="G3" s="183"/>
      <c r="H3" s="183"/>
      <c r="I3" s="183"/>
      <c r="J3" s="139"/>
      <c r="K3" s="139"/>
      <c r="L3" s="134"/>
      <c r="M3" s="16"/>
      <c r="N3" s="16"/>
      <c r="O3" s="16"/>
      <c r="P3" s="135"/>
      <c r="Q3" s="136"/>
      <c r="R3" s="137"/>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1853</v>
      </c>
    </row>
    <row r="4" spans="1:996 16376:16376">
      <c r="A4" s="230" t="s">
        <v>941</v>
      </c>
      <c r="B4" s="467" t="s">
        <v>944</v>
      </c>
      <c r="C4" s="467"/>
      <c r="D4" s="231" t="s">
        <v>20</v>
      </c>
      <c r="E4" s="231" t="s">
        <v>943</v>
      </c>
    </row>
    <row r="5" spans="1:996 16376:16376" ht="72" customHeight="1">
      <c r="A5" s="232">
        <v>1</v>
      </c>
      <c r="B5" s="468"/>
      <c r="C5" s="468"/>
      <c r="D5" s="233"/>
      <c r="E5" s="234">
        <f>LARGE(E13,1)</f>
        <v>0</v>
      </c>
    </row>
    <row r="6" spans="1:996 16376:16376" ht="5.65" customHeight="1">
      <c r="A6" s="235"/>
      <c r="B6" s="236"/>
      <c r="C6" s="235"/>
      <c r="D6" s="235"/>
      <c r="E6" s="235"/>
    </row>
    <row r="7" spans="1:996 16376:16376">
      <c r="A7" s="470" t="s">
        <v>4799</v>
      </c>
      <c r="B7" s="470" t="s">
        <v>4800</v>
      </c>
      <c r="C7" s="470" t="s">
        <v>4806</v>
      </c>
      <c r="D7" s="470" t="s">
        <v>943</v>
      </c>
      <c r="E7" s="470"/>
    </row>
    <row r="8" spans="1:996 16376:16376">
      <c r="A8" s="470"/>
      <c r="B8" s="470"/>
      <c r="C8" s="470"/>
      <c r="D8" s="237" t="s">
        <v>942</v>
      </c>
      <c r="E8" s="237" t="s">
        <v>1854</v>
      </c>
    </row>
    <row r="9" spans="1:996 16376:16376">
      <c r="A9" s="470"/>
      <c r="B9" s="470"/>
      <c r="C9" s="470"/>
      <c r="D9" s="238">
        <v>44652</v>
      </c>
      <c r="E9" s="238">
        <f>ORCAMENTO!J3</f>
        <v>45200</v>
      </c>
    </row>
    <row r="10" spans="1:996 16376:16376" ht="28.5" customHeight="1">
      <c r="A10" s="239"/>
      <c r="B10" s="240"/>
      <c r="C10" s="241"/>
      <c r="D10" s="242"/>
      <c r="E10" s="243">
        <f>D10</f>
        <v>0</v>
      </c>
    </row>
    <row r="11" spans="1:996 16376:16376" ht="28.5" customHeight="1">
      <c r="A11" s="239"/>
      <c r="B11" s="240"/>
      <c r="C11" s="241"/>
      <c r="D11" s="242"/>
      <c r="E11" s="243">
        <f>D11</f>
        <v>0</v>
      </c>
    </row>
    <row r="12" spans="1:996 16376:16376" ht="28.5" customHeight="1">
      <c r="A12" s="239"/>
      <c r="B12" s="240"/>
      <c r="C12" s="241"/>
      <c r="D12" s="242"/>
      <c r="E12" s="243">
        <f>D12</f>
        <v>0</v>
      </c>
    </row>
    <row r="13" spans="1:996 16376:16376">
      <c r="A13" s="465" t="s">
        <v>4809</v>
      </c>
      <c r="B13" s="244" t="s">
        <v>4807</v>
      </c>
      <c r="C13" s="245"/>
      <c r="D13" s="246" t="s">
        <v>4801</v>
      </c>
      <c r="E13" s="247">
        <f>ROUND(AVERAGE(E10:E12),2)</f>
        <v>0</v>
      </c>
    </row>
    <row r="14" spans="1:996 16376:16376">
      <c r="A14" s="466"/>
      <c r="B14" s="244" t="s">
        <v>4808</v>
      </c>
      <c r="C14" s="245"/>
      <c r="D14" s="246" t="s">
        <v>5848</v>
      </c>
      <c r="E14" s="247">
        <f>ROUND(MEDIAN(E10:E12),2)</f>
        <v>0</v>
      </c>
    </row>
    <row r="15" spans="1:996 16376:16376"/>
    <row r="16" spans="1:996 16376:16376"/>
    <row r="17"/>
    <row r="18"/>
    <row r="19"/>
    <row r="20"/>
    <row r="21"/>
    <row r="22"/>
    <row r="23"/>
    <row r="24"/>
    <row r="25"/>
    <row r="26"/>
    <row r="27"/>
    <row r="28"/>
    <row r="29"/>
    <row r="39"/>
    <row r="40"/>
    <row r="41"/>
    <row r="42"/>
    <row r="43"/>
    <row r="44"/>
    <row r="45"/>
    <row r="46"/>
    <row r="47"/>
    <row r="48"/>
    <row r="49"/>
    <row r="50"/>
  </sheetData>
  <mergeCells count="10">
    <mergeCell ref="A13:A14"/>
    <mergeCell ref="B4:C4"/>
    <mergeCell ref="B5:C5"/>
    <mergeCell ref="A1:E1"/>
    <mergeCell ref="D7:E7"/>
    <mergeCell ref="C7:C9"/>
    <mergeCell ref="B7:B9"/>
    <mergeCell ref="A7:A9"/>
    <mergeCell ref="B2:E2"/>
    <mergeCell ref="B3:E3"/>
  </mergeCells>
  <dataValidations disablePrompts="1" count="1">
    <dataValidation type="list" errorStyle="warning" allowBlank="1" showInputMessage="1" showErrorMessage="1" error="Selecionar Referencial compatível" sqref="XEV2:XFD3">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5" tint="-0.499984740745262"/>
    <pageSetUpPr fitToPage="1"/>
  </sheetPr>
  <dimension ref="A1:XEN35"/>
  <sheetViews>
    <sheetView view="pageBreakPreview" zoomScaleNormal="100" zoomScaleSheetLayoutView="100" workbookViewId="0">
      <selection activeCell="H16" sqref="H16"/>
    </sheetView>
  </sheetViews>
  <sheetFormatPr defaultColWidth="9" defaultRowHeight="14.25" zeroHeight="1"/>
  <cols>
    <col min="1" max="1" width="9" style="25" customWidth="1"/>
    <col min="2" max="2" width="44.875" style="25" bestFit="1" customWidth="1"/>
    <col min="3" max="3" width="11.875" style="25" customWidth="1"/>
    <col min="4" max="8" width="12.625" style="25" customWidth="1"/>
    <col min="9" max="9" width="9" style="110" customWidth="1"/>
    <col min="10" max="10" width="5" style="110" customWidth="1"/>
    <col min="11" max="11" width="13.375" style="110" bestFit="1" customWidth="1"/>
    <col min="12" max="12" width="13.5" style="110" customWidth="1"/>
    <col min="13" max="14" width="9" style="110"/>
    <col min="15" max="16384" width="9" style="25"/>
  </cols>
  <sheetData>
    <row r="1" spans="1:988 16368:16368" s="20" customFormat="1" ht="24.95" customHeight="1">
      <c r="A1" s="454" t="s">
        <v>4813</v>
      </c>
      <c r="B1" s="454"/>
      <c r="C1" s="454"/>
      <c r="D1" s="454"/>
      <c r="E1" s="454"/>
      <c r="F1" s="454"/>
      <c r="G1" s="454"/>
      <c r="H1" s="454"/>
      <c r="I1" s="100"/>
      <c r="J1" s="104"/>
      <c r="K1" s="105"/>
      <c r="L1" s="105"/>
      <c r="M1" s="105"/>
      <c r="N1" s="105"/>
      <c r="O1" s="21"/>
      <c r="P1" s="21"/>
      <c r="Q1" s="21"/>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21"/>
      <c r="XEN1" s="20" t="s">
        <v>939</v>
      </c>
    </row>
    <row r="2" spans="1:988 16368:16368" s="20" customFormat="1" ht="34.9" customHeight="1">
      <c r="A2" s="350" t="str">
        <f>BDI!$A$4</f>
        <v>OBRA:</v>
      </c>
      <c r="B2" s="474" t="str">
        <f>ORCAMENTO!C2</f>
        <v>CONSTRUÇÃO DE FAIXAS ELEVADAS EM DIVERSAS RUAS</v>
      </c>
      <c r="C2" s="475"/>
      <c r="D2" s="475"/>
      <c r="E2" s="475"/>
      <c r="F2" s="475"/>
      <c r="G2" s="475"/>
      <c r="H2" s="475"/>
      <c r="I2" s="100"/>
      <c r="J2" s="106"/>
      <c r="K2" s="105"/>
      <c r="L2" s="105"/>
      <c r="M2" s="105"/>
      <c r="N2" s="105"/>
      <c r="O2" s="21"/>
      <c r="P2" s="21"/>
      <c r="Q2" s="21"/>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21"/>
      <c r="XEN2" s="20" t="s">
        <v>23</v>
      </c>
    </row>
    <row r="3" spans="1:988 16368:16368" s="20" customFormat="1" ht="20.100000000000001" customHeight="1">
      <c r="A3" s="350" t="str">
        <f>BDI!$A$5</f>
        <v>ENDEREÇO:</v>
      </c>
      <c r="B3" s="472" t="str">
        <f>ORCAMENTO!C3</f>
        <v>BAIXO GUANDU - ES e IBITUBA</v>
      </c>
      <c r="C3" s="472"/>
      <c r="D3" s="472"/>
      <c r="E3" s="472"/>
      <c r="F3" s="472"/>
      <c r="G3" s="472"/>
      <c r="H3" s="472"/>
      <c r="I3" s="100"/>
      <c r="J3" s="106"/>
      <c r="K3" s="105"/>
      <c r="L3" s="105"/>
      <c r="M3" s="105"/>
      <c r="N3" s="105"/>
      <c r="O3" s="21"/>
      <c r="P3" s="21"/>
      <c r="Q3" s="21"/>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21"/>
      <c r="XEN3" s="20" t="s">
        <v>1853</v>
      </c>
    </row>
    <row r="4" spans="1:988 16368:16368" s="23" customFormat="1" ht="20.100000000000001" customHeight="1">
      <c r="A4" s="249" t="s">
        <v>932</v>
      </c>
      <c r="B4" s="249" t="s">
        <v>944</v>
      </c>
      <c r="C4" s="249" t="s">
        <v>2014</v>
      </c>
      <c r="D4" s="250">
        <v>1</v>
      </c>
      <c r="E4" s="250">
        <f>D4+1</f>
        <v>2</v>
      </c>
      <c r="F4" s="250">
        <f t="shared" ref="F4" si="0">E4+1</f>
        <v>3</v>
      </c>
      <c r="G4" s="250">
        <f t="shared" ref="G4" si="1">F4+1</f>
        <v>4</v>
      </c>
      <c r="H4" s="250">
        <f t="shared" ref="H4" si="2">G4+1</f>
        <v>5</v>
      </c>
      <c r="I4" s="102"/>
      <c r="J4" s="102"/>
      <c r="K4" s="102"/>
      <c r="L4" s="102"/>
      <c r="M4" s="102"/>
      <c r="N4" s="102"/>
    </row>
    <row r="5" spans="1:988 16368:16368" s="24" customFormat="1" ht="15.75" customHeight="1">
      <c r="A5" s="466">
        <v>1</v>
      </c>
      <c r="B5" s="473" t="str">
        <f>INDEX(ORCAMENTO!$E:$E,MATCH($A5,ORCAMENTO!$B:$B,0))</f>
        <v>SERVIÇOS PRELIMINARES</v>
      </c>
      <c r="C5" s="251">
        <f>INDEX(ORCAMENTO!$J:$J,MATCH($A5,ORCAMENTO!$B:$B,0))</f>
        <v>6510.08</v>
      </c>
      <c r="D5" s="252">
        <f t="shared" ref="D5:H5" si="3">D6*$C5</f>
        <v>6510.08</v>
      </c>
      <c r="E5" s="252">
        <f t="shared" si="3"/>
        <v>0</v>
      </c>
      <c r="F5" s="252">
        <f t="shared" si="3"/>
        <v>0</v>
      </c>
      <c r="G5" s="252">
        <f t="shared" si="3"/>
        <v>0</v>
      </c>
      <c r="H5" s="252">
        <f t="shared" si="3"/>
        <v>0</v>
      </c>
      <c r="I5" s="102"/>
      <c r="J5" s="101" t="s">
        <v>4798</v>
      </c>
      <c r="K5" s="103">
        <f t="shared" ref="K5:K8" si="4">SUM(D5:H5)</f>
        <v>6510.08</v>
      </c>
      <c r="L5" s="107">
        <f>K5-C5</f>
        <v>0</v>
      </c>
      <c r="M5" s="102"/>
      <c r="N5" s="102"/>
    </row>
    <row r="6" spans="1:988 16368:16368" s="24" customFormat="1" ht="13.5" customHeight="1">
      <c r="A6" s="466"/>
      <c r="B6" s="473"/>
      <c r="C6" s="253">
        <f>C5/$C$15</f>
        <v>1.6985397694762847E-2</v>
      </c>
      <c r="D6" s="254">
        <v>1</v>
      </c>
      <c r="E6" s="254"/>
      <c r="F6" s="254"/>
      <c r="G6" s="254"/>
      <c r="H6" s="254"/>
      <c r="I6" s="102"/>
      <c r="J6" s="101" t="s">
        <v>901</v>
      </c>
      <c r="K6" s="108">
        <f t="shared" si="4"/>
        <v>1</v>
      </c>
      <c r="L6" s="102"/>
      <c r="M6" s="102"/>
      <c r="N6" s="102"/>
    </row>
    <row r="7" spans="1:988 16368:16368" s="24" customFormat="1" ht="15.75" customHeight="1">
      <c r="A7" s="466">
        <v>2</v>
      </c>
      <c r="B7" s="473" t="str">
        <f>INDEX(ORCAMENTO!$E:$E,MATCH(A7,ORCAMENTO!$B:$B,0))</f>
        <v>DEMOLIÇÕES, RETIRADAS E PREPARAÇÃO PARA PAVIMENTO</v>
      </c>
      <c r="C7" s="251">
        <f>INDEX(ORCAMENTO!$J:$J,MATCH($A7,ORCAMENTO!$B:$B,0))</f>
        <v>91278.94</v>
      </c>
      <c r="D7" s="252">
        <f t="shared" ref="D7:H7" si="5">D8*$C7</f>
        <v>18255.788</v>
      </c>
      <c r="E7" s="252">
        <f t="shared" si="5"/>
        <v>18255.788</v>
      </c>
      <c r="F7" s="252">
        <f t="shared" si="5"/>
        <v>18255.788</v>
      </c>
      <c r="G7" s="252">
        <f t="shared" si="5"/>
        <v>18255.788</v>
      </c>
      <c r="H7" s="252">
        <f t="shared" si="5"/>
        <v>18255.788</v>
      </c>
      <c r="I7" s="102"/>
      <c r="J7" s="101" t="s">
        <v>4798</v>
      </c>
      <c r="K7" s="103">
        <f t="shared" si="4"/>
        <v>91278.94</v>
      </c>
      <c r="L7" s="107">
        <f>K7-C7</f>
        <v>0</v>
      </c>
      <c r="M7" s="102"/>
      <c r="N7" s="102"/>
    </row>
    <row r="8" spans="1:988 16368:16368" s="24" customFormat="1" ht="13.5" customHeight="1">
      <c r="A8" s="466"/>
      <c r="B8" s="473"/>
      <c r="C8" s="253">
        <f>C7/$C$15</f>
        <v>0.23815515278712338</v>
      </c>
      <c r="D8" s="254">
        <v>0.2</v>
      </c>
      <c r="E8" s="254">
        <v>0.2</v>
      </c>
      <c r="F8" s="254">
        <v>0.2</v>
      </c>
      <c r="G8" s="254">
        <v>0.2</v>
      </c>
      <c r="H8" s="254">
        <v>0.2</v>
      </c>
      <c r="I8" s="102"/>
      <c r="J8" s="101" t="s">
        <v>901</v>
      </c>
      <c r="K8" s="108">
        <f t="shared" si="4"/>
        <v>1</v>
      </c>
      <c r="L8" s="102"/>
      <c r="M8" s="102"/>
      <c r="N8" s="102"/>
    </row>
    <row r="9" spans="1:988 16368:16368" s="24" customFormat="1" ht="13.5" customHeight="1">
      <c r="A9" s="466">
        <v>3</v>
      </c>
      <c r="B9" s="473" t="str">
        <f>INDEX(ORCAMENTO!$E:$E,MATCH(A9,ORCAMENTO!$B:$B,0))</f>
        <v>PAVIMENTAÇÃO</v>
      </c>
      <c r="C9" s="251">
        <f>INDEX(ORCAMENTO!$J:$J,MATCH($A9,ORCAMENTO!$B:$B,0))</f>
        <v>211920.21000000002</v>
      </c>
      <c r="D9" s="252">
        <f t="shared" ref="D9:H11" si="6">D10*$C9</f>
        <v>42384.042000000009</v>
      </c>
      <c r="E9" s="252">
        <f t="shared" si="6"/>
        <v>42384.042000000009</v>
      </c>
      <c r="F9" s="252">
        <f t="shared" si="6"/>
        <v>42384.042000000009</v>
      </c>
      <c r="G9" s="252">
        <f t="shared" si="6"/>
        <v>42384.042000000009</v>
      </c>
      <c r="H9" s="252">
        <f t="shared" si="6"/>
        <v>42384.042000000009</v>
      </c>
      <c r="I9" s="102"/>
      <c r="J9" s="101" t="s">
        <v>4798</v>
      </c>
      <c r="K9" s="103">
        <f t="shared" ref="K9:K14" si="7">SUM(D11:H11)</f>
        <v>44598.75</v>
      </c>
      <c r="L9" s="107">
        <f>K9-C11</f>
        <v>0</v>
      </c>
      <c r="M9" s="102"/>
      <c r="N9" s="102"/>
    </row>
    <row r="10" spans="1:988 16368:16368" s="24" customFormat="1" ht="13.5" customHeight="1">
      <c r="A10" s="466"/>
      <c r="B10" s="473"/>
      <c r="C10" s="253">
        <f>C9/$C$15</f>
        <v>0.55291932609240724</v>
      </c>
      <c r="D10" s="254">
        <v>0.2</v>
      </c>
      <c r="E10" s="254">
        <v>0.2</v>
      </c>
      <c r="F10" s="254">
        <v>0.2</v>
      </c>
      <c r="G10" s="254">
        <v>0.2</v>
      </c>
      <c r="H10" s="254">
        <v>0.2</v>
      </c>
      <c r="I10" s="102"/>
      <c r="J10" s="101" t="s">
        <v>901</v>
      </c>
      <c r="K10" s="108">
        <f t="shared" si="7"/>
        <v>1</v>
      </c>
      <c r="L10" s="102"/>
      <c r="M10" s="102"/>
      <c r="N10" s="102"/>
    </row>
    <row r="11" spans="1:988 16368:16368" s="24" customFormat="1" ht="17.25" customHeight="1">
      <c r="A11" s="466">
        <v>4</v>
      </c>
      <c r="B11" s="473" t="str">
        <f>INDEX(ORCAMENTO!$E:$E,MATCH(A11,ORCAMENTO!$B:$B,0))</f>
        <v>SINALIZAÇÃO</v>
      </c>
      <c r="C11" s="251">
        <f>INDEX(ORCAMENTO!$J:$J,MATCH($A11,ORCAMENTO!$B:$B,0))</f>
        <v>44598.75</v>
      </c>
      <c r="D11" s="252">
        <f t="shared" si="6"/>
        <v>8919.75</v>
      </c>
      <c r="E11" s="252">
        <f t="shared" si="6"/>
        <v>8919.75</v>
      </c>
      <c r="F11" s="252">
        <f t="shared" si="6"/>
        <v>8919.75</v>
      </c>
      <c r="G11" s="252">
        <f t="shared" si="6"/>
        <v>8919.75</v>
      </c>
      <c r="H11" s="252">
        <f t="shared" si="6"/>
        <v>8919.75</v>
      </c>
      <c r="I11" s="102"/>
      <c r="J11" s="101" t="s">
        <v>4798</v>
      </c>
      <c r="K11" s="103">
        <f t="shared" si="7"/>
        <v>28967.119999999999</v>
      </c>
      <c r="L11" s="107">
        <f>K11-C13</f>
        <v>0</v>
      </c>
      <c r="M11" s="102"/>
      <c r="N11" s="102"/>
    </row>
    <row r="12" spans="1:988 16368:16368" s="24" customFormat="1" ht="20.100000000000001" customHeight="1">
      <c r="A12" s="466"/>
      <c r="B12" s="473"/>
      <c r="C12" s="253">
        <f>C11/$C$15</f>
        <v>0.11636224215974374</v>
      </c>
      <c r="D12" s="254">
        <v>0.2</v>
      </c>
      <c r="E12" s="254">
        <v>0.2</v>
      </c>
      <c r="F12" s="254">
        <v>0.2</v>
      </c>
      <c r="G12" s="254">
        <v>0.2</v>
      </c>
      <c r="H12" s="254">
        <v>0.2</v>
      </c>
      <c r="I12" s="102"/>
      <c r="J12" s="101" t="s">
        <v>901</v>
      </c>
      <c r="K12" s="108">
        <f t="shared" si="7"/>
        <v>1</v>
      </c>
      <c r="L12" s="102"/>
      <c r="M12" s="102"/>
      <c r="N12" s="102"/>
    </row>
    <row r="13" spans="1:988 16368:16368" s="24" customFormat="1" ht="20.100000000000001" customHeight="1">
      <c r="A13" s="466">
        <v>5</v>
      </c>
      <c r="B13" s="473" t="str">
        <f>INDEX(ORCAMENTO!$E:$E,MATCH(A13,ORCAMENTO!$B:$B,0))</f>
        <v>ESTRUTURA DE DRENAGEM</v>
      </c>
      <c r="C13" s="251">
        <f>INDEX(ORCAMENTO!$J:$J,MATCH($A13,ORCAMENTO!$B:$B,0))</f>
        <v>28967.119999999999</v>
      </c>
      <c r="D13" s="252">
        <f t="shared" ref="D13:H13" si="8">D14*$C13</f>
        <v>5793.424</v>
      </c>
      <c r="E13" s="252">
        <f t="shared" si="8"/>
        <v>5793.424</v>
      </c>
      <c r="F13" s="252">
        <f t="shared" si="8"/>
        <v>5793.424</v>
      </c>
      <c r="G13" s="252">
        <f t="shared" si="8"/>
        <v>5793.424</v>
      </c>
      <c r="H13" s="252">
        <f t="shared" si="8"/>
        <v>5793.424</v>
      </c>
      <c r="I13" s="102"/>
      <c r="J13" s="101" t="s">
        <v>4798</v>
      </c>
      <c r="K13" s="103">
        <f t="shared" si="7"/>
        <v>383275.10000000003</v>
      </c>
      <c r="L13" s="107">
        <f>K13-C15</f>
        <v>0</v>
      </c>
      <c r="M13" s="102"/>
      <c r="N13" s="102"/>
    </row>
    <row r="14" spans="1:988 16368:16368" s="24" customFormat="1" ht="20.100000000000001" customHeight="1">
      <c r="A14" s="466"/>
      <c r="B14" s="473"/>
      <c r="C14" s="253">
        <f>C13/$C$15</f>
        <v>7.5577881265962737E-2</v>
      </c>
      <c r="D14" s="254">
        <v>0.2</v>
      </c>
      <c r="E14" s="254">
        <v>0.2</v>
      </c>
      <c r="F14" s="254">
        <v>0.2</v>
      </c>
      <c r="G14" s="254">
        <v>0.2</v>
      </c>
      <c r="H14" s="254">
        <v>0.2</v>
      </c>
      <c r="I14" s="102"/>
      <c r="J14" s="101" t="s">
        <v>901</v>
      </c>
      <c r="K14" s="108">
        <f t="shared" si="7"/>
        <v>1</v>
      </c>
      <c r="L14" s="102"/>
      <c r="M14" s="102"/>
      <c r="N14" s="102"/>
    </row>
    <row r="15" spans="1:988 16368:16368" s="24" customFormat="1" ht="20.100000000000001" customHeight="1">
      <c r="A15" s="476" t="s">
        <v>4833</v>
      </c>
      <c r="B15" s="476"/>
      <c r="C15" s="255">
        <f t="shared" ref="C15:H15" si="9">SUMIF($J$5:$J$13,$J13,C$5:C$14)</f>
        <v>383275.10000000003</v>
      </c>
      <c r="D15" s="256">
        <f t="shared" si="9"/>
        <v>81863.084000000003</v>
      </c>
      <c r="E15" s="256">
        <f t="shared" si="9"/>
        <v>75353.004000000015</v>
      </c>
      <c r="F15" s="256">
        <f t="shared" si="9"/>
        <v>75353.004000000015</v>
      </c>
      <c r="G15" s="256">
        <f t="shared" si="9"/>
        <v>75353.004000000015</v>
      </c>
      <c r="H15" s="256">
        <f t="shared" si="9"/>
        <v>75353.004000000015</v>
      </c>
      <c r="I15" s="102"/>
      <c r="J15" s="102"/>
      <c r="K15" s="248"/>
      <c r="L15" s="102"/>
      <c r="M15" s="102"/>
      <c r="N15" s="102"/>
    </row>
    <row r="16" spans="1:988 16368:16368" s="24" customFormat="1" ht="20.100000000000001" customHeight="1">
      <c r="A16" s="476" t="s">
        <v>4836</v>
      </c>
      <c r="B16" s="476"/>
      <c r="C16" s="257">
        <f>SUMIF($J$5:$J$12,$J14,C$5:C$14)</f>
        <v>0.92442211873403723</v>
      </c>
      <c r="D16" s="258">
        <f t="shared" ref="D16" si="10">D15/$C$15</f>
        <v>0.21358831815581025</v>
      </c>
      <c r="E16" s="258">
        <f t="shared" ref="E16:H16" si="11">E15/$C$15</f>
        <v>0.19660292046104746</v>
      </c>
      <c r="F16" s="258">
        <f t="shared" si="11"/>
        <v>0.19660292046104746</v>
      </c>
      <c r="G16" s="258">
        <f t="shared" si="11"/>
        <v>0.19660292046104746</v>
      </c>
      <c r="H16" s="258">
        <f t="shared" si="11"/>
        <v>0.19660292046104746</v>
      </c>
      <c r="I16" s="102"/>
      <c r="J16" s="102"/>
      <c r="K16" s="108"/>
      <c r="L16" s="102"/>
      <c r="M16" s="102"/>
      <c r="N16" s="102"/>
    </row>
    <row r="17" spans="1:14" s="22" customFormat="1" ht="12" hidden="1">
      <c r="A17" s="476" t="s">
        <v>4834</v>
      </c>
      <c r="B17" s="476"/>
      <c r="C17" s="259"/>
      <c r="D17" s="260">
        <f>D15</f>
        <v>81863.084000000003</v>
      </c>
      <c r="E17" s="260">
        <f t="shared" ref="E17:F18" si="12">E15+D17</f>
        <v>157216.08800000002</v>
      </c>
      <c r="F17" s="260">
        <f t="shared" si="12"/>
        <v>232569.09200000003</v>
      </c>
      <c r="G17" s="260">
        <f t="shared" ref="G17" si="13">G15+F17</f>
        <v>307922.09600000002</v>
      </c>
      <c r="H17" s="260">
        <f t="shared" ref="H17" si="14">H15+G17</f>
        <v>383275.10000000003</v>
      </c>
      <c r="I17" s="109"/>
      <c r="J17" s="109"/>
      <c r="K17" s="109"/>
      <c r="L17" s="109"/>
      <c r="M17" s="109"/>
      <c r="N17" s="109"/>
    </row>
    <row r="18" spans="1:14" s="22" customFormat="1" ht="12" hidden="1">
      <c r="A18" s="476" t="s">
        <v>4835</v>
      </c>
      <c r="B18" s="476"/>
      <c r="C18" s="259"/>
      <c r="D18" s="261">
        <f>D16</f>
        <v>0.21358831815581025</v>
      </c>
      <c r="E18" s="261">
        <f t="shared" si="12"/>
        <v>0.41019123861685769</v>
      </c>
      <c r="F18" s="261">
        <f t="shared" si="12"/>
        <v>0.60679415907790513</v>
      </c>
      <c r="G18" s="261">
        <f t="shared" ref="G18" si="15">G16+F18</f>
        <v>0.80339707953895256</v>
      </c>
      <c r="H18" s="261">
        <f t="shared" ref="H18" si="16">H16+G18</f>
        <v>1</v>
      </c>
      <c r="I18" s="109"/>
      <c r="J18" s="109"/>
      <c r="K18" s="109"/>
      <c r="L18" s="109"/>
      <c r="M18" s="109"/>
      <c r="N18" s="109"/>
    </row>
    <row r="19" spans="1:14" s="22" customFormat="1" ht="12" hidden="1">
      <c r="I19" s="109"/>
      <c r="J19" s="109"/>
      <c r="K19" s="109"/>
      <c r="L19" s="109"/>
      <c r="M19" s="109"/>
      <c r="N19" s="109"/>
    </row>
    <row r="20" spans="1:14" s="22" customFormat="1" ht="12" hidden="1">
      <c r="I20" s="109"/>
      <c r="J20" s="109"/>
      <c r="K20" s="109"/>
      <c r="L20" s="109"/>
      <c r="M20" s="109"/>
      <c r="N20" s="109"/>
    </row>
    <row r="21" spans="1:14" s="22" customFormat="1" ht="12" hidden="1">
      <c r="I21" s="109"/>
      <c r="J21" s="109"/>
      <c r="K21" s="109"/>
      <c r="L21" s="109"/>
      <c r="M21" s="109"/>
      <c r="N21" s="109"/>
    </row>
    <row r="22" spans="1:14" s="22" customFormat="1" ht="12" hidden="1">
      <c r="I22" s="109"/>
      <c r="J22" s="109"/>
      <c r="K22" s="109"/>
      <c r="L22" s="109"/>
      <c r="M22" s="109"/>
      <c r="N22" s="109"/>
    </row>
    <row r="23" spans="1:14" s="22" customFormat="1" ht="12" hidden="1">
      <c r="I23" s="109"/>
      <c r="J23" s="109"/>
      <c r="K23" s="109"/>
      <c r="L23" s="109"/>
      <c r="M23" s="109"/>
      <c r="N23" s="109"/>
    </row>
    <row r="24" spans="1:14" s="22" customFormat="1" ht="12" hidden="1">
      <c r="I24" s="109"/>
      <c r="J24" s="109"/>
      <c r="K24" s="109"/>
      <c r="L24" s="109"/>
      <c r="M24" s="109"/>
      <c r="N24" s="109"/>
    </row>
    <row r="25" spans="1:14" s="22" customFormat="1" ht="12" hidden="1">
      <c r="I25" s="109"/>
      <c r="J25" s="109"/>
      <c r="K25" s="109"/>
      <c r="L25" s="109"/>
      <c r="M25" s="109"/>
      <c r="N25" s="109"/>
    </row>
    <row r="26" spans="1:14" s="22" customFormat="1" ht="12" hidden="1">
      <c r="I26" s="109"/>
      <c r="J26" s="109"/>
      <c r="K26" s="109"/>
      <c r="L26" s="109"/>
      <c r="M26" s="109"/>
      <c r="N26" s="109"/>
    </row>
    <row r="27" spans="1:14" s="22" customFormat="1" ht="12" hidden="1">
      <c r="I27" s="109"/>
      <c r="J27" s="109"/>
      <c r="K27" s="109"/>
      <c r="L27" s="109"/>
      <c r="M27" s="109"/>
      <c r="N27" s="109"/>
    </row>
    <row r="28" spans="1:14" s="22" customFormat="1" ht="12" hidden="1">
      <c r="I28" s="109"/>
      <c r="J28" s="109"/>
      <c r="K28" s="109"/>
      <c r="L28" s="109"/>
      <c r="M28" s="109"/>
      <c r="N28" s="109"/>
    </row>
    <row r="29" spans="1:14" s="22" customFormat="1" ht="12" hidden="1">
      <c r="I29" s="109"/>
      <c r="J29" s="109"/>
      <c r="K29" s="109"/>
      <c r="L29" s="109"/>
      <c r="M29" s="109"/>
      <c r="N29" s="109"/>
    </row>
    <row r="30" spans="1:14" s="22" customFormat="1" ht="12" hidden="1">
      <c r="I30" s="109"/>
      <c r="J30" s="109"/>
      <c r="K30" s="109"/>
      <c r="L30" s="109"/>
      <c r="M30" s="109"/>
      <c r="N30" s="109"/>
    </row>
    <row r="31" spans="1:14" s="22" customFormat="1" ht="12" hidden="1">
      <c r="I31" s="109"/>
      <c r="J31" s="109"/>
      <c r="K31" s="109"/>
      <c r="L31" s="109"/>
      <c r="M31" s="109"/>
      <c r="N31" s="109"/>
    </row>
    <row r="32" spans="1:14" s="22" customFormat="1" ht="12" hidden="1">
      <c r="I32" s="109"/>
      <c r="J32" s="109"/>
      <c r="K32" s="109"/>
      <c r="L32" s="109"/>
      <c r="M32" s="109"/>
      <c r="N32" s="109"/>
    </row>
    <row r="33" spans="1:14" s="22" customFormat="1" ht="12" hidden="1">
      <c r="I33" s="109"/>
      <c r="J33" s="109"/>
      <c r="K33" s="109"/>
      <c r="L33" s="109"/>
      <c r="M33" s="109"/>
      <c r="N33" s="109"/>
    </row>
    <row r="34" spans="1:14" hidden="1">
      <c r="A34" s="22"/>
      <c r="B34" s="22"/>
      <c r="C34" s="22"/>
      <c r="D34" s="22"/>
      <c r="E34" s="22"/>
      <c r="F34" s="22"/>
      <c r="G34" s="22"/>
      <c r="H34" s="22"/>
    </row>
    <row r="35" spans="1:14" hidden="1">
      <c r="A35" s="22"/>
      <c r="B35" s="22"/>
      <c r="C35" s="22"/>
      <c r="D35" s="22"/>
      <c r="E35" s="22"/>
      <c r="F35" s="22"/>
      <c r="G35" s="22"/>
      <c r="H35" s="22"/>
    </row>
  </sheetData>
  <mergeCells count="17">
    <mergeCell ref="A16:B16"/>
    <mergeCell ref="A17:B17"/>
    <mergeCell ref="A9:A10"/>
    <mergeCell ref="B9:B10"/>
    <mergeCell ref="A18:B18"/>
    <mergeCell ref="A15:B15"/>
    <mergeCell ref="A1:H1"/>
    <mergeCell ref="B3:H3"/>
    <mergeCell ref="B7:B8"/>
    <mergeCell ref="B11:B12"/>
    <mergeCell ref="B13:B14"/>
    <mergeCell ref="A5:A6"/>
    <mergeCell ref="A11:A12"/>
    <mergeCell ref="A13:A14"/>
    <mergeCell ref="B2:H2"/>
    <mergeCell ref="B5:B6"/>
    <mergeCell ref="A7:A8"/>
  </mergeCells>
  <dataValidations disablePrompts="1" count="1">
    <dataValidation type="list" errorStyle="warning" allowBlank="1" showInputMessage="1" showErrorMessage="1" error="Selecionar Referencial compatível" sqref="XEN1:XFD3">
      <formula1>DADOS</formula1>
    </dataValidation>
  </dataValidations>
  <printOptions horizontalCentered="1"/>
  <pageMargins left="0.51181102362204722" right="0.51181102362204722" top="1.7716535433070868" bottom="0.78740157480314965" header="0.31496062992125984" footer="0.31496062992125984"/>
  <pageSetup paperSize="9" scale="97" fitToHeight="0" orientation="landscape" r:id="rId1"/>
  <headerFooter scaleWithDoc="0" alignWithMargins="0">
    <oddHeader>&amp;C&amp;G</oddHeader>
    <oddFooter>&amp;L&amp;"Glacial Indifference,Regular"&amp;8&amp;F&amp;R&amp;"Glacial Indifference,Regular"&amp;8Página &amp;P/&amp;N</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8"/>
  <sheetViews>
    <sheetView workbookViewId="0">
      <selection activeCell="G9" sqref="G9"/>
    </sheetView>
  </sheetViews>
  <sheetFormatPr defaultRowHeight="14.25"/>
  <cols>
    <col min="2" max="2" width="8.25" bestFit="1" customWidth="1"/>
    <col min="4" max="4" width="5.875" bestFit="1" customWidth="1"/>
    <col min="5" max="5" width="8.375" bestFit="1" customWidth="1"/>
    <col min="6" max="6" width="9.125" bestFit="1" customWidth="1"/>
    <col min="7" max="7" width="10.5" bestFit="1" customWidth="1"/>
    <col min="8" max="8" width="9" bestFit="1" customWidth="1"/>
    <col min="9" max="9" width="8.375" bestFit="1" customWidth="1"/>
    <col min="10" max="10" width="2.75" bestFit="1" customWidth="1"/>
    <col min="11" max="11" width="8.375" bestFit="1" customWidth="1"/>
  </cols>
  <sheetData>
    <row r="4" spans="2:11" ht="22.5">
      <c r="B4" s="207" t="s">
        <v>944</v>
      </c>
      <c r="C4" s="208"/>
      <c r="D4" s="208" t="s">
        <v>5860</v>
      </c>
      <c r="E4" s="208" t="s">
        <v>9258</v>
      </c>
      <c r="F4" s="208" t="s">
        <v>6302</v>
      </c>
      <c r="G4" s="207" t="s">
        <v>5863</v>
      </c>
      <c r="H4" s="207" t="s">
        <v>9259</v>
      </c>
      <c r="I4" s="208" t="s">
        <v>9260</v>
      </c>
      <c r="J4" s="207" t="s">
        <v>4566</v>
      </c>
      <c r="K4" s="209"/>
    </row>
    <row r="5" spans="2:11" ht="33.75">
      <c r="B5" s="302" t="s">
        <v>9257</v>
      </c>
      <c r="C5" s="320"/>
      <c r="D5" s="320"/>
      <c r="E5" s="319">
        <f>26.86/6</f>
        <v>4.4766666666666666</v>
      </c>
      <c r="F5" s="319">
        <v>38</v>
      </c>
      <c r="G5" s="319">
        <v>3.7</v>
      </c>
      <c r="H5" s="320">
        <f>(G5*F5)*E5</f>
        <v>629.41933333333327</v>
      </c>
      <c r="I5" s="320">
        <f>H5/1000</f>
        <v>0.62941933333333322</v>
      </c>
      <c r="J5" s="320">
        <v>1.6</v>
      </c>
      <c r="K5" s="320">
        <f>I5*J5</f>
        <v>1.0070709333333332</v>
      </c>
    </row>
    <row r="6" spans="2:11" ht="45">
      <c r="B6" s="302" t="s">
        <v>9255</v>
      </c>
      <c r="C6" s="320"/>
      <c r="D6" s="320"/>
      <c r="E6" s="319">
        <f>14.08/6</f>
        <v>2.3466666666666667</v>
      </c>
      <c r="F6" s="319"/>
      <c r="G6" s="319">
        <f>((36.19*3)+(23.83*3))*2</f>
        <v>360.12</v>
      </c>
      <c r="H6" s="320">
        <f>G6*E6</f>
        <v>845.08159999999998</v>
      </c>
      <c r="I6" s="320">
        <f t="shared" ref="I6:I7" si="0">H6/1000</f>
        <v>0.84508159999999999</v>
      </c>
      <c r="J6" s="320">
        <v>1.6</v>
      </c>
      <c r="K6" s="320">
        <f t="shared" ref="K6:K7" si="1">I6*J6</f>
        <v>1.35213056</v>
      </c>
    </row>
    <row r="7" spans="2:11" ht="33.75">
      <c r="B7" s="302" t="s">
        <v>9256</v>
      </c>
      <c r="C7" s="320"/>
      <c r="D7" s="320">
        <v>3</v>
      </c>
      <c r="E7" s="319">
        <v>2.85</v>
      </c>
      <c r="F7" s="319"/>
      <c r="G7" s="319">
        <f>((35.79+0.4)+(23.43+0.4))*2</f>
        <v>120.03999999999999</v>
      </c>
      <c r="H7" s="320">
        <f>G7*D7*E7</f>
        <v>1026.3420000000001</v>
      </c>
      <c r="I7" s="320">
        <f t="shared" si="0"/>
        <v>1.0263420000000001</v>
      </c>
      <c r="J7" s="320">
        <v>1.6</v>
      </c>
      <c r="K7" s="320">
        <f t="shared" si="1"/>
        <v>1.6421472000000001</v>
      </c>
    </row>
    <row r="8" spans="2:11">
      <c r="B8" s="302"/>
      <c r="C8" s="320"/>
      <c r="D8" s="320"/>
      <c r="E8" s="320"/>
      <c r="F8" s="320"/>
      <c r="G8" s="320"/>
      <c r="H8" s="320"/>
      <c r="I8" s="320"/>
      <c r="J8" s="320"/>
      <c r="K8" s="320">
        <f>F8*E8</f>
        <v>0</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AMC7520"/>
  <sheetViews>
    <sheetView zoomScale="80" zoomScaleNormal="80" workbookViewId="0">
      <pane ySplit="2" topLeftCell="A3" activePane="bottomLeft" state="frozen"/>
      <selection pane="bottomLeft" activeCell="B2" sqref="B2"/>
    </sheetView>
  </sheetViews>
  <sheetFormatPr defaultColWidth="0" defaultRowHeight="11.25" outlineLevelCol="1"/>
  <cols>
    <col min="1" max="1" width="20.625" style="305" customWidth="1"/>
    <col min="2" max="2" width="177.5" style="144" customWidth="1"/>
    <col min="3" max="3" width="5.625" style="145" customWidth="1"/>
    <col min="4" max="4" width="15.625" style="146" customWidth="1"/>
    <col min="5" max="5" width="13.375" style="14" hidden="1" customWidth="1"/>
    <col min="6" max="1013" width="8.375" style="13" hidden="1" customWidth="1"/>
    <col min="1014" max="1014" width="8.375" style="12" hidden="1" customWidth="1"/>
    <col min="1015" max="1016" width="0" style="12" hidden="1" customWidth="1"/>
    <col min="1017" max="1017" width="9" style="12" hidden="1" customWidth="1" outlineLevel="1"/>
    <col min="1018" max="16384" width="9" style="12" hidden="1"/>
  </cols>
  <sheetData>
    <row r="1" spans="1:4" ht="21" customHeight="1">
      <c r="A1" s="147" t="s">
        <v>7383</v>
      </c>
      <c r="B1" s="140">
        <v>45200</v>
      </c>
      <c r="C1" s="316" t="s">
        <v>5837</v>
      </c>
      <c r="D1" s="316"/>
    </row>
    <row r="2" spans="1:4" ht="21" customHeight="1">
      <c r="A2" s="304" t="s">
        <v>2016</v>
      </c>
      <c r="B2" s="142" t="s">
        <v>944</v>
      </c>
      <c r="C2" s="142" t="s">
        <v>20</v>
      </c>
      <c r="D2" s="143" t="s">
        <v>2008</v>
      </c>
    </row>
    <row r="3" spans="1:4" ht="13.5">
      <c r="A3" s="202">
        <v>97141</v>
      </c>
      <c r="B3" s="202" t="s">
        <v>2040</v>
      </c>
      <c r="C3" s="202" t="s">
        <v>1</v>
      </c>
      <c r="D3" s="369">
        <v>8.8699999999999992</v>
      </c>
    </row>
    <row r="4" spans="1:4" ht="13.5">
      <c r="A4" s="202">
        <v>97142</v>
      </c>
      <c r="B4" s="202" t="s">
        <v>2041</v>
      </c>
      <c r="C4" s="202" t="s">
        <v>1</v>
      </c>
      <c r="D4" s="369">
        <v>9.84</v>
      </c>
    </row>
    <row r="5" spans="1:4" ht="13.5">
      <c r="A5" s="202">
        <v>97143</v>
      </c>
      <c r="B5" s="202" t="s">
        <v>2042</v>
      </c>
      <c r="C5" s="202" t="s">
        <v>1</v>
      </c>
      <c r="D5" s="369">
        <v>12.31</v>
      </c>
    </row>
    <row r="6" spans="1:4" ht="13.5">
      <c r="A6" s="202">
        <v>97144</v>
      </c>
      <c r="B6" s="202" t="s">
        <v>2043</v>
      </c>
      <c r="C6" s="202" t="s">
        <v>1</v>
      </c>
      <c r="D6" s="369">
        <v>14.73</v>
      </c>
    </row>
    <row r="7" spans="1:4" ht="13.5">
      <c r="A7" s="202">
        <v>97145</v>
      </c>
      <c r="B7" s="202" t="s">
        <v>2044</v>
      </c>
      <c r="C7" s="202" t="s">
        <v>1</v>
      </c>
      <c r="D7" s="369">
        <v>17.2</v>
      </c>
    </row>
    <row r="8" spans="1:4" ht="13.5">
      <c r="A8" s="202">
        <v>97146</v>
      </c>
      <c r="B8" s="202" t="s">
        <v>2045</v>
      </c>
      <c r="C8" s="202" t="s">
        <v>1</v>
      </c>
      <c r="D8" s="369">
        <v>19.670000000000002</v>
      </c>
    </row>
    <row r="9" spans="1:4" ht="13.5">
      <c r="A9" s="202">
        <v>97147</v>
      </c>
      <c r="B9" s="202" t="s">
        <v>2046</v>
      </c>
      <c r="C9" s="202" t="s">
        <v>1</v>
      </c>
      <c r="D9" s="369">
        <v>22.14</v>
      </c>
    </row>
    <row r="10" spans="1:4" ht="13.5">
      <c r="A10" s="202">
        <v>97148</v>
      </c>
      <c r="B10" s="202" t="s">
        <v>2047</v>
      </c>
      <c r="C10" s="202" t="s">
        <v>1</v>
      </c>
      <c r="D10" s="369">
        <v>24.61</v>
      </c>
    </row>
    <row r="11" spans="1:4" ht="13.5">
      <c r="A11" s="202">
        <v>97149</v>
      </c>
      <c r="B11" s="202" t="s">
        <v>2048</v>
      </c>
      <c r="C11" s="202" t="s">
        <v>1</v>
      </c>
      <c r="D11" s="369">
        <v>27.11</v>
      </c>
    </row>
    <row r="12" spans="1:4" ht="13.5">
      <c r="A12" s="202">
        <v>97150</v>
      </c>
      <c r="B12" s="202" t="s">
        <v>2049</v>
      </c>
      <c r="C12" s="202" t="s">
        <v>1</v>
      </c>
      <c r="D12" s="369">
        <v>33.770000000000003</v>
      </c>
    </row>
    <row r="13" spans="1:4" ht="13.5">
      <c r="A13" s="202">
        <v>97151</v>
      </c>
      <c r="B13" s="202" t="s">
        <v>2050</v>
      </c>
      <c r="C13" s="202" t="s">
        <v>1</v>
      </c>
      <c r="D13" s="369">
        <v>39.35</v>
      </c>
    </row>
    <row r="14" spans="1:4" ht="13.5">
      <c r="A14" s="202">
        <v>97152</v>
      </c>
      <c r="B14" s="202" t="s">
        <v>2051</v>
      </c>
      <c r="C14" s="202" t="s">
        <v>1</v>
      </c>
      <c r="D14" s="369">
        <v>44.67</v>
      </c>
    </row>
    <row r="15" spans="1:4" ht="13.5">
      <c r="A15" s="202">
        <v>97153</v>
      </c>
      <c r="B15" s="202" t="s">
        <v>2052</v>
      </c>
      <c r="C15" s="202" t="s">
        <v>1</v>
      </c>
      <c r="D15" s="369">
        <v>50.15</v>
      </c>
    </row>
    <row r="16" spans="1:4" ht="13.5">
      <c r="A16" s="202">
        <v>97154</v>
      </c>
      <c r="B16" s="202" t="s">
        <v>2053</v>
      </c>
      <c r="C16" s="202" t="s">
        <v>1</v>
      </c>
      <c r="D16" s="369">
        <v>55.65</v>
      </c>
    </row>
    <row r="17" spans="1:4" ht="13.5">
      <c r="A17" s="202">
        <v>97155</v>
      </c>
      <c r="B17" s="202" t="s">
        <v>2054</v>
      </c>
      <c r="C17" s="202" t="s">
        <v>1</v>
      </c>
      <c r="D17" s="369">
        <v>61.17</v>
      </c>
    </row>
    <row r="18" spans="1:4" ht="13.5">
      <c r="A18" s="202">
        <v>97156</v>
      </c>
      <c r="B18" s="202" t="s">
        <v>2055</v>
      </c>
      <c r="C18" s="202" t="s">
        <v>1</v>
      </c>
      <c r="D18" s="369">
        <v>72.63</v>
      </c>
    </row>
    <row r="19" spans="1:4" ht="13.5">
      <c r="A19" s="202">
        <v>97157</v>
      </c>
      <c r="B19" s="202" t="s">
        <v>2056</v>
      </c>
      <c r="C19" s="202" t="s">
        <v>1</v>
      </c>
      <c r="D19" s="369">
        <v>5.34</v>
      </c>
    </row>
    <row r="20" spans="1:4" ht="13.5">
      <c r="A20" s="202">
        <v>97158</v>
      </c>
      <c r="B20" s="202" t="s">
        <v>2057</v>
      </c>
      <c r="C20" s="202" t="s">
        <v>1</v>
      </c>
      <c r="D20" s="369">
        <v>5.94</v>
      </c>
    </row>
    <row r="21" spans="1:4" ht="13.5">
      <c r="A21" s="202">
        <v>97159</v>
      </c>
      <c r="B21" s="202" t="s">
        <v>2058</v>
      </c>
      <c r="C21" s="202" t="s">
        <v>1</v>
      </c>
      <c r="D21" s="369">
        <v>7.44</v>
      </c>
    </row>
    <row r="22" spans="1:4" ht="13.5">
      <c r="A22" s="202">
        <v>97160</v>
      </c>
      <c r="B22" s="202" t="s">
        <v>2059</v>
      </c>
      <c r="C22" s="202" t="s">
        <v>1</v>
      </c>
      <c r="D22" s="369">
        <v>8.9</v>
      </c>
    </row>
    <row r="23" spans="1:4" ht="13.5">
      <c r="A23" s="202">
        <v>97161</v>
      </c>
      <c r="B23" s="202" t="s">
        <v>2060</v>
      </c>
      <c r="C23" s="202" t="s">
        <v>1</v>
      </c>
      <c r="D23" s="369">
        <v>10.43</v>
      </c>
    </row>
    <row r="24" spans="1:4" ht="13.5">
      <c r="A24" s="202">
        <v>97162</v>
      </c>
      <c r="B24" s="202" t="s">
        <v>2061</v>
      </c>
      <c r="C24" s="202" t="s">
        <v>1</v>
      </c>
      <c r="D24" s="369">
        <v>11.93</v>
      </c>
    </row>
    <row r="25" spans="1:4" ht="13.5">
      <c r="A25" s="202">
        <v>97163</v>
      </c>
      <c r="B25" s="202" t="s">
        <v>2062</v>
      </c>
      <c r="C25" s="202" t="s">
        <v>1</v>
      </c>
      <c r="D25" s="369">
        <v>13.45</v>
      </c>
    </row>
    <row r="26" spans="1:4" ht="13.5">
      <c r="A26" s="202">
        <v>97164</v>
      </c>
      <c r="B26" s="202" t="s">
        <v>2063</v>
      </c>
      <c r="C26" s="202" t="s">
        <v>1</v>
      </c>
      <c r="D26" s="369">
        <v>14.95</v>
      </c>
    </row>
    <row r="27" spans="1:4" ht="13.5">
      <c r="A27" s="202">
        <v>97165</v>
      </c>
      <c r="B27" s="202" t="s">
        <v>2064</v>
      </c>
      <c r="C27" s="202" t="s">
        <v>1</v>
      </c>
      <c r="D27" s="369">
        <v>16.489999999999998</v>
      </c>
    </row>
    <row r="28" spans="1:4" ht="13.5">
      <c r="A28" s="202">
        <v>97166</v>
      </c>
      <c r="B28" s="202" t="s">
        <v>2065</v>
      </c>
      <c r="C28" s="202" t="s">
        <v>1</v>
      </c>
      <c r="D28" s="369">
        <v>20.54</v>
      </c>
    </row>
    <row r="29" spans="1:4" ht="13.5">
      <c r="A29" s="202">
        <v>97167</v>
      </c>
      <c r="B29" s="202" t="s">
        <v>2066</v>
      </c>
      <c r="C29" s="202" t="s">
        <v>1</v>
      </c>
      <c r="D29" s="369">
        <v>23.98</v>
      </c>
    </row>
    <row r="30" spans="1:4" ht="13.5">
      <c r="A30" s="202">
        <v>97168</v>
      </c>
      <c r="B30" s="202" t="s">
        <v>2067</v>
      </c>
      <c r="C30" s="202" t="s">
        <v>1</v>
      </c>
      <c r="D30" s="369">
        <v>27.14</v>
      </c>
    </row>
    <row r="31" spans="1:4" ht="13.5">
      <c r="A31" s="202">
        <v>97169</v>
      </c>
      <c r="B31" s="202" t="s">
        <v>2068</v>
      </c>
      <c r="C31" s="202" t="s">
        <v>1</v>
      </c>
      <c r="D31" s="369">
        <v>30.47</v>
      </c>
    </row>
    <row r="32" spans="1:4" ht="13.5">
      <c r="A32" s="202">
        <v>97170</v>
      </c>
      <c r="B32" s="202" t="s">
        <v>2069</v>
      </c>
      <c r="C32" s="202" t="s">
        <v>1</v>
      </c>
      <c r="D32" s="369">
        <v>33.82</v>
      </c>
    </row>
    <row r="33" spans="1:4" ht="13.5">
      <c r="A33" s="202">
        <v>97171</v>
      </c>
      <c r="B33" s="202" t="s">
        <v>2070</v>
      </c>
      <c r="C33" s="202" t="s">
        <v>1</v>
      </c>
      <c r="D33" s="369">
        <v>37.21</v>
      </c>
    </row>
    <row r="34" spans="1:4" ht="13.5">
      <c r="A34" s="202">
        <v>97172</v>
      </c>
      <c r="B34" s="202" t="s">
        <v>2071</v>
      </c>
      <c r="C34" s="202" t="s">
        <v>1</v>
      </c>
      <c r="D34" s="369">
        <v>44.35</v>
      </c>
    </row>
    <row r="35" spans="1:4" ht="13.5">
      <c r="A35" s="202">
        <v>97173</v>
      </c>
      <c r="B35" s="202" t="s">
        <v>2072</v>
      </c>
      <c r="C35" s="202" t="s">
        <v>1</v>
      </c>
      <c r="D35" s="369">
        <v>39.22</v>
      </c>
    </row>
    <row r="36" spans="1:4" ht="13.5">
      <c r="A36" s="202">
        <v>97174</v>
      </c>
      <c r="B36" s="202" t="s">
        <v>2073</v>
      </c>
      <c r="C36" s="202" t="s">
        <v>1</v>
      </c>
      <c r="D36" s="369">
        <v>45.41</v>
      </c>
    </row>
    <row r="37" spans="1:4" ht="13.5">
      <c r="A37" s="202">
        <v>97175</v>
      </c>
      <c r="B37" s="202" t="s">
        <v>2074</v>
      </c>
      <c r="C37" s="202" t="s">
        <v>1</v>
      </c>
      <c r="D37" s="369">
        <v>51.62</v>
      </c>
    </row>
    <row r="38" spans="1:4" ht="13.5">
      <c r="A38" s="202">
        <v>97176</v>
      </c>
      <c r="B38" s="202" t="s">
        <v>2075</v>
      </c>
      <c r="C38" s="202" t="s">
        <v>1</v>
      </c>
      <c r="D38" s="369">
        <v>57.81</v>
      </c>
    </row>
    <row r="39" spans="1:4" ht="13.5">
      <c r="A39" s="202">
        <v>97177</v>
      </c>
      <c r="B39" s="202" t="s">
        <v>2076</v>
      </c>
      <c r="C39" s="202" t="s">
        <v>1</v>
      </c>
      <c r="D39" s="369">
        <v>70.2</v>
      </c>
    </row>
    <row r="40" spans="1:4" ht="13.5">
      <c r="A40" s="202">
        <v>97178</v>
      </c>
      <c r="B40" s="202" t="s">
        <v>2077</v>
      </c>
      <c r="C40" s="202" t="s">
        <v>1</v>
      </c>
      <c r="D40" s="369">
        <v>82.61</v>
      </c>
    </row>
    <row r="41" spans="1:4" ht="13.5">
      <c r="A41" s="202">
        <v>97179</v>
      </c>
      <c r="B41" s="202" t="s">
        <v>2078</v>
      </c>
      <c r="C41" s="202" t="s">
        <v>1</v>
      </c>
      <c r="D41" s="369">
        <v>95</v>
      </c>
    </row>
    <row r="42" spans="1:4" ht="13.5">
      <c r="A42" s="202">
        <v>97180</v>
      </c>
      <c r="B42" s="202" t="s">
        <v>2079</v>
      </c>
      <c r="C42" s="202" t="s">
        <v>1</v>
      </c>
      <c r="D42" s="369">
        <v>107.4</v>
      </c>
    </row>
    <row r="43" spans="1:4" ht="13.5">
      <c r="A43" s="202">
        <v>97181</v>
      </c>
      <c r="B43" s="202" t="s">
        <v>2080</v>
      </c>
      <c r="C43" s="202" t="s">
        <v>1</v>
      </c>
      <c r="D43" s="369">
        <v>124.43</v>
      </c>
    </row>
    <row r="44" spans="1:4" ht="13.5">
      <c r="A44" s="202">
        <v>97182</v>
      </c>
      <c r="B44" s="202" t="s">
        <v>2081</v>
      </c>
      <c r="C44" s="202" t="s">
        <v>1</v>
      </c>
      <c r="D44" s="369">
        <v>137.31</v>
      </c>
    </row>
    <row r="45" spans="1:4" ht="13.5">
      <c r="A45" s="202">
        <v>97183</v>
      </c>
      <c r="B45" s="202" t="s">
        <v>2082</v>
      </c>
      <c r="C45" s="202" t="s">
        <v>1</v>
      </c>
      <c r="D45" s="369">
        <v>31.81</v>
      </c>
    </row>
    <row r="46" spans="1:4" ht="13.5">
      <c r="A46" s="202">
        <v>97184</v>
      </c>
      <c r="B46" s="202" t="s">
        <v>2083</v>
      </c>
      <c r="C46" s="202" t="s">
        <v>1</v>
      </c>
      <c r="D46" s="369">
        <v>36.9</v>
      </c>
    </row>
    <row r="47" spans="1:4" ht="13.5">
      <c r="A47" s="202">
        <v>97185</v>
      </c>
      <c r="B47" s="202" t="s">
        <v>2084</v>
      </c>
      <c r="C47" s="202" t="s">
        <v>1</v>
      </c>
      <c r="D47" s="369">
        <v>42.01</v>
      </c>
    </row>
    <row r="48" spans="1:4" ht="13.5">
      <c r="A48" s="202">
        <v>97186</v>
      </c>
      <c r="B48" s="202" t="s">
        <v>2085</v>
      </c>
      <c r="C48" s="202" t="s">
        <v>1</v>
      </c>
      <c r="D48" s="369">
        <v>47.1</v>
      </c>
    </row>
    <row r="49" spans="1:4" ht="13.5">
      <c r="A49" s="202">
        <v>97187</v>
      </c>
      <c r="B49" s="202" t="s">
        <v>2086</v>
      </c>
      <c r="C49" s="202" t="s">
        <v>1</v>
      </c>
      <c r="D49" s="369">
        <v>57.29</v>
      </c>
    </row>
    <row r="50" spans="1:4" ht="13.5">
      <c r="A50" s="202">
        <v>97188</v>
      </c>
      <c r="B50" s="202" t="s">
        <v>2087</v>
      </c>
      <c r="C50" s="202" t="s">
        <v>1</v>
      </c>
      <c r="D50" s="369">
        <v>67.5</v>
      </c>
    </row>
    <row r="51" spans="1:4" ht="13.5">
      <c r="A51" s="202">
        <v>97189</v>
      </c>
      <c r="B51" s="202" t="s">
        <v>2088</v>
      </c>
      <c r="C51" s="202" t="s">
        <v>1</v>
      </c>
      <c r="D51" s="369">
        <v>77.7</v>
      </c>
    </row>
    <row r="52" spans="1:4" ht="13.5">
      <c r="A52" s="202">
        <v>97190</v>
      </c>
      <c r="B52" s="202" t="s">
        <v>2089</v>
      </c>
      <c r="C52" s="202" t="s">
        <v>1</v>
      </c>
      <c r="D52" s="369">
        <v>87.9</v>
      </c>
    </row>
    <row r="53" spans="1:4" ht="13.5">
      <c r="A53" s="202">
        <v>97191</v>
      </c>
      <c r="B53" s="202" t="s">
        <v>2090</v>
      </c>
      <c r="C53" s="202" t="s">
        <v>1</v>
      </c>
      <c r="D53" s="369">
        <v>101.48</v>
      </c>
    </row>
    <row r="54" spans="1:4" ht="13.5">
      <c r="A54" s="202">
        <v>97192</v>
      </c>
      <c r="B54" s="202" t="s">
        <v>2091</v>
      </c>
      <c r="C54" s="202" t="s">
        <v>1</v>
      </c>
      <c r="D54" s="369">
        <v>112.04</v>
      </c>
    </row>
    <row r="55" spans="1:4" ht="13.5">
      <c r="A55" s="202">
        <v>90694</v>
      </c>
      <c r="B55" s="202" t="s">
        <v>5867</v>
      </c>
      <c r="C55" s="202" t="s">
        <v>1</v>
      </c>
      <c r="D55" s="369">
        <v>66.5</v>
      </c>
    </row>
    <row r="56" spans="1:4" ht="13.5">
      <c r="A56" s="202">
        <v>90695</v>
      </c>
      <c r="B56" s="202" t="s">
        <v>5868</v>
      </c>
      <c r="C56" s="202" t="s">
        <v>1</v>
      </c>
      <c r="D56" s="369">
        <v>127.66</v>
      </c>
    </row>
    <row r="57" spans="1:4" ht="13.5">
      <c r="A57" s="202">
        <v>90696</v>
      </c>
      <c r="B57" s="202" t="s">
        <v>5869</v>
      </c>
      <c r="C57" s="202" t="s">
        <v>1</v>
      </c>
      <c r="D57" s="369">
        <v>214.42</v>
      </c>
    </row>
    <row r="58" spans="1:4" ht="13.5">
      <c r="A58" s="202">
        <v>90697</v>
      </c>
      <c r="B58" s="202" t="s">
        <v>5870</v>
      </c>
      <c r="C58" s="202" t="s">
        <v>1</v>
      </c>
      <c r="D58" s="369">
        <v>333.71</v>
      </c>
    </row>
    <row r="59" spans="1:4" ht="13.5">
      <c r="A59" s="202">
        <v>90698</v>
      </c>
      <c r="B59" s="202" t="s">
        <v>5871</v>
      </c>
      <c r="C59" s="202" t="s">
        <v>1</v>
      </c>
      <c r="D59" s="369">
        <v>511.26</v>
      </c>
    </row>
    <row r="60" spans="1:4" ht="13.5">
      <c r="A60" s="202">
        <v>90699</v>
      </c>
      <c r="B60" s="202" t="s">
        <v>5872</v>
      </c>
      <c r="C60" s="202" t="s">
        <v>1</v>
      </c>
      <c r="D60" s="369">
        <v>720.56</v>
      </c>
    </row>
    <row r="61" spans="1:4" ht="13.5">
      <c r="A61" s="202">
        <v>90700</v>
      </c>
      <c r="B61" s="202" t="s">
        <v>5873</v>
      </c>
      <c r="C61" s="202" t="s">
        <v>1</v>
      </c>
      <c r="D61" s="369">
        <v>841.03</v>
      </c>
    </row>
    <row r="62" spans="1:4" ht="13.5">
      <c r="A62" s="202">
        <v>90701</v>
      </c>
      <c r="B62" s="202" t="s">
        <v>5874</v>
      </c>
      <c r="C62" s="202" t="s">
        <v>1</v>
      </c>
      <c r="D62" s="369">
        <v>99</v>
      </c>
    </row>
    <row r="63" spans="1:4" ht="13.5">
      <c r="A63" s="202">
        <v>90702</v>
      </c>
      <c r="B63" s="202" t="s">
        <v>5875</v>
      </c>
      <c r="C63" s="202" t="s">
        <v>1</v>
      </c>
      <c r="D63" s="369">
        <v>165.23</v>
      </c>
    </row>
    <row r="64" spans="1:4" ht="13.5">
      <c r="A64" s="202">
        <v>90703</v>
      </c>
      <c r="B64" s="202" t="s">
        <v>5876</v>
      </c>
      <c r="C64" s="202" t="s">
        <v>1</v>
      </c>
      <c r="D64" s="369">
        <v>259.27</v>
      </c>
    </row>
    <row r="65" spans="1:4" ht="13.5">
      <c r="A65" s="202">
        <v>90704</v>
      </c>
      <c r="B65" s="202" t="s">
        <v>5877</v>
      </c>
      <c r="C65" s="202" t="s">
        <v>1</v>
      </c>
      <c r="D65" s="369">
        <v>384.9</v>
      </c>
    </row>
    <row r="66" spans="1:4" ht="13.5">
      <c r="A66" s="202">
        <v>90705</v>
      </c>
      <c r="B66" s="202" t="s">
        <v>5878</v>
      </c>
      <c r="C66" s="202" t="s">
        <v>1</v>
      </c>
      <c r="D66" s="369">
        <v>506.53</v>
      </c>
    </row>
    <row r="67" spans="1:4" ht="13.5">
      <c r="A67" s="202">
        <v>90706</v>
      </c>
      <c r="B67" s="202" t="s">
        <v>5879</v>
      </c>
      <c r="C67" s="202" t="s">
        <v>1</v>
      </c>
      <c r="D67" s="369">
        <v>671.08</v>
      </c>
    </row>
    <row r="68" spans="1:4" ht="13.5">
      <c r="A68" s="202">
        <v>90708</v>
      </c>
      <c r="B68" s="202" t="s">
        <v>5880</v>
      </c>
      <c r="C68" s="202" t="s">
        <v>1</v>
      </c>
      <c r="D68" s="369">
        <v>855.97</v>
      </c>
    </row>
    <row r="69" spans="1:4" ht="13.5">
      <c r="A69" s="202">
        <v>90724</v>
      </c>
      <c r="B69" s="202" t="s">
        <v>5881</v>
      </c>
      <c r="C69" s="202" t="s">
        <v>2</v>
      </c>
      <c r="D69" s="369">
        <v>23.82</v>
      </c>
    </row>
    <row r="70" spans="1:4" ht="13.5">
      <c r="A70" s="202">
        <v>90725</v>
      </c>
      <c r="B70" s="202" t="s">
        <v>5882</v>
      </c>
      <c r="C70" s="202" t="s">
        <v>2</v>
      </c>
      <c r="D70" s="369">
        <v>29.29</v>
      </c>
    </row>
    <row r="71" spans="1:4" ht="13.5">
      <c r="A71" s="202">
        <v>90726</v>
      </c>
      <c r="B71" s="202" t="s">
        <v>5883</v>
      </c>
      <c r="C71" s="202" t="s">
        <v>2</v>
      </c>
      <c r="D71" s="369">
        <v>34.82</v>
      </c>
    </row>
    <row r="72" spans="1:4" ht="13.5">
      <c r="A72" s="202">
        <v>90727</v>
      </c>
      <c r="B72" s="202" t="s">
        <v>5884</v>
      </c>
      <c r="C72" s="202" t="s">
        <v>2</v>
      </c>
      <c r="D72" s="369">
        <v>40.31</v>
      </c>
    </row>
    <row r="73" spans="1:4" ht="13.5">
      <c r="A73" s="202">
        <v>90728</v>
      </c>
      <c r="B73" s="202" t="s">
        <v>5885</v>
      </c>
      <c r="C73" s="202" t="s">
        <v>2</v>
      </c>
      <c r="D73" s="369">
        <v>45.79</v>
      </c>
    </row>
    <row r="74" spans="1:4" ht="13.5">
      <c r="A74" s="202">
        <v>90729</v>
      </c>
      <c r="B74" s="202" t="s">
        <v>5886</v>
      </c>
      <c r="C74" s="202" t="s">
        <v>2</v>
      </c>
      <c r="D74" s="369">
        <v>51.26</v>
      </c>
    </row>
    <row r="75" spans="1:4" ht="13.5">
      <c r="A75" s="202">
        <v>90730</v>
      </c>
      <c r="B75" s="202" t="s">
        <v>5887</v>
      </c>
      <c r="C75" s="202" t="s">
        <v>2</v>
      </c>
      <c r="D75" s="369">
        <v>56.75</v>
      </c>
    </row>
    <row r="76" spans="1:4" ht="13.5">
      <c r="A76" s="202">
        <v>90731</v>
      </c>
      <c r="B76" s="202" t="s">
        <v>5888</v>
      </c>
      <c r="C76" s="202" t="s">
        <v>2</v>
      </c>
      <c r="D76" s="369">
        <v>62.22</v>
      </c>
    </row>
    <row r="77" spans="1:4" ht="13.5">
      <c r="A77" s="202">
        <v>90732</v>
      </c>
      <c r="B77" s="202" t="s">
        <v>5889</v>
      </c>
      <c r="C77" s="202" t="s">
        <v>2</v>
      </c>
      <c r="D77" s="369">
        <v>78.66</v>
      </c>
    </row>
    <row r="78" spans="1:4" ht="13.5">
      <c r="A78" s="202">
        <v>90733</v>
      </c>
      <c r="B78" s="202" t="s">
        <v>5890</v>
      </c>
      <c r="C78" s="202" t="s">
        <v>1</v>
      </c>
      <c r="D78" s="369">
        <v>3.36</v>
      </c>
    </row>
    <row r="79" spans="1:4" ht="13.5">
      <c r="A79" s="202">
        <v>90734</v>
      </c>
      <c r="B79" s="202" t="s">
        <v>5891</v>
      </c>
      <c r="C79" s="202" t="s">
        <v>1</v>
      </c>
      <c r="D79" s="369">
        <v>3.98</v>
      </c>
    </row>
    <row r="80" spans="1:4" ht="13.5">
      <c r="A80" s="202">
        <v>90735</v>
      </c>
      <c r="B80" s="202" t="s">
        <v>5892</v>
      </c>
      <c r="C80" s="202" t="s">
        <v>1</v>
      </c>
      <c r="D80" s="369">
        <v>4.5999999999999996</v>
      </c>
    </row>
    <row r="81" spans="1:4" ht="13.5">
      <c r="A81" s="202">
        <v>90736</v>
      </c>
      <c r="B81" s="202" t="s">
        <v>5893</v>
      </c>
      <c r="C81" s="202" t="s">
        <v>1</v>
      </c>
      <c r="D81" s="369">
        <v>5.22</v>
      </c>
    </row>
    <row r="82" spans="1:4" ht="13.5">
      <c r="A82" s="202">
        <v>90737</v>
      </c>
      <c r="B82" s="202" t="s">
        <v>5894</v>
      </c>
      <c r="C82" s="202" t="s">
        <v>1</v>
      </c>
      <c r="D82" s="369">
        <v>5.84</v>
      </c>
    </row>
    <row r="83" spans="1:4" ht="13.5">
      <c r="A83" s="202">
        <v>90738</v>
      </c>
      <c r="B83" s="202" t="s">
        <v>5895</v>
      </c>
      <c r="C83" s="202" t="s">
        <v>1</v>
      </c>
      <c r="D83" s="369">
        <v>6.46</v>
      </c>
    </row>
    <row r="84" spans="1:4" ht="13.5">
      <c r="A84" s="202">
        <v>90739</v>
      </c>
      <c r="B84" s="202" t="s">
        <v>5896</v>
      </c>
      <c r="C84" s="202" t="s">
        <v>1</v>
      </c>
      <c r="D84" s="369">
        <v>9.3800000000000008</v>
      </c>
    </row>
    <row r="85" spans="1:4" ht="13.5">
      <c r="A85" s="202">
        <v>90740</v>
      </c>
      <c r="B85" s="202" t="s">
        <v>5897</v>
      </c>
      <c r="C85" s="202" t="s">
        <v>1</v>
      </c>
      <c r="D85" s="369">
        <v>4.43</v>
      </c>
    </row>
    <row r="86" spans="1:4" ht="13.5">
      <c r="A86" s="202">
        <v>90741</v>
      </c>
      <c r="B86" s="202" t="s">
        <v>5898</v>
      </c>
      <c r="C86" s="202" t="s">
        <v>1</v>
      </c>
      <c r="D86" s="369">
        <v>5.05</v>
      </c>
    </row>
    <row r="87" spans="1:4" ht="13.5">
      <c r="A87" s="202">
        <v>90742</v>
      </c>
      <c r="B87" s="202" t="s">
        <v>5899</v>
      </c>
      <c r="C87" s="202" t="s">
        <v>1</v>
      </c>
      <c r="D87" s="369">
        <v>5.68</v>
      </c>
    </row>
    <row r="88" spans="1:4" ht="13.5">
      <c r="A88" s="202">
        <v>90743</v>
      </c>
      <c r="B88" s="202" t="s">
        <v>5900</v>
      </c>
      <c r="C88" s="202" t="s">
        <v>1</v>
      </c>
      <c r="D88" s="369">
        <v>6.3</v>
      </c>
    </row>
    <row r="89" spans="1:4" ht="13.5">
      <c r="A89" s="202">
        <v>90744</v>
      </c>
      <c r="B89" s="202" t="s">
        <v>5901</v>
      </c>
      <c r="C89" s="202" t="s">
        <v>1</v>
      </c>
      <c r="D89" s="369">
        <v>6.92</v>
      </c>
    </row>
    <row r="90" spans="1:4" ht="13.5">
      <c r="A90" s="202">
        <v>90745</v>
      </c>
      <c r="B90" s="202" t="s">
        <v>5902</v>
      </c>
      <c r="C90" s="202" t="s">
        <v>1</v>
      </c>
      <c r="D90" s="369">
        <v>10.48</v>
      </c>
    </row>
    <row r="91" spans="1:4" ht="13.5">
      <c r="A91" s="202">
        <v>90746</v>
      </c>
      <c r="B91" s="202" t="s">
        <v>5903</v>
      </c>
      <c r="C91" s="202" t="s">
        <v>1</v>
      </c>
      <c r="D91" s="369">
        <v>3.63</v>
      </c>
    </row>
    <row r="92" spans="1:4" ht="13.5">
      <c r="A92" s="202">
        <v>90747</v>
      </c>
      <c r="B92" s="202" t="s">
        <v>5904</v>
      </c>
      <c r="C92" s="202" t="s">
        <v>1</v>
      </c>
      <c r="D92" s="369">
        <v>17.12</v>
      </c>
    </row>
    <row r="93" spans="1:4" ht="13.5">
      <c r="A93" s="202">
        <v>94869</v>
      </c>
      <c r="B93" s="202" t="s">
        <v>5905</v>
      </c>
      <c r="C93" s="202" t="s">
        <v>1</v>
      </c>
      <c r="D93" s="369">
        <v>151.04</v>
      </c>
    </row>
    <row r="94" spans="1:4" ht="13.5">
      <c r="A94" s="202">
        <v>94870</v>
      </c>
      <c r="B94" s="202" t="s">
        <v>5906</v>
      </c>
      <c r="C94" s="202" t="s">
        <v>1</v>
      </c>
      <c r="D94" s="369">
        <v>1.9</v>
      </c>
    </row>
    <row r="95" spans="1:4" ht="13.5">
      <c r="A95" s="202">
        <v>94871</v>
      </c>
      <c r="B95" s="202" t="s">
        <v>5907</v>
      </c>
      <c r="C95" s="202" t="s">
        <v>1</v>
      </c>
      <c r="D95" s="369">
        <v>236.32</v>
      </c>
    </row>
    <row r="96" spans="1:4" ht="13.5">
      <c r="A96" s="202">
        <v>94872</v>
      </c>
      <c r="B96" s="202" t="s">
        <v>5908</v>
      </c>
      <c r="C96" s="202" t="s">
        <v>1</v>
      </c>
      <c r="D96" s="369">
        <v>2.67</v>
      </c>
    </row>
    <row r="97" spans="1:4" ht="13.5">
      <c r="A97" s="202">
        <v>94875</v>
      </c>
      <c r="B97" s="202" t="s">
        <v>5909</v>
      </c>
      <c r="C97" s="202" t="s">
        <v>1</v>
      </c>
      <c r="D97" s="370">
        <v>1390.11</v>
      </c>
    </row>
    <row r="98" spans="1:4" ht="13.5">
      <c r="A98" s="202">
        <v>94876</v>
      </c>
      <c r="B98" s="202" t="s">
        <v>5910</v>
      </c>
      <c r="C98" s="202" t="s">
        <v>1</v>
      </c>
      <c r="D98" s="369">
        <v>28.72</v>
      </c>
    </row>
    <row r="99" spans="1:4" ht="13.5">
      <c r="A99" s="202">
        <v>94878</v>
      </c>
      <c r="B99" s="202" t="s">
        <v>6701</v>
      </c>
      <c r="C99" s="202" t="s">
        <v>1</v>
      </c>
      <c r="D99" s="369">
        <v>33.22</v>
      </c>
    </row>
    <row r="100" spans="1:4" ht="13.5">
      <c r="A100" s="202">
        <v>94879</v>
      </c>
      <c r="B100" s="202" t="s">
        <v>6702</v>
      </c>
      <c r="C100" s="202" t="s">
        <v>1</v>
      </c>
      <c r="D100" s="370">
        <v>2140.0500000000002</v>
      </c>
    </row>
    <row r="101" spans="1:4" ht="13.5">
      <c r="A101" s="202">
        <v>94880</v>
      </c>
      <c r="B101" s="202" t="s">
        <v>6703</v>
      </c>
      <c r="C101" s="202" t="s">
        <v>1</v>
      </c>
      <c r="D101" s="369">
        <v>42.85</v>
      </c>
    </row>
    <row r="102" spans="1:4" ht="13.5">
      <c r="A102" s="202">
        <v>94881</v>
      </c>
      <c r="B102" s="202" t="s">
        <v>6704</v>
      </c>
      <c r="C102" s="202" t="s">
        <v>1</v>
      </c>
      <c r="D102" s="370">
        <v>2948.24</v>
      </c>
    </row>
    <row r="103" spans="1:4" ht="13.5">
      <c r="A103" s="202">
        <v>94882</v>
      </c>
      <c r="B103" s="202" t="s">
        <v>6705</v>
      </c>
      <c r="C103" s="202" t="s">
        <v>1</v>
      </c>
      <c r="D103" s="369">
        <v>49.77</v>
      </c>
    </row>
    <row r="104" spans="1:4" ht="13.5">
      <c r="A104" s="202">
        <v>94884</v>
      </c>
      <c r="B104" s="202" t="s">
        <v>6706</v>
      </c>
      <c r="C104" s="202" t="s">
        <v>1</v>
      </c>
      <c r="D104" s="369">
        <v>63.84</v>
      </c>
    </row>
    <row r="105" spans="1:4" ht="13.5">
      <c r="A105" s="202">
        <v>97121</v>
      </c>
      <c r="B105" s="202" t="s">
        <v>2092</v>
      </c>
      <c r="C105" s="202" t="s">
        <v>1</v>
      </c>
      <c r="D105" s="369">
        <v>2</v>
      </c>
    </row>
    <row r="106" spans="1:4" ht="13.5">
      <c r="A106" s="202">
        <v>97122</v>
      </c>
      <c r="B106" s="202" t="s">
        <v>2093</v>
      </c>
      <c r="C106" s="202" t="s">
        <v>1</v>
      </c>
      <c r="D106" s="369">
        <v>2.79</v>
      </c>
    </row>
    <row r="107" spans="1:4" ht="13.5">
      <c r="A107" s="202">
        <v>97123</v>
      </c>
      <c r="B107" s="202" t="s">
        <v>2094</v>
      </c>
      <c r="C107" s="202" t="s">
        <v>1</v>
      </c>
      <c r="D107" s="369">
        <v>3.53</v>
      </c>
    </row>
    <row r="108" spans="1:4" ht="13.5">
      <c r="A108" s="202">
        <v>97124</v>
      </c>
      <c r="B108" s="202" t="s">
        <v>2095</v>
      </c>
      <c r="C108" s="202" t="s">
        <v>1</v>
      </c>
      <c r="D108" s="369">
        <v>0.89</v>
      </c>
    </row>
    <row r="109" spans="1:4" ht="13.5">
      <c r="A109" s="202">
        <v>97125</v>
      </c>
      <c r="B109" s="202" t="s">
        <v>2096</v>
      </c>
      <c r="C109" s="202" t="s">
        <v>1</v>
      </c>
      <c r="D109" s="369">
        <v>1.27</v>
      </c>
    </row>
    <row r="110" spans="1:4" ht="13.5">
      <c r="A110" s="202">
        <v>97126</v>
      </c>
      <c r="B110" s="202" t="s">
        <v>2097</v>
      </c>
      <c r="C110" s="202" t="s">
        <v>1</v>
      </c>
      <c r="D110" s="369">
        <v>1.6</v>
      </c>
    </row>
    <row r="111" spans="1:4" ht="13.5">
      <c r="A111" s="202">
        <v>102264</v>
      </c>
      <c r="B111" s="202" t="s">
        <v>5911</v>
      </c>
      <c r="C111" s="202" t="s">
        <v>1</v>
      </c>
      <c r="D111" s="369">
        <v>27.6</v>
      </c>
    </row>
    <row r="112" spans="1:4" ht="13.5">
      <c r="A112" s="202">
        <v>102265</v>
      </c>
      <c r="B112" s="202" t="s">
        <v>5912</v>
      </c>
      <c r="C112" s="202" t="s">
        <v>2</v>
      </c>
      <c r="D112" s="369">
        <v>100.56</v>
      </c>
    </row>
    <row r="113" spans="1:4" ht="13.5">
      <c r="A113" s="202">
        <v>102266</v>
      </c>
      <c r="B113" s="202" t="s">
        <v>5913</v>
      </c>
      <c r="C113" s="202" t="s">
        <v>2</v>
      </c>
      <c r="D113" s="369">
        <v>111.52</v>
      </c>
    </row>
    <row r="114" spans="1:4" ht="13.5">
      <c r="A114" s="202">
        <v>102267</v>
      </c>
      <c r="B114" s="202" t="s">
        <v>5914</v>
      </c>
      <c r="C114" s="202" t="s">
        <v>2</v>
      </c>
      <c r="D114" s="369">
        <v>128.02000000000001</v>
      </c>
    </row>
    <row r="115" spans="1:4" ht="13.5">
      <c r="A115" s="202">
        <v>102268</v>
      </c>
      <c r="B115" s="202" t="s">
        <v>5915</v>
      </c>
      <c r="C115" s="202" t="s">
        <v>2</v>
      </c>
      <c r="D115" s="369">
        <v>144.44999999999999</v>
      </c>
    </row>
    <row r="116" spans="1:4" ht="13.5">
      <c r="A116" s="202">
        <v>102269</v>
      </c>
      <c r="B116" s="202" t="s">
        <v>5916</v>
      </c>
      <c r="C116" s="202" t="s">
        <v>2</v>
      </c>
      <c r="D116" s="369">
        <v>177.31</v>
      </c>
    </row>
    <row r="117" spans="1:4" ht="13.5">
      <c r="A117" s="202">
        <v>92833</v>
      </c>
      <c r="B117" s="202" t="s">
        <v>2098</v>
      </c>
      <c r="C117" s="202" t="s">
        <v>1</v>
      </c>
      <c r="D117" s="369">
        <v>191.15</v>
      </c>
    </row>
    <row r="118" spans="1:4" ht="13.5">
      <c r="A118" s="202">
        <v>92834</v>
      </c>
      <c r="B118" s="202" t="s">
        <v>2099</v>
      </c>
      <c r="C118" s="202" t="s">
        <v>1</v>
      </c>
      <c r="D118" s="369">
        <v>9.32</v>
      </c>
    </row>
    <row r="119" spans="1:4" ht="13.5">
      <c r="A119" s="202">
        <v>92835</v>
      </c>
      <c r="B119" s="202" t="s">
        <v>2100</v>
      </c>
      <c r="C119" s="202" t="s">
        <v>1</v>
      </c>
      <c r="D119" s="369">
        <v>200.47</v>
      </c>
    </row>
    <row r="120" spans="1:4" ht="13.5">
      <c r="A120" s="202">
        <v>92836</v>
      </c>
      <c r="B120" s="202" t="s">
        <v>2101</v>
      </c>
      <c r="C120" s="202" t="s">
        <v>1</v>
      </c>
      <c r="D120" s="369">
        <v>11.89</v>
      </c>
    </row>
    <row r="121" spans="1:4" ht="13.5">
      <c r="A121" s="202">
        <v>92837</v>
      </c>
      <c r="B121" s="202" t="s">
        <v>2102</v>
      </c>
      <c r="C121" s="202" t="s">
        <v>1</v>
      </c>
      <c r="D121" s="369">
        <v>353.42</v>
      </c>
    </row>
    <row r="122" spans="1:4" ht="13.5">
      <c r="A122" s="202">
        <v>92838</v>
      </c>
      <c r="B122" s="202" t="s">
        <v>2103</v>
      </c>
      <c r="C122" s="202" t="s">
        <v>1</v>
      </c>
      <c r="D122" s="369">
        <v>14.27</v>
      </c>
    </row>
    <row r="123" spans="1:4" ht="13.5">
      <c r="A123" s="202">
        <v>92839</v>
      </c>
      <c r="B123" s="202" t="s">
        <v>2104</v>
      </c>
      <c r="C123" s="202" t="s">
        <v>1</v>
      </c>
      <c r="D123" s="369">
        <v>432.34</v>
      </c>
    </row>
    <row r="124" spans="1:4" ht="13.5">
      <c r="A124" s="202">
        <v>92840</v>
      </c>
      <c r="B124" s="202" t="s">
        <v>2105</v>
      </c>
      <c r="C124" s="202" t="s">
        <v>1</v>
      </c>
      <c r="D124" s="369">
        <v>16.920000000000002</v>
      </c>
    </row>
    <row r="125" spans="1:4" ht="13.5">
      <c r="A125" s="202">
        <v>92841</v>
      </c>
      <c r="B125" s="202" t="s">
        <v>2106</v>
      </c>
      <c r="C125" s="202" t="s">
        <v>1</v>
      </c>
      <c r="D125" s="369">
        <v>563.11</v>
      </c>
    </row>
    <row r="126" spans="1:4" ht="13.5">
      <c r="A126" s="202">
        <v>92842</v>
      </c>
      <c r="B126" s="202" t="s">
        <v>2107</v>
      </c>
      <c r="C126" s="202" t="s">
        <v>1</v>
      </c>
      <c r="D126" s="369">
        <v>19.309999999999999</v>
      </c>
    </row>
    <row r="127" spans="1:4" ht="13.5">
      <c r="A127" s="202">
        <v>92843</v>
      </c>
      <c r="B127" s="202" t="s">
        <v>5009</v>
      </c>
      <c r="C127" s="202" t="s">
        <v>1</v>
      </c>
      <c r="D127" s="369">
        <v>583.76</v>
      </c>
    </row>
    <row r="128" spans="1:4" ht="13.5">
      <c r="A128" s="202">
        <v>92844</v>
      </c>
      <c r="B128" s="202" t="s">
        <v>2108</v>
      </c>
      <c r="C128" s="202" t="s">
        <v>1</v>
      </c>
      <c r="D128" s="369">
        <v>21.95</v>
      </c>
    </row>
    <row r="129" spans="1:4" ht="13.5">
      <c r="A129" s="202">
        <v>92845</v>
      </c>
      <c r="B129" s="202" t="s">
        <v>5010</v>
      </c>
      <c r="C129" s="202" t="s">
        <v>1</v>
      </c>
      <c r="D129" s="369">
        <v>863.66</v>
      </c>
    </row>
    <row r="130" spans="1:4" ht="13.5">
      <c r="A130" s="202">
        <v>92846</v>
      </c>
      <c r="B130" s="202" t="s">
        <v>2109</v>
      </c>
      <c r="C130" s="202" t="s">
        <v>1</v>
      </c>
      <c r="D130" s="369">
        <v>24.33</v>
      </c>
    </row>
    <row r="131" spans="1:4" ht="13.5">
      <c r="A131" s="202">
        <v>92847</v>
      </c>
      <c r="B131" s="202" t="s">
        <v>2110</v>
      </c>
      <c r="C131" s="202" t="s">
        <v>1</v>
      </c>
      <c r="D131" s="369">
        <v>888.09</v>
      </c>
    </row>
    <row r="132" spans="1:4" ht="13.5">
      <c r="A132" s="202">
        <v>92848</v>
      </c>
      <c r="B132" s="202" t="s">
        <v>2111</v>
      </c>
      <c r="C132" s="202" t="s">
        <v>1</v>
      </c>
      <c r="D132" s="369">
        <v>27</v>
      </c>
    </row>
    <row r="133" spans="1:4" ht="13.5">
      <c r="A133" s="202">
        <v>92849</v>
      </c>
      <c r="B133" s="202" t="s">
        <v>2112</v>
      </c>
      <c r="C133" s="202" t="s">
        <v>1</v>
      </c>
      <c r="D133" s="369">
        <v>199.45</v>
      </c>
    </row>
    <row r="134" spans="1:4" ht="13.5">
      <c r="A134" s="202">
        <v>92850</v>
      </c>
      <c r="B134" s="202" t="s">
        <v>2113</v>
      </c>
      <c r="C134" s="202" t="s">
        <v>1</v>
      </c>
      <c r="D134" s="369">
        <v>17.62</v>
      </c>
    </row>
    <row r="135" spans="1:4" ht="13.5">
      <c r="A135" s="202">
        <v>92851</v>
      </c>
      <c r="B135" s="202" t="s">
        <v>2114</v>
      </c>
      <c r="C135" s="202" t="s">
        <v>1</v>
      </c>
      <c r="D135" s="369">
        <v>210.82</v>
      </c>
    </row>
    <row r="136" spans="1:4" ht="13.5">
      <c r="A136" s="202">
        <v>92852</v>
      </c>
      <c r="B136" s="202" t="s">
        <v>2115</v>
      </c>
      <c r="C136" s="202" t="s">
        <v>1</v>
      </c>
      <c r="D136" s="369">
        <v>22.24</v>
      </c>
    </row>
    <row r="137" spans="1:4" ht="13.5">
      <c r="A137" s="202">
        <v>92853</v>
      </c>
      <c r="B137" s="202" t="s">
        <v>2116</v>
      </c>
      <c r="C137" s="202" t="s">
        <v>1</v>
      </c>
      <c r="D137" s="369">
        <v>366.23</v>
      </c>
    </row>
    <row r="138" spans="1:4" ht="13.5">
      <c r="A138" s="202">
        <v>92854</v>
      </c>
      <c r="B138" s="202" t="s">
        <v>2117</v>
      </c>
      <c r="C138" s="202" t="s">
        <v>1</v>
      </c>
      <c r="D138" s="369">
        <v>27.08</v>
      </c>
    </row>
    <row r="139" spans="1:4" ht="13.5">
      <c r="A139" s="202">
        <v>92855</v>
      </c>
      <c r="B139" s="202" t="s">
        <v>2118</v>
      </c>
      <c r="C139" s="202" t="s">
        <v>1</v>
      </c>
      <c r="D139" s="369">
        <v>447.35</v>
      </c>
    </row>
    <row r="140" spans="1:4" ht="13.5">
      <c r="A140" s="202">
        <v>92856</v>
      </c>
      <c r="B140" s="202" t="s">
        <v>2119</v>
      </c>
      <c r="C140" s="202" t="s">
        <v>1</v>
      </c>
      <c r="D140" s="369">
        <v>31.93</v>
      </c>
    </row>
    <row r="141" spans="1:4" ht="13.5">
      <c r="A141" s="202">
        <v>92857</v>
      </c>
      <c r="B141" s="202" t="s">
        <v>2120</v>
      </c>
      <c r="C141" s="202" t="s">
        <v>1</v>
      </c>
      <c r="D141" s="369">
        <v>580.32000000000005</v>
      </c>
    </row>
    <row r="142" spans="1:4" ht="13.5">
      <c r="A142" s="202">
        <v>92858</v>
      </c>
      <c r="B142" s="202" t="s">
        <v>2121</v>
      </c>
      <c r="C142" s="202" t="s">
        <v>1</v>
      </c>
      <c r="D142" s="369">
        <v>36.520000000000003</v>
      </c>
    </row>
    <row r="143" spans="1:4" ht="13.5">
      <c r="A143" s="202">
        <v>92859</v>
      </c>
      <c r="B143" s="202" t="s">
        <v>5011</v>
      </c>
      <c r="C143" s="202" t="s">
        <v>1</v>
      </c>
      <c r="D143" s="369">
        <v>603.29999999999995</v>
      </c>
    </row>
    <row r="144" spans="1:4" ht="13.5">
      <c r="A144" s="202">
        <v>92860</v>
      </c>
      <c r="B144" s="202" t="s">
        <v>2122</v>
      </c>
      <c r="C144" s="202" t="s">
        <v>1</v>
      </c>
      <c r="D144" s="369">
        <v>41.49</v>
      </c>
    </row>
    <row r="145" spans="1:4" ht="13.5">
      <c r="A145" s="202">
        <v>92861</v>
      </c>
      <c r="B145" s="202" t="s">
        <v>5012</v>
      </c>
      <c r="C145" s="202" t="s">
        <v>1</v>
      </c>
      <c r="D145" s="369">
        <v>885.64</v>
      </c>
    </row>
    <row r="146" spans="1:4" ht="13.5">
      <c r="A146" s="202">
        <v>92862</v>
      </c>
      <c r="B146" s="202" t="s">
        <v>2123</v>
      </c>
      <c r="C146" s="202" t="s">
        <v>1</v>
      </c>
      <c r="D146" s="369">
        <v>46.31</v>
      </c>
    </row>
    <row r="147" spans="1:4" ht="13.5">
      <c r="A147" s="202">
        <v>92863</v>
      </c>
      <c r="B147" s="202" t="s">
        <v>2124</v>
      </c>
      <c r="C147" s="202" t="s">
        <v>1</v>
      </c>
      <c r="D147" s="369">
        <v>912.24</v>
      </c>
    </row>
    <row r="148" spans="1:4" ht="13.5">
      <c r="A148" s="202">
        <v>92864</v>
      </c>
      <c r="B148" s="202" t="s">
        <v>2125</v>
      </c>
      <c r="C148" s="202" t="s">
        <v>1</v>
      </c>
      <c r="D148" s="369">
        <v>51.15</v>
      </c>
    </row>
    <row r="149" spans="1:4" ht="13.5">
      <c r="A149" s="202">
        <v>92210</v>
      </c>
      <c r="B149" s="202" t="s">
        <v>2126</v>
      </c>
      <c r="C149" s="202" t="s">
        <v>1</v>
      </c>
      <c r="D149" s="369">
        <v>160.58000000000001</v>
      </c>
    </row>
    <row r="150" spans="1:4" ht="13.5">
      <c r="A150" s="202">
        <v>92211</v>
      </c>
      <c r="B150" s="202" t="s">
        <v>2127</v>
      </c>
      <c r="C150" s="202" t="s">
        <v>1</v>
      </c>
      <c r="D150" s="369">
        <v>193.07</v>
      </c>
    </row>
    <row r="151" spans="1:4" ht="13.5">
      <c r="A151" s="202">
        <v>92212</v>
      </c>
      <c r="B151" s="202" t="s">
        <v>2128</v>
      </c>
      <c r="C151" s="202" t="s">
        <v>1</v>
      </c>
      <c r="D151" s="369">
        <v>284.57</v>
      </c>
    </row>
    <row r="152" spans="1:4" ht="13.5">
      <c r="A152" s="202">
        <v>92213</v>
      </c>
      <c r="B152" s="202" t="s">
        <v>2129</v>
      </c>
      <c r="C152" s="202" t="s">
        <v>1</v>
      </c>
      <c r="D152" s="369">
        <v>371.87</v>
      </c>
    </row>
    <row r="153" spans="1:4" ht="13.5">
      <c r="A153" s="202">
        <v>92214</v>
      </c>
      <c r="B153" s="202" t="s">
        <v>2130</v>
      </c>
      <c r="C153" s="202" t="s">
        <v>1</v>
      </c>
      <c r="D153" s="369">
        <v>448.27</v>
      </c>
    </row>
    <row r="154" spans="1:4" ht="13.5">
      <c r="A154" s="202">
        <v>92215</v>
      </c>
      <c r="B154" s="202" t="s">
        <v>2131</v>
      </c>
      <c r="C154" s="202" t="s">
        <v>1</v>
      </c>
      <c r="D154" s="369">
        <v>514.37</v>
      </c>
    </row>
    <row r="155" spans="1:4" ht="13.5">
      <c r="A155" s="202">
        <v>92216</v>
      </c>
      <c r="B155" s="202" t="s">
        <v>2132</v>
      </c>
      <c r="C155" s="202" t="s">
        <v>1</v>
      </c>
      <c r="D155" s="369">
        <v>539.07000000000005</v>
      </c>
    </row>
    <row r="156" spans="1:4" ht="13.5">
      <c r="A156" s="202">
        <v>92219</v>
      </c>
      <c r="B156" s="202" t="s">
        <v>2133</v>
      </c>
      <c r="C156" s="202" t="s">
        <v>1</v>
      </c>
      <c r="D156" s="369">
        <v>170.93</v>
      </c>
    </row>
    <row r="157" spans="1:4" ht="13.5">
      <c r="A157" s="202">
        <v>92220</v>
      </c>
      <c r="B157" s="202" t="s">
        <v>2134</v>
      </c>
      <c r="C157" s="202" t="s">
        <v>1</v>
      </c>
      <c r="D157" s="369">
        <v>205.9</v>
      </c>
    </row>
    <row r="158" spans="1:4" ht="13.5">
      <c r="A158" s="202">
        <v>92221</v>
      </c>
      <c r="B158" s="202" t="s">
        <v>2135</v>
      </c>
      <c r="C158" s="202" t="s">
        <v>1</v>
      </c>
      <c r="D158" s="369">
        <v>299.57</v>
      </c>
    </row>
    <row r="159" spans="1:4" ht="13.5">
      <c r="A159" s="202">
        <v>92222</v>
      </c>
      <c r="B159" s="202" t="s">
        <v>2136</v>
      </c>
      <c r="C159" s="202" t="s">
        <v>1</v>
      </c>
      <c r="D159" s="369">
        <v>389.32</v>
      </c>
    </row>
    <row r="160" spans="1:4" ht="13.5">
      <c r="A160" s="202">
        <v>92223</v>
      </c>
      <c r="B160" s="202" t="s">
        <v>2137</v>
      </c>
      <c r="C160" s="202" t="s">
        <v>1</v>
      </c>
      <c r="D160" s="369">
        <v>467.8</v>
      </c>
    </row>
    <row r="161" spans="1:4" ht="13.5">
      <c r="A161" s="202">
        <v>92224</v>
      </c>
      <c r="B161" s="202" t="s">
        <v>2138</v>
      </c>
      <c r="C161" s="202" t="s">
        <v>1</v>
      </c>
      <c r="D161" s="369">
        <v>536.04</v>
      </c>
    </row>
    <row r="162" spans="1:4" ht="13.5">
      <c r="A162" s="202">
        <v>92226</v>
      </c>
      <c r="B162" s="202" t="s">
        <v>2139</v>
      </c>
      <c r="C162" s="202" t="s">
        <v>1</v>
      </c>
      <c r="D162" s="369">
        <v>563.32000000000005</v>
      </c>
    </row>
    <row r="163" spans="1:4" ht="13.5">
      <c r="A163" s="202">
        <v>92808</v>
      </c>
      <c r="B163" s="202" t="s">
        <v>2140</v>
      </c>
      <c r="C163" s="202" t="s">
        <v>1</v>
      </c>
      <c r="D163" s="369">
        <v>41.9</v>
      </c>
    </row>
    <row r="164" spans="1:4" ht="13.5">
      <c r="A164" s="202">
        <v>92809</v>
      </c>
      <c r="B164" s="202" t="s">
        <v>2141</v>
      </c>
      <c r="C164" s="202" t="s">
        <v>1</v>
      </c>
      <c r="D164" s="369">
        <v>53.71</v>
      </c>
    </row>
    <row r="165" spans="1:4" ht="13.5">
      <c r="A165" s="202">
        <v>92810</v>
      </c>
      <c r="B165" s="202" t="s">
        <v>2142</v>
      </c>
      <c r="C165" s="202" t="s">
        <v>1</v>
      </c>
      <c r="D165" s="369">
        <v>65.34</v>
      </c>
    </row>
    <row r="166" spans="1:4" ht="13.5">
      <c r="A166" s="202">
        <v>92811</v>
      </c>
      <c r="B166" s="202" t="s">
        <v>2143</v>
      </c>
      <c r="C166" s="202" t="s">
        <v>1</v>
      </c>
      <c r="D166" s="369">
        <v>77.760000000000005</v>
      </c>
    </row>
    <row r="167" spans="1:4" ht="13.5">
      <c r="A167" s="202">
        <v>92812</v>
      </c>
      <c r="B167" s="202" t="s">
        <v>2144</v>
      </c>
      <c r="C167" s="202" t="s">
        <v>1</v>
      </c>
      <c r="D167" s="369">
        <v>89.98</v>
      </c>
    </row>
    <row r="168" spans="1:4" ht="13.5">
      <c r="A168" s="202">
        <v>92813</v>
      </c>
      <c r="B168" s="202" t="s">
        <v>2145</v>
      </c>
      <c r="C168" s="202" t="s">
        <v>1</v>
      </c>
      <c r="D168" s="369">
        <v>104.17</v>
      </c>
    </row>
    <row r="169" spans="1:4" ht="13.5">
      <c r="A169" s="202">
        <v>92814</v>
      </c>
      <c r="B169" s="202" t="s">
        <v>2146</v>
      </c>
      <c r="C169" s="202" t="s">
        <v>1</v>
      </c>
      <c r="D169" s="369">
        <v>119</v>
      </c>
    </row>
    <row r="170" spans="1:4" ht="13.5">
      <c r="A170" s="202">
        <v>92815</v>
      </c>
      <c r="B170" s="202" t="s">
        <v>2147</v>
      </c>
      <c r="C170" s="202" t="s">
        <v>1</v>
      </c>
      <c r="D170" s="369">
        <v>135.88</v>
      </c>
    </row>
    <row r="171" spans="1:4" ht="13.5">
      <c r="A171" s="202">
        <v>92816</v>
      </c>
      <c r="B171" s="202" t="s">
        <v>2148</v>
      </c>
      <c r="C171" s="202" t="s">
        <v>1</v>
      </c>
      <c r="D171" s="369">
        <v>772.2</v>
      </c>
    </row>
    <row r="172" spans="1:4" ht="13.5">
      <c r="A172" s="202">
        <v>92817</v>
      </c>
      <c r="B172" s="202" t="s">
        <v>2149</v>
      </c>
      <c r="C172" s="202" t="s">
        <v>1</v>
      </c>
      <c r="D172" s="369">
        <v>170.02</v>
      </c>
    </row>
    <row r="173" spans="1:4" ht="13.5">
      <c r="A173" s="202">
        <v>92818</v>
      </c>
      <c r="B173" s="202" t="s">
        <v>2150</v>
      </c>
      <c r="C173" s="202" t="s">
        <v>1</v>
      </c>
      <c r="D173" s="370">
        <v>1101.3</v>
      </c>
    </row>
    <row r="174" spans="1:4" ht="13.5">
      <c r="A174" s="202">
        <v>92819</v>
      </c>
      <c r="B174" s="202" t="s">
        <v>2151</v>
      </c>
      <c r="C174" s="202" t="s">
        <v>1</v>
      </c>
      <c r="D174" s="369">
        <v>228.86</v>
      </c>
    </row>
    <row r="175" spans="1:4" ht="13.5">
      <c r="A175" s="202">
        <v>92820</v>
      </c>
      <c r="B175" s="202" t="s">
        <v>2152</v>
      </c>
      <c r="C175" s="202" t="s">
        <v>1</v>
      </c>
      <c r="D175" s="369">
        <v>49.99</v>
      </c>
    </row>
    <row r="176" spans="1:4" ht="13.5">
      <c r="A176" s="202">
        <v>92821</v>
      </c>
      <c r="B176" s="202" t="s">
        <v>2153</v>
      </c>
      <c r="C176" s="202" t="s">
        <v>1</v>
      </c>
      <c r="D176" s="369">
        <v>64.06</v>
      </c>
    </row>
    <row r="177" spans="1:4" ht="13.5">
      <c r="A177" s="202">
        <v>92822</v>
      </c>
      <c r="B177" s="202" t="s">
        <v>2154</v>
      </c>
      <c r="C177" s="202" t="s">
        <v>1</v>
      </c>
      <c r="D177" s="369">
        <v>78.17</v>
      </c>
    </row>
    <row r="178" spans="1:4" ht="13.5">
      <c r="A178" s="202">
        <v>92824</v>
      </c>
      <c r="B178" s="202" t="s">
        <v>2155</v>
      </c>
      <c r="C178" s="202" t="s">
        <v>1</v>
      </c>
      <c r="D178" s="369">
        <v>92.76</v>
      </c>
    </row>
    <row r="179" spans="1:4" ht="13.5">
      <c r="A179" s="202">
        <v>92825</v>
      </c>
      <c r="B179" s="202" t="s">
        <v>2156</v>
      </c>
      <c r="C179" s="202" t="s">
        <v>1</v>
      </c>
      <c r="D179" s="369">
        <v>107.43</v>
      </c>
    </row>
    <row r="180" spans="1:4" ht="13.5">
      <c r="A180" s="202">
        <v>92826</v>
      </c>
      <c r="B180" s="202" t="s">
        <v>2157</v>
      </c>
      <c r="C180" s="202" t="s">
        <v>1</v>
      </c>
      <c r="D180" s="369">
        <v>123.7</v>
      </c>
    </row>
    <row r="181" spans="1:4" ht="13.5">
      <c r="A181" s="202">
        <v>92827</v>
      </c>
      <c r="B181" s="202" t="s">
        <v>2158</v>
      </c>
      <c r="C181" s="202" t="s">
        <v>1</v>
      </c>
      <c r="D181" s="369">
        <v>140.66999999999999</v>
      </c>
    </row>
    <row r="182" spans="1:4" ht="13.5">
      <c r="A182" s="202">
        <v>92828</v>
      </c>
      <c r="B182" s="202" t="s">
        <v>2159</v>
      </c>
      <c r="C182" s="202" t="s">
        <v>1</v>
      </c>
      <c r="D182" s="369">
        <v>160.13</v>
      </c>
    </row>
    <row r="183" spans="1:4" ht="13.5">
      <c r="A183" s="202">
        <v>92829</v>
      </c>
      <c r="B183" s="202" t="s">
        <v>2160</v>
      </c>
      <c r="C183" s="202" t="s">
        <v>1</v>
      </c>
      <c r="D183" s="369">
        <v>800.84</v>
      </c>
    </row>
    <row r="184" spans="1:4" ht="13.5">
      <c r="A184" s="202">
        <v>92830</v>
      </c>
      <c r="B184" s="202" t="s">
        <v>2161</v>
      </c>
      <c r="C184" s="202" t="s">
        <v>1</v>
      </c>
      <c r="D184" s="369">
        <v>198.66</v>
      </c>
    </row>
    <row r="185" spans="1:4" ht="13.5">
      <c r="A185" s="202">
        <v>92831</v>
      </c>
      <c r="B185" s="202" t="s">
        <v>2162</v>
      </c>
      <c r="C185" s="202" t="s">
        <v>1</v>
      </c>
      <c r="D185" s="370">
        <v>1136.51</v>
      </c>
    </row>
    <row r="186" spans="1:4" ht="13.5">
      <c r="A186" s="202">
        <v>92832</v>
      </c>
      <c r="B186" s="202" t="s">
        <v>2163</v>
      </c>
      <c r="C186" s="202" t="s">
        <v>1</v>
      </c>
      <c r="D186" s="369">
        <v>264.07</v>
      </c>
    </row>
    <row r="187" spans="1:4" ht="13.5">
      <c r="A187" s="202">
        <v>95565</v>
      </c>
      <c r="B187" s="202" t="s">
        <v>2164</v>
      </c>
      <c r="C187" s="202" t="s">
        <v>1</v>
      </c>
      <c r="D187" s="369">
        <v>136.6</v>
      </c>
    </row>
    <row r="188" spans="1:4" ht="13.5">
      <c r="A188" s="202">
        <v>95566</v>
      </c>
      <c r="B188" s="202" t="s">
        <v>2165</v>
      </c>
      <c r="C188" s="202" t="s">
        <v>1</v>
      </c>
      <c r="D188" s="369">
        <v>144.69</v>
      </c>
    </row>
    <row r="189" spans="1:4" ht="13.5">
      <c r="A189" s="202">
        <v>95567</v>
      </c>
      <c r="B189" s="202" t="s">
        <v>2166</v>
      </c>
      <c r="C189" s="202" t="s">
        <v>1</v>
      </c>
      <c r="D189" s="369">
        <v>118</v>
      </c>
    </row>
    <row r="190" spans="1:4" ht="13.5">
      <c r="A190" s="202">
        <v>95568</v>
      </c>
      <c r="B190" s="202" t="s">
        <v>2167</v>
      </c>
      <c r="C190" s="202" t="s">
        <v>1</v>
      </c>
      <c r="D190" s="369">
        <v>143.63999999999999</v>
      </c>
    </row>
    <row r="191" spans="1:4" ht="13.5">
      <c r="A191" s="202">
        <v>95569</v>
      </c>
      <c r="B191" s="202" t="s">
        <v>2168</v>
      </c>
      <c r="C191" s="202" t="s">
        <v>1</v>
      </c>
      <c r="D191" s="369">
        <v>199.18</v>
      </c>
    </row>
    <row r="192" spans="1:4" ht="13.5">
      <c r="A192" s="202">
        <v>95570</v>
      </c>
      <c r="B192" s="202" t="s">
        <v>2169</v>
      </c>
      <c r="C192" s="202" t="s">
        <v>1</v>
      </c>
      <c r="D192" s="369">
        <v>126.09</v>
      </c>
    </row>
    <row r="193" spans="1:4" ht="13.5">
      <c r="A193" s="202">
        <v>95571</v>
      </c>
      <c r="B193" s="202" t="s">
        <v>2170</v>
      </c>
      <c r="C193" s="202" t="s">
        <v>1</v>
      </c>
      <c r="D193" s="369">
        <v>153.99</v>
      </c>
    </row>
    <row r="194" spans="1:4" ht="13.5">
      <c r="A194" s="202">
        <v>95572</v>
      </c>
      <c r="B194" s="202" t="s">
        <v>2171</v>
      </c>
      <c r="C194" s="202" t="s">
        <v>1</v>
      </c>
      <c r="D194" s="369">
        <v>212.01</v>
      </c>
    </row>
    <row r="195" spans="1:4" ht="13.5">
      <c r="A195" s="202">
        <v>97127</v>
      </c>
      <c r="B195" s="202" t="s">
        <v>2172</v>
      </c>
      <c r="C195" s="202" t="s">
        <v>1</v>
      </c>
      <c r="D195" s="369">
        <v>5.08</v>
      </c>
    </row>
    <row r="196" spans="1:4" ht="13.5">
      <c r="A196" s="202">
        <v>97128</v>
      </c>
      <c r="B196" s="202" t="s">
        <v>2173</v>
      </c>
      <c r="C196" s="202" t="s">
        <v>1</v>
      </c>
      <c r="D196" s="369">
        <v>10.68</v>
      </c>
    </row>
    <row r="197" spans="1:4" ht="13.5">
      <c r="A197" s="202">
        <v>97129</v>
      </c>
      <c r="B197" s="202" t="s">
        <v>2174</v>
      </c>
      <c r="C197" s="202" t="s">
        <v>1</v>
      </c>
      <c r="D197" s="369">
        <v>13.12</v>
      </c>
    </row>
    <row r="198" spans="1:4" ht="13.5">
      <c r="A198" s="202">
        <v>97130</v>
      </c>
      <c r="B198" s="202" t="s">
        <v>2175</v>
      </c>
      <c r="C198" s="202" t="s">
        <v>1</v>
      </c>
      <c r="D198" s="369">
        <v>15.58</v>
      </c>
    </row>
    <row r="199" spans="1:4" ht="13.5">
      <c r="A199" s="202">
        <v>97131</v>
      </c>
      <c r="B199" s="202" t="s">
        <v>2176</v>
      </c>
      <c r="C199" s="202" t="s">
        <v>1</v>
      </c>
      <c r="D199" s="369">
        <v>18.02</v>
      </c>
    </row>
    <row r="200" spans="1:4" ht="13.5">
      <c r="A200" s="202">
        <v>97132</v>
      </c>
      <c r="B200" s="202" t="s">
        <v>2177</v>
      </c>
      <c r="C200" s="202" t="s">
        <v>1</v>
      </c>
      <c r="D200" s="369">
        <v>20.46</v>
      </c>
    </row>
    <row r="201" spans="1:4" ht="13.5">
      <c r="A201" s="202">
        <v>97133</v>
      </c>
      <c r="B201" s="202" t="s">
        <v>2178</v>
      </c>
      <c r="C201" s="202" t="s">
        <v>1</v>
      </c>
      <c r="D201" s="369">
        <v>25.38</v>
      </c>
    </row>
    <row r="202" spans="1:4" ht="13.5">
      <c r="A202" s="202">
        <v>97134</v>
      </c>
      <c r="B202" s="202" t="s">
        <v>2179</v>
      </c>
      <c r="C202" s="202" t="s">
        <v>1</v>
      </c>
      <c r="D202" s="369">
        <v>2.33</v>
      </c>
    </row>
    <row r="203" spans="1:4" ht="13.5">
      <c r="A203" s="202">
        <v>97135</v>
      </c>
      <c r="B203" s="202" t="s">
        <v>2180</v>
      </c>
      <c r="C203" s="202" t="s">
        <v>1</v>
      </c>
      <c r="D203" s="369">
        <v>5.43</v>
      </c>
    </row>
    <row r="204" spans="1:4" ht="13.5">
      <c r="A204" s="202">
        <v>97136</v>
      </c>
      <c r="B204" s="202" t="s">
        <v>2181</v>
      </c>
      <c r="C204" s="202" t="s">
        <v>1</v>
      </c>
      <c r="D204" s="369">
        <v>6.68</v>
      </c>
    </row>
    <row r="205" spans="1:4" ht="13.5">
      <c r="A205" s="202">
        <v>97137</v>
      </c>
      <c r="B205" s="202" t="s">
        <v>2182</v>
      </c>
      <c r="C205" s="202" t="s">
        <v>1</v>
      </c>
      <c r="D205" s="369">
        <v>7.95</v>
      </c>
    </row>
    <row r="206" spans="1:4" ht="13.5">
      <c r="A206" s="202">
        <v>97138</v>
      </c>
      <c r="B206" s="202" t="s">
        <v>2183</v>
      </c>
      <c r="C206" s="202" t="s">
        <v>1</v>
      </c>
      <c r="D206" s="369">
        <v>9.19</v>
      </c>
    </row>
    <row r="207" spans="1:4" ht="13.5">
      <c r="A207" s="202">
        <v>97139</v>
      </c>
      <c r="B207" s="202" t="s">
        <v>2184</v>
      </c>
      <c r="C207" s="202" t="s">
        <v>1</v>
      </c>
      <c r="D207" s="369">
        <v>10.43</v>
      </c>
    </row>
    <row r="208" spans="1:4" ht="13.5">
      <c r="A208" s="202">
        <v>97140</v>
      </c>
      <c r="B208" s="202" t="s">
        <v>2185</v>
      </c>
      <c r="C208" s="202" t="s">
        <v>1</v>
      </c>
      <c r="D208" s="369">
        <v>12.94</v>
      </c>
    </row>
    <row r="209" spans="1:4" ht="13.5">
      <c r="A209" s="202">
        <v>103089</v>
      </c>
      <c r="B209" s="202" t="s">
        <v>6958</v>
      </c>
      <c r="C209" s="202" t="s">
        <v>1</v>
      </c>
      <c r="D209" s="369">
        <v>11.21</v>
      </c>
    </row>
    <row r="210" spans="1:4" ht="13.5">
      <c r="A210" s="202">
        <v>103090</v>
      </c>
      <c r="B210" s="202" t="s">
        <v>6959</v>
      </c>
      <c r="C210" s="202" t="s">
        <v>1</v>
      </c>
      <c r="D210" s="369">
        <v>13.39</v>
      </c>
    </row>
    <row r="211" spans="1:4" ht="13.5">
      <c r="A211" s="202">
        <v>103091</v>
      </c>
      <c r="B211" s="202" t="s">
        <v>6960</v>
      </c>
      <c r="C211" s="202" t="s">
        <v>1</v>
      </c>
      <c r="D211" s="369">
        <v>18.82</v>
      </c>
    </row>
    <row r="212" spans="1:4" ht="13.5">
      <c r="A212" s="202">
        <v>103092</v>
      </c>
      <c r="B212" s="202" t="s">
        <v>6961</v>
      </c>
      <c r="C212" s="202" t="s">
        <v>1</v>
      </c>
      <c r="D212" s="369">
        <v>24.26</v>
      </c>
    </row>
    <row r="213" spans="1:4" ht="13.5">
      <c r="A213" s="202">
        <v>103093</v>
      </c>
      <c r="B213" s="202" t="s">
        <v>6962</v>
      </c>
      <c r="C213" s="202" t="s">
        <v>1</v>
      </c>
      <c r="D213" s="369">
        <v>37.1</v>
      </c>
    </row>
    <row r="214" spans="1:4" ht="13.5">
      <c r="A214" s="202">
        <v>103094</v>
      </c>
      <c r="B214" s="202" t="s">
        <v>6963</v>
      </c>
      <c r="C214" s="202" t="s">
        <v>1</v>
      </c>
      <c r="D214" s="369">
        <v>42.57</v>
      </c>
    </row>
    <row r="215" spans="1:4" ht="13.5">
      <c r="A215" s="202">
        <v>103095</v>
      </c>
      <c r="B215" s="202" t="s">
        <v>6964</v>
      </c>
      <c r="C215" s="202" t="s">
        <v>1</v>
      </c>
      <c r="D215" s="369">
        <v>55.38</v>
      </c>
    </row>
    <row r="216" spans="1:4" ht="13.5">
      <c r="A216" s="202">
        <v>103096</v>
      </c>
      <c r="B216" s="202" t="s">
        <v>6965</v>
      </c>
      <c r="C216" s="202" t="s">
        <v>1</v>
      </c>
      <c r="D216" s="369">
        <v>60.84</v>
      </c>
    </row>
    <row r="217" spans="1:4" ht="13.5">
      <c r="A217" s="202">
        <v>103097</v>
      </c>
      <c r="B217" s="202" t="s">
        <v>6966</v>
      </c>
      <c r="C217" s="202" t="s">
        <v>1</v>
      </c>
      <c r="D217" s="369">
        <v>73.66</v>
      </c>
    </row>
    <row r="218" spans="1:4" ht="13.5">
      <c r="A218" s="202">
        <v>103098</v>
      </c>
      <c r="B218" s="202" t="s">
        <v>6967</v>
      </c>
      <c r="C218" s="202" t="s">
        <v>1</v>
      </c>
      <c r="D218" s="369">
        <v>79.12</v>
      </c>
    </row>
    <row r="219" spans="1:4" ht="13.5">
      <c r="A219" s="202">
        <v>103099</v>
      </c>
      <c r="B219" s="202" t="s">
        <v>6968</v>
      </c>
      <c r="C219" s="202" t="s">
        <v>1</v>
      </c>
      <c r="D219" s="369">
        <v>90</v>
      </c>
    </row>
    <row r="220" spans="1:4" ht="13.5">
      <c r="A220" s="202">
        <v>103100</v>
      </c>
      <c r="B220" s="202" t="s">
        <v>6969</v>
      </c>
      <c r="C220" s="202" t="s">
        <v>1</v>
      </c>
      <c r="D220" s="369">
        <v>96.03</v>
      </c>
    </row>
    <row r="221" spans="1:4" ht="13.5">
      <c r="A221" s="202">
        <v>103101</v>
      </c>
      <c r="B221" s="202" t="s">
        <v>6970</v>
      </c>
      <c r="C221" s="202" t="s">
        <v>1</v>
      </c>
      <c r="D221" s="369">
        <v>105.78</v>
      </c>
    </row>
    <row r="222" spans="1:4" ht="13.5">
      <c r="A222" s="202">
        <v>103102</v>
      </c>
      <c r="B222" s="202" t="s">
        <v>6971</v>
      </c>
      <c r="C222" s="202" t="s">
        <v>1</v>
      </c>
      <c r="D222" s="369">
        <v>121.82</v>
      </c>
    </row>
    <row r="223" spans="1:4" ht="13.5">
      <c r="A223" s="202">
        <v>103103</v>
      </c>
      <c r="B223" s="202" t="s">
        <v>6972</v>
      </c>
      <c r="C223" s="202" t="s">
        <v>1</v>
      </c>
      <c r="D223" s="369">
        <v>131.56</v>
      </c>
    </row>
    <row r="224" spans="1:4" ht="13.5">
      <c r="A224" s="202">
        <v>103104</v>
      </c>
      <c r="B224" s="202" t="s">
        <v>6973</v>
      </c>
      <c r="C224" s="202" t="s">
        <v>1</v>
      </c>
      <c r="D224" s="369">
        <v>157.33000000000001</v>
      </c>
    </row>
    <row r="225" spans="1:4" ht="13.5">
      <c r="A225" s="202">
        <v>103105</v>
      </c>
      <c r="B225" s="202" t="s">
        <v>6974</v>
      </c>
      <c r="C225" s="202" t="s">
        <v>2</v>
      </c>
      <c r="D225" s="369">
        <v>47.19</v>
      </c>
    </row>
    <row r="226" spans="1:4" ht="13.5">
      <c r="A226" s="202">
        <v>103106</v>
      </c>
      <c r="B226" s="202" t="s">
        <v>6975</v>
      </c>
      <c r="C226" s="202" t="s">
        <v>2</v>
      </c>
      <c r="D226" s="369">
        <v>56.32</v>
      </c>
    </row>
    <row r="227" spans="1:4" ht="13.5">
      <c r="A227" s="202">
        <v>103107</v>
      </c>
      <c r="B227" s="202" t="s">
        <v>6976</v>
      </c>
      <c r="C227" s="202" t="s">
        <v>2</v>
      </c>
      <c r="D227" s="369">
        <v>79.13</v>
      </c>
    </row>
    <row r="228" spans="1:4" ht="13.5">
      <c r="A228" s="202">
        <v>103108</v>
      </c>
      <c r="B228" s="202" t="s">
        <v>6977</v>
      </c>
      <c r="C228" s="202" t="s">
        <v>2</v>
      </c>
      <c r="D228" s="369">
        <v>101.91</v>
      </c>
    </row>
    <row r="229" spans="1:4" ht="13.5">
      <c r="A229" s="202">
        <v>103109</v>
      </c>
      <c r="B229" s="202" t="s">
        <v>6978</v>
      </c>
      <c r="C229" s="202" t="s">
        <v>2</v>
      </c>
      <c r="D229" s="369">
        <v>167.54</v>
      </c>
    </row>
    <row r="230" spans="1:4" ht="13.5">
      <c r="A230" s="202">
        <v>103110</v>
      </c>
      <c r="B230" s="202" t="s">
        <v>6979</v>
      </c>
      <c r="C230" s="202" t="s">
        <v>2</v>
      </c>
      <c r="D230" s="369">
        <v>190.34</v>
      </c>
    </row>
    <row r="231" spans="1:4" ht="13.5">
      <c r="A231" s="202">
        <v>103111</v>
      </c>
      <c r="B231" s="202" t="s">
        <v>6980</v>
      </c>
      <c r="C231" s="202" t="s">
        <v>2</v>
      </c>
      <c r="D231" s="369">
        <v>255.97</v>
      </c>
    </row>
    <row r="232" spans="1:4" ht="13.5">
      <c r="A232" s="202">
        <v>103112</v>
      </c>
      <c r="B232" s="202" t="s">
        <v>6981</v>
      </c>
      <c r="C232" s="202" t="s">
        <v>2</v>
      </c>
      <c r="D232" s="369">
        <v>278.77</v>
      </c>
    </row>
    <row r="233" spans="1:4" ht="13.5">
      <c r="A233" s="202">
        <v>103113</v>
      </c>
      <c r="B233" s="202" t="s">
        <v>6982</v>
      </c>
      <c r="C233" s="202" t="s">
        <v>2</v>
      </c>
      <c r="D233" s="369">
        <v>344.39</v>
      </c>
    </row>
    <row r="234" spans="1:4" ht="13.5">
      <c r="A234" s="202">
        <v>103114</v>
      </c>
      <c r="B234" s="202" t="s">
        <v>6983</v>
      </c>
      <c r="C234" s="202" t="s">
        <v>2</v>
      </c>
      <c r="D234" s="369">
        <v>367.19</v>
      </c>
    </row>
    <row r="235" spans="1:4" ht="13.5">
      <c r="A235" s="202">
        <v>103115</v>
      </c>
      <c r="B235" s="202" t="s">
        <v>6984</v>
      </c>
      <c r="C235" s="202" t="s">
        <v>2</v>
      </c>
      <c r="D235" s="369">
        <v>412.77</v>
      </c>
    </row>
    <row r="236" spans="1:4" ht="13.5">
      <c r="A236" s="202">
        <v>103116</v>
      </c>
      <c r="B236" s="202" t="s">
        <v>6985</v>
      </c>
      <c r="C236" s="202" t="s">
        <v>2</v>
      </c>
      <c r="D236" s="369">
        <v>501.19</v>
      </c>
    </row>
    <row r="237" spans="1:4" ht="13.5">
      <c r="A237" s="202">
        <v>103117</v>
      </c>
      <c r="B237" s="202" t="s">
        <v>6986</v>
      </c>
      <c r="C237" s="202" t="s">
        <v>2</v>
      </c>
      <c r="D237" s="369">
        <v>546.79</v>
      </c>
    </row>
    <row r="238" spans="1:4" ht="13.5">
      <c r="A238" s="202">
        <v>103118</v>
      </c>
      <c r="B238" s="202" t="s">
        <v>6987</v>
      </c>
      <c r="C238" s="202" t="s">
        <v>2</v>
      </c>
      <c r="D238" s="369">
        <v>635.21</v>
      </c>
    </row>
    <row r="239" spans="1:4" ht="13.5">
      <c r="A239" s="202">
        <v>103119</v>
      </c>
      <c r="B239" s="202" t="s">
        <v>6988</v>
      </c>
      <c r="C239" s="202" t="s">
        <v>2</v>
      </c>
      <c r="D239" s="369">
        <v>680.8</v>
      </c>
    </row>
    <row r="240" spans="1:4" ht="13.5">
      <c r="A240" s="202">
        <v>103120</v>
      </c>
      <c r="B240" s="202" t="s">
        <v>6989</v>
      </c>
      <c r="C240" s="202" t="s">
        <v>2</v>
      </c>
      <c r="D240" s="369">
        <v>814.83</v>
      </c>
    </row>
    <row r="241" spans="1:4" ht="13.5">
      <c r="A241" s="202">
        <v>103121</v>
      </c>
      <c r="B241" s="202" t="s">
        <v>6990</v>
      </c>
      <c r="C241" s="202" t="s">
        <v>2</v>
      </c>
      <c r="D241" s="369">
        <v>61.97</v>
      </c>
    </row>
    <row r="242" spans="1:4" ht="13.5">
      <c r="A242" s="202">
        <v>103122</v>
      </c>
      <c r="B242" s="202" t="s">
        <v>6991</v>
      </c>
      <c r="C242" s="202" t="s">
        <v>2</v>
      </c>
      <c r="D242" s="369">
        <v>75.63</v>
      </c>
    </row>
    <row r="243" spans="1:4" ht="13.5">
      <c r="A243" s="202">
        <v>103123</v>
      </c>
      <c r="B243" s="202" t="s">
        <v>6992</v>
      </c>
      <c r="C243" s="202" t="s">
        <v>2</v>
      </c>
      <c r="D243" s="369">
        <v>109.85</v>
      </c>
    </row>
    <row r="244" spans="1:4" ht="13.5">
      <c r="A244" s="202">
        <v>103124</v>
      </c>
      <c r="B244" s="202" t="s">
        <v>6993</v>
      </c>
      <c r="C244" s="202" t="s">
        <v>2</v>
      </c>
      <c r="D244" s="369">
        <v>144.02000000000001</v>
      </c>
    </row>
    <row r="245" spans="1:4" ht="13.5">
      <c r="A245" s="202">
        <v>103125</v>
      </c>
      <c r="B245" s="202" t="s">
        <v>6994</v>
      </c>
      <c r="C245" s="202" t="s">
        <v>2</v>
      </c>
      <c r="D245" s="369">
        <v>242.49</v>
      </c>
    </row>
    <row r="246" spans="1:4" ht="13.5">
      <c r="A246" s="202">
        <v>103126</v>
      </c>
      <c r="B246" s="202" t="s">
        <v>6995</v>
      </c>
      <c r="C246" s="202" t="s">
        <v>2</v>
      </c>
      <c r="D246" s="369">
        <v>276.66000000000003</v>
      </c>
    </row>
    <row r="247" spans="1:4" ht="13.5">
      <c r="A247" s="202">
        <v>103127</v>
      </c>
      <c r="B247" s="202" t="s">
        <v>6996</v>
      </c>
      <c r="C247" s="202" t="s">
        <v>2</v>
      </c>
      <c r="D247" s="369">
        <v>375.11</v>
      </c>
    </row>
    <row r="248" spans="1:4" ht="13.5">
      <c r="A248" s="202">
        <v>103128</v>
      </c>
      <c r="B248" s="202" t="s">
        <v>6997</v>
      </c>
      <c r="C248" s="202" t="s">
        <v>2</v>
      </c>
      <c r="D248" s="369">
        <v>409.3</v>
      </c>
    </row>
    <row r="249" spans="1:4" ht="13.5">
      <c r="A249" s="202">
        <v>103129</v>
      </c>
      <c r="B249" s="202" t="s">
        <v>6998</v>
      </c>
      <c r="C249" s="202" t="s">
        <v>2</v>
      </c>
      <c r="D249" s="369">
        <v>507.76</v>
      </c>
    </row>
    <row r="250" spans="1:4" ht="13.5">
      <c r="A250" s="202">
        <v>103130</v>
      </c>
      <c r="B250" s="202" t="s">
        <v>6999</v>
      </c>
      <c r="C250" s="202" t="s">
        <v>2</v>
      </c>
      <c r="D250" s="369">
        <v>541.92999999999995</v>
      </c>
    </row>
    <row r="251" spans="1:4" ht="13.5">
      <c r="A251" s="202">
        <v>103131</v>
      </c>
      <c r="B251" s="202" t="s">
        <v>7000</v>
      </c>
      <c r="C251" s="202" t="s">
        <v>2</v>
      </c>
      <c r="D251" s="369">
        <v>610.30999999999995</v>
      </c>
    </row>
    <row r="252" spans="1:4" ht="13.5">
      <c r="A252" s="202">
        <v>103132</v>
      </c>
      <c r="B252" s="202" t="s">
        <v>7001</v>
      </c>
      <c r="C252" s="202" t="s">
        <v>2</v>
      </c>
      <c r="D252" s="369">
        <v>742.95</v>
      </c>
    </row>
    <row r="253" spans="1:4" ht="13.5">
      <c r="A253" s="202">
        <v>103133</v>
      </c>
      <c r="B253" s="202" t="s">
        <v>7002</v>
      </c>
      <c r="C253" s="202" t="s">
        <v>2</v>
      </c>
      <c r="D253" s="369">
        <v>811.34</v>
      </c>
    </row>
    <row r="254" spans="1:4" ht="13.5">
      <c r="A254" s="202">
        <v>103134</v>
      </c>
      <c r="B254" s="202" t="s">
        <v>7003</v>
      </c>
      <c r="C254" s="202" t="s">
        <v>2</v>
      </c>
      <c r="D254" s="369">
        <v>943.98</v>
      </c>
    </row>
    <row r="255" spans="1:4" ht="13.5">
      <c r="A255" s="202">
        <v>103135</v>
      </c>
      <c r="B255" s="202" t="s">
        <v>7004</v>
      </c>
      <c r="C255" s="202" t="s">
        <v>2</v>
      </c>
      <c r="D255" s="370">
        <v>1012.37</v>
      </c>
    </row>
    <row r="256" spans="1:4" ht="13.5">
      <c r="A256" s="202">
        <v>103136</v>
      </c>
      <c r="B256" s="202" t="s">
        <v>7005</v>
      </c>
      <c r="C256" s="202" t="s">
        <v>2</v>
      </c>
      <c r="D256" s="370">
        <v>1213.3900000000001</v>
      </c>
    </row>
    <row r="257" spans="1:4" ht="13.5">
      <c r="A257" s="202">
        <v>103137</v>
      </c>
      <c r="B257" s="202" t="s">
        <v>7006</v>
      </c>
      <c r="C257" s="202" t="s">
        <v>2</v>
      </c>
      <c r="D257" s="369">
        <v>32.46</v>
      </c>
    </row>
    <row r="258" spans="1:4" ht="13.5">
      <c r="A258" s="202">
        <v>103138</v>
      </c>
      <c r="B258" s="202" t="s">
        <v>7007</v>
      </c>
      <c r="C258" s="202" t="s">
        <v>2</v>
      </c>
      <c r="D258" s="369">
        <v>37.01</v>
      </c>
    </row>
    <row r="259" spans="1:4" ht="13.5">
      <c r="A259" s="202">
        <v>103139</v>
      </c>
      <c r="B259" s="202" t="s">
        <v>7008</v>
      </c>
      <c r="C259" s="202" t="s">
        <v>2</v>
      </c>
      <c r="D259" s="369">
        <v>48.41</v>
      </c>
    </row>
    <row r="260" spans="1:4" ht="13.5">
      <c r="A260" s="202">
        <v>103140</v>
      </c>
      <c r="B260" s="202" t="s">
        <v>7009</v>
      </c>
      <c r="C260" s="202" t="s">
        <v>2</v>
      </c>
      <c r="D260" s="369">
        <v>59.81</v>
      </c>
    </row>
    <row r="261" spans="1:4" ht="13.5">
      <c r="A261" s="202">
        <v>103141</v>
      </c>
      <c r="B261" s="202" t="s">
        <v>7010</v>
      </c>
      <c r="C261" s="202" t="s">
        <v>2</v>
      </c>
      <c r="D261" s="369">
        <v>92.64</v>
      </c>
    </row>
    <row r="262" spans="1:4" ht="13.5">
      <c r="A262" s="202">
        <v>103142</v>
      </c>
      <c r="B262" s="202" t="s">
        <v>7011</v>
      </c>
      <c r="C262" s="202" t="s">
        <v>2</v>
      </c>
      <c r="D262" s="369">
        <v>104.02</v>
      </c>
    </row>
    <row r="263" spans="1:4" ht="13.5">
      <c r="A263" s="202">
        <v>103143</v>
      </c>
      <c r="B263" s="202" t="s">
        <v>7012</v>
      </c>
      <c r="C263" s="202" t="s">
        <v>2</v>
      </c>
      <c r="D263" s="369">
        <v>136.84</v>
      </c>
    </row>
    <row r="264" spans="1:4" ht="13.5">
      <c r="A264" s="202">
        <v>103144</v>
      </c>
      <c r="B264" s="202" t="s">
        <v>7013</v>
      </c>
      <c r="C264" s="202" t="s">
        <v>2</v>
      </c>
      <c r="D264" s="369">
        <v>148.22</v>
      </c>
    </row>
    <row r="265" spans="1:4" ht="13.5">
      <c r="A265" s="202">
        <v>103145</v>
      </c>
      <c r="B265" s="202" t="s">
        <v>7014</v>
      </c>
      <c r="C265" s="202" t="s">
        <v>2</v>
      </c>
      <c r="D265" s="369">
        <v>181.06</v>
      </c>
    </row>
    <row r="266" spans="1:4" ht="13.5">
      <c r="A266" s="202">
        <v>103146</v>
      </c>
      <c r="B266" s="202" t="s">
        <v>7015</v>
      </c>
      <c r="C266" s="202" t="s">
        <v>2</v>
      </c>
      <c r="D266" s="369">
        <v>192.44</v>
      </c>
    </row>
    <row r="267" spans="1:4" ht="13.5">
      <c r="A267" s="202">
        <v>103147</v>
      </c>
      <c r="B267" s="202" t="s">
        <v>7016</v>
      </c>
      <c r="C267" s="202" t="s">
        <v>2</v>
      </c>
      <c r="D267" s="369">
        <v>215.24</v>
      </c>
    </row>
    <row r="268" spans="1:4" ht="13.5">
      <c r="A268" s="202">
        <v>103148</v>
      </c>
      <c r="B268" s="202" t="s">
        <v>7017</v>
      </c>
      <c r="C268" s="202" t="s">
        <v>2</v>
      </c>
      <c r="D268" s="369">
        <v>259.45</v>
      </c>
    </row>
    <row r="269" spans="1:4" ht="13.5">
      <c r="A269" s="202">
        <v>103149</v>
      </c>
      <c r="B269" s="202" t="s">
        <v>7018</v>
      </c>
      <c r="C269" s="202" t="s">
        <v>2</v>
      </c>
      <c r="D269" s="369">
        <v>282.25</v>
      </c>
    </row>
    <row r="270" spans="1:4" ht="13.5">
      <c r="A270" s="202">
        <v>103150</v>
      </c>
      <c r="B270" s="202" t="s">
        <v>7019</v>
      </c>
      <c r="C270" s="202" t="s">
        <v>2</v>
      </c>
      <c r="D270" s="369">
        <v>326.39999999999998</v>
      </c>
    </row>
    <row r="271" spans="1:4" ht="13.5">
      <c r="A271" s="202">
        <v>103151</v>
      </c>
      <c r="B271" s="202" t="s">
        <v>7020</v>
      </c>
      <c r="C271" s="202" t="s">
        <v>2</v>
      </c>
      <c r="D271" s="369">
        <v>349.25</v>
      </c>
    </row>
    <row r="272" spans="1:4" ht="13.5">
      <c r="A272" s="202">
        <v>103152</v>
      </c>
      <c r="B272" s="202" t="s">
        <v>7021</v>
      </c>
      <c r="C272" s="202" t="s">
        <v>2</v>
      </c>
      <c r="D272" s="369">
        <v>416.26</v>
      </c>
    </row>
    <row r="273" spans="1:4" ht="13.5">
      <c r="A273" s="202">
        <v>103372</v>
      </c>
      <c r="B273" s="202" t="s">
        <v>7386</v>
      </c>
      <c r="C273" s="202" t="s">
        <v>1</v>
      </c>
      <c r="D273" s="369">
        <v>5.41</v>
      </c>
    </row>
    <row r="274" spans="1:4" ht="13.5">
      <c r="A274" s="202">
        <v>103373</v>
      </c>
      <c r="B274" s="202" t="s">
        <v>7387</v>
      </c>
      <c r="C274" s="202" t="s">
        <v>1</v>
      </c>
      <c r="D274" s="369">
        <v>10.61</v>
      </c>
    </row>
    <row r="275" spans="1:4" ht="13.5">
      <c r="A275" s="202">
        <v>103376</v>
      </c>
      <c r="B275" s="202" t="s">
        <v>7388</v>
      </c>
      <c r="C275" s="202" t="s">
        <v>1</v>
      </c>
      <c r="D275" s="369">
        <v>126.44</v>
      </c>
    </row>
    <row r="276" spans="1:4" ht="13.5">
      <c r="A276" s="202">
        <v>103377</v>
      </c>
      <c r="B276" s="202" t="s">
        <v>7389</v>
      </c>
      <c r="C276" s="202" t="s">
        <v>1</v>
      </c>
      <c r="D276" s="369">
        <v>270.58999999999997</v>
      </c>
    </row>
    <row r="277" spans="1:4" ht="13.5">
      <c r="A277" s="202">
        <v>103379</v>
      </c>
      <c r="B277" s="202" t="s">
        <v>7390</v>
      </c>
      <c r="C277" s="202" t="s">
        <v>1</v>
      </c>
      <c r="D277" s="369">
        <v>421.27</v>
      </c>
    </row>
    <row r="278" spans="1:4" ht="13.5">
      <c r="A278" s="202">
        <v>103383</v>
      </c>
      <c r="B278" s="202" t="s">
        <v>7391</v>
      </c>
      <c r="C278" s="202" t="s">
        <v>1</v>
      </c>
      <c r="D278" s="370">
        <v>1032.76</v>
      </c>
    </row>
    <row r="279" spans="1:4" ht="13.5">
      <c r="A279" s="202">
        <v>103385</v>
      </c>
      <c r="B279" s="202" t="s">
        <v>7392</v>
      </c>
      <c r="C279" s="202" t="s">
        <v>1</v>
      </c>
      <c r="D279" s="370">
        <v>1665.2</v>
      </c>
    </row>
    <row r="280" spans="1:4" ht="13.5">
      <c r="A280" s="202">
        <v>103387</v>
      </c>
      <c r="B280" s="202" t="s">
        <v>7393</v>
      </c>
      <c r="C280" s="202" t="s">
        <v>1</v>
      </c>
      <c r="D280" s="370">
        <v>2921.27</v>
      </c>
    </row>
    <row r="281" spans="1:4" ht="13.5">
      <c r="A281" s="202">
        <v>103389</v>
      </c>
      <c r="B281" s="202" t="s">
        <v>7394</v>
      </c>
      <c r="C281" s="202" t="s">
        <v>1</v>
      </c>
      <c r="D281" s="370">
        <v>4344.3999999999996</v>
      </c>
    </row>
    <row r="282" spans="1:4" ht="13.5">
      <c r="A282" s="202">
        <v>103391</v>
      </c>
      <c r="B282" s="202" t="s">
        <v>7395</v>
      </c>
      <c r="C282" s="202" t="s">
        <v>1</v>
      </c>
      <c r="D282" s="370">
        <v>2862.32</v>
      </c>
    </row>
    <row r="283" spans="1:4" ht="13.5">
      <c r="A283" s="202">
        <v>103392</v>
      </c>
      <c r="B283" s="202" t="s">
        <v>7396</v>
      </c>
      <c r="C283" s="202" t="s">
        <v>1</v>
      </c>
      <c r="D283" s="370">
        <v>4678.08</v>
      </c>
    </row>
    <row r="284" spans="1:4" ht="13.5">
      <c r="A284" s="202">
        <v>103393</v>
      </c>
      <c r="B284" s="202" t="s">
        <v>7397</v>
      </c>
      <c r="C284" s="202" t="s">
        <v>1</v>
      </c>
      <c r="D284" s="370">
        <v>5159.75</v>
      </c>
    </row>
    <row r="285" spans="1:4" ht="13.5">
      <c r="A285" s="202">
        <v>103397</v>
      </c>
      <c r="B285" s="202" t="s">
        <v>7398</v>
      </c>
      <c r="C285" s="202" t="s">
        <v>2</v>
      </c>
      <c r="D285" s="369">
        <v>3.8</v>
      </c>
    </row>
    <row r="286" spans="1:4" ht="13.5">
      <c r="A286" s="202">
        <v>103398</v>
      </c>
      <c r="B286" s="202" t="s">
        <v>7399</v>
      </c>
      <c r="C286" s="202" t="s">
        <v>2</v>
      </c>
      <c r="D286" s="369">
        <v>6.09</v>
      </c>
    </row>
    <row r="287" spans="1:4" ht="13.5">
      <c r="A287" s="202">
        <v>103399</v>
      </c>
      <c r="B287" s="202" t="s">
        <v>7400</v>
      </c>
      <c r="C287" s="202" t="s">
        <v>2</v>
      </c>
      <c r="D287" s="369">
        <v>11.99</v>
      </c>
    </row>
    <row r="288" spans="1:4" ht="13.5">
      <c r="A288" s="202">
        <v>103400</v>
      </c>
      <c r="B288" s="202" t="s">
        <v>7401</v>
      </c>
      <c r="C288" s="202" t="s">
        <v>2</v>
      </c>
      <c r="D288" s="369">
        <v>17.14</v>
      </c>
    </row>
    <row r="289" spans="1:4" ht="13.5">
      <c r="A289" s="202">
        <v>103401</v>
      </c>
      <c r="B289" s="202" t="s">
        <v>7402</v>
      </c>
      <c r="C289" s="202" t="s">
        <v>2</v>
      </c>
      <c r="D289" s="369">
        <v>20.96</v>
      </c>
    </row>
    <row r="290" spans="1:4" ht="13.5">
      <c r="A290" s="202">
        <v>103402</v>
      </c>
      <c r="B290" s="202" t="s">
        <v>7403</v>
      </c>
      <c r="C290" s="202" t="s">
        <v>2</v>
      </c>
      <c r="D290" s="369">
        <v>30.48</v>
      </c>
    </row>
    <row r="291" spans="1:4" ht="13.5">
      <c r="A291" s="202">
        <v>103403</v>
      </c>
      <c r="B291" s="202" t="s">
        <v>7404</v>
      </c>
      <c r="C291" s="202" t="s">
        <v>2</v>
      </c>
      <c r="D291" s="369">
        <v>34.29</v>
      </c>
    </row>
    <row r="292" spans="1:4" ht="13.5">
      <c r="A292" s="202">
        <v>103404</v>
      </c>
      <c r="B292" s="202" t="s">
        <v>7405</v>
      </c>
      <c r="C292" s="202" t="s">
        <v>2</v>
      </c>
      <c r="D292" s="369">
        <v>38.11</v>
      </c>
    </row>
    <row r="293" spans="1:4" ht="13.5">
      <c r="A293" s="202">
        <v>103405</v>
      </c>
      <c r="B293" s="202" t="s">
        <v>7406</v>
      </c>
      <c r="C293" s="202" t="s">
        <v>2</v>
      </c>
      <c r="D293" s="369">
        <v>42.87</v>
      </c>
    </row>
    <row r="294" spans="1:4" ht="13.5">
      <c r="A294" s="202">
        <v>103406</v>
      </c>
      <c r="B294" s="202" t="s">
        <v>7407</v>
      </c>
      <c r="C294" s="202" t="s">
        <v>2</v>
      </c>
      <c r="D294" s="369">
        <v>47.64</v>
      </c>
    </row>
    <row r="295" spans="1:4" ht="13.5">
      <c r="A295" s="202">
        <v>103407</v>
      </c>
      <c r="B295" s="202" t="s">
        <v>7408</v>
      </c>
      <c r="C295" s="202" t="s">
        <v>2</v>
      </c>
      <c r="D295" s="369">
        <v>53.36</v>
      </c>
    </row>
    <row r="296" spans="1:4" ht="13.5">
      <c r="A296" s="202">
        <v>103408</v>
      </c>
      <c r="B296" s="202" t="s">
        <v>7409</v>
      </c>
      <c r="C296" s="202" t="s">
        <v>2</v>
      </c>
      <c r="D296" s="369">
        <v>60.03</v>
      </c>
    </row>
    <row r="297" spans="1:4" ht="13.5">
      <c r="A297" s="202">
        <v>103409</v>
      </c>
      <c r="B297" s="202" t="s">
        <v>7410</v>
      </c>
      <c r="C297" s="202" t="s">
        <v>2</v>
      </c>
      <c r="D297" s="369">
        <v>67.650000000000006</v>
      </c>
    </row>
    <row r="298" spans="1:4" ht="13.5">
      <c r="A298" s="202">
        <v>103410</v>
      </c>
      <c r="B298" s="202" t="s">
        <v>7411</v>
      </c>
      <c r="C298" s="202" t="s">
        <v>2</v>
      </c>
      <c r="D298" s="369">
        <v>76.22</v>
      </c>
    </row>
    <row r="299" spans="1:4" ht="13.5">
      <c r="A299" s="202">
        <v>103411</v>
      </c>
      <c r="B299" s="202" t="s">
        <v>7412</v>
      </c>
      <c r="C299" s="202" t="s">
        <v>2</v>
      </c>
      <c r="D299" s="369">
        <v>7.61</v>
      </c>
    </row>
    <row r="300" spans="1:4" ht="13.5">
      <c r="A300" s="202">
        <v>103412</v>
      </c>
      <c r="B300" s="202" t="s">
        <v>7413</v>
      </c>
      <c r="C300" s="202" t="s">
        <v>2</v>
      </c>
      <c r="D300" s="369">
        <v>12.19</v>
      </c>
    </row>
    <row r="301" spans="1:4" ht="13.5">
      <c r="A301" s="202">
        <v>103413</v>
      </c>
      <c r="B301" s="202" t="s">
        <v>7414</v>
      </c>
      <c r="C301" s="202" t="s">
        <v>2</v>
      </c>
      <c r="D301" s="369">
        <v>24.01</v>
      </c>
    </row>
    <row r="302" spans="1:4" ht="13.5">
      <c r="A302" s="202">
        <v>103414</v>
      </c>
      <c r="B302" s="202" t="s">
        <v>7415</v>
      </c>
      <c r="C302" s="202" t="s">
        <v>2</v>
      </c>
      <c r="D302" s="369">
        <v>34.29</v>
      </c>
    </row>
    <row r="303" spans="1:4" ht="13.5">
      <c r="A303" s="202">
        <v>103415</v>
      </c>
      <c r="B303" s="202" t="s">
        <v>7416</v>
      </c>
      <c r="C303" s="202" t="s">
        <v>2</v>
      </c>
      <c r="D303" s="369">
        <v>41.91</v>
      </c>
    </row>
    <row r="304" spans="1:4" ht="13.5">
      <c r="A304" s="202">
        <v>103416</v>
      </c>
      <c r="B304" s="202" t="s">
        <v>7417</v>
      </c>
      <c r="C304" s="202" t="s">
        <v>2</v>
      </c>
      <c r="D304" s="369">
        <v>60.98</v>
      </c>
    </row>
    <row r="305" spans="1:4" ht="13.5">
      <c r="A305" s="202">
        <v>103417</v>
      </c>
      <c r="B305" s="202" t="s">
        <v>7418</v>
      </c>
      <c r="C305" s="202" t="s">
        <v>2</v>
      </c>
      <c r="D305" s="369">
        <v>68.61</v>
      </c>
    </row>
    <row r="306" spans="1:4" ht="13.5">
      <c r="A306" s="202">
        <v>103418</v>
      </c>
      <c r="B306" s="202" t="s">
        <v>7419</v>
      </c>
      <c r="C306" s="202" t="s">
        <v>2</v>
      </c>
      <c r="D306" s="369">
        <v>76.22</v>
      </c>
    </row>
    <row r="307" spans="1:4" ht="13.5">
      <c r="A307" s="202">
        <v>103419</v>
      </c>
      <c r="B307" s="202" t="s">
        <v>7420</v>
      </c>
      <c r="C307" s="202" t="s">
        <v>2</v>
      </c>
      <c r="D307" s="369">
        <v>85.75</v>
      </c>
    </row>
    <row r="308" spans="1:4" ht="13.5">
      <c r="A308" s="202">
        <v>103420</v>
      </c>
      <c r="B308" s="202" t="s">
        <v>7421</v>
      </c>
      <c r="C308" s="202" t="s">
        <v>2</v>
      </c>
      <c r="D308" s="369">
        <v>95.29</v>
      </c>
    </row>
    <row r="309" spans="1:4" ht="13.5">
      <c r="A309" s="202">
        <v>103421</v>
      </c>
      <c r="B309" s="202" t="s">
        <v>7422</v>
      </c>
      <c r="C309" s="202" t="s">
        <v>2</v>
      </c>
      <c r="D309" s="369">
        <v>106.72</v>
      </c>
    </row>
    <row r="310" spans="1:4" ht="13.5">
      <c r="A310" s="202">
        <v>103422</v>
      </c>
      <c r="B310" s="202" t="s">
        <v>7423</v>
      </c>
      <c r="C310" s="202" t="s">
        <v>2</v>
      </c>
      <c r="D310" s="369">
        <v>120.06</v>
      </c>
    </row>
    <row r="311" spans="1:4" ht="13.5">
      <c r="A311" s="202">
        <v>103423</v>
      </c>
      <c r="B311" s="202" t="s">
        <v>7424</v>
      </c>
      <c r="C311" s="202" t="s">
        <v>2</v>
      </c>
      <c r="D311" s="369">
        <v>135.31</v>
      </c>
    </row>
    <row r="312" spans="1:4" ht="13.5">
      <c r="A312" s="202">
        <v>103424</v>
      </c>
      <c r="B312" s="202" t="s">
        <v>7425</v>
      </c>
      <c r="C312" s="202" t="s">
        <v>2</v>
      </c>
      <c r="D312" s="369">
        <v>152.47</v>
      </c>
    </row>
    <row r="313" spans="1:4" ht="13.5">
      <c r="A313" s="202">
        <v>103425</v>
      </c>
      <c r="B313" s="202" t="s">
        <v>7426</v>
      </c>
      <c r="C313" s="202" t="s">
        <v>2</v>
      </c>
      <c r="D313" s="369">
        <v>15.58</v>
      </c>
    </row>
    <row r="314" spans="1:4" ht="13.5">
      <c r="A314" s="202">
        <v>103426</v>
      </c>
      <c r="B314" s="202" t="s">
        <v>7427</v>
      </c>
      <c r="C314" s="202" t="s">
        <v>2</v>
      </c>
      <c r="D314" s="369">
        <v>18.79</v>
      </c>
    </row>
    <row r="315" spans="1:4" ht="13.5">
      <c r="A315" s="202">
        <v>103427</v>
      </c>
      <c r="B315" s="202" t="s">
        <v>7428</v>
      </c>
      <c r="C315" s="202" t="s">
        <v>2</v>
      </c>
      <c r="D315" s="369">
        <v>37.630000000000003</v>
      </c>
    </row>
    <row r="316" spans="1:4" ht="13.5">
      <c r="A316" s="202">
        <v>103428</v>
      </c>
      <c r="B316" s="202" t="s">
        <v>7429</v>
      </c>
      <c r="C316" s="202" t="s">
        <v>2</v>
      </c>
      <c r="D316" s="369">
        <v>248.93</v>
      </c>
    </row>
    <row r="317" spans="1:4" ht="13.5">
      <c r="A317" s="202">
        <v>103429</v>
      </c>
      <c r="B317" s="202" t="s">
        <v>7430</v>
      </c>
      <c r="C317" s="202" t="s">
        <v>2</v>
      </c>
      <c r="D317" s="370">
        <v>2742.18</v>
      </c>
    </row>
    <row r="318" spans="1:4" ht="13.5">
      <c r="A318" s="202">
        <v>103430</v>
      </c>
      <c r="B318" s="202" t="s">
        <v>7431</v>
      </c>
      <c r="C318" s="202" t="s">
        <v>2</v>
      </c>
      <c r="D318" s="369">
        <v>33.380000000000003</v>
      </c>
    </row>
    <row r="319" spans="1:4" ht="13.5">
      <c r="A319" s="202">
        <v>103431</v>
      </c>
      <c r="B319" s="202" t="s">
        <v>7432</v>
      </c>
      <c r="C319" s="202" t="s">
        <v>2</v>
      </c>
      <c r="D319" s="369">
        <v>58.57</v>
      </c>
    </row>
    <row r="320" spans="1:4" ht="13.5">
      <c r="A320" s="202">
        <v>103432</v>
      </c>
      <c r="B320" s="202" t="s">
        <v>7433</v>
      </c>
      <c r="C320" s="202" t="s">
        <v>2</v>
      </c>
      <c r="D320" s="370">
        <v>1556.43</v>
      </c>
    </row>
    <row r="321" spans="1:4" ht="13.5">
      <c r="A321" s="202">
        <v>103433</v>
      </c>
      <c r="B321" s="202" t="s">
        <v>7434</v>
      </c>
      <c r="C321" s="202" t="s">
        <v>2</v>
      </c>
      <c r="D321" s="369">
        <v>32.9</v>
      </c>
    </row>
    <row r="322" spans="1:4" ht="13.5">
      <c r="A322" s="202">
        <v>103434</v>
      </c>
      <c r="B322" s="202" t="s">
        <v>7435</v>
      </c>
      <c r="C322" s="202" t="s">
        <v>2</v>
      </c>
      <c r="D322" s="369">
        <v>45.57</v>
      </c>
    </row>
    <row r="323" spans="1:4" ht="13.5">
      <c r="A323" s="202">
        <v>103435</v>
      </c>
      <c r="B323" s="202" t="s">
        <v>7436</v>
      </c>
      <c r="C323" s="202" t="s">
        <v>2</v>
      </c>
      <c r="D323" s="369">
        <v>84.81</v>
      </c>
    </row>
    <row r="324" spans="1:4" ht="13.5">
      <c r="A324" s="202">
        <v>103436</v>
      </c>
      <c r="B324" s="202" t="s">
        <v>7437</v>
      </c>
      <c r="C324" s="202" t="s">
        <v>2</v>
      </c>
      <c r="D324" s="370">
        <v>2203.4499999999998</v>
      </c>
    </row>
    <row r="325" spans="1:4" ht="13.5">
      <c r="A325" s="202">
        <v>103437</v>
      </c>
      <c r="B325" s="202" t="s">
        <v>7438</v>
      </c>
      <c r="C325" s="202" t="s">
        <v>2</v>
      </c>
      <c r="D325" s="369">
        <v>175.93</v>
      </c>
    </row>
    <row r="326" spans="1:4" ht="13.5">
      <c r="A326" s="202">
        <v>103438</v>
      </c>
      <c r="B326" s="202" t="s">
        <v>7439</v>
      </c>
      <c r="C326" s="202" t="s">
        <v>2</v>
      </c>
      <c r="D326" s="369">
        <v>175.93</v>
      </c>
    </row>
    <row r="327" spans="1:4" ht="13.5">
      <c r="A327" s="202">
        <v>103439</v>
      </c>
      <c r="B327" s="202" t="s">
        <v>7440</v>
      </c>
      <c r="C327" s="202" t="s">
        <v>2</v>
      </c>
      <c r="D327" s="369">
        <v>206.99</v>
      </c>
    </row>
    <row r="328" spans="1:4" ht="13.5">
      <c r="A328" s="202">
        <v>103440</v>
      </c>
      <c r="B328" s="202" t="s">
        <v>7441</v>
      </c>
      <c r="C328" s="202" t="s">
        <v>2</v>
      </c>
      <c r="D328" s="369">
        <v>397.86</v>
      </c>
    </row>
    <row r="329" spans="1:4" ht="13.5">
      <c r="A329" s="202">
        <v>103441</v>
      </c>
      <c r="B329" s="202" t="s">
        <v>7442</v>
      </c>
      <c r="C329" s="202" t="s">
        <v>2</v>
      </c>
      <c r="D329" s="369">
        <v>402.9</v>
      </c>
    </row>
    <row r="330" spans="1:4" ht="13.5">
      <c r="A330" s="202">
        <v>103442</v>
      </c>
      <c r="B330" s="202" t="s">
        <v>7443</v>
      </c>
      <c r="C330" s="202" t="s">
        <v>2</v>
      </c>
      <c r="D330" s="369">
        <v>524.30999999999995</v>
      </c>
    </row>
    <row r="331" spans="1:4" ht="13.5">
      <c r="A331" s="202">
        <v>93206</v>
      </c>
      <c r="B331" s="202" t="s">
        <v>2186</v>
      </c>
      <c r="C331" s="202" t="s">
        <v>4</v>
      </c>
      <c r="D331" s="370">
        <v>1160.1600000000001</v>
      </c>
    </row>
    <row r="332" spans="1:4" ht="13.5">
      <c r="A332" s="202">
        <v>93207</v>
      </c>
      <c r="B332" s="202" t="s">
        <v>2187</v>
      </c>
      <c r="C332" s="202" t="s">
        <v>4</v>
      </c>
      <c r="D332" s="370">
        <v>1175.6500000000001</v>
      </c>
    </row>
    <row r="333" spans="1:4" ht="13.5">
      <c r="A333" s="202">
        <v>93208</v>
      </c>
      <c r="B333" s="202" t="s">
        <v>2188</v>
      </c>
      <c r="C333" s="202" t="s">
        <v>4</v>
      </c>
      <c r="D333" s="369">
        <v>921.96</v>
      </c>
    </row>
    <row r="334" spans="1:4" ht="13.5">
      <c r="A334" s="202">
        <v>93209</v>
      </c>
      <c r="B334" s="202" t="s">
        <v>2189</v>
      </c>
      <c r="C334" s="202" t="s">
        <v>4</v>
      </c>
      <c r="D334" s="369">
        <v>925.6</v>
      </c>
    </row>
    <row r="335" spans="1:4" ht="13.5">
      <c r="A335" s="202">
        <v>93210</v>
      </c>
      <c r="B335" s="202" t="s">
        <v>2190</v>
      </c>
      <c r="C335" s="202" t="s">
        <v>4</v>
      </c>
      <c r="D335" s="369">
        <v>604.95000000000005</v>
      </c>
    </row>
    <row r="336" spans="1:4" ht="13.5">
      <c r="A336" s="202">
        <v>93211</v>
      </c>
      <c r="B336" s="202" t="s">
        <v>2191</v>
      </c>
      <c r="C336" s="202" t="s">
        <v>4</v>
      </c>
      <c r="D336" s="369">
        <v>589.28</v>
      </c>
    </row>
    <row r="337" spans="1:4" ht="13.5">
      <c r="A337" s="202">
        <v>93212</v>
      </c>
      <c r="B337" s="202" t="s">
        <v>2192</v>
      </c>
      <c r="C337" s="202" t="s">
        <v>4</v>
      </c>
      <c r="D337" s="370">
        <v>1013.18</v>
      </c>
    </row>
    <row r="338" spans="1:4" ht="13.5">
      <c r="A338" s="202">
        <v>93213</v>
      </c>
      <c r="B338" s="202" t="s">
        <v>2193</v>
      </c>
      <c r="C338" s="202" t="s">
        <v>4</v>
      </c>
      <c r="D338" s="370">
        <v>1019.06</v>
      </c>
    </row>
    <row r="339" spans="1:4" ht="13.5">
      <c r="A339" s="202">
        <v>93214</v>
      </c>
      <c r="B339" s="202" t="s">
        <v>17609</v>
      </c>
      <c r="C339" s="202" t="s">
        <v>2</v>
      </c>
      <c r="D339" s="370">
        <v>6404.25</v>
      </c>
    </row>
    <row r="340" spans="1:4" ht="13.5">
      <c r="A340" s="202">
        <v>93243</v>
      </c>
      <c r="B340" s="202" t="s">
        <v>17610</v>
      </c>
      <c r="C340" s="202" t="s">
        <v>2</v>
      </c>
      <c r="D340" s="370">
        <v>10013.75</v>
      </c>
    </row>
    <row r="341" spans="1:4" ht="13.5">
      <c r="A341" s="202">
        <v>93582</v>
      </c>
      <c r="B341" s="202" t="s">
        <v>2194</v>
      </c>
      <c r="C341" s="202" t="s">
        <v>4</v>
      </c>
      <c r="D341" s="369">
        <v>289.91000000000003</v>
      </c>
    </row>
    <row r="342" spans="1:4" ht="13.5">
      <c r="A342" s="202">
        <v>93583</v>
      </c>
      <c r="B342" s="202" t="s">
        <v>2195</v>
      </c>
      <c r="C342" s="202" t="s">
        <v>4</v>
      </c>
      <c r="D342" s="369">
        <v>469.08</v>
      </c>
    </row>
    <row r="343" spans="1:4" ht="13.5">
      <c r="A343" s="202">
        <v>93584</v>
      </c>
      <c r="B343" s="202" t="s">
        <v>2196</v>
      </c>
      <c r="C343" s="202" t="s">
        <v>4</v>
      </c>
      <c r="D343" s="369">
        <v>925.42</v>
      </c>
    </row>
    <row r="344" spans="1:4" ht="13.5">
      <c r="A344" s="202">
        <v>93585</v>
      </c>
      <c r="B344" s="202" t="s">
        <v>2197</v>
      </c>
      <c r="C344" s="202" t="s">
        <v>4</v>
      </c>
      <c r="D344" s="370">
        <v>1302.6400000000001</v>
      </c>
    </row>
    <row r="345" spans="1:4" ht="13.5">
      <c r="A345" s="202">
        <v>98441</v>
      </c>
      <c r="B345" s="202" t="s">
        <v>2198</v>
      </c>
      <c r="C345" s="202" t="s">
        <v>4</v>
      </c>
      <c r="D345" s="369">
        <v>157.44</v>
      </c>
    </row>
    <row r="346" spans="1:4" ht="13.5">
      <c r="A346" s="202">
        <v>98442</v>
      </c>
      <c r="B346" s="202" t="s">
        <v>2199</v>
      </c>
      <c r="C346" s="202" t="s">
        <v>4</v>
      </c>
      <c r="D346" s="369">
        <v>161.05000000000001</v>
      </c>
    </row>
    <row r="347" spans="1:4" ht="13.5">
      <c r="A347" s="202">
        <v>98443</v>
      </c>
      <c r="B347" s="202" t="s">
        <v>2200</v>
      </c>
      <c r="C347" s="202" t="s">
        <v>4</v>
      </c>
      <c r="D347" s="369">
        <v>137.19</v>
      </c>
    </row>
    <row r="348" spans="1:4" ht="13.5">
      <c r="A348" s="202">
        <v>98444</v>
      </c>
      <c r="B348" s="202" t="s">
        <v>2201</v>
      </c>
      <c r="C348" s="202" t="s">
        <v>4</v>
      </c>
      <c r="D348" s="369">
        <v>139.75</v>
      </c>
    </row>
    <row r="349" spans="1:4" ht="13.5">
      <c r="A349" s="202">
        <v>98445</v>
      </c>
      <c r="B349" s="202" t="s">
        <v>2202</v>
      </c>
      <c r="C349" s="202" t="s">
        <v>4</v>
      </c>
      <c r="D349" s="369">
        <v>190.1</v>
      </c>
    </row>
    <row r="350" spans="1:4" ht="13.5">
      <c r="A350" s="202">
        <v>98446</v>
      </c>
      <c r="B350" s="202" t="s">
        <v>2203</v>
      </c>
      <c r="C350" s="202" t="s">
        <v>4</v>
      </c>
      <c r="D350" s="369">
        <v>244.91</v>
      </c>
    </row>
    <row r="351" spans="1:4" ht="13.5">
      <c r="A351" s="202">
        <v>98447</v>
      </c>
      <c r="B351" s="202" t="s">
        <v>2204</v>
      </c>
      <c r="C351" s="202" t="s">
        <v>4</v>
      </c>
      <c r="D351" s="369">
        <v>161.9</v>
      </c>
    </row>
    <row r="352" spans="1:4" ht="13.5">
      <c r="A352" s="202">
        <v>98448</v>
      </c>
      <c r="B352" s="202" t="s">
        <v>2205</v>
      </c>
      <c r="C352" s="202" t="s">
        <v>4</v>
      </c>
      <c r="D352" s="369">
        <v>204.37</v>
      </c>
    </row>
    <row r="353" spans="1:4" ht="13.5">
      <c r="A353" s="202">
        <v>98449</v>
      </c>
      <c r="B353" s="202" t="s">
        <v>2206</v>
      </c>
      <c r="C353" s="202" t="s">
        <v>4</v>
      </c>
      <c r="D353" s="369">
        <v>203.6</v>
      </c>
    </row>
    <row r="354" spans="1:4" ht="13.5">
      <c r="A354" s="202">
        <v>98450</v>
      </c>
      <c r="B354" s="202" t="s">
        <v>2207</v>
      </c>
      <c r="C354" s="202" t="s">
        <v>4</v>
      </c>
      <c r="D354" s="369">
        <v>208.86</v>
      </c>
    </row>
    <row r="355" spans="1:4" ht="13.5">
      <c r="A355" s="202">
        <v>98451</v>
      </c>
      <c r="B355" s="202" t="s">
        <v>2208</v>
      </c>
      <c r="C355" s="202" t="s">
        <v>4</v>
      </c>
      <c r="D355" s="369">
        <v>180.23</v>
      </c>
    </row>
    <row r="356" spans="1:4" ht="13.5">
      <c r="A356" s="202">
        <v>98452</v>
      </c>
      <c r="B356" s="202" t="s">
        <v>2209</v>
      </c>
      <c r="C356" s="202" t="s">
        <v>4</v>
      </c>
      <c r="D356" s="369">
        <v>183.41</v>
      </c>
    </row>
    <row r="357" spans="1:4" ht="13.5">
      <c r="A357" s="202">
        <v>98453</v>
      </c>
      <c r="B357" s="202" t="s">
        <v>2210</v>
      </c>
      <c r="C357" s="202" t="s">
        <v>4</v>
      </c>
      <c r="D357" s="369">
        <v>242.51</v>
      </c>
    </row>
    <row r="358" spans="1:4" ht="13.5">
      <c r="A358" s="202">
        <v>98454</v>
      </c>
      <c r="B358" s="202" t="s">
        <v>2211</v>
      </c>
      <c r="C358" s="202" t="s">
        <v>4</v>
      </c>
      <c r="D358" s="369">
        <v>312.48</v>
      </c>
    </row>
    <row r="359" spans="1:4" ht="13.5">
      <c r="A359" s="202">
        <v>98455</v>
      </c>
      <c r="B359" s="202" t="s">
        <v>2212</v>
      </c>
      <c r="C359" s="202" t="s">
        <v>4</v>
      </c>
      <c r="D359" s="369">
        <v>211.19</v>
      </c>
    </row>
    <row r="360" spans="1:4" ht="13.5">
      <c r="A360" s="202">
        <v>98456</v>
      </c>
      <c r="B360" s="202" t="s">
        <v>2213</v>
      </c>
      <c r="C360" s="202" t="s">
        <v>4</v>
      </c>
      <c r="D360" s="369">
        <v>267.79000000000002</v>
      </c>
    </row>
    <row r="361" spans="1:4" ht="13.5">
      <c r="A361" s="202">
        <v>98458</v>
      </c>
      <c r="B361" s="202" t="s">
        <v>2214</v>
      </c>
      <c r="C361" s="202" t="s">
        <v>4</v>
      </c>
      <c r="D361" s="369">
        <v>151.22999999999999</v>
      </c>
    </row>
    <row r="362" spans="1:4" ht="13.5">
      <c r="A362" s="202">
        <v>98459</v>
      </c>
      <c r="B362" s="202" t="s">
        <v>2215</v>
      </c>
      <c r="C362" s="202" t="s">
        <v>4</v>
      </c>
      <c r="D362" s="369">
        <v>118.94</v>
      </c>
    </row>
    <row r="363" spans="1:4" ht="13.5">
      <c r="A363" s="202">
        <v>98460</v>
      </c>
      <c r="B363" s="202" t="s">
        <v>2216</v>
      </c>
      <c r="C363" s="202" t="s">
        <v>4</v>
      </c>
      <c r="D363" s="369">
        <v>186.76</v>
      </c>
    </row>
    <row r="364" spans="1:4" ht="13.5">
      <c r="A364" s="202">
        <v>98461</v>
      </c>
      <c r="B364" s="202" t="s">
        <v>17611</v>
      </c>
      <c r="C364" s="202" t="s">
        <v>2</v>
      </c>
      <c r="D364" s="370">
        <v>5517.62</v>
      </c>
    </row>
    <row r="365" spans="1:4" ht="13.5">
      <c r="A365" s="202">
        <v>98462</v>
      </c>
      <c r="B365" s="202" t="s">
        <v>17612</v>
      </c>
      <c r="C365" s="202" t="s">
        <v>2</v>
      </c>
      <c r="D365" s="370">
        <v>8355.5</v>
      </c>
    </row>
    <row r="366" spans="1:4" ht="13.5">
      <c r="A366" s="202">
        <v>5631</v>
      </c>
      <c r="B366" s="202" t="s">
        <v>2217</v>
      </c>
      <c r="C366" s="202" t="s">
        <v>2218</v>
      </c>
      <c r="D366" s="369">
        <v>212.11</v>
      </c>
    </row>
    <row r="367" spans="1:4" ht="13.5">
      <c r="A367" s="202">
        <v>5678</v>
      </c>
      <c r="B367" s="202" t="s">
        <v>2219</v>
      </c>
      <c r="C367" s="202" t="s">
        <v>2218</v>
      </c>
      <c r="D367" s="369">
        <v>152.62</v>
      </c>
    </row>
    <row r="368" spans="1:4" ht="13.5">
      <c r="A368" s="202">
        <v>5680</v>
      </c>
      <c r="B368" s="202" t="s">
        <v>2220</v>
      </c>
      <c r="C368" s="202" t="s">
        <v>2218</v>
      </c>
      <c r="D368" s="369">
        <v>139.76</v>
      </c>
    </row>
    <row r="369" spans="1:4" ht="13.5">
      <c r="A369" s="202">
        <v>5684</v>
      </c>
      <c r="B369" s="202" t="s">
        <v>2221</v>
      </c>
      <c r="C369" s="202" t="s">
        <v>2218</v>
      </c>
      <c r="D369" s="369">
        <v>163.44</v>
      </c>
    </row>
    <row r="370" spans="1:4" ht="13.5">
      <c r="A370" s="202">
        <v>5689</v>
      </c>
      <c r="B370" s="202" t="s">
        <v>2222</v>
      </c>
      <c r="C370" s="202" t="s">
        <v>2218</v>
      </c>
      <c r="D370" s="369">
        <v>6.78</v>
      </c>
    </row>
    <row r="371" spans="1:4" ht="13.5">
      <c r="A371" s="202">
        <v>5795</v>
      </c>
      <c r="B371" s="202" t="s">
        <v>2223</v>
      </c>
      <c r="C371" s="202" t="s">
        <v>2218</v>
      </c>
      <c r="D371" s="369">
        <v>27.54</v>
      </c>
    </row>
    <row r="372" spans="1:4" ht="13.5">
      <c r="A372" s="202">
        <v>5811</v>
      </c>
      <c r="B372" s="202" t="s">
        <v>2224</v>
      </c>
      <c r="C372" s="202" t="s">
        <v>2218</v>
      </c>
      <c r="D372" s="369">
        <v>200.09</v>
      </c>
    </row>
    <row r="373" spans="1:4" ht="13.5">
      <c r="A373" s="202">
        <v>5823</v>
      </c>
      <c r="B373" s="202" t="s">
        <v>2225</v>
      </c>
      <c r="C373" s="202" t="s">
        <v>2218</v>
      </c>
      <c r="D373" s="369">
        <v>222.63</v>
      </c>
    </row>
    <row r="374" spans="1:4" ht="13.5">
      <c r="A374" s="202">
        <v>5824</v>
      </c>
      <c r="B374" s="202" t="s">
        <v>2226</v>
      </c>
      <c r="C374" s="202" t="s">
        <v>2218</v>
      </c>
      <c r="D374" s="369">
        <v>212.4</v>
      </c>
    </row>
    <row r="375" spans="1:4" ht="13.5">
      <c r="A375" s="202">
        <v>5835</v>
      </c>
      <c r="B375" s="202" t="s">
        <v>2227</v>
      </c>
      <c r="C375" s="202" t="s">
        <v>2218</v>
      </c>
      <c r="D375" s="369">
        <v>396.4</v>
      </c>
    </row>
    <row r="376" spans="1:4" ht="13.5">
      <c r="A376" s="202">
        <v>5839</v>
      </c>
      <c r="B376" s="202" t="s">
        <v>2228</v>
      </c>
      <c r="C376" s="202" t="s">
        <v>2218</v>
      </c>
      <c r="D376" s="369">
        <v>10.01</v>
      </c>
    </row>
    <row r="377" spans="1:4" ht="13.5">
      <c r="A377" s="202">
        <v>5843</v>
      </c>
      <c r="B377" s="202" t="s">
        <v>2229</v>
      </c>
      <c r="C377" s="202" t="s">
        <v>2218</v>
      </c>
      <c r="D377" s="369">
        <v>175.06</v>
      </c>
    </row>
    <row r="378" spans="1:4" ht="13.5">
      <c r="A378" s="202">
        <v>5847</v>
      </c>
      <c r="B378" s="202" t="s">
        <v>2230</v>
      </c>
      <c r="C378" s="202" t="s">
        <v>2218</v>
      </c>
      <c r="D378" s="369">
        <v>263.44</v>
      </c>
    </row>
    <row r="379" spans="1:4" ht="13.5">
      <c r="A379" s="202">
        <v>5851</v>
      </c>
      <c r="B379" s="202" t="s">
        <v>2231</v>
      </c>
      <c r="C379" s="202" t="s">
        <v>2218</v>
      </c>
      <c r="D379" s="369">
        <v>251.7</v>
      </c>
    </row>
    <row r="380" spans="1:4" ht="13.5">
      <c r="A380" s="202">
        <v>5855</v>
      </c>
      <c r="B380" s="202" t="s">
        <v>2232</v>
      </c>
      <c r="C380" s="202" t="s">
        <v>2218</v>
      </c>
      <c r="D380" s="369">
        <v>658.01</v>
      </c>
    </row>
    <row r="381" spans="1:4" ht="13.5">
      <c r="A381" s="202">
        <v>5863</v>
      </c>
      <c r="B381" s="202" t="s">
        <v>2233</v>
      </c>
      <c r="C381" s="202" t="s">
        <v>2218</v>
      </c>
      <c r="D381" s="369">
        <v>24.36</v>
      </c>
    </row>
    <row r="382" spans="1:4" ht="13.5">
      <c r="A382" s="202">
        <v>5867</v>
      </c>
      <c r="B382" s="202" t="s">
        <v>2234</v>
      </c>
      <c r="C382" s="202" t="s">
        <v>2218</v>
      </c>
      <c r="D382" s="369">
        <v>165.6</v>
      </c>
    </row>
    <row r="383" spans="1:4" ht="13.5">
      <c r="A383" s="202">
        <v>5875</v>
      </c>
      <c r="B383" s="202" t="s">
        <v>2235</v>
      </c>
      <c r="C383" s="202" t="s">
        <v>2218</v>
      </c>
      <c r="D383" s="369">
        <v>140.91999999999999</v>
      </c>
    </row>
    <row r="384" spans="1:4" ht="13.5">
      <c r="A384" s="202">
        <v>5879</v>
      </c>
      <c r="B384" s="202" t="s">
        <v>2236</v>
      </c>
      <c r="C384" s="202" t="s">
        <v>2218</v>
      </c>
      <c r="D384" s="369">
        <v>147.9</v>
      </c>
    </row>
    <row r="385" spans="1:4" ht="13.5">
      <c r="A385" s="202">
        <v>5882</v>
      </c>
      <c r="B385" s="202" t="s">
        <v>2237</v>
      </c>
      <c r="C385" s="202" t="s">
        <v>2218</v>
      </c>
      <c r="D385" s="369">
        <v>123.82</v>
      </c>
    </row>
    <row r="386" spans="1:4" ht="13.5">
      <c r="A386" s="202">
        <v>5890</v>
      </c>
      <c r="B386" s="202" t="s">
        <v>2238</v>
      </c>
      <c r="C386" s="202" t="s">
        <v>2218</v>
      </c>
      <c r="D386" s="369">
        <v>200.02</v>
      </c>
    </row>
    <row r="387" spans="1:4" ht="13.5">
      <c r="A387" s="202">
        <v>5894</v>
      </c>
      <c r="B387" s="202" t="s">
        <v>2239</v>
      </c>
      <c r="C387" s="202" t="s">
        <v>2218</v>
      </c>
      <c r="D387" s="369">
        <v>208.39</v>
      </c>
    </row>
    <row r="388" spans="1:4" ht="13.5">
      <c r="A388" s="202">
        <v>5901</v>
      </c>
      <c r="B388" s="202" t="s">
        <v>2240</v>
      </c>
      <c r="C388" s="202" t="s">
        <v>2218</v>
      </c>
      <c r="D388" s="369">
        <v>313.43</v>
      </c>
    </row>
    <row r="389" spans="1:4" ht="13.5">
      <c r="A389" s="202">
        <v>5909</v>
      </c>
      <c r="B389" s="202" t="s">
        <v>2241</v>
      </c>
      <c r="C389" s="202" t="s">
        <v>2218</v>
      </c>
      <c r="D389" s="369">
        <v>33.979999999999997</v>
      </c>
    </row>
    <row r="390" spans="1:4" ht="13.5">
      <c r="A390" s="202">
        <v>5921</v>
      </c>
      <c r="B390" s="202" t="s">
        <v>2242</v>
      </c>
      <c r="C390" s="202" t="s">
        <v>2218</v>
      </c>
      <c r="D390" s="369">
        <v>5.31</v>
      </c>
    </row>
    <row r="391" spans="1:4" ht="13.5">
      <c r="A391" s="202">
        <v>5928</v>
      </c>
      <c r="B391" s="202" t="s">
        <v>2243</v>
      </c>
      <c r="C391" s="202" t="s">
        <v>2218</v>
      </c>
      <c r="D391" s="369">
        <v>272.08999999999997</v>
      </c>
    </row>
    <row r="392" spans="1:4" ht="13.5">
      <c r="A392" s="202">
        <v>5932</v>
      </c>
      <c r="B392" s="202" t="s">
        <v>2244</v>
      </c>
      <c r="C392" s="202" t="s">
        <v>2218</v>
      </c>
      <c r="D392" s="369">
        <v>262.07</v>
      </c>
    </row>
    <row r="393" spans="1:4" ht="13.5">
      <c r="A393" s="202">
        <v>5940</v>
      </c>
      <c r="B393" s="202" t="s">
        <v>2245</v>
      </c>
      <c r="C393" s="202" t="s">
        <v>2218</v>
      </c>
      <c r="D393" s="369">
        <v>208.88</v>
      </c>
    </row>
    <row r="394" spans="1:4" ht="13.5">
      <c r="A394" s="202">
        <v>5944</v>
      </c>
      <c r="B394" s="202" t="s">
        <v>2246</v>
      </c>
      <c r="C394" s="202" t="s">
        <v>2218</v>
      </c>
      <c r="D394" s="369">
        <v>252.57</v>
      </c>
    </row>
    <row r="395" spans="1:4" ht="13.5">
      <c r="A395" s="202">
        <v>5953</v>
      </c>
      <c r="B395" s="202" t="s">
        <v>2247</v>
      </c>
      <c r="C395" s="202" t="s">
        <v>2218</v>
      </c>
      <c r="D395" s="369">
        <v>59.64</v>
      </c>
    </row>
    <row r="396" spans="1:4" ht="13.5">
      <c r="A396" s="202">
        <v>6259</v>
      </c>
      <c r="B396" s="202" t="s">
        <v>2248</v>
      </c>
      <c r="C396" s="202" t="s">
        <v>2218</v>
      </c>
      <c r="D396" s="369">
        <v>252.09</v>
      </c>
    </row>
    <row r="397" spans="1:4" ht="13.5">
      <c r="A397" s="202">
        <v>6879</v>
      </c>
      <c r="B397" s="202" t="s">
        <v>2249</v>
      </c>
      <c r="C397" s="202" t="s">
        <v>2218</v>
      </c>
      <c r="D397" s="369">
        <v>216.21</v>
      </c>
    </row>
    <row r="398" spans="1:4" ht="13.5">
      <c r="A398" s="202">
        <v>7030</v>
      </c>
      <c r="B398" s="202" t="s">
        <v>18820</v>
      </c>
      <c r="C398" s="202" t="s">
        <v>2218</v>
      </c>
      <c r="D398" s="369">
        <v>267.8</v>
      </c>
    </row>
    <row r="399" spans="1:4" ht="13.5">
      <c r="A399" s="202">
        <v>7042</v>
      </c>
      <c r="B399" s="202" t="s">
        <v>2250</v>
      </c>
      <c r="C399" s="202" t="s">
        <v>2218</v>
      </c>
      <c r="D399" s="369">
        <v>24.56</v>
      </c>
    </row>
    <row r="400" spans="1:4" ht="13.5">
      <c r="A400" s="202">
        <v>7049</v>
      </c>
      <c r="B400" s="202" t="s">
        <v>2251</v>
      </c>
      <c r="C400" s="202" t="s">
        <v>2218</v>
      </c>
      <c r="D400" s="369">
        <v>226.84</v>
      </c>
    </row>
    <row r="401" spans="1:4" ht="13.5">
      <c r="A401" s="202">
        <v>67826</v>
      </c>
      <c r="B401" s="202" t="s">
        <v>2252</v>
      </c>
      <c r="C401" s="202" t="s">
        <v>2218</v>
      </c>
      <c r="D401" s="369">
        <v>182.86</v>
      </c>
    </row>
    <row r="402" spans="1:4" ht="13.5">
      <c r="A402" s="202">
        <v>73417</v>
      </c>
      <c r="B402" s="202" t="s">
        <v>2253</v>
      </c>
      <c r="C402" s="202" t="s">
        <v>2218</v>
      </c>
      <c r="D402" s="369">
        <v>189.87</v>
      </c>
    </row>
    <row r="403" spans="1:4" ht="13.5">
      <c r="A403" s="202">
        <v>73436</v>
      </c>
      <c r="B403" s="202" t="s">
        <v>2254</v>
      </c>
      <c r="C403" s="202" t="s">
        <v>2218</v>
      </c>
      <c r="D403" s="369">
        <v>166.72</v>
      </c>
    </row>
    <row r="404" spans="1:4" ht="13.5">
      <c r="A404" s="202">
        <v>73467</v>
      </c>
      <c r="B404" s="202" t="s">
        <v>2255</v>
      </c>
      <c r="C404" s="202" t="s">
        <v>2218</v>
      </c>
      <c r="D404" s="369">
        <v>244.49</v>
      </c>
    </row>
    <row r="405" spans="1:4" ht="13.5">
      <c r="A405" s="202">
        <v>73536</v>
      </c>
      <c r="B405" s="202" t="s">
        <v>2256</v>
      </c>
      <c r="C405" s="202" t="s">
        <v>2218</v>
      </c>
      <c r="D405" s="369">
        <v>20.79</v>
      </c>
    </row>
    <row r="406" spans="1:4" ht="13.5">
      <c r="A406" s="202">
        <v>83362</v>
      </c>
      <c r="B406" s="202" t="s">
        <v>18821</v>
      </c>
      <c r="C406" s="202" t="s">
        <v>2218</v>
      </c>
      <c r="D406" s="369">
        <v>271.48</v>
      </c>
    </row>
    <row r="407" spans="1:4" ht="13.5">
      <c r="A407" s="202">
        <v>83765</v>
      </c>
      <c r="B407" s="202" t="s">
        <v>2257</v>
      </c>
      <c r="C407" s="202" t="s">
        <v>2218</v>
      </c>
      <c r="D407" s="369">
        <v>99.47</v>
      </c>
    </row>
    <row r="408" spans="1:4" ht="13.5">
      <c r="A408" s="202">
        <v>87445</v>
      </c>
      <c r="B408" s="202" t="s">
        <v>18822</v>
      </c>
      <c r="C408" s="202" t="s">
        <v>2218</v>
      </c>
      <c r="D408" s="369">
        <v>5.23</v>
      </c>
    </row>
    <row r="409" spans="1:4" ht="13.5">
      <c r="A409" s="202">
        <v>88386</v>
      </c>
      <c r="B409" s="202" t="s">
        <v>18823</v>
      </c>
      <c r="C409" s="202" t="s">
        <v>2218</v>
      </c>
      <c r="D409" s="369">
        <v>4.6100000000000003</v>
      </c>
    </row>
    <row r="410" spans="1:4" ht="13.5">
      <c r="A410" s="202">
        <v>88393</v>
      </c>
      <c r="B410" s="202" t="s">
        <v>18824</v>
      </c>
      <c r="C410" s="202" t="s">
        <v>2218</v>
      </c>
      <c r="D410" s="369">
        <v>6.36</v>
      </c>
    </row>
    <row r="411" spans="1:4" ht="13.5">
      <c r="A411" s="202">
        <v>88399</v>
      </c>
      <c r="B411" s="202" t="s">
        <v>18825</v>
      </c>
      <c r="C411" s="202" t="s">
        <v>2218</v>
      </c>
      <c r="D411" s="369">
        <v>3.4</v>
      </c>
    </row>
    <row r="412" spans="1:4" ht="13.5">
      <c r="A412" s="202">
        <v>88418</v>
      </c>
      <c r="B412" s="202" t="s">
        <v>2258</v>
      </c>
      <c r="C412" s="202" t="s">
        <v>2218</v>
      </c>
      <c r="D412" s="369">
        <v>13.4</v>
      </c>
    </row>
    <row r="413" spans="1:4" ht="13.5">
      <c r="A413" s="202">
        <v>88433</v>
      </c>
      <c r="B413" s="202" t="s">
        <v>2259</v>
      </c>
      <c r="C413" s="202" t="s">
        <v>2218</v>
      </c>
      <c r="D413" s="369">
        <v>17.47</v>
      </c>
    </row>
    <row r="414" spans="1:4" ht="13.5">
      <c r="A414" s="202">
        <v>88830</v>
      </c>
      <c r="B414" s="202" t="s">
        <v>18826</v>
      </c>
      <c r="C414" s="202" t="s">
        <v>2218</v>
      </c>
      <c r="D414" s="369">
        <v>1.79</v>
      </c>
    </row>
    <row r="415" spans="1:4" ht="13.5">
      <c r="A415" s="202">
        <v>88843</v>
      </c>
      <c r="B415" s="202" t="s">
        <v>2260</v>
      </c>
      <c r="C415" s="202" t="s">
        <v>2218</v>
      </c>
      <c r="D415" s="369">
        <v>212.11</v>
      </c>
    </row>
    <row r="416" spans="1:4" ht="13.5">
      <c r="A416" s="202">
        <v>88907</v>
      </c>
      <c r="B416" s="202" t="s">
        <v>2261</v>
      </c>
      <c r="C416" s="202" t="s">
        <v>2218</v>
      </c>
      <c r="D416" s="369">
        <v>250.55</v>
      </c>
    </row>
    <row r="417" spans="1:4" ht="13.5">
      <c r="A417" s="202">
        <v>89021</v>
      </c>
      <c r="B417" s="202" t="s">
        <v>2262</v>
      </c>
      <c r="C417" s="202" t="s">
        <v>2218</v>
      </c>
      <c r="D417" s="369">
        <v>2.4300000000000002</v>
      </c>
    </row>
    <row r="418" spans="1:4" ht="13.5">
      <c r="A418" s="202">
        <v>89028</v>
      </c>
      <c r="B418" s="202" t="s">
        <v>18827</v>
      </c>
      <c r="C418" s="202" t="s">
        <v>2218</v>
      </c>
      <c r="D418" s="369">
        <v>180.22</v>
      </c>
    </row>
    <row r="419" spans="1:4" ht="13.5">
      <c r="A419" s="202">
        <v>89032</v>
      </c>
      <c r="B419" s="202" t="s">
        <v>2263</v>
      </c>
      <c r="C419" s="202" t="s">
        <v>2218</v>
      </c>
      <c r="D419" s="369">
        <v>191.97</v>
      </c>
    </row>
    <row r="420" spans="1:4" ht="13.5">
      <c r="A420" s="202">
        <v>89035</v>
      </c>
      <c r="B420" s="202" t="s">
        <v>2264</v>
      </c>
      <c r="C420" s="202" t="s">
        <v>2218</v>
      </c>
      <c r="D420" s="369">
        <v>133.72999999999999</v>
      </c>
    </row>
    <row r="421" spans="1:4" ht="13.5">
      <c r="A421" s="202">
        <v>89225</v>
      </c>
      <c r="B421" s="202" t="s">
        <v>18828</v>
      </c>
      <c r="C421" s="202" t="s">
        <v>2218</v>
      </c>
      <c r="D421" s="369">
        <v>5.05</v>
      </c>
    </row>
    <row r="422" spans="1:4" ht="13.5">
      <c r="A422" s="202">
        <v>89234</v>
      </c>
      <c r="B422" s="202" t="s">
        <v>2265</v>
      </c>
      <c r="C422" s="202" t="s">
        <v>2218</v>
      </c>
      <c r="D422" s="369">
        <v>600.98</v>
      </c>
    </row>
    <row r="423" spans="1:4" ht="13.5">
      <c r="A423" s="202">
        <v>89242</v>
      </c>
      <c r="B423" s="202" t="s">
        <v>2266</v>
      </c>
      <c r="C423" s="202" t="s">
        <v>2218</v>
      </c>
      <c r="D423" s="370">
        <v>1415.39</v>
      </c>
    </row>
    <row r="424" spans="1:4" ht="13.5">
      <c r="A424" s="202">
        <v>89250</v>
      </c>
      <c r="B424" s="202" t="s">
        <v>2267</v>
      </c>
      <c r="C424" s="202" t="s">
        <v>2218</v>
      </c>
      <c r="D424" s="370">
        <v>1226.51</v>
      </c>
    </row>
    <row r="425" spans="1:4" ht="13.5">
      <c r="A425" s="202">
        <v>89257</v>
      </c>
      <c r="B425" s="202" t="s">
        <v>2268</v>
      </c>
      <c r="C425" s="202" t="s">
        <v>2218</v>
      </c>
      <c r="D425" s="369">
        <v>342.06</v>
      </c>
    </row>
    <row r="426" spans="1:4" ht="13.5">
      <c r="A426" s="202">
        <v>89272</v>
      </c>
      <c r="B426" s="202" t="s">
        <v>2269</v>
      </c>
      <c r="C426" s="202" t="s">
        <v>2218</v>
      </c>
      <c r="D426" s="369">
        <v>226.58</v>
      </c>
    </row>
    <row r="427" spans="1:4" ht="13.5">
      <c r="A427" s="202">
        <v>89278</v>
      </c>
      <c r="B427" s="202" t="s">
        <v>18829</v>
      </c>
      <c r="C427" s="202" t="s">
        <v>2218</v>
      </c>
      <c r="D427" s="369">
        <v>12.14</v>
      </c>
    </row>
    <row r="428" spans="1:4" ht="13.5">
      <c r="A428" s="202">
        <v>89843</v>
      </c>
      <c r="B428" s="202" t="s">
        <v>2270</v>
      </c>
      <c r="C428" s="202" t="s">
        <v>2218</v>
      </c>
      <c r="D428" s="369">
        <v>221.19</v>
      </c>
    </row>
    <row r="429" spans="1:4" ht="13.5">
      <c r="A429" s="202">
        <v>89876</v>
      </c>
      <c r="B429" s="202" t="s">
        <v>2271</v>
      </c>
      <c r="C429" s="202" t="s">
        <v>2218</v>
      </c>
      <c r="D429" s="369">
        <v>325.43</v>
      </c>
    </row>
    <row r="430" spans="1:4" ht="13.5">
      <c r="A430" s="202">
        <v>89883</v>
      </c>
      <c r="B430" s="202" t="s">
        <v>2272</v>
      </c>
      <c r="C430" s="202" t="s">
        <v>2218</v>
      </c>
      <c r="D430" s="369">
        <v>359.6</v>
      </c>
    </row>
    <row r="431" spans="1:4" ht="13.5">
      <c r="A431" s="202">
        <v>90586</v>
      </c>
      <c r="B431" s="202" t="s">
        <v>2273</v>
      </c>
      <c r="C431" s="202" t="s">
        <v>2218</v>
      </c>
      <c r="D431" s="369">
        <v>1.27</v>
      </c>
    </row>
    <row r="432" spans="1:4" ht="13.5">
      <c r="A432" s="202">
        <v>90625</v>
      </c>
      <c r="B432" s="202" t="s">
        <v>2274</v>
      </c>
      <c r="C432" s="202" t="s">
        <v>2218</v>
      </c>
      <c r="D432" s="369">
        <v>7.67</v>
      </c>
    </row>
    <row r="433" spans="1:4" ht="13.5">
      <c r="A433" s="202">
        <v>90631</v>
      </c>
      <c r="B433" s="202" t="s">
        <v>2275</v>
      </c>
      <c r="C433" s="202" t="s">
        <v>2218</v>
      </c>
      <c r="D433" s="369">
        <v>152.47999999999999</v>
      </c>
    </row>
    <row r="434" spans="1:4" ht="13.5">
      <c r="A434" s="202">
        <v>90637</v>
      </c>
      <c r="B434" s="202" t="s">
        <v>2276</v>
      </c>
      <c r="C434" s="202" t="s">
        <v>2218</v>
      </c>
      <c r="D434" s="369">
        <v>14.55</v>
      </c>
    </row>
    <row r="435" spans="1:4" ht="13.5">
      <c r="A435" s="202">
        <v>90643</v>
      </c>
      <c r="B435" s="202" t="s">
        <v>2277</v>
      </c>
      <c r="C435" s="202" t="s">
        <v>2218</v>
      </c>
      <c r="D435" s="369">
        <v>25.96</v>
      </c>
    </row>
    <row r="436" spans="1:4" ht="13.5">
      <c r="A436" s="202">
        <v>90650</v>
      </c>
      <c r="B436" s="202" t="s">
        <v>2278</v>
      </c>
      <c r="C436" s="202" t="s">
        <v>2218</v>
      </c>
      <c r="D436" s="369">
        <v>10.53</v>
      </c>
    </row>
    <row r="437" spans="1:4" ht="13.5">
      <c r="A437" s="202">
        <v>90656</v>
      </c>
      <c r="B437" s="202" t="s">
        <v>2279</v>
      </c>
      <c r="C437" s="202" t="s">
        <v>2218</v>
      </c>
      <c r="D437" s="369">
        <v>14.42</v>
      </c>
    </row>
    <row r="438" spans="1:4" ht="13.5">
      <c r="A438" s="202">
        <v>90662</v>
      </c>
      <c r="B438" s="202" t="s">
        <v>2280</v>
      </c>
      <c r="C438" s="202" t="s">
        <v>2218</v>
      </c>
      <c r="D438" s="369">
        <v>15.04</v>
      </c>
    </row>
    <row r="439" spans="1:4" ht="13.5">
      <c r="A439" s="202">
        <v>90668</v>
      </c>
      <c r="B439" s="202" t="s">
        <v>18830</v>
      </c>
      <c r="C439" s="202" t="s">
        <v>2218</v>
      </c>
      <c r="D439" s="369">
        <v>32.159999999999997</v>
      </c>
    </row>
    <row r="440" spans="1:4" ht="13.5">
      <c r="A440" s="202">
        <v>90674</v>
      </c>
      <c r="B440" s="202" t="s">
        <v>2281</v>
      </c>
      <c r="C440" s="202" t="s">
        <v>2218</v>
      </c>
      <c r="D440" s="369">
        <v>693.03</v>
      </c>
    </row>
    <row r="441" spans="1:4" ht="13.5">
      <c r="A441" s="202">
        <v>90680</v>
      </c>
      <c r="B441" s="202" t="s">
        <v>2282</v>
      </c>
      <c r="C441" s="202" t="s">
        <v>2218</v>
      </c>
      <c r="D441" s="369">
        <v>418.49</v>
      </c>
    </row>
    <row r="442" spans="1:4" ht="13.5">
      <c r="A442" s="202">
        <v>90686</v>
      </c>
      <c r="B442" s="202" t="s">
        <v>18831</v>
      </c>
      <c r="C442" s="202" t="s">
        <v>2218</v>
      </c>
      <c r="D442" s="369">
        <v>161.43</v>
      </c>
    </row>
    <row r="443" spans="1:4" ht="13.5">
      <c r="A443" s="202">
        <v>90692</v>
      </c>
      <c r="B443" s="202" t="s">
        <v>2283</v>
      </c>
      <c r="C443" s="202" t="s">
        <v>2218</v>
      </c>
      <c r="D443" s="369">
        <v>132.44999999999999</v>
      </c>
    </row>
    <row r="444" spans="1:4" ht="13.5">
      <c r="A444" s="202">
        <v>90964</v>
      </c>
      <c r="B444" s="202" t="s">
        <v>2284</v>
      </c>
      <c r="C444" s="202" t="s">
        <v>2218</v>
      </c>
      <c r="D444" s="369">
        <v>31.66</v>
      </c>
    </row>
    <row r="445" spans="1:4" ht="13.5">
      <c r="A445" s="202">
        <v>90972</v>
      </c>
      <c r="B445" s="202" t="s">
        <v>2285</v>
      </c>
      <c r="C445" s="202" t="s">
        <v>2218</v>
      </c>
      <c r="D445" s="369">
        <v>77.33</v>
      </c>
    </row>
    <row r="446" spans="1:4" ht="13.5">
      <c r="A446" s="202">
        <v>90979</v>
      </c>
      <c r="B446" s="202" t="s">
        <v>2286</v>
      </c>
      <c r="C446" s="202" t="s">
        <v>2218</v>
      </c>
      <c r="D446" s="369">
        <v>199.73</v>
      </c>
    </row>
    <row r="447" spans="1:4" ht="13.5">
      <c r="A447" s="202">
        <v>90991</v>
      </c>
      <c r="B447" s="202" t="s">
        <v>2287</v>
      </c>
      <c r="C447" s="202" t="s">
        <v>2218</v>
      </c>
      <c r="D447" s="369">
        <v>206.22</v>
      </c>
    </row>
    <row r="448" spans="1:4" ht="13.5">
      <c r="A448" s="202">
        <v>90999</v>
      </c>
      <c r="B448" s="202" t="s">
        <v>2288</v>
      </c>
      <c r="C448" s="202" t="s">
        <v>2218</v>
      </c>
      <c r="D448" s="369">
        <v>102.15</v>
      </c>
    </row>
    <row r="449" spans="1:4" ht="13.5">
      <c r="A449" s="202">
        <v>91031</v>
      </c>
      <c r="B449" s="202" t="s">
        <v>2289</v>
      </c>
      <c r="C449" s="202" t="s">
        <v>2218</v>
      </c>
      <c r="D449" s="369">
        <v>255.23</v>
      </c>
    </row>
    <row r="450" spans="1:4" ht="13.5">
      <c r="A450" s="202">
        <v>91277</v>
      </c>
      <c r="B450" s="202" t="s">
        <v>2290</v>
      </c>
      <c r="C450" s="202" t="s">
        <v>2218</v>
      </c>
      <c r="D450" s="369">
        <v>9.6999999999999993</v>
      </c>
    </row>
    <row r="451" spans="1:4" ht="13.5">
      <c r="A451" s="202">
        <v>91283</v>
      </c>
      <c r="B451" s="202" t="s">
        <v>2291</v>
      </c>
      <c r="C451" s="202" t="s">
        <v>2218</v>
      </c>
      <c r="D451" s="369">
        <v>10.38</v>
      </c>
    </row>
    <row r="452" spans="1:4" ht="13.5">
      <c r="A452" s="202">
        <v>91386</v>
      </c>
      <c r="B452" s="202" t="s">
        <v>2292</v>
      </c>
      <c r="C452" s="202" t="s">
        <v>2218</v>
      </c>
      <c r="D452" s="369">
        <v>263.24</v>
      </c>
    </row>
    <row r="453" spans="1:4" ht="13.5">
      <c r="A453" s="202">
        <v>91533</v>
      </c>
      <c r="B453" s="202" t="s">
        <v>2293</v>
      </c>
      <c r="C453" s="202" t="s">
        <v>2218</v>
      </c>
      <c r="D453" s="369">
        <v>41.39</v>
      </c>
    </row>
    <row r="454" spans="1:4" ht="13.5">
      <c r="A454" s="202">
        <v>91634</v>
      </c>
      <c r="B454" s="202" t="s">
        <v>2294</v>
      </c>
      <c r="C454" s="202" t="s">
        <v>2218</v>
      </c>
      <c r="D454" s="369">
        <v>230.42</v>
      </c>
    </row>
    <row r="455" spans="1:4" ht="13.5">
      <c r="A455" s="202">
        <v>91645</v>
      </c>
      <c r="B455" s="202" t="s">
        <v>2295</v>
      </c>
      <c r="C455" s="202" t="s">
        <v>2218</v>
      </c>
      <c r="D455" s="369">
        <v>469.18</v>
      </c>
    </row>
    <row r="456" spans="1:4" ht="13.5">
      <c r="A456" s="202">
        <v>91692</v>
      </c>
      <c r="B456" s="202" t="s">
        <v>2296</v>
      </c>
      <c r="C456" s="202" t="s">
        <v>2218</v>
      </c>
      <c r="D456" s="369">
        <v>34.880000000000003</v>
      </c>
    </row>
    <row r="457" spans="1:4" ht="13.5">
      <c r="A457" s="202">
        <v>92043</v>
      </c>
      <c r="B457" s="202" t="s">
        <v>2297</v>
      </c>
      <c r="C457" s="202" t="s">
        <v>2218</v>
      </c>
      <c r="D457" s="369">
        <v>13.19</v>
      </c>
    </row>
    <row r="458" spans="1:4" ht="13.5">
      <c r="A458" s="202">
        <v>92106</v>
      </c>
      <c r="B458" s="202" t="s">
        <v>18832</v>
      </c>
      <c r="C458" s="202" t="s">
        <v>2218</v>
      </c>
      <c r="D458" s="369">
        <v>334.23</v>
      </c>
    </row>
    <row r="459" spans="1:4" ht="13.5">
      <c r="A459" s="202">
        <v>92112</v>
      </c>
      <c r="B459" s="202" t="s">
        <v>18833</v>
      </c>
      <c r="C459" s="202" t="s">
        <v>2218</v>
      </c>
      <c r="D459" s="369">
        <v>3.28</v>
      </c>
    </row>
    <row r="460" spans="1:4" ht="13.5">
      <c r="A460" s="202">
        <v>92118</v>
      </c>
      <c r="B460" s="202" t="s">
        <v>18834</v>
      </c>
      <c r="C460" s="202" t="s">
        <v>2218</v>
      </c>
      <c r="D460" s="369">
        <v>0.41</v>
      </c>
    </row>
    <row r="461" spans="1:4" ht="13.5">
      <c r="A461" s="202">
        <v>92138</v>
      </c>
      <c r="B461" s="202" t="s">
        <v>2298</v>
      </c>
      <c r="C461" s="202" t="s">
        <v>2218</v>
      </c>
      <c r="D461" s="369">
        <v>93.27</v>
      </c>
    </row>
    <row r="462" spans="1:4" ht="13.5">
      <c r="A462" s="202">
        <v>92145</v>
      </c>
      <c r="B462" s="202" t="s">
        <v>2299</v>
      </c>
      <c r="C462" s="202" t="s">
        <v>2218</v>
      </c>
      <c r="D462" s="369">
        <v>74.900000000000006</v>
      </c>
    </row>
    <row r="463" spans="1:4" ht="13.5">
      <c r="A463" s="202">
        <v>92242</v>
      </c>
      <c r="B463" s="202" t="s">
        <v>2300</v>
      </c>
      <c r="C463" s="202" t="s">
        <v>2218</v>
      </c>
      <c r="D463" s="369">
        <v>406.48</v>
      </c>
    </row>
    <row r="464" spans="1:4" ht="13.5">
      <c r="A464" s="202">
        <v>92716</v>
      </c>
      <c r="B464" s="202" t="s">
        <v>18835</v>
      </c>
      <c r="C464" s="202" t="s">
        <v>2218</v>
      </c>
      <c r="D464" s="369">
        <v>92.47</v>
      </c>
    </row>
    <row r="465" spans="1:4" ht="13.5">
      <c r="A465" s="202">
        <v>92960</v>
      </c>
      <c r="B465" s="202" t="s">
        <v>2301</v>
      </c>
      <c r="C465" s="202" t="s">
        <v>2218</v>
      </c>
      <c r="D465" s="369">
        <v>19.260000000000002</v>
      </c>
    </row>
    <row r="466" spans="1:4" ht="13.5">
      <c r="A466" s="202">
        <v>92966</v>
      </c>
      <c r="B466" s="202" t="s">
        <v>2302</v>
      </c>
      <c r="C466" s="202" t="s">
        <v>2218</v>
      </c>
      <c r="D466" s="369">
        <v>27.64</v>
      </c>
    </row>
    <row r="467" spans="1:4" ht="13.5">
      <c r="A467" s="202">
        <v>93224</v>
      </c>
      <c r="B467" s="202" t="s">
        <v>2303</v>
      </c>
      <c r="C467" s="202" t="s">
        <v>2218</v>
      </c>
      <c r="D467" s="370">
        <v>1029.29</v>
      </c>
    </row>
    <row r="468" spans="1:4" ht="13.5">
      <c r="A468" s="202">
        <v>93233</v>
      </c>
      <c r="B468" s="202" t="s">
        <v>2304</v>
      </c>
      <c r="C468" s="202" t="s">
        <v>2218</v>
      </c>
      <c r="D468" s="369">
        <v>5.47</v>
      </c>
    </row>
    <row r="469" spans="1:4" ht="13.5">
      <c r="A469" s="202">
        <v>93272</v>
      </c>
      <c r="B469" s="202" t="s">
        <v>18836</v>
      </c>
      <c r="C469" s="202" t="s">
        <v>2218</v>
      </c>
      <c r="D469" s="369">
        <v>117.04</v>
      </c>
    </row>
    <row r="470" spans="1:4" ht="13.5">
      <c r="A470" s="202">
        <v>93281</v>
      </c>
      <c r="B470" s="202" t="s">
        <v>2305</v>
      </c>
      <c r="C470" s="202" t="s">
        <v>2218</v>
      </c>
      <c r="D470" s="369">
        <v>27.4</v>
      </c>
    </row>
    <row r="471" spans="1:4" ht="13.5">
      <c r="A471" s="202">
        <v>93287</v>
      </c>
      <c r="B471" s="202" t="s">
        <v>2306</v>
      </c>
      <c r="C471" s="202" t="s">
        <v>2218</v>
      </c>
      <c r="D471" s="369">
        <v>353.27</v>
      </c>
    </row>
    <row r="472" spans="1:4" ht="13.5">
      <c r="A472" s="202">
        <v>93402</v>
      </c>
      <c r="B472" s="202" t="s">
        <v>2307</v>
      </c>
      <c r="C472" s="202" t="s">
        <v>2218</v>
      </c>
      <c r="D472" s="369">
        <v>266.25</v>
      </c>
    </row>
    <row r="473" spans="1:4" ht="13.5">
      <c r="A473" s="202">
        <v>93408</v>
      </c>
      <c r="B473" s="202" t="s">
        <v>18837</v>
      </c>
      <c r="C473" s="202" t="s">
        <v>2218</v>
      </c>
      <c r="D473" s="369">
        <v>86.52</v>
      </c>
    </row>
    <row r="474" spans="1:4" ht="13.5">
      <c r="A474" s="202">
        <v>93415</v>
      </c>
      <c r="B474" s="202" t="s">
        <v>2308</v>
      </c>
      <c r="C474" s="202" t="s">
        <v>2218</v>
      </c>
      <c r="D474" s="369">
        <v>15.32</v>
      </c>
    </row>
    <row r="475" spans="1:4" ht="13.5">
      <c r="A475" s="202">
        <v>93421</v>
      </c>
      <c r="B475" s="202" t="s">
        <v>2309</v>
      </c>
      <c r="C475" s="202" t="s">
        <v>2218</v>
      </c>
      <c r="D475" s="369">
        <v>75.86</v>
      </c>
    </row>
    <row r="476" spans="1:4" ht="13.5">
      <c r="A476" s="202">
        <v>93427</v>
      </c>
      <c r="B476" s="202" t="s">
        <v>2310</v>
      </c>
      <c r="C476" s="202" t="s">
        <v>2218</v>
      </c>
      <c r="D476" s="369">
        <v>172.7</v>
      </c>
    </row>
    <row r="477" spans="1:4" ht="13.5">
      <c r="A477" s="202">
        <v>93433</v>
      </c>
      <c r="B477" s="202" t="s">
        <v>18838</v>
      </c>
      <c r="C477" s="202" t="s">
        <v>2218</v>
      </c>
      <c r="D477" s="370">
        <v>2565.38</v>
      </c>
    </row>
    <row r="478" spans="1:4" ht="13.5">
      <c r="A478" s="202">
        <v>93439</v>
      </c>
      <c r="B478" s="202" t="s">
        <v>18839</v>
      </c>
      <c r="C478" s="202" t="s">
        <v>2218</v>
      </c>
      <c r="D478" s="369">
        <v>252.04</v>
      </c>
    </row>
    <row r="479" spans="1:4" ht="13.5">
      <c r="A479" s="202">
        <v>95121</v>
      </c>
      <c r="B479" s="202" t="s">
        <v>2311</v>
      </c>
      <c r="C479" s="202" t="s">
        <v>2218</v>
      </c>
      <c r="D479" s="369">
        <v>310.23</v>
      </c>
    </row>
    <row r="480" spans="1:4" ht="13.5">
      <c r="A480" s="202">
        <v>95127</v>
      </c>
      <c r="B480" s="202" t="s">
        <v>2312</v>
      </c>
      <c r="C480" s="202" t="s">
        <v>2218</v>
      </c>
      <c r="D480" s="369">
        <v>223.62</v>
      </c>
    </row>
    <row r="481" spans="1:4" ht="13.5">
      <c r="A481" s="202">
        <v>95133</v>
      </c>
      <c r="B481" s="202" t="s">
        <v>2313</v>
      </c>
      <c r="C481" s="202" t="s">
        <v>2218</v>
      </c>
      <c r="D481" s="369">
        <v>183.85</v>
      </c>
    </row>
    <row r="482" spans="1:4" ht="13.5">
      <c r="A482" s="202">
        <v>95139</v>
      </c>
      <c r="B482" s="202" t="s">
        <v>2314</v>
      </c>
      <c r="C482" s="202" t="s">
        <v>2218</v>
      </c>
      <c r="D482" s="369">
        <v>0.06</v>
      </c>
    </row>
    <row r="483" spans="1:4" ht="13.5">
      <c r="A483" s="202">
        <v>95212</v>
      </c>
      <c r="B483" s="202" t="s">
        <v>18840</v>
      </c>
      <c r="C483" s="202" t="s">
        <v>2218</v>
      </c>
      <c r="D483" s="369">
        <v>127.03</v>
      </c>
    </row>
    <row r="484" spans="1:4" ht="13.5">
      <c r="A484" s="202">
        <v>95258</v>
      </c>
      <c r="B484" s="202" t="s">
        <v>2315</v>
      </c>
      <c r="C484" s="202" t="s">
        <v>2218</v>
      </c>
      <c r="D484" s="369">
        <v>27.12</v>
      </c>
    </row>
    <row r="485" spans="1:4" ht="13.5">
      <c r="A485" s="202">
        <v>95264</v>
      </c>
      <c r="B485" s="202" t="s">
        <v>2316</v>
      </c>
      <c r="C485" s="202" t="s">
        <v>2218</v>
      </c>
      <c r="D485" s="369">
        <v>6.83</v>
      </c>
    </row>
    <row r="486" spans="1:4" ht="13.5">
      <c r="A486" s="202">
        <v>95270</v>
      </c>
      <c r="B486" s="202" t="s">
        <v>2317</v>
      </c>
      <c r="C486" s="202" t="s">
        <v>2218</v>
      </c>
      <c r="D486" s="369">
        <v>9.5399999999999991</v>
      </c>
    </row>
    <row r="487" spans="1:4" ht="13.5">
      <c r="A487" s="202">
        <v>95276</v>
      </c>
      <c r="B487" s="202" t="s">
        <v>18841</v>
      </c>
      <c r="C487" s="202" t="s">
        <v>2218</v>
      </c>
      <c r="D487" s="369">
        <v>3.17</v>
      </c>
    </row>
    <row r="488" spans="1:4" ht="13.5">
      <c r="A488" s="202">
        <v>95282</v>
      </c>
      <c r="B488" s="202" t="s">
        <v>18842</v>
      </c>
      <c r="C488" s="202" t="s">
        <v>2218</v>
      </c>
      <c r="D488" s="369">
        <v>9.69</v>
      </c>
    </row>
    <row r="489" spans="1:4" ht="13.5">
      <c r="A489" s="202">
        <v>95620</v>
      </c>
      <c r="B489" s="202" t="s">
        <v>2318</v>
      </c>
      <c r="C489" s="202" t="s">
        <v>2218</v>
      </c>
      <c r="D489" s="369">
        <v>26.55</v>
      </c>
    </row>
    <row r="490" spans="1:4" ht="13.5">
      <c r="A490" s="202">
        <v>95631</v>
      </c>
      <c r="B490" s="202" t="s">
        <v>2319</v>
      </c>
      <c r="C490" s="202" t="s">
        <v>2218</v>
      </c>
      <c r="D490" s="369">
        <v>235.62</v>
      </c>
    </row>
    <row r="491" spans="1:4" ht="13.5">
      <c r="A491" s="202">
        <v>95702</v>
      </c>
      <c r="B491" s="202" t="s">
        <v>2320</v>
      </c>
      <c r="C491" s="202" t="s">
        <v>2218</v>
      </c>
      <c r="D491" s="369">
        <v>47.17</v>
      </c>
    </row>
    <row r="492" spans="1:4" ht="13.5">
      <c r="A492" s="202">
        <v>95708</v>
      </c>
      <c r="B492" s="202" t="s">
        <v>2321</v>
      </c>
      <c r="C492" s="202" t="s">
        <v>2218</v>
      </c>
      <c r="D492" s="369">
        <v>149.91</v>
      </c>
    </row>
    <row r="493" spans="1:4" ht="13.5">
      <c r="A493" s="202">
        <v>95714</v>
      </c>
      <c r="B493" s="202" t="s">
        <v>2322</v>
      </c>
      <c r="C493" s="202" t="s">
        <v>2218</v>
      </c>
      <c r="D493" s="369">
        <v>257.49</v>
      </c>
    </row>
    <row r="494" spans="1:4" ht="13.5">
      <c r="A494" s="202">
        <v>95720</v>
      </c>
      <c r="B494" s="202" t="s">
        <v>2323</v>
      </c>
      <c r="C494" s="202" t="s">
        <v>2218</v>
      </c>
      <c r="D494" s="369">
        <v>252.44</v>
      </c>
    </row>
    <row r="495" spans="1:4" ht="13.5">
      <c r="A495" s="202">
        <v>95872</v>
      </c>
      <c r="B495" s="202" t="s">
        <v>2324</v>
      </c>
      <c r="C495" s="202" t="s">
        <v>2218</v>
      </c>
      <c r="D495" s="369">
        <v>292.92</v>
      </c>
    </row>
    <row r="496" spans="1:4" ht="13.5">
      <c r="A496" s="202">
        <v>96013</v>
      </c>
      <c r="B496" s="202" t="s">
        <v>2325</v>
      </c>
      <c r="C496" s="202" t="s">
        <v>2218</v>
      </c>
      <c r="D496" s="369">
        <v>183.96</v>
      </c>
    </row>
    <row r="497" spans="1:4" ht="13.5">
      <c r="A497" s="202">
        <v>96020</v>
      </c>
      <c r="B497" s="202" t="s">
        <v>2326</v>
      </c>
      <c r="C497" s="202" t="s">
        <v>2218</v>
      </c>
      <c r="D497" s="369">
        <v>183.46</v>
      </c>
    </row>
    <row r="498" spans="1:4" ht="13.5">
      <c r="A498" s="202">
        <v>96028</v>
      </c>
      <c r="B498" s="202" t="s">
        <v>2327</v>
      </c>
      <c r="C498" s="202" t="s">
        <v>2218</v>
      </c>
      <c r="D498" s="369">
        <v>142.16999999999999</v>
      </c>
    </row>
    <row r="499" spans="1:4" ht="13.5">
      <c r="A499" s="202">
        <v>96035</v>
      </c>
      <c r="B499" s="202" t="s">
        <v>2328</v>
      </c>
      <c r="C499" s="202" t="s">
        <v>2218</v>
      </c>
      <c r="D499" s="369">
        <v>273.68</v>
      </c>
    </row>
    <row r="500" spans="1:4" ht="13.5">
      <c r="A500" s="202">
        <v>96157</v>
      </c>
      <c r="B500" s="202" t="s">
        <v>2329</v>
      </c>
      <c r="C500" s="202" t="s">
        <v>2218</v>
      </c>
      <c r="D500" s="369">
        <v>142.66999999999999</v>
      </c>
    </row>
    <row r="501" spans="1:4" ht="13.5">
      <c r="A501" s="202">
        <v>96158</v>
      </c>
      <c r="B501" s="202" t="s">
        <v>2330</v>
      </c>
      <c r="C501" s="202" t="s">
        <v>2218</v>
      </c>
      <c r="D501" s="369">
        <v>146.30000000000001</v>
      </c>
    </row>
    <row r="502" spans="1:4" ht="13.5">
      <c r="A502" s="202">
        <v>96245</v>
      </c>
      <c r="B502" s="202" t="s">
        <v>2331</v>
      </c>
      <c r="C502" s="202" t="s">
        <v>2218</v>
      </c>
      <c r="D502" s="369">
        <v>118.16</v>
      </c>
    </row>
    <row r="503" spans="1:4" ht="13.5">
      <c r="A503" s="202">
        <v>96463</v>
      </c>
      <c r="B503" s="202" t="s">
        <v>2332</v>
      </c>
      <c r="C503" s="202" t="s">
        <v>2218</v>
      </c>
      <c r="D503" s="369">
        <v>223.37</v>
      </c>
    </row>
    <row r="504" spans="1:4" ht="13.5">
      <c r="A504" s="202">
        <v>98764</v>
      </c>
      <c r="B504" s="202" t="s">
        <v>2333</v>
      </c>
      <c r="C504" s="202" t="s">
        <v>2218</v>
      </c>
      <c r="D504" s="369">
        <v>4.21</v>
      </c>
    </row>
    <row r="505" spans="1:4" ht="13.5">
      <c r="A505" s="202">
        <v>99833</v>
      </c>
      <c r="B505" s="202" t="s">
        <v>18843</v>
      </c>
      <c r="C505" s="202" t="s">
        <v>2218</v>
      </c>
      <c r="D505" s="369">
        <v>1.97</v>
      </c>
    </row>
    <row r="506" spans="1:4" ht="13.5">
      <c r="A506" s="202">
        <v>100641</v>
      </c>
      <c r="B506" s="202" t="s">
        <v>2334</v>
      </c>
      <c r="C506" s="202" t="s">
        <v>2218</v>
      </c>
      <c r="D506" s="370">
        <v>4715.21</v>
      </c>
    </row>
    <row r="507" spans="1:4" ht="13.5">
      <c r="A507" s="202">
        <v>100647</v>
      </c>
      <c r="B507" s="202" t="s">
        <v>2335</v>
      </c>
      <c r="C507" s="202" t="s">
        <v>2218</v>
      </c>
      <c r="D507" s="370">
        <v>6300.83</v>
      </c>
    </row>
    <row r="508" spans="1:4" ht="13.5">
      <c r="A508" s="202">
        <v>102275</v>
      </c>
      <c r="B508" s="202" t="s">
        <v>5917</v>
      </c>
      <c r="C508" s="202" t="s">
        <v>2218</v>
      </c>
      <c r="D508" s="369">
        <v>26.99</v>
      </c>
    </row>
    <row r="509" spans="1:4" ht="13.5">
      <c r="A509" s="202">
        <v>104091</v>
      </c>
      <c r="B509" s="202" t="s">
        <v>12399</v>
      </c>
      <c r="C509" s="202" t="s">
        <v>2218</v>
      </c>
      <c r="D509" s="369">
        <v>0.73</v>
      </c>
    </row>
    <row r="510" spans="1:4" ht="13.5">
      <c r="A510" s="202">
        <v>104097</v>
      </c>
      <c r="B510" s="202" t="s">
        <v>12400</v>
      </c>
      <c r="C510" s="202" t="s">
        <v>2218</v>
      </c>
      <c r="D510" s="369">
        <v>1.02</v>
      </c>
    </row>
    <row r="511" spans="1:4" ht="13.5">
      <c r="A511" s="202">
        <v>5632</v>
      </c>
      <c r="B511" s="202" t="s">
        <v>2336</v>
      </c>
      <c r="C511" s="202" t="s">
        <v>2337</v>
      </c>
      <c r="D511" s="369">
        <v>90.37</v>
      </c>
    </row>
    <row r="512" spans="1:4" ht="13.5">
      <c r="A512" s="202">
        <v>5679</v>
      </c>
      <c r="B512" s="202" t="s">
        <v>2338</v>
      </c>
      <c r="C512" s="202" t="s">
        <v>2337</v>
      </c>
      <c r="D512" s="369">
        <v>67.19</v>
      </c>
    </row>
    <row r="513" spans="1:4" ht="13.5">
      <c r="A513" s="202">
        <v>5681</v>
      </c>
      <c r="B513" s="202" t="s">
        <v>2339</v>
      </c>
      <c r="C513" s="202" t="s">
        <v>2337</v>
      </c>
      <c r="D513" s="369">
        <v>63.34</v>
      </c>
    </row>
    <row r="514" spans="1:4" ht="13.5">
      <c r="A514" s="202">
        <v>5685</v>
      </c>
      <c r="B514" s="202" t="s">
        <v>2340</v>
      </c>
      <c r="C514" s="202" t="s">
        <v>2337</v>
      </c>
      <c r="D514" s="369">
        <v>66.23</v>
      </c>
    </row>
    <row r="515" spans="1:4" ht="13.5">
      <c r="A515" s="202">
        <v>5690</v>
      </c>
      <c r="B515" s="202" t="s">
        <v>2341</v>
      </c>
      <c r="C515" s="202" t="s">
        <v>2337</v>
      </c>
      <c r="D515" s="369">
        <v>4.3899999999999997</v>
      </c>
    </row>
    <row r="516" spans="1:4" ht="13.5">
      <c r="A516" s="202">
        <v>5806</v>
      </c>
      <c r="B516" s="202" t="s">
        <v>2342</v>
      </c>
      <c r="C516" s="202" t="s">
        <v>2337</v>
      </c>
      <c r="D516" s="369">
        <v>0.28000000000000003</v>
      </c>
    </row>
    <row r="517" spans="1:4" ht="13.5">
      <c r="A517" s="202">
        <v>5826</v>
      </c>
      <c r="B517" s="202" t="s">
        <v>2343</v>
      </c>
      <c r="C517" s="202" t="s">
        <v>2337</v>
      </c>
      <c r="D517" s="369">
        <v>58.14</v>
      </c>
    </row>
    <row r="518" spans="1:4" ht="13.5">
      <c r="A518" s="202">
        <v>5829</v>
      </c>
      <c r="B518" s="202" t="s">
        <v>2344</v>
      </c>
      <c r="C518" s="202" t="s">
        <v>2337</v>
      </c>
      <c r="D518" s="369">
        <v>165.83</v>
      </c>
    </row>
    <row r="519" spans="1:4" ht="13.5">
      <c r="A519" s="202">
        <v>5837</v>
      </c>
      <c r="B519" s="202" t="s">
        <v>2345</v>
      </c>
      <c r="C519" s="202" t="s">
        <v>2337</v>
      </c>
      <c r="D519" s="369">
        <v>156.75</v>
      </c>
    </row>
    <row r="520" spans="1:4" ht="13.5">
      <c r="A520" s="202">
        <v>5841</v>
      </c>
      <c r="B520" s="202" t="s">
        <v>2346</v>
      </c>
      <c r="C520" s="202" t="s">
        <v>2337</v>
      </c>
      <c r="D520" s="369">
        <v>5.03</v>
      </c>
    </row>
    <row r="521" spans="1:4" ht="13.5">
      <c r="A521" s="202">
        <v>5845</v>
      </c>
      <c r="B521" s="202" t="s">
        <v>2347</v>
      </c>
      <c r="C521" s="202" t="s">
        <v>2337</v>
      </c>
      <c r="D521" s="369">
        <v>57.65</v>
      </c>
    </row>
    <row r="522" spans="1:4" ht="13.5">
      <c r="A522" s="202">
        <v>5849</v>
      </c>
      <c r="B522" s="202" t="s">
        <v>2348</v>
      </c>
      <c r="C522" s="202" t="s">
        <v>2337</v>
      </c>
      <c r="D522" s="369">
        <v>88.72</v>
      </c>
    </row>
    <row r="523" spans="1:4" ht="13.5">
      <c r="A523" s="202">
        <v>5853</v>
      </c>
      <c r="B523" s="202" t="s">
        <v>2349</v>
      </c>
      <c r="C523" s="202" t="s">
        <v>2337</v>
      </c>
      <c r="D523" s="369">
        <v>89.06</v>
      </c>
    </row>
    <row r="524" spans="1:4" ht="13.5">
      <c r="A524" s="202">
        <v>5857</v>
      </c>
      <c r="B524" s="202" t="s">
        <v>2350</v>
      </c>
      <c r="C524" s="202" t="s">
        <v>2337</v>
      </c>
      <c r="D524" s="369">
        <v>215.47</v>
      </c>
    </row>
    <row r="525" spans="1:4" ht="13.5">
      <c r="A525" s="202">
        <v>5865</v>
      </c>
      <c r="B525" s="202" t="s">
        <v>2351</v>
      </c>
      <c r="C525" s="202" t="s">
        <v>2337</v>
      </c>
      <c r="D525" s="369">
        <v>12.26</v>
      </c>
    </row>
    <row r="526" spans="1:4" ht="13.5">
      <c r="A526" s="202">
        <v>5869</v>
      </c>
      <c r="B526" s="202" t="s">
        <v>2352</v>
      </c>
      <c r="C526" s="202" t="s">
        <v>2337</v>
      </c>
      <c r="D526" s="369">
        <v>75.5</v>
      </c>
    </row>
    <row r="527" spans="1:4" ht="13.5">
      <c r="A527" s="202">
        <v>5877</v>
      </c>
      <c r="B527" s="202" t="s">
        <v>2353</v>
      </c>
      <c r="C527" s="202" t="s">
        <v>2337</v>
      </c>
      <c r="D527" s="369">
        <v>65.97</v>
      </c>
    </row>
    <row r="528" spans="1:4" ht="13.5">
      <c r="A528" s="202">
        <v>5881</v>
      </c>
      <c r="B528" s="202" t="s">
        <v>2354</v>
      </c>
      <c r="C528" s="202" t="s">
        <v>2337</v>
      </c>
      <c r="D528" s="369">
        <v>81.13</v>
      </c>
    </row>
    <row r="529" spans="1:4" ht="13.5">
      <c r="A529" s="202">
        <v>5884</v>
      </c>
      <c r="B529" s="202" t="s">
        <v>2355</v>
      </c>
      <c r="C529" s="202" t="s">
        <v>2337</v>
      </c>
      <c r="D529" s="369">
        <v>53.48</v>
      </c>
    </row>
    <row r="530" spans="1:4" ht="13.5">
      <c r="A530" s="202">
        <v>5892</v>
      </c>
      <c r="B530" s="202" t="s">
        <v>2356</v>
      </c>
      <c r="C530" s="202" t="s">
        <v>2337</v>
      </c>
      <c r="D530" s="369">
        <v>53.35</v>
      </c>
    </row>
    <row r="531" spans="1:4" ht="13.5">
      <c r="A531" s="202">
        <v>5896</v>
      </c>
      <c r="B531" s="202" t="s">
        <v>2357</v>
      </c>
      <c r="C531" s="202" t="s">
        <v>2337</v>
      </c>
      <c r="D531" s="369">
        <v>56.05</v>
      </c>
    </row>
    <row r="532" spans="1:4" ht="13.5">
      <c r="A532" s="202">
        <v>5903</v>
      </c>
      <c r="B532" s="202" t="s">
        <v>2358</v>
      </c>
      <c r="C532" s="202" t="s">
        <v>2337</v>
      </c>
      <c r="D532" s="369">
        <v>70.16</v>
      </c>
    </row>
    <row r="533" spans="1:4" ht="13.5">
      <c r="A533" s="202">
        <v>5911</v>
      </c>
      <c r="B533" s="202" t="s">
        <v>2359</v>
      </c>
      <c r="C533" s="202" t="s">
        <v>2337</v>
      </c>
      <c r="D533" s="369">
        <v>26.52</v>
      </c>
    </row>
    <row r="534" spans="1:4" ht="13.5">
      <c r="A534" s="202">
        <v>5923</v>
      </c>
      <c r="B534" s="202" t="s">
        <v>2360</v>
      </c>
      <c r="C534" s="202" t="s">
        <v>2337</v>
      </c>
      <c r="D534" s="369">
        <v>3.44</v>
      </c>
    </row>
    <row r="535" spans="1:4" ht="13.5">
      <c r="A535" s="202">
        <v>5930</v>
      </c>
      <c r="B535" s="202" t="s">
        <v>2361</v>
      </c>
      <c r="C535" s="202" t="s">
        <v>2337</v>
      </c>
      <c r="D535" s="369">
        <v>68.510000000000005</v>
      </c>
    </row>
    <row r="536" spans="1:4" ht="13.5">
      <c r="A536" s="202">
        <v>5934</v>
      </c>
      <c r="B536" s="202" t="s">
        <v>2362</v>
      </c>
      <c r="C536" s="202" t="s">
        <v>2337</v>
      </c>
      <c r="D536" s="369">
        <v>102.22</v>
      </c>
    </row>
    <row r="537" spans="1:4" ht="13.5">
      <c r="A537" s="202">
        <v>5942</v>
      </c>
      <c r="B537" s="202" t="s">
        <v>2363</v>
      </c>
      <c r="C537" s="202" t="s">
        <v>2337</v>
      </c>
      <c r="D537" s="369">
        <v>85.2</v>
      </c>
    </row>
    <row r="538" spans="1:4" ht="13.5">
      <c r="A538" s="202">
        <v>5946</v>
      </c>
      <c r="B538" s="202" t="s">
        <v>2364</v>
      </c>
      <c r="C538" s="202" t="s">
        <v>2337</v>
      </c>
      <c r="D538" s="369">
        <v>106.54</v>
      </c>
    </row>
    <row r="539" spans="1:4" ht="13.5">
      <c r="A539" s="202">
        <v>5952</v>
      </c>
      <c r="B539" s="202" t="s">
        <v>2365</v>
      </c>
      <c r="C539" s="202" t="s">
        <v>2337</v>
      </c>
      <c r="D539" s="369">
        <v>25.69</v>
      </c>
    </row>
    <row r="540" spans="1:4" ht="13.5">
      <c r="A540" s="202">
        <v>5954</v>
      </c>
      <c r="B540" s="202" t="s">
        <v>2366</v>
      </c>
      <c r="C540" s="202" t="s">
        <v>2337</v>
      </c>
      <c r="D540" s="369">
        <v>6.3</v>
      </c>
    </row>
    <row r="541" spans="1:4" ht="13.5">
      <c r="A541" s="202">
        <v>5961</v>
      </c>
      <c r="B541" s="202" t="s">
        <v>2367</v>
      </c>
      <c r="C541" s="202" t="s">
        <v>2337</v>
      </c>
      <c r="D541" s="369">
        <v>59.87</v>
      </c>
    </row>
    <row r="542" spans="1:4" ht="13.5">
      <c r="A542" s="202">
        <v>6260</v>
      </c>
      <c r="B542" s="202" t="s">
        <v>2368</v>
      </c>
      <c r="C542" s="202" t="s">
        <v>2337</v>
      </c>
      <c r="D542" s="369">
        <v>57.65</v>
      </c>
    </row>
    <row r="543" spans="1:4" ht="13.5">
      <c r="A543" s="202">
        <v>6880</v>
      </c>
      <c r="B543" s="202" t="s">
        <v>2369</v>
      </c>
      <c r="C543" s="202" t="s">
        <v>2337</v>
      </c>
      <c r="D543" s="369">
        <v>89.12</v>
      </c>
    </row>
    <row r="544" spans="1:4" ht="13.5">
      <c r="A544" s="202">
        <v>7031</v>
      </c>
      <c r="B544" s="202" t="s">
        <v>18844</v>
      </c>
      <c r="C544" s="202" t="s">
        <v>2337</v>
      </c>
      <c r="D544" s="369">
        <v>5.82</v>
      </c>
    </row>
    <row r="545" spans="1:4" ht="13.5">
      <c r="A545" s="202">
        <v>7043</v>
      </c>
      <c r="B545" s="202" t="s">
        <v>2370</v>
      </c>
      <c r="C545" s="202" t="s">
        <v>2337</v>
      </c>
      <c r="D545" s="369">
        <v>0.34</v>
      </c>
    </row>
    <row r="546" spans="1:4" ht="13.5">
      <c r="A546" s="202">
        <v>7050</v>
      </c>
      <c r="B546" s="202" t="s">
        <v>2371</v>
      </c>
      <c r="C546" s="202" t="s">
        <v>2337</v>
      </c>
      <c r="D546" s="369">
        <v>82.01</v>
      </c>
    </row>
    <row r="547" spans="1:4" ht="13.5">
      <c r="A547" s="202">
        <v>67827</v>
      </c>
      <c r="B547" s="202" t="s">
        <v>2372</v>
      </c>
      <c r="C547" s="202" t="s">
        <v>2337</v>
      </c>
      <c r="D547" s="369">
        <v>61.07</v>
      </c>
    </row>
    <row r="548" spans="1:4" ht="13.5">
      <c r="A548" s="202">
        <v>73395</v>
      </c>
      <c r="B548" s="202" t="s">
        <v>2373</v>
      </c>
      <c r="C548" s="202" t="s">
        <v>2337</v>
      </c>
      <c r="D548" s="369">
        <v>8.4600000000000009</v>
      </c>
    </row>
    <row r="549" spans="1:4" ht="13.5">
      <c r="A549" s="202">
        <v>83766</v>
      </c>
      <c r="B549" s="202" t="s">
        <v>2374</v>
      </c>
      <c r="C549" s="202" t="s">
        <v>2337</v>
      </c>
      <c r="D549" s="369">
        <v>41.85</v>
      </c>
    </row>
    <row r="550" spans="1:4" ht="13.5">
      <c r="A550" s="202">
        <v>84013</v>
      </c>
      <c r="B550" s="202" t="s">
        <v>2375</v>
      </c>
      <c r="C550" s="202" t="s">
        <v>2337</v>
      </c>
      <c r="D550" s="369">
        <v>87.71</v>
      </c>
    </row>
    <row r="551" spans="1:4" ht="13.5">
      <c r="A551" s="202">
        <v>87446</v>
      </c>
      <c r="B551" s="202" t="s">
        <v>18845</v>
      </c>
      <c r="C551" s="202" t="s">
        <v>2337</v>
      </c>
      <c r="D551" s="369">
        <v>0.48</v>
      </c>
    </row>
    <row r="552" spans="1:4" ht="13.5">
      <c r="A552" s="202">
        <v>88392</v>
      </c>
      <c r="B552" s="202" t="s">
        <v>18846</v>
      </c>
      <c r="C552" s="202" t="s">
        <v>2337</v>
      </c>
      <c r="D552" s="369">
        <v>0.94</v>
      </c>
    </row>
    <row r="553" spans="1:4" ht="13.5">
      <c r="A553" s="202">
        <v>88398</v>
      </c>
      <c r="B553" s="202" t="s">
        <v>18847</v>
      </c>
      <c r="C553" s="202" t="s">
        <v>2337</v>
      </c>
      <c r="D553" s="369">
        <v>1.1299999999999999</v>
      </c>
    </row>
    <row r="554" spans="1:4" ht="13.5">
      <c r="A554" s="202">
        <v>88404</v>
      </c>
      <c r="B554" s="202" t="s">
        <v>18848</v>
      </c>
      <c r="C554" s="202" t="s">
        <v>2337</v>
      </c>
      <c r="D554" s="369">
        <v>0.89</v>
      </c>
    </row>
    <row r="555" spans="1:4" ht="13.5">
      <c r="A555" s="202">
        <v>88430</v>
      </c>
      <c r="B555" s="202" t="s">
        <v>2376</v>
      </c>
      <c r="C555" s="202" t="s">
        <v>2337</v>
      </c>
      <c r="D555" s="369">
        <v>6.18</v>
      </c>
    </row>
    <row r="556" spans="1:4" ht="13.5">
      <c r="A556" s="202">
        <v>88438</v>
      </c>
      <c r="B556" s="202" t="s">
        <v>2377</v>
      </c>
      <c r="C556" s="202" t="s">
        <v>2337</v>
      </c>
      <c r="D556" s="369">
        <v>8.1999999999999993</v>
      </c>
    </row>
    <row r="557" spans="1:4" ht="13.5">
      <c r="A557" s="202">
        <v>88831</v>
      </c>
      <c r="B557" s="202" t="s">
        <v>18849</v>
      </c>
      <c r="C557" s="202" t="s">
        <v>2337</v>
      </c>
      <c r="D557" s="369">
        <v>0.35</v>
      </c>
    </row>
    <row r="558" spans="1:4" ht="13.5">
      <c r="A558" s="202">
        <v>88844</v>
      </c>
      <c r="B558" s="202" t="s">
        <v>2378</v>
      </c>
      <c r="C558" s="202" t="s">
        <v>2337</v>
      </c>
      <c r="D558" s="369">
        <v>78.36</v>
      </c>
    </row>
    <row r="559" spans="1:4" ht="13.5">
      <c r="A559" s="202">
        <v>88908</v>
      </c>
      <c r="B559" s="202" t="s">
        <v>2379</v>
      </c>
      <c r="C559" s="202" t="s">
        <v>2337</v>
      </c>
      <c r="D559" s="369">
        <v>96.89</v>
      </c>
    </row>
    <row r="560" spans="1:4" ht="13.5">
      <c r="A560" s="202">
        <v>89022</v>
      </c>
      <c r="B560" s="202" t="s">
        <v>2380</v>
      </c>
      <c r="C560" s="202" t="s">
        <v>2337</v>
      </c>
      <c r="D560" s="369">
        <v>0.38</v>
      </c>
    </row>
    <row r="561" spans="1:4" ht="13.5">
      <c r="A561" s="202">
        <v>89027</v>
      </c>
      <c r="B561" s="202" t="s">
        <v>18850</v>
      </c>
      <c r="C561" s="202" t="s">
        <v>2337</v>
      </c>
      <c r="D561" s="369">
        <v>4.74</v>
      </c>
    </row>
    <row r="562" spans="1:4" ht="13.5">
      <c r="A562" s="202">
        <v>89031</v>
      </c>
      <c r="B562" s="202" t="s">
        <v>2381</v>
      </c>
      <c r="C562" s="202" t="s">
        <v>2337</v>
      </c>
      <c r="D562" s="369">
        <v>76.36</v>
      </c>
    </row>
    <row r="563" spans="1:4" ht="13.5">
      <c r="A563" s="202">
        <v>89036</v>
      </c>
      <c r="B563" s="202" t="s">
        <v>2382</v>
      </c>
      <c r="C563" s="202" t="s">
        <v>2337</v>
      </c>
      <c r="D563" s="369">
        <v>51.17</v>
      </c>
    </row>
    <row r="564" spans="1:4" ht="13.5">
      <c r="A564" s="202">
        <v>89218</v>
      </c>
      <c r="B564" s="202" t="s">
        <v>2383</v>
      </c>
      <c r="C564" s="202" t="s">
        <v>2337</v>
      </c>
      <c r="D564" s="369">
        <v>101.25</v>
      </c>
    </row>
    <row r="565" spans="1:4" ht="13.5">
      <c r="A565" s="202">
        <v>89226</v>
      </c>
      <c r="B565" s="202" t="s">
        <v>18851</v>
      </c>
      <c r="C565" s="202" t="s">
        <v>2337</v>
      </c>
      <c r="D565" s="369">
        <v>1.46</v>
      </c>
    </row>
    <row r="566" spans="1:4" ht="13.5">
      <c r="A566" s="202">
        <v>89235</v>
      </c>
      <c r="B566" s="202" t="s">
        <v>2384</v>
      </c>
      <c r="C566" s="202" t="s">
        <v>2337</v>
      </c>
      <c r="D566" s="369">
        <v>200.75</v>
      </c>
    </row>
    <row r="567" spans="1:4" ht="13.5">
      <c r="A567" s="202">
        <v>89243</v>
      </c>
      <c r="B567" s="202" t="s">
        <v>2385</v>
      </c>
      <c r="C567" s="202" t="s">
        <v>2337</v>
      </c>
      <c r="D567" s="369">
        <v>428.92</v>
      </c>
    </row>
    <row r="568" spans="1:4" ht="13.5">
      <c r="A568" s="202">
        <v>89251</v>
      </c>
      <c r="B568" s="202" t="s">
        <v>2386</v>
      </c>
      <c r="C568" s="202" t="s">
        <v>2337</v>
      </c>
      <c r="D568" s="369">
        <v>376.63</v>
      </c>
    </row>
    <row r="569" spans="1:4" ht="13.5">
      <c r="A569" s="202">
        <v>89258</v>
      </c>
      <c r="B569" s="202" t="s">
        <v>2387</v>
      </c>
      <c r="C569" s="202" t="s">
        <v>2337</v>
      </c>
      <c r="D569" s="369">
        <v>133.86000000000001</v>
      </c>
    </row>
    <row r="570" spans="1:4" ht="13.5">
      <c r="A570" s="202">
        <v>89273</v>
      </c>
      <c r="B570" s="202" t="s">
        <v>2388</v>
      </c>
      <c r="C570" s="202" t="s">
        <v>2337</v>
      </c>
      <c r="D570" s="369">
        <v>116.68</v>
      </c>
    </row>
    <row r="571" spans="1:4" ht="13.5">
      <c r="A571" s="202">
        <v>89279</v>
      </c>
      <c r="B571" s="202" t="s">
        <v>18852</v>
      </c>
      <c r="C571" s="202" t="s">
        <v>2337</v>
      </c>
      <c r="D571" s="369">
        <v>1.77</v>
      </c>
    </row>
    <row r="572" spans="1:4" ht="13.5">
      <c r="A572" s="202">
        <v>89877</v>
      </c>
      <c r="B572" s="202" t="s">
        <v>2389</v>
      </c>
      <c r="C572" s="202" t="s">
        <v>2337</v>
      </c>
      <c r="D572" s="369">
        <v>83.67</v>
      </c>
    </row>
    <row r="573" spans="1:4" ht="13.5">
      <c r="A573" s="202">
        <v>89884</v>
      </c>
      <c r="B573" s="202" t="s">
        <v>2390</v>
      </c>
      <c r="C573" s="202" t="s">
        <v>2337</v>
      </c>
      <c r="D573" s="369">
        <v>87.09</v>
      </c>
    </row>
    <row r="574" spans="1:4" ht="13.5">
      <c r="A574" s="202">
        <v>90587</v>
      </c>
      <c r="B574" s="202" t="s">
        <v>2391</v>
      </c>
      <c r="C574" s="202" t="s">
        <v>2337</v>
      </c>
      <c r="D574" s="369">
        <v>0.49</v>
      </c>
    </row>
    <row r="575" spans="1:4" ht="13.5">
      <c r="A575" s="202">
        <v>90626</v>
      </c>
      <c r="B575" s="202" t="s">
        <v>2392</v>
      </c>
      <c r="C575" s="202" t="s">
        <v>2337</v>
      </c>
      <c r="D575" s="369">
        <v>2.42</v>
      </c>
    </row>
    <row r="576" spans="1:4" ht="13.5">
      <c r="A576" s="202">
        <v>90632</v>
      </c>
      <c r="B576" s="202" t="s">
        <v>2393</v>
      </c>
      <c r="C576" s="202" t="s">
        <v>2337</v>
      </c>
      <c r="D576" s="369">
        <v>92.73</v>
      </c>
    </row>
    <row r="577" spans="1:4" ht="13.5">
      <c r="A577" s="202">
        <v>90638</v>
      </c>
      <c r="B577" s="202" t="s">
        <v>2394</v>
      </c>
      <c r="C577" s="202" t="s">
        <v>2337</v>
      </c>
      <c r="D577" s="369">
        <v>4.75</v>
      </c>
    </row>
    <row r="578" spans="1:4" ht="13.5">
      <c r="A578" s="202">
        <v>90644</v>
      </c>
      <c r="B578" s="202" t="s">
        <v>2395</v>
      </c>
      <c r="C578" s="202" t="s">
        <v>2337</v>
      </c>
      <c r="D578" s="369">
        <v>7.1</v>
      </c>
    </row>
    <row r="579" spans="1:4" ht="13.5">
      <c r="A579" s="202">
        <v>90651</v>
      </c>
      <c r="B579" s="202" t="s">
        <v>2396</v>
      </c>
      <c r="C579" s="202" t="s">
        <v>2337</v>
      </c>
      <c r="D579" s="369">
        <v>0.99</v>
      </c>
    </row>
    <row r="580" spans="1:4" ht="13.5">
      <c r="A580" s="202">
        <v>90657</v>
      </c>
      <c r="B580" s="202" t="s">
        <v>2397</v>
      </c>
      <c r="C580" s="202" t="s">
        <v>2337</v>
      </c>
      <c r="D580" s="369">
        <v>4.62</v>
      </c>
    </row>
    <row r="581" spans="1:4" ht="13.5">
      <c r="A581" s="202">
        <v>90663</v>
      </c>
      <c r="B581" s="202" t="s">
        <v>2398</v>
      </c>
      <c r="C581" s="202" t="s">
        <v>2337</v>
      </c>
      <c r="D581" s="369">
        <v>4.95</v>
      </c>
    </row>
    <row r="582" spans="1:4" ht="13.5">
      <c r="A582" s="202">
        <v>90669</v>
      </c>
      <c r="B582" s="202" t="s">
        <v>18853</v>
      </c>
      <c r="C582" s="202" t="s">
        <v>2337</v>
      </c>
      <c r="D582" s="369">
        <v>8.4499999999999993</v>
      </c>
    </row>
    <row r="583" spans="1:4" ht="13.5">
      <c r="A583" s="202">
        <v>90675</v>
      </c>
      <c r="B583" s="202" t="s">
        <v>2399</v>
      </c>
      <c r="C583" s="202" t="s">
        <v>2337</v>
      </c>
      <c r="D583" s="369">
        <v>305.31</v>
      </c>
    </row>
    <row r="584" spans="1:4" ht="13.5">
      <c r="A584" s="202">
        <v>90681</v>
      </c>
      <c r="B584" s="202" t="s">
        <v>2400</v>
      </c>
      <c r="C584" s="202" t="s">
        <v>2337</v>
      </c>
      <c r="D584" s="369">
        <v>181.88</v>
      </c>
    </row>
    <row r="585" spans="1:4" ht="13.5">
      <c r="A585" s="202">
        <v>90687</v>
      </c>
      <c r="B585" s="202" t="s">
        <v>18854</v>
      </c>
      <c r="C585" s="202" t="s">
        <v>2337</v>
      </c>
      <c r="D585" s="369">
        <v>68.5</v>
      </c>
    </row>
    <row r="586" spans="1:4" ht="13.5">
      <c r="A586" s="202">
        <v>90693</v>
      </c>
      <c r="B586" s="202" t="s">
        <v>2401</v>
      </c>
      <c r="C586" s="202" t="s">
        <v>2337</v>
      </c>
      <c r="D586" s="369">
        <v>60.63</v>
      </c>
    </row>
    <row r="587" spans="1:4" ht="13.5">
      <c r="A587" s="202">
        <v>90965</v>
      </c>
      <c r="B587" s="202" t="s">
        <v>2402</v>
      </c>
      <c r="C587" s="202" t="s">
        <v>2337</v>
      </c>
      <c r="D587" s="369">
        <v>8.41</v>
      </c>
    </row>
    <row r="588" spans="1:4" ht="13.5">
      <c r="A588" s="202">
        <v>90973</v>
      </c>
      <c r="B588" s="202" t="s">
        <v>2403</v>
      </c>
      <c r="C588" s="202" t="s">
        <v>2337</v>
      </c>
      <c r="D588" s="369">
        <v>8.43</v>
      </c>
    </row>
    <row r="589" spans="1:4" ht="13.5">
      <c r="A589" s="202">
        <v>90982</v>
      </c>
      <c r="B589" s="202" t="s">
        <v>2404</v>
      </c>
      <c r="C589" s="202" t="s">
        <v>2337</v>
      </c>
      <c r="D589" s="369">
        <v>21.43</v>
      </c>
    </row>
    <row r="590" spans="1:4" ht="13.5">
      <c r="A590" s="202">
        <v>91001</v>
      </c>
      <c r="B590" s="202" t="s">
        <v>2405</v>
      </c>
      <c r="C590" s="202" t="s">
        <v>2337</v>
      </c>
      <c r="D590" s="369">
        <v>10</v>
      </c>
    </row>
    <row r="591" spans="1:4" ht="13.5">
      <c r="A591" s="202">
        <v>91032</v>
      </c>
      <c r="B591" s="202" t="s">
        <v>2406</v>
      </c>
      <c r="C591" s="202" t="s">
        <v>2337</v>
      </c>
      <c r="D591" s="369">
        <v>63.9</v>
      </c>
    </row>
    <row r="592" spans="1:4" ht="13.5">
      <c r="A592" s="202">
        <v>91278</v>
      </c>
      <c r="B592" s="202" t="s">
        <v>2407</v>
      </c>
      <c r="C592" s="202" t="s">
        <v>2337</v>
      </c>
      <c r="D592" s="369">
        <v>0.61</v>
      </c>
    </row>
    <row r="593" spans="1:4" ht="13.5">
      <c r="A593" s="202">
        <v>91285</v>
      </c>
      <c r="B593" s="202" t="s">
        <v>2408</v>
      </c>
      <c r="C593" s="202" t="s">
        <v>2337</v>
      </c>
      <c r="D593" s="369">
        <v>0.9</v>
      </c>
    </row>
    <row r="594" spans="1:4" ht="13.5">
      <c r="A594" s="202">
        <v>91387</v>
      </c>
      <c r="B594" s="202" t="s">
        <v>2409</v>
      </c>
      <c r="C594" s="202" t="s">
        <v>2337</v>
      </c>
      <c r="D594" s="369">
        <v>70.34</v>
      </c>
    </row>
    <row r="595" spans="1:4" ht="13.5">
      <c r="A595" s="202">
        <v>91395</v>
      </c>
      <c r="B595" s="202" t="s">
        <v>2410</v>
      </c>
      <c r="C595" s="202" t="s">
        <v>2337</v>
      </c>
      <c r="D595" s="369">
        <v>55.3</v>
      </c>
    </row>
    <row r="596" spans="1:4" ht="13.5">
      <c r="A596" s="202">
        <v>91486</v>
      </c>
      <c r="B596" s="202" t="s">
        <v>18855</v>
      </c>
      <c r="C596" s="202" t="s">
        <v>2337</v>
      </c>
      <c r="D596" s="369">
        <v>65.92</v>
      </c>
    </row>
    <row r="597" spans="1:4" ht="13.5">
      <c r="A597" s="202">
        <v>91534</v>
      </c>
      <c r="B597" s="202" t="s">
        <v>2411</v>
      </c>
      <c r="C597" s="202" t="s">
        <v>2337</v>
      </c>
      <c r="D597" s="369">
        <v>34.43</v>
      </c>
    </row>
    <row r="598" spans="1:4" ht="13.5">
      <c r="A598" s="202">
        <v>91635</v>
      </c>
      <c r="B598" s="202" t="s">
        <v>2412</v>
      </c>
      <c r="C598" s="202" t="s">
        <v>2337</v>
      </c>
      <c r="D598" s="369">
        <v>60.18</v>
      </c>
    </row>
    <row r="599" spans="1:4" ht="13.5">
      <c r="A599" s="202">
        <v>91646</v>
      </c>
      <c r="B599" s="202" t="s">
        <v>2413</v>
      </c>
      <c r="C599" s="202" t="s">
        <v>2337</v>
      </c>
      <c r="D599" s="369">
        <v>94.59</v>
      </c>
    </row>
    <row r="600" spans="1:4" ht="13.5">
      <c r="A600" s="202">
        <v>91693</v>
      </c>
      <c r="B600" s="202" t="s">
        <v>2414</v>
      </c>
      <c r="C600" s="202" t="s">
        <v>2337</v>
      </c>
      <c r="D600" s="369">
        <v>33.61</v>
      </c>
    </row>
    <row r="601" spans="1:4" ht="13.5">
      <c r="A601" s="202">
        <v>92044</v>
      </c>
      <c r="B601" s="202" t="s">
        <v>2415</v>
      </c>
      <c r="C601" s="202" t="s">
        <v>2337</v>
      </c>
      <c r="D601" s="369">
        <v>7.8</v>
      </c>
    </row>
    <row r="602" spans="1:4" ht="13.5">
      <c r="A602" s="202">
        <v>92107</v>
      </c>
      <c r="B602" s="202" t="s">
        <v>18856</v>
      </c>
      <c r="C602" s="202" t="s">
        <v>2337</v>
      </c>
      <c r="D602" s="369">
        <v>90.62</v>
      </c>
    </row>
    <row r="603" spans="1:4" ht="13.5">
      <c r="A603" s="202">
        <v>92113</v>
      </c>
      <c r="B603" s="202" t="s">
        <v>18857</v>
      </c>
      <c r="C603" s="202" t="s">
        <v>2337</v>
      </c>
      <c r="D603" s="369">
        <v>1.04</v>
      </c>
    </row>
    <row r="604" spans="1:4" ht="13.5">
      <c r="A604" s="202">
        <v>92119</v>
      </c>
      <c r="B604" s="202" t="s">
        <v>18858</v>
      </c>
      <c r="C604" s="202" t="s">
        <v>2337</v>
      </c>
      <c r="D604" s="369">
        <v>0.26</v>
      </c>
    </row>
    <row r="605" spans="1:4" ht="13.5">
      <c r="A605" s="202">
        <v>92139</v>
      </c>
      <c r="B605" s="202" t="s">
        <v>2416</v>
      </c>
      <c r="C605" s="202" t="s">
        <v>2337</v>
      </c>
      <c r="D605" s="369">
        <v>41.47</v>
      </c>
    </row>
    <row r="606" spans="1:4" ht="13.5">
      <c r="A606" s="202">
        <v>92146</v>
      </c>
      <c r="B606" s="202" t="s">
        <v>2417</v>
      </c>
      <c r="C606" s="202" t="s">
        <v>2337</v>
      </c>
      <c r="D606" s="369">
        <v>29.43</v>
      </c>
    </row>
    <row r="607" spans="1:4" ht="13.5">
      <c r="A607" s="202">
        <v>92243</v>
      </c>
      <c r="B607" s="202" t="s">
        <v>2418</v>
      </c>
      <c r="C607" s="202" t="s">
        <v>2337</v>
      </c>
      <c r="D607" s="369">
        <v>77.2</v>
      </c>
    </row>
    <row r="608" spans="1:4" ht="13.5">
      <c r="A608" s="202">
        <v>92717</v>
      </c>
      <c r="B608" s="202" t="s">
        <v>18859</v>
      </c>
      <c r="C608" s="202" t="s">
        <v>2337</v>
      </c>
      <c r="D608" s="369">
        <v>0.17</v>
      </c>
    </row>
    <row r="609" spans="1:4" ht="13.5">
      <c r="A609" s="202">
        <v>92961</v>
      </c>
      <c r="B609" s="202" t="s">
        <v>2419</v>
      </c>
      <c r="C609" s="202" t="s">
        <v>2337</v>
      </c>
      <c r="D609" s="369">
        <v>5.29</v>
      </c>
    </row>
    <row r="610" spans="1:4" ht="13.5">
      <c r="A610" s="202">
        <v>92967</v>
      </c>
      <c r="B610" s="202" t="s">
        <v>2420</v>
      </c>
      <c r="C610" s="202" t="s">
        <v>2337</v>
      </c>
      <c r="D610" s="369">
        <v>25.74</v>
      </c>
    </row>
    <row r="611" spans="1:4" ht="13.5">
      <c r="A611" s="202">
        <v>93225</v>
      </c>
      <c r="B611" s="202" t="s">
        <v>2421</v>
      </c>
      <c r="C611" s="202" t="s">
        <v>2337</v>
      </c>
      <c r="D611" s="369">
        <v>456.15</v>
      </c>
    </row>
    <row r="612" spans="1:4" ht="13.5">
      <c r="A612" s="202">
        <v>93234</v>
      </c>
      <c r="B612" s="202" t="s">
        <v>2422</v>
      </c>
      <c r="C612" s="202" t="s">
        <v>2337</v>
      </c>
      <c r="D612" s="369">
        <v>0.46</v>
      </c>
    </row>
    <row r="613" spans="1:4" ht="13.5">
      <c r="A613" s="202">
        <v>93244</v>
      </c>
      <c r="B613" s="202" t="s">
        <v>2423</v>
      </c>
      <c r="C613" s="202" t="s">
        <v>2337</v>
      </c>
      <c r="D613" s="369">
        <v>67.91</v>
      </c>
    </row>
    <row r="614" spans="1:4" ht="13.5">
      <c r="A614" s="202">
        <v>93274</v>
      </c>
      <c r="B614" s="202" t="s">
        <v>18860</v>
      </c>
      <c r="C614" s="202" t="s">
        <v>2337</v>
      </c>
      <c r="D614" s="369">
        <v>79.94</v>
      </c>
    </row>
    <row r="615" spans="1:4" ht="13.5">
      <c r="A615" s="202">
        <v>93282</v>
      </c>
      <c r="B615" s="202" t="s">
        <v>2424</v>
      </c>
      <c r="C615" s="202" t="s">
        <v>2337</v>
      </c>
      <c r="D615" s="369">
        <v>26.43</v>
      </c>
    </row>
    <row r="616" spans="1:4" ht="13.5">
      <c r="A616" s="202">
        <v>93288</v>
      </c>
      <c r="B616" s="202" t="s">
        <v>2425</v>
      </c>
      <c r="C616" s="202" t="s">
        <v>2337</v>
      </c>
      <c r="D616" s="369">
        <v>186.13</v>
      </c>
    </row>
    <row r="617" spans="1:4" ht="13.5">
      <c r="A617" s="202">
        <v>93403</v>
      </c>
      <c r="B617" s="202" t="s">
        <v>2426</v>
      </c>
      <c r="C617" s="202" t="s">
        <v>2337</v>
      </c>
      <c r="D617" s="369">
        <v>65.459999999999994</v>
      </c>
    </row>
    <row r="618" spans="1:4" ht="13.5">
      <c r="A618" s="202">
        <v>93409</v>
      </c>
      <c r="B618" s="202" t="s">
        <v>18861</v>
      </c>
      <c r="C618" s="202" t="s">
        <v>2337</v>
      </c>
      <c r="D618" s="369">
        <v>30.3</v>
      </c>
    </row>
    <row r="619" spans="1:4" ht="13.5">
      <c r="A619" s="202">
        <v>93416</v>
      </c>
      <c r="B619" s="202" t="s">
        <v>2427</v>
      </c>
      <c r="C619" s="202" t="s">
        <v>2337</v>
      </c>
      <c r="D619" s="369">
        <v>0.4</v>
      </c>
    </row>
    <row r="620" spans="1:4" ht="13.5">
      <c r="A620" s="202">
        <v>93422</v>
      </c>
      <c r="B620" s="202" t="s">
        <v>2428</v>
      </c>
      <c r="C620" s="202" t="s">
        <v>2337</v>
      </c>
      <c r="D620" s="369">
        <v>5.32</v>
      </c>
    </row>
    <row r="621" spans="1:4" ht="13.5">
      <c r="A621" s="202">
        <v>93428</v>
      </c>
      <c r="B621" s="202" t="s">
        <v>2429</v>
      </c>
      <c r="C621" s="202" t="s">
        <v>2337</v>
      </c>
      <c r="D621" s="369">
        <v>7.53</v>
      </c>
    </row>
    <row r="622" spans="1:4" ht="13.5">
      <c r="A622" s="202">
        <v>93434</v>
      </c>
      <c r="B622" s="202" t="s">
        <v>18862</v>
      </c>
      <c r="C622" s="202" t="s">
        <v>2337</v>
      </c>
      <c r="D622" s="369">
        <v>274.58</v>
      </c>
    </row>
    <row r="623" spans="1:4" ht="13.5">
      <c r="A623" s="202">
        <v>93440</v>
      </c>
      <c r="B623" s="202" t="s">
        <v>18863</v>
      </c>
      <c r="C623" s="202" t="s">
        <v>2337</v>
      </c>
      <c r="D623" s="369">
        <v>132.54</v>
      </c>
    </row>
    <row r="624" spans="1:4" ht="13.5">
      <c r="A624" s="202">
        <v>95122</v>
      </c>
      <c r="B624" s="202" t="s">
        <v>2430</v>
      </c>
      <c r="C624" s="202" t="s">
        <v>2337</v>
      </c>
      <c r="D624" s="369">
        <v>194.18</v>
      </c>
    </row>
    <row r="625" spans="1:4" ht="13.5">
      <c r="A625" s="202">
        <v>95128</v>
      </c>
      <c r="B625" s="202" t="s">
        <v>2431</v>
      </c>
      <c r="C625" s="202" t="s">
        <v>2337</v>
      </c>
      <c r="D625" s="369">
        <v>56.9</v>
      </c>
    </row>
    <row r="626" spans="1:4" ht="13.5">
      <c r="A626" s="202">
        <v>95140</v>
      </c>
      <c r="B626" s="202" t="s">
        <v>2432</v>
      </c>
      <c r="C626" s="202" t="s">
        <v>2337</v>
      </c>
      <c r="D626" s="369">
        <v>0.04</v>
      </c>
    </row>
    <row r="627" spans="1:4" ht="13.5">
      <c r="A627" s="202">
        <v>95213</v>
      </c>
      <c r="B627" s="202" t="s">
        <v>18864</v>
      </c>
      <c r="C627" s="202" t="s">
        <v>2337</v>
      </c>
      <c r="D627" s="369">
        <v>86.11</v>
      </c>
    </row>
    <row r="628" spans="1:4" ht="13.5">
      <c r="A628" s="202">
        <v>95259</v>
      </c>
      <c r="B628" s="202" t="s">
        <v>2433</v>
      </c>
      <c r="C628" s="202" t="s">
        <v>2337</v>
      </c>
      <c r="D628" s="369">
        <v>25.48</v>
      </c>
    </row>
    <row r="629" spans="1:4" ht="13.5">
      <c r="A629" s="202">
        <v>95265</v>
      </c>
      <c r="B629" s="202" t="s">
        <v>2434</v>
      </c>
      <c r="C629" s="202" t="s">
        <v>2337</v>
      </c>
      <c r="D629" s="369">
        <v>0.87</v>
      </c>
    </row>
    <row r="630" spans="1:4" ht="13.5">
      <c r="A630" s="202">
        <v>95271</v>
      </c>
      <c r="B630" s="202" t="s">
        <v>2435</v>
      </c>
      <c r="C630" s="202" t="s">
        <v>2337</v>
      </c>
      <c r="D630" s="369">
        <v>0.59</v>
      </c>
    </row>
    <row r="631" spans="1:4" ht="13.5">
      <c r="A631" s="202">
        <v>95277</v>
      </c>
      <c r="B631" s="202" t="s">
        <v>18865</v>
      </c>
      <c r="C631" s="202" t="s">
        <v>2337</v>
      </c>
      <c r="D631" s="369">
        <v>0.55000000000000004</v>
      </c>
    </row>
    <row r="632" spans="1:4" ht="13.5">
      <c r="A632" s="202">
        <v>95283</v>
      </c>
      <c r="B632" s="202" t="s">
        <v>18866</v>
      </c>
      <c r="C632" s="202" t="s">
        <v>2337</v>
      </c>
      <c r="D632" s="369">
        <v>0.68</v>
      </c>
    </row>
    <row r="633" spans="1:4" ht="13.5">
      <c r="A633" s="202">
        <v>95621</v>
      </c>
      <c r="B633" s="202" t="s">
        <v>2436</v>
      </c>
      <c r="C633" s="202" t="s">
        <v>2337</v>
      </c>
      <c r="D633" s="369">
        <v>25.2</v>
      </c>
    </row>
    <row r="634" spans="1:4" ht="13.5">
      <c r="A634" s="202">
        <v>95632</v>
      </c>
      <c r="B634" s="202" t="s">
        <v>2437</v>
      </c>
      <c r="C634" s="202" t="s">
        <v>2337</v>
      </c>
      <c r="D634" s="369">
        <v>86.39</v>
      </c>
    </row>
    <row r="635" spans="1:4" ht="13.5">
      <c r="A635" s="202">
        <v>95703</v>
      </c>
      <c r="B635" s="202" t="s">
        <v>2438</v>
      </c>
      <c r="C635" s="202" t="s">
        <v>2337</v>
      </c>
      <c r="D635" s="369">
        <v>38.909999999999997</v>
      </c>
    </row>
    <row r="636" spans="1:4" ht="13.5">
      <c r="A636" s="202">
        <v>95709</v>
      </c>
      <c r="B636" s="202" t="s">
        <v>2439</v>
      </c>
      <c r="C636" s="202" t="s">
        <v>2337</v>
      </c>
      <c r="D636" s="369">
        <v>90.27</v>
      </c>
    </row>
    <row r="637" spans="1:4" ht="13.5">
      <c r="A637" s="202">
        <v>95715</v>
      </c>
      <c r="B637" s="202" t="s">
        <v>2440</v>
      </c>
      <c r="C637" s="202" t="s">
        <v>2337</v>
      </c>
      <c r="D637" s="369">
        <v>100.38</v>
      </c>
    </row>
    <row r="638" spans="1:4" ht="13.5">
      <c r="A638" s="202">
        <v>95721</v>
      </c>
      <c r="B638" s="202" t="s">
        <v>2441</v>
      </c>
      <c r="C638" s="202" t="s">
        <v>2337</v>
      </c>
      <c r="D638" s="369">
        <v>97.84</v>
      </c>
    </row>
    <row r="639" spans="1:4" ht="13.5">
      <c r="A639" s="202">
        <v>95873</v>
      </c>
      <c r="B639" s="202" t="s">
        <v>2442</v>
      </c>
      <c r="C639" s="202" t="s">
        <v>2337</v>
      </c>
      <c r="D639" s="369">
        <v>12.05</v>
      </c>
    </row>
    <row r="640" spans="1:4" ht="13.5">
      <c r="A640" s="202">
        <v>96014</v>
      </c>
      <c r="B640" s="202" t="s">
        <v>2443</v>
      </c>
      <c r="C640" s="202" t="s">
        <v>2337</v>
      </c>
      <c r="D640" s="369">
        <v>62.41</v>
      </c>
    </row>
    <row r="641" spans="1:4" ht="13.5">
      <c r="A641" s="202">
        <v>96021</v>
      </c>
      <c r="B641" s="202" t="s">
        <v>2444</v>
      </c>
      <c r="C641" s="202" t="s">
        <v>2337</v>
      </c>
      <c r="D641" s="369">
        <v>62.14</v>
      </c>
    </row>
    <row r="642" spans="1:4" ht="13.5">
      <c r="A642" s="202">
        <v>96029</v>
      </c>
      <c r="B642" s="202" t="s">
        <v>2445</v>
      </c>
      <c r="C642" s="202" t="s">
        <v>2337</v>
      </c>
      <c r="D642" s="369">
        <v>55.7</v>
      </c>
    </row>
    <row r="643" spans="1:4" ht="13.5">
      <c r="A643" s="202">
        <v>96036</v>
      </c>
      <c r="B643" s="202" t="s">
        <v>2446</v>
      </c>
      <c r="C643" s="202" t="s">
        <v>2337</v>
      </c>
      <c r="D643" s="369">
        <v>76.290000000000006</v>
      </c>
    </row>
    <row r="644" spans="1:4" ht="13.5">
      <c r="A644" s="202">
        <v>96155</v>
      </c>
      <c r="B644" s="202" t="s">
        <v>2447</v>
      </c>
      <c r="C644" s="202" t="s">
        <v>2337</v>
      </c>
      <c r="D644" s="369">
        <v>55.97</v>
      </c>
    </row>
    <row r="645" spans="1:4" ht="13.5">
      <c r="A645" s="202">
        <v>96156</v>
      </c>
      <c r="B645" s="202" t="s">
        <v>2448</v>
      </c>
      <c r="C645" s="202" t="s">
        <v>2337</v>
      </c>
      <c r="D645" s="369">
        <v>67.37</v>
      </c>
    </row>
    <row r="646" spans="1:4" ht="13.5">
      <c r="A646" s="202">
        <v>96159</v>
      </c>
      <c r="B646" s="202" t="s">
        <v>2449</v>
      </c>
      <c r="C646" s="202" t="s">
        <v>2337</v>
      </c>
      <c r="D646" s="369">
        <v>95.24</v>
      </c>
    </row>
    <row r="647" spans="1:4" ht="13.5">
      <c r="A647" s="202">
        <v>96246</v>
      </c>
      <c r="B647" s="202" t="s">
        <v>2450</v>
      </c>
      <c r="C647" s="202" t="s">
        <v>2337</v>
      </c>
      <c r="D647" s="369">
        <v>66.760000000000005</v>
      </c>
    </row>
    <row r="648" spans="1:4" ht="13.5">
      <c r="A648" s="202">
        <v>96464</v>
      </c>
      <c r="B648" s="202" t="s">
        <v>2451</v>
      </c>
      <c r="C648" s="202" t="s">
        <v>2337</v>
      </c>
      <c r="D648" s="369">
        <v>93.02</v>
      </c>
    </row>
    <row r="649" spans="1:4" ht="13.5">
      <c r="A649" s="202">
        <v>98765</v>
      </c>
      <c r="B649" s="202" t="s">
        <v>2452</v>
      </c>
      <c r="C649" s="202" t="s">
        <v>2337</v>
      </c>
      <c r="D649" s="369">
        <v>0.06</v>
      </c>
    </row>
    <row r="650" spans="1:4" ht="13.5">
      <c r="A650" s="202">
        <v>99834</v>
      </c>
      <c r="B650" s="202" t="s">
        <v>18867</v>
      </c>
      <c r="C650" s="202" t="s">
        <v>2337</v>
      </c>
      <c r="D650" s="369">
        <v>0.19</v>
      </c>
    </row>
    <row r="651" spans="1:4" ht="13.5">
      <c r="A651" s="202">
        <v>100642</v>
      </c>
      <c r="B651" s="202" t="s">
        <v>2453</v>
      </c>
      <c r="C651" s="202" t="s">
        <v>2337</v>
      </c>
      <c r="D651" s="369">
        <v>227.96</v>
      </c>
    </row>
    <row r="652" spans="1:4" ht="13.5">
      <c r="A652" s="202">
        <v>100648</v>
      </c>
      <c r="B652" s="202" t="s">
        <v>2454</v>
      </c>
      <c r="C652" s="202" t="s">
        <v>2337</v>
      </c>
      <c r="D652" s="369">
        <v>440.54</v>
      </c>
    </row>
    <row r="653" spans="1:4" ht="13.5">
      <c r="A653" s="202">
        <v>102274</v>
      </c>
      <c r="B653" s="202" t="s">
        <v>5918</v>
      </c>
      <c r="C653" s="202" t="s">
        <v>2337</v>
      </c>
      <c r="D653" s="369">
        <v>24.67</v>
      </c>
    </row>
    <row r="654" spans="1:4" ht="13.5">
      <c r="A654" s="202">
        <v>104092</v>
      </c>
      <c r="B654" s="202" t="s">
        <v>12401</v>
      </c>
      <c r="C654" s="202" t="s">
        <v>2337</v>
      </c>
      <c r="D654" s="369">
        <v>0.06</v>
      </c>
    </row>
    <row r="655" spans="1:4" ht="13.5">
      <c r="A655" s="202">
        <v>104098</v>
      </c>
      <c r="B655" s="202" t="s">
        <v>12402</v>
      </c>
      <c r="C655" s="202" t="s">
        <v>2337</v>
      </c>
      <c r="D655" s="369">
        <v>0.09</v>
      </c>
    </row>
    <row r="656" spans="1:4" ht="13.5">
      <c r="A656" s="202">
        <v>5089</v>
      </c>
      <c r="B656" s="202" t="s">
        <v>2455</v>
      </c>
      <c r="C656" s="202" t="s">
        <v>5</v>
      </c>
      <c r="D656" s="369">
        <v>41.71</v>
      </c>
    </row>
    <row r="657" spans="1:4" ht="13.5">
      <c r="A657" s="202">
        <v>5627</v>
      </c>
      <c r="B657" s="202" t="s">
        <v>2456</v>
      </c>
      <c r="C657" s="202" t="s">
        <v>5</v>
      </c>
      <c r="D657" s="369">
        <v>45.87</v>
      </c>
    </row>
    <row r="658" spans="1:4" ht="13.5">
      <c r="A658" s="202">
        <v>5628</v>
      </c>
      <c r="B658" s="202" t="s">
        <v>2457</v>
      </c>
      <c r="C658" s="202" t="s">
        <v>5</v>
      </c>
      <c r="D658" s="369">
        <v>12.12</v>
      </c>
    </row>
    <row r="659" spans="1:4" ht="13.5">
      <c r="A659" s="202">
        <v>5629</v>
      </c>
      <c r="B659" s="202" t="s">
        <v>2458</v>
      </c>
      <c r="C659" s="202" t="s">
        <v>5</v>
      </c>
      <c r="D659" s="369">
        <v>57.34</v>
      </c>
    </row>
    <row r="660" spans="1:4" ht="13.5">
      <c r="A660" s="202">
        <v>5630</v>
      </c>
      <c r="B660" s="202" t="s">
        <v>2459</v>
      </c>
      <c r="C660" s="202" t="s">
        <v>5</v>
      </c>
      <c r="D660" s="369">
        <v>64.400000000000006</v>
      </c>
    </row>
    <row r="661" spans="1:4" ht="13.5">
      <c r="A661" s="202">
        <v>5658</v>
      </c>
      <c r="B661" s="202" t="s">
        <v>2460</v>
      </c>
      <c r="C661" s="202" t="s">
        <v>5</v>
      </c>
      <c r="D661" s="369">
        <v>2.39</v>
      </c>
    </row>
    <row r="662" spans="1:4" ht="13.5">
      <c r="A662" s="202">
        <v>5664</v>
      </c>
      <c r="B662" s="202" t="s">
        <v>2461</v>
      </c>
      <c r="C662" s="202" t="s">
        <v>5</v>
      </c>
      <c r="D662" s="369">
        <v>34.43</v>
      </c>
    </row>
    <row r="663" spans="1:4" ht="13.5">
      <c r="A663" s="202">
        <v>5667</v>
      </c>
      <c r="B663" s="202" t="s">
        <v>2462</v>
      </c>
      <c r="C663" s="202" t="s">
        <v>5</v>
      </c>
      <c r="D663" s="369">
        <v>30.62</v>
      </c>
    </row>
    <row r="664" spans="1:4" ht="13.5">
      <c r="A664" s="202">
        <v>5668</v>
      </c>
      <c r="B664" s="202" t="s">
        <v>2463</v>
      </c>
      <c r="C664" s="202" t="s">
        <v>5</v>
      </c>
      <c r="D664" s="369">
        <v>45.8</v>
      </c>
    </row>
    <row r="665" spans="1:4" ht="13.5">
      <c r="A665" s="202">
        <v>5674</v>
      </c>
      <c r="B665" s="202" t="s">
        <v>2464</v>
      </c>
      <c r="C665" s="202" t="s">
        <v>5</v>
      </c>
      <c r="D665" s="369">
        <v>40.11</v>
      </c>
    </row>
    <row r="666" spans="1:4" ht="13.5">
      <c r="A666" s="202">
        <v>5692</v>
      </c>
      <c r="B666" s="202" t="s">
        <v>2465</v>
      </c>
      <c r="C666" s="202" t="s">
        <v>5</v>
      </c>
      <c r="D666" s="369">
        <v>0.25</v>
      </c>
    </row>
    <row r="667" spans="1:4" ht="13.5">
      <c r="A667" s="202">
        <v>5693</v>
      </c>
      <c r="B667" s="202" t="s">
        <v>2466</v>
      </c>
      <c r="C667" s="202" t="s">
        <v>5</v>
      </c>
      <c r="D667" s="369">
        <v>20.260000000000002</v>
      </c>
    </row>
    <row r="668" spans="1:4" ht="13.5">
      <c r="A668" s="202">
        <v>5695</v>
      </c>
      <c r="B668" s="202" t="s">
        <v>2467</v>
      </c>
      <c r="C668" s="202" t="s">
        <v>5</v>
      </c>
      <c r="D668" s="369">
        <v>38.979999999999997</v>
      </c>
    </row>
    <row r="669" spans="1:4" ht="13.5">
      <c r="A669" s="202">
        <v>5703</v>
      </c>
      <c r="B669" s="202" t="s">
        <v>2468</v>
      </c>
      <c r="C669" s="202" t="s">
        <v>5</v>
      </c>
      <c r="D669" s="369">
        <v>21.18</v>
      </c>
    </row>
    <row r="670" spans="1:4" ht="13.5">
      <c r="A670" s="202">
        <v>5705</v>
      </c>
      <c r="B670" s="202" t="s">
        <v>2469</v>
      </c>
      <c r="C670" s="202" t="s">
        <v>5</v>
      </c>
      <c r="D670" s="369">
        <v>37.83</v>
      </c>
    </row>
    <row r="671" spans="1:4" ht="13.5">
      <c r="A671" s="202">
        <v>5707</v>
      </c>
      <c r="B671" s="202" t="s">
        <v>2470</v>
      </c>
      <c r="C671" s="202" t="s">
        <v>5</v>
      </c>
      <c r="D671" s="369">
        <v>59.32</v>
      </c>
    </row>
    <row r="672" spans="1:4" ht="13.5">
      <c r="A672" s="202">
        <v>5710</v>
      </c>
      <c r="B672" s="202" t="s">
        <v>2471</v>
      </c>
      <c r="C672" s="202" t="s">
        <v>5</v>
      </c>
      <c r="D672" s="369">
        <v>150.66999999999999</v>
      </c>
    </row>
    <row r="673" spans="1:4" ht="13.5">
      <c r="A673" s="202">
        <v>5711</v>
      </c>
      <c r="B673" s="202" t="s">
        <v>2472</v>
      </c>
      <c r="C673" s="202" t="s">
        <v>5</v>
      </c>
      <c r="D673" s="369">
        <v>88.98</v>
      </c>
    </row>
    <row r="674" spans="1:4" ht="13.5">
      <c r="A674" s="202">
        <v>5714</v>
      </c>
      <c r="B674" s="202" t="s">
        <v>2473</v>
      </c>
      <c r="C674" s="202" t="s">
        <v>5</v>
      </c>
      <c r="D674" s="369">
        <v>15.23</v>
      </c>
    </row>
    <row r="675" spans="1:4" ht="13.5">
      <c r="A675" s="202">
        <v>5715</v>
      </c>
      <c r="B675" s="202" t="s">
        <v>2474</v>
      </c>
      <c r="C675" s="202" t="s">
        <v>5</v>
      </c>
      <c r="D675" s="369">
        <v>67.33</v>
      </c>
    </row>
    <row r="676" spans="1:4" ht="13.5">
      <c r="A676" s="202">
        <v>5718</v>
      </c>
      <c r="B676" s="202" t="s">
        <v>2475</v>
      </c>
      <c r="C676" s="202" t="s">
        <v>5</v>
      </c>
      <c r="D676" s="369">
        <v>106.2</v>
      </c>
    </row>
    <row r="677" spans="1:4" ht="13.5">
      <c r="A677" s="202">
        <v>5721</v>
      </c>
      <c r="B677" s="202" t="s">
        <v>2476</v>
      </c>
      <c r="C677" s="202" t="s">
        <v>5</v>
      </c>
      <c r="D677" s="369">
        <v>93.7</v>
      </c>
    </row>
    <row r="678" spans="1:4" ht="13.5">
      <c r="A678" s="202">
        <v>5722</v>
      </c>
      <c r="B678" s="202" t="s">
        <v>2477</v>
      </c>
      <c r="C678" s="202" t="s">
        <v>5</v>
      </c>
      <c r="D678" s="369">
        <v>216.71</v>
      </c>
    </row>
    <row r="679" spans="1:4" ht="13.5">
      <c r="A679" s="202">
        <v>5724</v>
      </c>
      <c r="B679" s="202" t="s">
        <v>2478</v>
      </c>
      <c r="C679" s="202" t="s">
        <v>5</v>
      </c>
      <c r="D679" s="369">
        <v>53.18</v>
      </c>
    </row>
    <row r="680" spans="1:4" ht="13.5">
      <c r="A680" s="202">
        <v>5727</v>
      </c>
      <c r="B680" s="202" t="s">
        <v>2479</v>
      </c>
      <c r="C680" s="202" t="s">
        <v>5</v>
      </c>
      <c r="D680" s="369">
        <v>12.1</v>
      </c>
    </row>
    <row r="681" spans="1:4" ht="13.5">
      <c r="A681" s="202">
        <v>5729</v>
      </c>
      <c r="B681" s="202" t="s">
        <v>2480</v>
      </c>
      <c r="C681" s="202" t="s">
        <v>5</v>
      </c>
      <c r="D681" s="369">
        <v>49.26</v>
      </c>
    </row>
    <row r="682" spans="1:4" ht="13.5">
      <c r="A682" s="202">
        <v>5730</v>
      </c>
      <c r="B682" s="202" t="s">
        <v>2481</v>
      </c>
      <c r="C682" s="202" t="s">
        <v>5</v>
      </c>
      <c r="D682" s="369">
        <v>40.840000000000003</v>
      </c>
    </row>
    <row r="683" spans="1:4" ht="13.5">
      <c r="A683" s="202">
        <v>5735</v>
      </c>
      <c r="B683" s="202" t="s">
        <v>2482</v>
      </c>
      <c r="C683" s="202" t="s">
        <v>5</v>
      </c>
      <c r="D683" s="369">
        <v>33.21</v>
      </c>
    </row>
    <row r="684" spans="1:4" ht="13.5">
      <c r="A684" s="202">
        <v>5736</v>
      </c>
      <c r="B684" s="202" t="s">
        <v>2483</v>
      </c>
      <c r="C684" s="202" t="s">
        <v>5</v>
      </c>
      <c r="D684" s="369">
        <v>41.74</v>
      </c>
    </row>
    <row r="685" spans="1:4" ht="13.5">
      <c r="A685" s="202">
        <v>5738</v>
      </c>
      <c r="B685" s="202" t="s">
        <v>2484</v>
      </c>
      <c r="C685" s="202" t="s">
        <v>5</v>
      </c>
      <c r="D685" s="369">
        <v>43.8</v>
      </c>
    </row>
    <row r="686" spans="1:4" ht="13.5">
      <c r="A686" s="202">
        <v>5739</v>
      </c>
      <c r="B686" s="202" t="s">
        <v>2485</v>
      </c>
      <c r="C686" s="202" t="s">
        <v>5</v>
      </c>
      <c r="D686" s="369">
        <v>54.81</v>
      </c>
    </row>
    <row r="687" spans="1:4" ht="13.5">
      <c r="A687" s="202">
        <v>5741</v>
      </c>
      <c r="B687" s="202" t="s">
        <v>2486</v>
      </c>
      <c r="C687" s="202" t="s">
        <v>5</v>
      </c>
      <c r="D687" s="369">
        <v>42.78</v>
      </c>
    </row>
    <row r="688" spans="1:4" ht="13.5">
      <c r="A688" s="202">
        <v>5742</v>
      </c>
      <c r="B688" s="202" t="s">
        <v>2487</v>
      </c>
      <c r="C688" s="202" t="s">
        <v>5</v>
      </c>
      <c r="D688" s="369">
        <v>27.56</v>
      </c>
    </row>
    <row r="689" spans="1:4" ht="13.5">
      <c r="A689" s="202">
        <v>5747</v>
      </c>
      <c r="B689" s="202" t="s">
        <v>2488</v>
      </c>
      <c r="C689" s="202" t="s">
        <v>5</v>
      </c>
      <c r="D689" s="369">
        <v>158.05000000000001</v>
      </c>
    </row>
    <row r="690" spans="1:4" ht="13.5">
      <c r="A690" s="202">
        <v>5751</v>
      </c>
      <c r="B690" s="202" t="s">
        <v>2489</v>
      </c>
      <c r="C690" s="202" t="s">
        <v>5</v>
      </c>
      <c r="D690" s="369">
        <v>32.700000000000003</v>
      </c>
    </row>
    <row r="691" spans="1:4" ht="13.5">
      <c r="A691" s="202">
        <v>5754</v>
      </c>
      <c r="B691" s="202" t="s">
        <v>2490</v>
      </c>
      <c r="C691" s="202" t="s">
        <v>5</v>
      </c>
      <c r="D691" s="369">
        <v>35.909999999999997</v>
      </c>
    </row>
    <row r="692" spans="1:4" ht="13.5">
      <c r="A692" s="202">
        <v>5763</v>
      </c>
      <c r="B692" s="202" t="s">
        <v>2491</v>
      </c>
      <c r="C692" s="202" t="s">
        <v>5</v>
      </c>
      <c r="D692" s="369">
        <v>50.96</v>
      </c>
    </row>
    <row r="693" spans="1:4" ht="13.5">
      <c r="A693" s="202">
        <v>5765</v>
      </c>
      <c r="B693" s="202" t="s">
        <v>2492</v>
      </c>
      <c r="C693" s="202" t="s">
        <v>5</v>
      </c>
      <c r="D693" s="369">
        <v>4.6399999999999997</v>
      </c>
    </row>
    <row r="694" spans="1:4" ht="13.5">
      <c r="A694" s="202">
        <v>5766</v>
      </c>
      <c r="B694" s="202" t="s">
        <v>2493</v>
      </c>
      <c r="C694" s="202" t="s">
        <v>5</v>
      </c>
      <c r="D694" s="369">
        <v>2.82</v>
      </c>
    </row>
    <row r="695" spans="1:4" ht="13.5">
      <c r="A695" s="202">
        <v>5779</v>
      </c>
      <c r="B695" s="202" t="s">
        <v>2494</v>
      </c>
      <c r="C695" s="202" t="s">
        <v>5</v>
      </c>
      <c r="D695" s="369">
        <v>76.19</v>
      </c>
    </row>
    <row r="696" spans="1:4" ht="13.5">
      <c r="A696" s="202">
        <v>5787</v>
      </c>
      <c r="B696" s="202" t="s">
        <v>2495</v>
      </c>
      <c r="C696" s="202" t="s">
        <v>5</v>
      </c>
      <c r="D696" s="369">
        <v>70.319999999999993</v>
      </c>
    </row>
    <row r="697" spans="1:4" ht="13.5">
      <c r="A697" s="202">
        <v>5797</v>
      </c>
      <c r="B697" s="202" t="s">
        <v>2496</v>
      </c>
      <c r="C697" s="202" t="s">
        <v>5</v>
      </c>
      <c r="D697" s="369">
        <v>6.22</v>
      </c>
    </row>
    <row r="698" spans="1:4" ht="13.5">
      <c r="A698" s="202">
        <v>5800</v>
      </c>
      <c r="B698" s="202" t="s">
        <v>2497</v>
      </c>
      <c r="C698" s="202" t="s">
        <v>5</v>
      </c>
      <c r="D698" s="369">
        <v>0.34</v>
      </c>
    </row>
    <row r="699" spans="1:4" ht="13.5">
      <c r="A699" s="202">
        <v>7032</v>
      </c>
      <c r="B699" s="202" t="s">
        <v>18868</v>
      </c>
      <c r="C699" s="202" t="s">
        <v>5</v>
      </c>
      <c r="D699" s="369">
        <v>4.25</v>
      </c>
    </row>
    <row r="700" spans="1:4" ht="13.5">
      <c r="A700" s="202">
        <v>7033</v>
      </c>
      <c r="B700" s="202" t="s">
        <v>18869</v>
      </c>
      <c r="C700" s="202" t="s">
        <v>5</v>
      </c>
      <c r="D700" s="369">
        <v>1.57</v>
      </c>
    </row>
    <row r="701" spans="1:4" ht="13.5">
      <c r="A701" s="202">
        <v>7034</v>
      </c>
      <c r="B701" s="202" t="s">
        <v>18870</v>
      </c>
      <c r="C701" s="202" t="s">
        <v>5</v>
      </c>
      <c r="D701" s="369">
        <v>5.67</v>
      </c>
    </row>
    <row r="702" spans="1:4" ht="13.5">
      <c r="A702" s="202">
        <v>7035</v>
      </c>
      <c r="B702" s="202" t="s">
        <v>18871</v>
      </c>
      <c r="C702" s="202" t="s">
        <v>5</v>
      </c>
      <c r="D702" s="369">
        <v>256.31</v>
      </c>
    </row>
    <row r="703" spans="1:4" ht="13.5">
      <c r="A703" s="202">
        <v>7038</v>
      </c>
      <c r="B703" s="202" t="s">
        <v>2498</v>
      </c>
      <c r="C703" s="202" t="s">
        <v>5</v>
      </c>
      <c r="D703" s="369">
        <v>50.1</v>
      </c>
    </row>
    <row r="704" spans="1:4" ht="13.5">
      <c r="A704" s="202">
        <v>7039</v>
      </c>
      <c r="B704" s="202" t="s">
        <v>2499</v>
      </c>
      <c r="C704" s="202" t="s">
        <v>5</v>
      </c>
      <c r="D704" s="369">
        <v>13.44</v>
      </c>
    </row>
    <row r="705" spans="1:4" ht="13.5">
      <c r="A705" s="202">
        <v>7040</v>
      </c>
      <c r="B705" s="202" t="s">
        <v>2500</v>
      </c>
      <c r="C705" s="202" t="s">
        <v>5</v>
      </c>
      <c r="D705" s="369">
        <v>62.69</v>
      </c>
    </row>
    <row r="706" spans="1:4" ht="13.5">
      <c r="A706" s="202">
        <v>7044</v>
      </c>
      <c r="B706" s="202" t="s">
        <v>2501</v>
      </c>
      <c r="C706" s="202" t="s">
        <v>5</v>
      </c>
      <c r="D706" s="369">
        <v>0.28000000000000003</v>
      </c>
    </row>
    <row r="707" spans="1:4" ht="13.5">
      <c r="A707" s="202">
        <v>7045</v>
      </c>
      <c r="B707" s="202" t="s">
        <v>2502</v>
      </c>
      <c r="C707" s="202" t="s">
        <v>5</v>
      </c>
      <c r="D707" s="369">
        <v>0.06</v>
      </c>
    </row>
    <row r="708" spans="1:4" ht="13.5">
      <c r="A708" s="202">
        <v>7046</v>
      </c>
      <c r="B708" s="202" t="s">
        <v>2503</v>
      </c>
      <c r="C708" s="202" t="s">
        <v>5</v>
      </c>
      <c r="D708" s="369">
        <v>0.31</v>
      </c>
    </row>
    <row r="709" spans="1:4" ht="13.5">
      <c r="A709" s="202">
        <v>7047</v>
      </c>
      <c r="B709" s="202" t="s">
        <v>2504</v>
      </c>
      <c r="C709" s="202" t="s">
        <v>5</v>
      </c>
      <c r="D709" s="369">
        <v>23.91</v>
      </c>
    </row>
    <row r="710" spans="1:4" ht="13.5">
      <c r="A710" s="202">
        <v>7051</v>
      </c>
      <c r="B710" s="202" t="s">
        <v>2505</v>
      </c>
      <c r="C710" s="202" t="s">
        <v>5</v>
      </c>
      <c r="D710" s="369">
        <v>44.43</v>
      </c>
    </row>
    <row r="711" spans="1:4" ht="13.5">
      <c r="A711" s="202">
        <v>7052</v>
      </c>
      <c r="B711" s="202" t="s">
        <v>2506</v>
      </c>
      <c r="C711" s="202" t="s">
        <v>5</v>
      </c>
      <c r="D711" s="369">
        <v>12</v>
      </c>
    </row>
    <row r="712" spans="1:4" ht="13.5">
      <c r="A712" s="202">
        <v>7053</v>
      </c>
      <c r="B712" s="202" t="s">
        <v>2507</v>
      </c>
      <c r="C712" s="202" t="s">
        <v>5</v>
      </c>
      <c r="D712" s="369">
        <v>55.61</v>
      </c>
    </row>
    <row r="713" spans="1:4" ht="13.5">
      <c r="A713" s="202">
        <v>7054</v>
      </c>
      <c r="B713" s="202" t="s">
        <v>2508</v>
      </c>
      <c r="C713" s="202" t="s">
        <v>5</v>
      </c>
      <c r="D713" s="369">
        <v>89.22</v>
      </c>
    </row>
    <row r="714" spans="1:4" ht="13.5">
      <c r="A714" s="202">
        <v>7058</v>
      </c>
      <c r="B714" s="202" t="s">
        <v>2509</v>
      </c>
      <c r="C714" s="202" t="s">
        <v>5</v>
      </c>
      <c r="D714" s="369">
        <v>22.3</v>
      </c>
    </row>
    <row r="715" spans="1:4" ht="13.5">
      <c r="A715" s="202">
        <v>7059</v>
      </c>
      <c r="B715" s="202" t="s">
        <v>2510</v>
      </c>
      <c r="C715" s="202" t="s">
        <v>5</v>
      </c>
      <c r="D715" s="369">
        <v>8.64</v>
      </c>
    </row>
    <row r="716" spans="1:4" ht="13.5">
      <c r="A716" s="202">
        <v>7060</v>
      </c>
      <c r="B716" s="202" t="s">
        <v>2511</v>
      </c>
      <c r="C716" s="202" t="s">
        <v>5</v>
      </c>
      <c r="D716" s="369">
        <v>40.35</v>
      </c>
    </row>
    <row r="717" spans="1:4" ht="13.5">
      <c r="A717" s="202">
        <v>7061</v>
      </c>
      <c r="B717" s="202" t="s">
        <v>2512</v>
      </c>
      <c r="C717" s="202" t="s">
        <v>5</v>
      </c>
      <c r="D717" s="369">
        <v>81.44</v>
      </c>
    </row>
    <row r="718" spans="1:4" ht="13.5">
      <c r="A718" s="202">
        <v>7063</v>
      </c>
      <c r="B718" s="202" t="s">
        <v>2513</v>
      </c>
      <c r="C718" s="202" t="s">
        <v>5</v>
      </c>
      <c r="D718" s="369">
        <v>19</v>
      </c>
    </row>
    <row r="719" spans="1:4" ht="13.5">
      <c r="A719" s="202">
        <v>7064</v>
      </c>
      <c r="B719" s="202" t="s">
        <v>2514</v>
      </c>
      <c r="C719" s="202" t="s">
        <v>5</v>
      </c>
      <c r="D719" s="369">
        <v>5.13</v>
      </c>
    </row>
    <row r="720" spans="1:4" ht="13.5">
      <c r="A720" s="202">
        <v>7065</v>
      </c>
      <c r="B720" s="202" t="s">
        <v>2515</v>
      </c>
      <c r="C720" s="202" t="s">
        <v>5</v>
      </c>
      <c r="D720" s="369">
        <v>20.78</v>
      </c>
    </row>
    <row r="721" spans="1:4" ht="13.5">
      <c r="A721" s="202">
        <v>7066</v>
      </c>
      <c r="B721" s="202" t="s">
        <v>2516</v>
      </c>
      <c r="C721" s="202" t="s">
        <v>5</v>
      </c>
      <c r="D721" s="369">
        <v>96.63</v>
      </c>
    </row>
    <row r="722" spans="1:4" ht="13.5">
      <c r="A722" s="202">
        <v>53786</v>
      </c>
      <c r="B722" s="202" t="s">
        <v>2517</v>
      </c>
      <c r="C722" s="202" t="s">
        <v>5</v>
      </c>
      <c r="D722" s="369">
        <v>51</v>
      </c>
    </row>
    <row r="723" spans="1:4" ht="13.5">
      <c r="A723" s="202">
        <v>53788</v>
      </c>
      <c r="B723" s="202" t="s">
        <v>2518</v>
      </c>
      <c r="C723" s="202" t="s">
        <v>5</v>
      </c>
      <c r="D723" s="369">
        <v>57.1</v>
      </c>
    </row>
    <row r="724" spans="1:4" ht="13.5">
      <c r="A724" s="202">
        <v>53792</v>
      </c>
      <c r="B724" s="202" t="s">
        <v>2519</v>
      </c>
      <c r="C724" s="202" t="s">
        <v>5</v>
      </c>
      <c r="D724" s="369">
        <v>101.24</v>
      </c>
    </row>
    <row r="725" spans="1:4" ht="13.5">
      <c r="A725" s="202">
        <v>53794</v>
      </c>
      <c r="B725" s="202" t="s">
        <v>2520</v>
      </c>
      <c r="C725" s="202" t="s">
        <v>5</v>
      </c>
      <c r="D725" s="369">
        <v>35.619999999999997</v>
      </c>
    </row>
    <row r="726" spans="1:4" ht="13.5">
      <c r="A726" s="202">
        <v>53797</v>
      </c>
      <c r="B726" s="202" t="s">
        <v>2521</v>
      </c>
      <c r="C726" s="202" t="s">
        <v>5</v>
      </c>
      <c r="D726" s="369">
        <v>116.43</v>
      </c>
    </row>
    <row r="727" spans="1:4" ht="13.5">
      <c r="A727" s="202">
        <v>53804</v>
      </c>
      <c r="B727" s="202" t="s">
        <v>2522</v>
      </c>
      <c r="C727" s="202" t="s">
        <v>5</v>
      </c>
      <c r="D727" s="369">
        <v>4.9800000000000004</v>
      </c>
    </row>
    <row r="728" spans="1:4" ht="13.5">
      <c r="A728" s="202">
        <v>53806</v>
      </c>
      <c r="B728" s="202" t="s">
        <v>2523</v>
      </c>
      <c r="C728" s="202" t="s">
        <v>5</v>
      </c>
      <c r="D728" s="369">
        <v>68.52</v>
      </c>
    </row>
    <row r="729" spans="1:4" ht="13.5">
      <c r="A729" s="202">
        <v>53810</v>
      </c>
      <c r="B729" s="202" t="s">
        <v>2524</v>
      </c>
      <c r="C729" s="202" t="s">
        <v>5</v>
      </c>
      <c r="D729" s="369">
        <v>68.94</v>
      </c>
    </row>
    <row r="730" spans="1:4" ht="13.5">
      <c r="A730" s="202">
        <v>53814</v>
      </c>
      <c r="B730" s="202" t="s">
        <v>2525</v>
      </c>
      <c r="C730" s="202" t="s">
        <v>5</v>
      </c>
      <c r="D730" s="369">
        <v>225.83</v>
      </c>
    </row>
    <row r="731" spans="1:4" ht="13.5">
      <c r="A731" s="202">
        <v>53817</v>
      </c>
      <c r="B731" s="202" t="s">
        <v>2526</v>
      </c>
      <c r="C731" s="202" t="s">
        <v>5</v>
      </c>
      <c r="D731" s="369">
        <v>62.43</v>
      </c>
    </row>
    <row r="732" spans="1:4" ht="13.5">
      <c r="A732" s="202">
        <v>53818</v>
      </c>
      <c r="B732" s="202" t="s">
        <v>2527</v>
      </c>
      <c r="C732" s="202" t="s">
        <v>5</v>
      </c>
      <c r="D732" s="369">
        <v>9.67</v>
      </c>
    </row>
    <row r="733" spans="1:4" ht="13.5">
      <c r="A733" s="202">
        <v>53827</v>
      </c>
      <c r="B733" s="202" t="s">
        <v>2528</v>
      </c>
      <c r="C733" s="202" t="s">
        <v>5</v>
      </c>
      <c r="D733" s="369">
        <v>113.97</v>
      </c>
    </row>
    <row r="734" spans="1:4" ht="13.5">
      <c r="A734" s="202">
        <v>53829</v>
      </c>
      <c r="B734" s="202" t="s">
        <v>2529</v>
      </c>
      <c r="C734" s="202" t="s">
        <v>5</v>
      </c>
      <c r="D734" s="369">
        <v>116.43</v>
      </c>
    </row>
    <row r="735" spans="1:4" ht="13.5">
      <c r="A735" s="202">
        <v>53831</v>
      </c>
      <c r="B735" s="202" t="s">
        <v>2530</v>
      </c>
      <c r="C735" s="202" t="s">
        <v>5</v>
      </c>
      <c r="D735" s="369">
        <v>192.31</v>
      </c>
    </row>
    <row r="736" spans="1:4" ht="13.5">
      <c r="A736" s="202">
        <v>53840</v>
      </c>
      <c r="B736" s="202" t="s">
        <v>2531</v>
      </c>
      <c r="C736" s="202" t="s">
        <v>5</v>
      </c>
      <c r="D736" s="369">
        <v>2.7</v>
      </c>
    </row>
    <row r="737" spans="1:4" ht="13.5">
      <c r="A737" s="202">
        <v>53841</v>
      </c>
      <c r="B737" s="202" t="s">
        <v>2532</v>
      </c>
      <c r="C737" s="202" t="s">
        <v>5</v>
      </c>
      <c r="D737" s="369">
        <v>1.87</v>
      </c>
    </row>
    <row r="738" spans="1:4" ht="13.5">
      <c r="A738" s="202">
        <v>53849</v>
      </c>
      <c r="B738" s="202" t="s">
        <v>2533</v>
      </c>
      <c r="C738" s="202" t="s">
        <v>5</v>
      </c>
      <c r="D738" s="369">
        <v>83.66</v>
      </c>
    </row>
    <row r="739" spans="1:4" ht="13.5">
      <c r="A739" s="202">
        <v>53857</v>
      </c>
      <c r="B739" s="202" t="s">
        <v>2534</v>
      </c>
      <c r="C739" s="202" t="s">
        <v>5</v>
      </c>
      <c r="D739" s="369">
        <v>78</v>
      </c>
    </row>
    <row r="740" spans="1:4" ht="13.5">
      <c r="A740" s="202">
        <v>53858</v>
      </c>
      <c r="B740" s="202" t="s">
        <v>2535</v>
      </c>
      <c r="C740" s="202" t="s">
        <v>5</v>
      </c>
      <c r="D740" s="369">
        <v>45.68</v>
      </c>
    </row>
    <row r="741" spans="1:4" ht="13.5">
      <c r="A741" s="202">
        <v>53861</v>
      </c>
      <c r="B741" s="202" t="s">
        <v>2536</v>
      </c>
      <c r="C741" s="202" t="s">
        <v>5</v>
      </c>
      <c r="D741" s="369">
        <v>75.709999999999994</v>
      </c>
    </row>
    <row r="742" spans="1:4" ht="13.5">
      <c r="A742" s="202">
        <v>53863</v>
      </c>
      <c r="B742" s="202" t="s">
        <v>2537</v>
      </c>
      <c r="C742" s="202" t="s">
        <v>5</v>
      </c>
      <c r="D742" s="369">
        <v>1.85</v>
      </c>
    </row>
    <row r="743" spans="1:4" ht="13.5">
      <c r="A743" s="202">
        <v>53865</v>
      </c>
      <c r="B743" s="202" t="s">
        <v>2538</v>
      </c>
      <c r="C743" s="202" t="s">
        <v>5</v>
      </c>
      <c r="D743" s="369">
        <v>47.12</v>
      </c>
    </row>
    <row r="744" spans="1:4" ht="13.5">
      <c r="A744" s="202">
        <v>53866</v>
      </c>
      <c r="B744" s="202" t="s">
        <v>2539</v>
      </c>
      <c r="C744" s="202" t="s">
        <v>5</v>
      </c>
      <c r="D744" s="369">
        <v>1.71</v>
      </c>
    </row>
    <row r="745" spans="1:4" ht="13.5">
      <c r="A745" s="202">
        <v>53882</v>
      </c>
      <c r="B745" s="202" t="s">
        <v>2540</v>
      </c>
      <c r="C745" s="202" t="s">
        <v>5</v>
      </c>
      <c r="D745" s="369">
        <v>36.39</v>
      </c>
    </row>
    <row r="746" spans="1:4" ht="13.5">
      <c r="A746" s="202">
        <v>55263</v>
      </c>
      <c r="B746" s="202" t="s">
        <v>2541</v>
      </c>
      <c r="C746" s="202" t="s">
        <v>5</v>
      </c>
      <c r="D746" s="369">
        <v>64.400000000000006</v>
      </c>
    </row>
    <row r="747" spans="1:4" ht="13.5">
      <c r="A747" s="202">
        <v>73303</v>
      </c>
      <c r="B747" s="202" t="s">
        <v>2542</v>
      </c>
      <c r="C747" s="202" t="s">
        <v>5</v>
      </c>
      <c r="D747" s="369">
        <v>6.26</v>
      </c>
    </row>
    <row r="748" spans="1:4" ht="13.5">
      <c r="A748" s="202">
        <v>73307</v>
      </c>
      <c r="B748" s="202" t="s">
        <v>2543</v>
      </c>
      <c r="C748" s="202" t="s">
        <v>5</v>
      </c>
      <c r="D748" s="369">
        <v>5.59</v>
      </c>
    </row>
    <row r="749" spans="1:4" ht="13.5">
      <c r="A749" s="202">
        <v>73309</v>
      </c>
      <c r="B749" s="202" t="s">
        <v>2544</v>
      </c>
      <c r="C749" s="202" t="s">
        <v>5</v>
      </c>
      <c r="D749" s="369">
        <v>33.33</v>
      </c>
    </row>
    <row r="750" spans="1:4" ht="13.5">
      <c r="A750" s="202">
        <v>73311</v>
      </c>
      <c r="B750" s="202" t="s">
        <v>2545</v>
      </c>
      <c r="C750" s="202" t="s">
        <v>5</v>
      </c>
      <c r="D750" s="369">
        <v>178.02</v>
      </c>
    </row>
    <row r="751" spans="1:4" ht="13.5">
      <c r="A751" s="202">
        <v>73313</v>
      </c>
      <c r="B751" s="202" t="s">
        <v>2546</v>
      </c>
      <c r="C751" s="202" t="s">
        <v>5</v>
      </c>
      <c r="D751" s="369">
        <v>9</v>
      </c>
    </row>
    <row r="752" spans="1:4" ht="13.5">
      <c r="A752" s="202">
        <v>73315</v>
      </c>
      <c r="B752" s="202" t="s">
        <v>2547</v>
      </c>
      <c r="C752" s="202" t="s">
        <v>5</v>
      </c>
      <c r="D752" s="369">
        <v>57.1</v>
      </c>
    </row>
    <row r="753" spans="1:4" ht="13.5">
      <c r="A753" s="202">
        <v>73335</v>
      </c>
      <c r="B753" s="202" t="s">
        <v>2548</v>
      </c>
      <c r="C753" s="202" t="s">
        <v>5</v>
      </c>
      <c r="D753" s="369">
        <v>34.49</v>
      </c>
    </row>
    <row r="754" spans="1:4" ht="13.5">
      <c r="A754" s="202">
        <v>73340</v>
      </c>
      <c r="B754" s="202" t="s">
        <v>2549</v>
      </c>
      <c r="C754" s="202" t="s">
        <v>5</v>
      </c>
      <c r="D754" s="369">
        <v>154.69999999999999</v>
      </c>
    </row>
    <row r="755" spans="1:4" ht="13.5">
      <c r="A755" s="202">
        <v>83361</v>
      </c>
      <c r="B755" s="202" t="s">
        <v>2550</v>
      </c>
      <c r="C755" s="202" t="s">
        <v>5</v>
      </c>
      <c r="D755" s="369">
        <v>42.49</v>
      </c>
    </row>
    <row r="756" spans="1:4" ht="13.5">
      <c r="A756" s="202">
        <v>83761</v>
      </c>
      <c r="B756" s="202" t="s">
        <v>2551</v>
      </c>
      <c r="C756" s="202" t="s">
        <v>5</v>
      </c>
      <c r="D756" s="369">
        <v>8.34</v>
      </c>
    </row>
    <row r="757" spans="1:4" ht="13.5">
      <c r="A757" s="202">
        <v>83762</v>
      </c>
      <c r="B757" s="202" t="s">
        <v>2552</v>
      </c>
      <c r="C757" s="202" t="s">
        <v>5</v>
      </c>
      <c r="D757" s="369">
        <v>7.45</v>
      </c>
    </row>
    <row r="758" spans="1:4" ht="13.5">
      <c r="A758" s="202">
        <v>83763</v>
      </c>
      <c r="B758" s="202" t="s">
        <v>2553</v>
      </c>
      <c r="C758" s="202" t="s">
        <v>5</v>
      </c>
      <c r="D758" s="369">
        <v>50.17</v>
      </c>
    </row>
    <row r="759" spans="1:4" ht="13.5">
      <c r="A759" s="202">
        <v>83764</v>
      </c>
      <c r="B759" s="202" t="s">
        <v>2554</v>
      </c>
      <c r="C759" s="202" t="s">
        <v>5</v>
      </c>
      <c r="D759" s="369">
        <v>2.94</v>
      </c>
    </row>
    <row r="760" spans="1:4" ht="13.5">
      <c r="A760" s="202">
        <v>87026</v>
      </c>
      <c r="B760" s="202" t="s">
        <v>2555</v>
      </c>
      <c r="C760" s="202" t="s">
        <v>5</v>
      </c>
      <c r="D760" s="369">
        <v>0.74</v>
      </c>
    </row>
    <row r="761" spans="1:4" ht="13.5">
      <c r="A761" s="202">
        <v>87441</v>
      </c>
      <c r="B761" s="202" t="s">
        <v>18872</v>
      </c>
      <c r="C761" s="202" t="s">
        <v>5</v>
      </c>
      <c r="D761" s="369">
        <v>0.39</v>
      </c>
    </row>
    <row r="762" spans="1:4" ht="13.5">
      <c r="A762" s="202">
        <v>87442</v>
      </c>
      <c r="B762" s="202" t="s">
        <v>18873</v>
      </c>
      <c r="C762" s="202" t="s">
        <v>5</v>
      </c>
      <c r="D762" s="369">
        <v>0.09</v>
      </c>
    </row>
    <row r="763" spans="1:4" ht="13.5">
      <c r="A763" s="202">
        <v>87443</v>
      </c>
      <c r="B763" s="202" t="s">
        <v>18874</v>
      </c>
      <c r="C763" s="202" t="s">
        <v>5</v>
      </c>
      <c r="D763" s="369">
        <v>0.52</v>
      </c>
    </row>
    <row r="764" spans="1:4" ht="13.5">
      <c r="A764" s="202">
        <v>87444</v>
      </c>
      <c r="B764" s="202" t="s">
        <v>18875</v>
      </c>
      <c r="C764" s="202" t="s">
        <v>5</v>
      </c>
      <c r="D764" s="369">
        <v>4.2300000000000004</v>
      </c>
    </row>
    <row r="765" spans="1:4" ht="13.5">
      <c r="A765" s="202">
        <v>88387</v>
      </c>
      <c r="B765" s="202" t="s">
        <v>18876</v>
      </c>
      <c r="C765" s="202" t="s">
        <v>5</v>
      </c>
      <c r="D765" s="369">
        <v>0.76</v>
      </c>
    </row>
    <row r="766" spans="1:4" ht="13.5">
      <c r="A766" s="202">
        <v>88389</v>
      </c>
      <c r="B766" s="202" t="s">
        <v>18877</v>
      </c>
      <c r="C766" s="202" t="s">
        <v>5</v>
      </c>
      <c r="D766" s="369">
        <v>0.18</v>
      </c>
    </row>
    <row r="767" spans="1:4" ht="13.5">
      <c r="A767" s="202">
        <v>88390</v>
      </c>
      <c r="B767" s="202" t="s">
        <v>18878</v>
      </c>
      <c r="C767" s="202" t="s">
        <v>5</v>
      </c>
      <c r="D767" s="369">
        <v>0.89</v>
      </c>
    </row>
    <row r="768" spans="1:4" ht="13.5">
      <c r="A768" s="202">
        <v>88391</v>
      </c>
      <c r="B768" s="202" t="s">
        <v>18879</v>
      </c>
      <c r="C768" s="202" t="s">
        <v>5</v>
      </c>
      <c r="D768" s="369">
        <v>2.78</v>
      </c>
    </row>
    <row r="769" spans="1:4" ht="13.5">
      <c r="A769" s="202">
        <v>88394</v>
      </c>
      <c r="B769" s="202" t="s">
        <v>18880</v>
      </c>
      <c r="C769" s="202" t="s">
        <v>5</v>
      </c>
      <c r="D769" s="369">
        <v>0.91</v>
      </c>
    </row>
    <row r="770" spans="1:4" ht="13.5">
      <c r="A770" s="202">
        <v>88395</v>
      </c>
      <c r="B770" s="202" t="s">
        <v>18881</v>
      </c>
      <c r="C770" s="202" t="s">
        <v>5</v>
      </c>
      <c r="D770" s="369">
        <v>0.22</v>
      </c>
    </row>
    <row r="771" spans="1:4" ht="13.5">
      <c r="A771" s="202">
        <v>88396</v>
      </c>
      <c r="B771" s="202" t="s">
        <v>18882</v>
      </c>
      <c r="C771" s="202" t="s">
        <v>5</v>
      </c>
      <c r="D771" s="369">
        <v>1.06</v>
      </c>
    </row>
    <row r="772" spans="1:4" ht="13.5">
      <c r="A772" s="202">
        <v>88397</v>
      </c>
      <c r="B772" s="202" t="s">
        <v>18883</v>
      </c>
      <c r="C772" s="202" t="s">
        <v>5</v>
      </c>
      <c r="D772" s="369">
        <v>4.17</v>
      </c>
    </row>
    <row r="773" spans="1:4" ht="13.5">
      <c r="A773" s="202">
        <v>88400</v>
      </c>
      <c r="B773" s="202" t="s">
        <v>18884</v>
      </c>
      <c r="C773" s="202" t="s">
        <v>5</v>
      </c>
      <c r="D773" s="369">
        <v>0.72</v>
      </c>
    </row>
    <row r="774" spans="1:4" ht="13.5">
      <c r="A774" s="202">
        <v>88401</v>
      </c>
      <c r="B774" s="202" t="s">
        <v>18885</v>
      </c>
      <c r="C774" s="202" t="s">
        <v>5</v>
      </c>
      <c r="D774" s="369">
        <v>0.17</v>
      </c>
    </row>
    <row r="775" spans="1:4" ht="13.5">
      <c r="A775" s="202">
        <v>88402</v>
      </c>
      <c r="B775" s="202" t="s">
        <v>18886</v>
      </c>
      <c r="C775" s="202" t="s">
        <v>5</v>
      </c>
      <c r="D775" s="369">
        <v>0.84</v>
      </c>
    </row>
    <row r="776" spans="1:4" ht="13.5">
      <c r="A776" s="202">
        <v>88403</v>
      </c>
      <c r="B776" s="202" t="s">
        <v>18887</v>
      </c>
      <c r="C776" s="202" t="s">
        <v>5</v>
      </c>
      <c r="D776" s="369">
        <v>1.67</v>
      </c>
    </row>
    <row r="777" spans="1:4" ht="13.5">
      <c r="A777" s="202">
        <v>88419</v>
      </c>
      <c r="B777" s="202" t="s">
        <v>2556</v>
      </c>
      <c r="C777" s="202" t="s">
        <v>5</v>
      </c>
      <c r="D777" s="369">
        <v>5.0199999999999996</v>
      </c>
    </row>
    <row r="778" spans="1:4" ht="13.5">
      <c r="A778" s="202">
        <v>88422</v>
      </c>
      <c r="B778" s="202" t="s">
        <v>2557</v>
      </c>
      <c r="C778" s="202" t="s">
        <v>5</v>
      </c>
      <c r="D778" s="369">
        <v>1.1599999999999999</v>
      </c>
    </row>
    <row r="779" spans="1:4" ht="13.5">
      <c r="A779" s="202">
        <v>88425</v>
      </c>
      <c r="B779" s="202" t="s">
        <v>2558</v>
      </c>
      <c r="C779" s="202" t="s">
        <v>5</v>
      </c>
      <c r="D779" s="369">
        <v>6.28</v>
      </c>
    </row>
    <row r="780" spans="1:4" ht="13.5">
      <c r="A780" s="202">
        <v>88427</v>
      </c>
      <c r="B780" s="202" t="s">
        <v>2559</v>
      </c>
      <c r="C780" s="202" t="s">
        <v>5</v>
      </c>
      <c r="D780" s="369">
        <v>0.94</v>
      </c>
    </row>
    <row r="781" spans="1:4" ht="13.5">
      <c r="A781" s="202">
        <v>88434</v>
      </c>
      <c r="B781" s="202" t="s">
        <v>2560</v>
      </c>
      <c r="C781" s="202" t="s">
        <v>5</v>
      </c>
      <c r="D781" s="369">
        <v>6.66</v>
      </c>
    </row>
    <row r="782" spans="1:4" ht="13.5">
      <c r="A782" s="202">
        <v>88435</v>
      </c>
      <c r="B782" s="202" t="s">
        <v>2561</v>
      </c>
      <c r="C782" s="202" t="s">
        <v>5</v>
      </c>
      <c r="D782" s="369">
        <v>1.54</v>
      </c>
    </row>
    <row r="783" spans="1:4" ht="13.5">
      <c r="A783" s="202">
        <v>88436</v>
      </c>
      <c r="B783" s="202" t="s">
        <v>2562</v>
      </c>
      <c r="C783" s="202" t="s">
        <v>5</v>
      </c>
      <c r="D783" s="369">
        <v>8.33</v>
      </c>
    </row>
    <row r="784" spans="1:4" ht="13.5">
      <c r="A784" s="202">
        <v>88437</v>
      </c>
      <c r="B784" s="202" t="s">
        <v>2563</v>
      </c>
      <c r="C784" s="202" t="s">
        <v>5</v>
      </c>
      <c r="D784" s="369">
        <v>0.94</v>
      </c>
    </row>
    <row r="785" spans="1:4" ht="13.5">
      <c r="A785" s="202">
        <v>88569</v>
      </c>
      <c r="B785" s="202" t="s">
        <v>2564</v>
      </c>
      <c r="C785" s="202" t="s">
        <v>5</v>
      </c>
      <c r="D785" s="369">
        <v>3.96</v>
      </c>
    </row>
    <row r="786" spans="1:4" ht="13.5">
      <c r="A786" s="202">
        <v>88570</v>
      </c>
      <c r="B786" s="202" t="s">
        <v>2565</v>
      </c>
      <c r="C786" s="202" t="s">
        <v>5</v>
      </c>
      <c r="D786" s="369">
        <v>1.28</v>
      </c>
    </row>
    <row r="787" spans="1:4" ht="13.5">
      <c r="A787" s="202">
        <v>88826</v>
      </c>
      <c r="B787" s="202" t="s">
        <v>18888</v>
      </c>
      <c r="C787" s="202" t="s">
        <v>5</v>
      </c>
      <c r="D787" s="369">
        <v>0.28000000000000003</v>
      </c>
    </row>
    <row r="788" spans="1:4" ht="13.5">
      <c r="A788" s="202">
        <v>88827</v>
      </c>
      <c r="B788" s="202" t="s">
        <v>18889</v>
      </c>
      <c r="C788" s="202" t="s">
        <v>5</v>
      </c>
      <c r="D788" s="369">
        <v>7.0000000000000007E-2</v>
      </c>
    </row>
    <row r="789" spans="1:4" ht="13.5">
      <c r="A789" s="202">
        <v>88828</v>
      </c>
      <c r="B789" s="202" t="s">
        <v>18890</v>
      </c>
      <c r="C789" s="202" t="s">
        <v>5</v>
      </c>
      <c r="D789" s="369">
        <v>0.33</v>
      </c>
    </row>
    <row r="790" spans="1:4" ht="13.5">
      <c r="A790" s="202">
        <v>88829</v>
      </c>
      <c r="B790" s="202" t="s">
        <v>18891</v>
      </c>
      <c r="C790" s="202" t="s">
        <v>5</v>
      </c>
      <c r="D790" s="369">
        <v>1.1100000000000001</v>
      </c>
    </row>
    <row r="791" spans="1:4" ht="13.5">
      <c r="A791" s="202">
        <v>88832</v>
      </c>
      <c r="B791" s="202" t="s">
        <v>2566</v>
      </c>
      <c r="C791" s="202" t="s">
        <v>5</v>
      </c>
      <c r="D791" s="369">
        <v>43.77</v>
      </c>
    </row>
    <row r="792" spans="1:4" ht="13.5">
      <c r="A792" s="202">
        <v>88834</v>
      </c>
      <c r="B792" s="202" t="s">
        <v>2567</v>
      </c>
      <c r="C792" s="202" t="s">
        <v>5</v>
      </c>
      <c r="D792" s="369">
        <v>11.56</v>
      </c>
    </row>
    <row r="793" spans="1:4" ht="13.5">
      <c r="A793" s="202">
        <v>88835</v>
      </c>
      <c r="B793" s="202" t="s">
        <v>2568</v>
      </c>
      <c r="C793" s="202" t="s">
        <v>5</v>
      </c>
      <c r="D793" s="369">
        <v>54.71</v>
      </c>
    </row>
    <row r="794" spans="1:4" ht="13.5">
      <c r="A794" s="202">
        <v>88836</v>
      </c>
      <c r="B794" s="202" t="s">
        <v>2569</v>
      </c>
      <c r="C794" s="202" t="s">
        <v>5</v>
      </c>
      <c r="D794" s="369">
        <v>63.8</v>
      </c>
    </row>
    <row r="795" spans="1:4" ht="13.5">
      <c r="A795" s="202">
        <v>88839</v>
      </c>
      <c r="B795" s="202" t="s">
        <v>2570</v>
      </c>
      <c r="C795" s="202" t="s">
        <v>5</v>
      </c>
      <c r="D795" s="369">
        <v>31.13</v>
      </c>
    </row>
    <row r="796" spans="1:4" ht="13.5">
      <c r="A796" s="202">
        <v>88840</v>
      </c>
      <c r="B796" s="202" t="s">
        <v>2571</v>
      </c>
      <c r="C796" s="202" t="s">
        <v>5</v>
      </c>
      <c r="D796" s="369">
        <v>13.71</v>
      </c>
    </row>
    <row r="797" spans="1:4" ht="13.5">
      <c r="A797" s="202">
        <v>88841</v>
      </c>
      <c r="B797" s="202" t="s">
        <v>2572</v>
      </c>
      <c r="C797" s="202" t="s">
        <v>5</v>
      </c>
      <c r="D797" s="369">
        <v>55.66</v>
      </c>
    </row>
    <row r="798" spans="1:4" ht="13.5">
      <c r="A798" s="202">
        <v>88842</v>
      </c>
      <c r="B798" s="202" t="s">
        <v>2573</v>
      </c>
      <c r="C798" s="202" t="s">
        <v>5</v>
      </c>
      <c r="D798" s="369">
        <v>78.09</v>
      </c>
    </row>
    <row r="799" spans="1:4" ht="13.5">
      <c r="A799" s="202">
        <v>88847</v>
      </c>
      <c r="B799" s="202" t="s">
        <v>2574</v>
      </c>
      <c r="C799" s="202" t="s">
        <v>5</v>
      </c>
      <c r="D799" s="369">
        <v>22.82</v>
      </c>
    </row>
    <row r="800" spans="1:4" ht="13.5">
      <c r="A800" s="202">
        <v>88848</v>
      </c>
      <c r="B800" s="202" t="s">
        <v>2575</v>
      </c>
      <c r="C800" s="202" t="s">
        <v>5</v>
      </c>
      <c r="D800" s="369">
        <v>9.3800000000000008</v>
      </c>
    </row>
    <row r="801" spans="1:4" ht="13.5">
      <c r="A801" s="202">
        <v>88853</v>
      </c>
      <c r="B801" s="202" t="s">
        <v>2576</v>
      </c>
      <c r="C801" s="202" t="s">
        <v>5</v>
      </c>
      <c r="D801" s="369">
        <v>0.23</v>
      </c>
    </row>
    <row r="802" spans="1:4" ht="13.5">
      <c r="A802" s="202">
        <v>88854</v>
      </c>
      <c r="B802" s="202" t="s">
        <v>2577</v>
      </c>
      <c r="C802" s="202" t="s">
        <v>5</v>
      </c>
      <c r="D802" s="369">
        <v>0.05</v>
      </c>
    </row>
    <row r="803" spans="1:4" ht="13.5">
      <c r="A803" s="202">
        <v>88855</v>
      </c>
      <c r="B803" s="202" t="s">
        <v>2578</v>
      </c>
      <c r="C803" s="202" t="s">
        <v>5</v>
      </c>
      <c r="D803" s="369">
        <v>3.45</v>
      </c>
    </row>
    <row r="804" spans="1:4" ht="13.5">
      <c r="A804" s="202">
        <v>88856</v>
      </c>
      <c r="B804" s="202" t="s">
        <v>2579</v>
      </c>
      <c r="C804" s="202" t="s">
        <v>5</v>
      </c>
      <c r="D804" s="369">
        <v>0.94</v>
      </c>
    </row>
    <row r="805" spans="1:4" ht="13.5">
      <c r="A805" s="202">
        <v>88857</v>
      </c>
      <c r="B805" s="202" t="s">
        <v>2580</v>
      </c>
      <c r="C805" s="202" t="s">
        <v>5</v>
      </c>
      <c r="D805" s="369">
        <v>27.54</v>
      </c>
    </row>
    <row r="806" spans="1:4" ht="13.5">
      <c r="A806" s="202">
        <v>88858</v>
      </c>
      <c r="B806" s="202" t="s">
        <v>2581</v>
      </c>
      <c r="C806" s="202" t="s">
        <v>5</v>
      </c>
      <c r="D806" s="369">
        <v>7.27</v>
      </c>
    </row>
    <row r="807" spans="1:4" ht="13.5">
      <c r="A807" s="202">
        <v>88859</v>
      </c>
      <c r="B807" s="202" t="s">
        <v>2582</v>
      </c>
      <c r="C807" s="202" t="s">
        <v>5</v>
      </c>
      <c r="D807" s="369">
        <v>24.49</v>
      </c>
    </row>
    <row r="808" spans="1:4" ht="13.5">
      <c r="A808" s="202">
        <v>88860</v>
      </c>
      <c r="B808" s="202" t="s">
        <v>2583</v>
      </c>
      <c r="C808" s="202" t="s">
        <v>5</v>
      </c>
      <c r="D808" s="369">
        <v>6.47</v>
      </c>
    </row>
    <row r="809" spans="1:4" ht="13.5">
      <c r="A809" s="202">
        <v>88900</v>
      </c>
      <c r="B809" s="202" t="s">
        <v>2584</v>
      </c>
      <c r="C809" s="202" t="s">
        <v>5</v>
      </c>
      <c r="D809" s="369">
        <v>51.03</v>
      </c>
    </row>
    <row r="810" spans="1:4" ht="13.5">
      <c r="A810" s="202">
        <v>88902</v>
      </c>
      <c r="B810" s="202" t="s">
        <v>2585</v>
      </c>
      <c r="C810" s="202" t="s">
        <v>5</v>
      </c>
      <c r="D810" s="369">
        <v>13.48</v>
      </c>
    </row>
    <row r="811" spans="1:4" ht="13.5">
      <c r="A811" s="202">
        <v>88903</v>
      </c>
      <c r="B811" s="202" t="s">
        <v>2586</v>
      </c>
      <c r="C811" s="202" t="s">
        <v>5</v>
      </c>
      <c r="D811" s="369">
        <v>63.79</v>
      </c>
    </row>
    <row r="812" spans="1:4" ht="13.5">
      <c r="A812" s="202">
        <v>88904</v>
      </c>
      <c r="B812" s="202" t="s">
        <v>2587</v>
      </c>
      <c r="C812" s="202" t="s">
        <v>5</v>
      </c>
      <c r="D812" s="369">
        <v>89.87</v>
      </c>
    </row>
    <row r="813" spans="1:4" ht="13.5">
      <c r="A813" s="202">
        <v>89009</v>
      </c>
      <c r="B813" s="202" t="s">
        <v>2588</v>
      </c>
      <c r="C813" s="202" t="s">
        <v>5</v>
      </c>
      <c r="D813" s="369">
        <v>38.56</v>
      </c>
    </row>
    <row r="814" spans="1:4" ht="13.5">
      <c r="A814" s="202">
        <v>89010</v>
      </c>
      <c r="B814" s="202" t="s">
        <v>2589</v>
      </c>
      <c r="C814" s="202" t="s">
        <v>5</v>
      </c>
      <c r="D814" s="369">
        <v>16.98</v>
      </c>
    </row>
    <row r="815" spans="1:4" ht="13.5">
      <c r="A815" s="202">
        <v>89011</v>
      </c>
      <c r="B815" s="202" t="s">
        <v>2590</v>
      </c>
      <c r="C815" s="202" t="s">
        <v>5</v>
      </c>
      <c r="D815" s="369">
        <v>26.57</v>
      </c>
    </row>
    <row r="816" spans="1:4" ht="13.5">
      <c r="A816" s="202">
        <v>89012</v>
      </c>
      <c r="B816" s="202" t="s">
        <v>2591</v>
      </c>
      <c r="C816" s="202" t="s">
        <v>5</v>
      </c>
      <c r="D816" s="369">
        <v>7.02</v>
      </c>
    </row>
    <row r="817" spans="1:4" ht="13.5">
      <c r="A817" s="202">
        <v>89013</v>
      </c>
      <c r="B817" s="202" t="s">
        <v>2592</v>
      </c>
      <c r="C817" s="202" t="s">
        <v>5</v>
      </c>
      <c r="D817" s="369">
        <v>126.31</v>
      </c>
    </row>
    <row r="818" spans="1:4" ht="13.5">
      <c r="A818" s="202">
        <v>89014</v>
      </c>
      <c r="B818" s="202" t="s">
        <v>2593</v>
      </c>
      <c r="C818" s="202" t="s">
        <v>5</v>
      </c>
      <c r="D818" s="369">
        <v>55.64</v>
      </c>
    </row>
    <row r="819" spans="1:4" ht="13.5">
      <c r="A819" s="202">
        <v>89015</v>
      </c>
      <c r="B819" s="202" t="s">
        <v>2594</v>
      </c>
      <c r="C819" s="202" t="s">
        <v>5</v>
      </c>
      <c r="D819" s="369">
        <v>3.98</v>
      </c>
    </row>
    <row r="820" spans="1:4" ht="13.5">
      <c r="A820" s="202">
        <v>89016</v>
      </c>
      <c r="B820" s="202" t="s">
        <v>2595</v>
      </c>
      <c r="C820" s="202" t="s">
        <v>5</v>
      </c>
      <c r="D820" s="369">
        <v>1.05</v>
      </c>
    </row>
    <row r="821" spans="1:4" ht="13.5">
      <c r="A821" s="202">
        <v>89017</v>
      </c>
      <c r="B821" s="202" t="s">
        <v>2596</v>
      </c>
      <c r="C821" s="202" t="s">
        <v>5</v>
      </c>
      <c r="D821" s="369">
        <v>38.32</v>
      </c>
    </row>
    <row r="822" spans="1:4" ht="13.5">
      <c r="A822" s="202">
        <v>89018</v>
      </c>
      <c r="B822" s="202" t="s">
        <v>2597</v>
      </c>
      <c r="C822" s="202" t="s">
        <v>5</v>
      </c>
      <c r="D822" s="369">
        <v>16.88</v>
      </c>
    </row>
    <row r="823" spans="1:4" ht="13.5">
      <c r="A823" s="202">
        <v>89019</v>
      </c>
      <c r="B823" s="202" t="s">
        <v>2598</v>
      </c>
      <c r="C823" s="202" t="s">
        <v>5</v>
      </c>
      <c r="D823" s="369">
        <v>0.31</v>
      </c>
    </row>
    <row r="824" spans="1:4" ht="13.5">
      <c r="A824" s="202">
        <v>89020</v>
      </c>
      <c r="B824" s="202" t="s">
        <v>2599</v>
      </c>
      <c r="C824" s="202" t="s">
        <v>5</v>
      </c>
      <c r="D824" s="369">
        <v>7.0000000000000007E-2</v>
      </c>
    </row>
    <row r="825" spans="1:4" ht="13.5">
      <c r="A825" s="202">
        <v>89023</v>
      </c>
      <c r="B825" s="202" t="s">
        <v>18892</v>
      </c>
      <c r="C825" s="202" t="s">
        <v>5</v>
      </c>
      <c r="D825" s="369">
        <v>3.46</v>
      </c>
    </row>
    <row r="826" spans="1:4" ht="13.5">
      <c r="A826" s="202">
        <v>89024</v>
      </c>
      <c r="B826" s="202" t="s">
        <v>18893</v>
      </c>
      <c r="C826" s="202" t="s">
        <v>5</v>
      </c>
      <c r="D826" s="369">
        <v>1.28</v>
      </c>
    </row>
    <row r="827" spans="1:4" ht="13.5">
      <c r="A827" s="202">
        <v>89025</v>
      </c>
      <c r="B827" s="202" t="s">
        <v>18894</v>
      </c>
      <c r="C827" s="202" t="s">
        <v>5</v>
      </c>
      <c r="D827" s="369">
        <v>4.6100000000000003</v>
      </c>
    </row>
    <row r="828" spans="1:4" ht="13.5">
      <c r="A828" s="202">
        <v>89026</v>
      </c>
      <c r="B828" s="202" t="s">
        <v>18895</v>
      </c>
      <c r="C828" s="202" t="s">
        <v>5</v>
      </c>
      <c r="D828" s="369">
        <v>170.87</v>
      </c>
    </row>
    <row r="829" spans="1:4" ht="13.5">
      <c r="A829" s="202">
        <v>89029</v>
      </c>
      <c r="B829" s="202" t="s">
        <v>2600</v>
      </c>
      <c r="C829" s="202" t="s">
        <v>5</v>
      </c>
      <c r="D829" s="369">
        <v>29.74</v>
      </c>
    </row>
    <row r="830" spans="1:4" ht="13.5">
      <c r="A830" s="202">
        <v>89030</v>
      </c>
      <c r="B830" s="202" t="s">
        <v>2601</v>
      </c>
      <c r="C830" s="202" t="s">
        <v>5</v>
      </c>
      <c r="D830" s="369">
        <v>13.1</v>
      </c>
    </row>
    <row r="831" spans="1:4" ht="13.5">
      <c r="A831" s="202">
        <v>89033</v>
      </c>
      <c r="B831" s="202" t="s">
        <v>2602</v>
      </c>
      <c r="C831" s="202" t="s">
        <v>5</v>
      </c>
      <c r="D831" s="369">
        <v>13.92</v>
      </c>
    </row>
    <row r="832" spans="1:4" ht="13.5">
      <c r="A832" s="202">
        <v>89034</v>
      </c>
      <c r="B832" s="202" t="s">
        <v>2603</v>
      </c>
      <c r="C832" s="202" t="s">
        <v>5</v>
      </c>
      <c r="D832" s="369">
        <v>3.73</v>
      </c>
    </row>
    <row r="833" spans="1:4" ht="13.5">
      <c r="A833" s="202">
        <v>89128</v>
      </c>
      <c r="B833" s="202" t="s">
        <v>2604</v>
      </c>
      <c r="C833" s="202" t="s">
        <v>5</v>
      </c>
      <c r="D833" s="369">
        <v>43.68</v>
      </c>
    </row>
    <row r="834" spans="1:4" ht="13.5">
      <c r="A834" s="202">
        <v>89129</v>
      </c>
      <c r="B834" s="202" t="s">
        <v>2605</v>
      </c>
      <c r="C834" s="202" t="s">
        <v>5</v>
      </c>
      <c r="D834" s="369">
        <v>11.54</v>
      </c>
    </row>
    <row r="835" spans="1:4" ht="13.5">
      <c r="A835" s="202">
        <v>89130</v>
      </c>
      <c r="B835" s="202" t="s">
        <v>2606</v>
      </c>
      <c r="C835" s="202" t="s">
        <v>5</v>
      </c>
      <c r="D835" s="369">
        <v>60.56</v>
      </c>
    </row>
    <row r="836" spans="1:4" ht="13.5">
      <c r="A836" s="202">
        <v>89131</v>
      </c>
      <c r="B836" s="202" t="s">
        <v>2607</v>
      </c>
      <c r="C836" s="202" t="s">
        <v>5</v>
      </c>
      <c r="D836" s="369">
        <v>16</v>
      </c>
    </row>
    <row r="837" spans="1:4" ht="13.5">
      <c r="A837" s="202">
        <v>89210</v>
      </c>
      <c r="B837" s="202" t="s">
        <v>2608</v>
      </c>
      <c r="C837" s="202" t="s">
        <v>5</v>
      </c>
      <c r="D837" s="369">
        <v>32.049999999999997</v>
      </c>
    </row>
    <row r="838" spans="1:4" ht="13.5">
      <c r="A838" s="202">
        <v>89211</v>
      </c>
      <c r="B838" s="202" t="s">
        <v>2609</v>
      </c>
      <c r="C838" s="202" t="s">
        <v>5</v>
      </c>
      <c r="D838" s="369">
        <v>8.6</v>
      </c>
    </row>
    <row r="839" spans="1:4" ht="13.5">
      <c r="A839" s="202">
        <v>89212</v>
      </c>
      <c r="B839" s="202" t="s">
        <v>2610</v>
      </c>
      <c r="C839" s="202" t="s">
        <v>5</v>
      </c>
      <c r="D839" s="369">
        <v>28.91</v>
      </c>
    </row>
    <row r="840" spans="1:4" ht="13.5">
      <c r="A840" s="202">
        <v>89213</v>
      </c>
      <c r="B840" s="202" t="s">
        <v>2611</v>
      </c>
      <c r="C840" s="202" t="s">
        <v>5</v>
      </c>
      <c r="D840" s="369">
        <v>8.92</v>
      </c>
    </row>
    <row r="841" spans="1:4" ht="13.5">
      <c r="A841" s="202">
        <v>89214</v>
      </c>
      <c r="B841" s="202" t="s">
        <v>2612</v>
      </c>
      <c r="C841" s="202" t="s">
        <v>5</v>
      </c>
      <c r="D841" s="369">
        <v>27.14</v>
      </c>
    </row>
    <row r="842" spans="1:4" ht="13.5">
      <c r="A842" s="202">
        <v>89215</v>
      </c>
      <c r="B842" s="202" t="s">
        <v>2613</v>
      </c>
      <c r="C842" s="202" t="s">
        <v>5</v>
      </c>
      <c r="D842" s="369">
        <v>92.8</v>
      </c>
    </row>
    <row r="843" spans="1:4" ht="13.5">
      <c r="A843" s="202">
        <v>89221</v>
      </c>
      <c r="B843" s="202" t="s">
        <v>18896</v>
      </c>
      <c r="C843" s="202" t="s">
        <v>5</v>
      </c>
      <c r="D843" s="369">
        <v>1.17</v>
      </c>
    </row>
    <row r="844" spans="1:4" ht="13.5">
      <c r="A844" s="202">
        <v>89222</v>
      </c>
      <c r="B844" s="202" t="s">
        <v>18897</v>
      </c>
      <c r="C844" s="202" t="s">
        <v>5</v>
      </c>
      <c r="D844" s="369">
        <v>0.28999999999999998</v>
      </c>
    </row>
    <row r="845" spans="1:4" ht="13.5">
      <c r="A845" s="202">
        <v>89223</v>
      </c>
      <c r="B845" s="202" t="s">
        <v>18898</v>
      </c>
      <c r="C845" s="202" t="s">
        <v>5</v>
      </c>
      <c r="D845" s="369">
        <v>1.37</v>
      </c>
    </row>
    <row r="846" spans="1:4" ht="13.5">
      <c r="A846" s="202">
        <v>89224</v>
      </c>
      <c r="B846" s="202" t="s">
        <v>18899</v>
      </c>
      <c r="C846" s="202" t="s">
        <v>5</v>
      </c>
      <c r="D846" s="369">
        <v>2.2200000000000002</v>
      </c>
    </row>
    <row r="847" spans="1:4" ht="13.5">
      <c r="A847" s="202">
        <v>89228</v>
      </c>
      <c r="B847" s="202" t="s">
        <v>2614</v>
      </c>
      <c r="C847" s="202" t="s">
        <v>5</v>
      </c>
      <c r="D847" s="369">
        <v>47.4</v>
      </c>
    </row>
    <row r="848" spans="1:4" ht="13.5">
      <c r="A848" s="202">
        <v>89229</v>
      </c>
      <c r="B848" s="202" t="s">
        <v>2615</v>
      </c>
      <c r="C848" s="202" t="s">
        <v>5</v>
      </c>
      <c r="D848" s="369">
        <v>16.7</v>
      </c>
    </row>
    <row r="849" spans="1:4" ht="13.5">
      <c r="A849" s="202">
        <v>89230</v>
      </c>
      <c r="B849" s="202" t="s">
        <v>2616</v>
      </c>
      <c r="C849" s="202" t="s">
        <v>5</v>
      </c>
      <c r="D849" s="369">
        <v>130.74</v>
      </c>
    </row>
    <row r="850" spans="1:4" ht="13.5">
      <c r="A850" s="202">
        <v>89231</v>
      </c>
      <c r="B850" s="202" t="s">
        <v>2617</v>
      </c>
      <c r="C850" s="202" t="s">
        <v>5</v>
      </c>
      <c r="D850" s="369">
        <v>40.03</v>
      </c>
    </row>
    <row r="851" spans="1:4" ht="13.5">
      <c r="A851" s="202">
        <v>89232</v>
      </c>
      <c r="B851" s="202" t="s">
        <v>2618</v>
      </c>
      <c r="C851" s="202" t="s">
        <v>5</v>
      </c>
      <c r="D851" s="369">
        <v>233.21</v>
      </c>
    </row>
    <row r="852" spans="1:4" ht="13.5">
      <c r="A852" s="202">
        <v>89233</v>
      </c>
      <c r="B852" s="202" t="s">
        <v>2619</v>
      </c>
      <c r="C852" s="202" t="s">
        <v>5</v>
      </c>
      <c r="D852" s="369">
        <v>167.02</v>
      </c>
    </row>
    <row r="853" spans="1:4" ht="13.5">
      <c r="A853" s="202">
        <v>89236</v>
      </c>
      <c r="B853" s="202" t="s">
        <v>2620</v>
      </c>
      <c r="C853" s="202" t="s">
        <v>5</v>
      </c>
      <c r="D853" s="369">
        <v>305.42</v>
      </c>
    </row>
    <row r="854" spans="1:4" ht="13.5">
      <c r="A854" s="202">
        <v>89237</v>
      </c>
      <c r="B854" s="202" t="s">
        <v>2621</v>
      </c>
      <c r="C854" s="202" t="s">
        <v>5</v>
      </c>
      <c r="D854" s="369">
        <v>93.52</v>
      </c>
    </row>
    <row r="855" spans="1:4" ht="13.5">
      <c r="A855" s="202">
        <v>89238</v>
      </c>
      <c r="B855" s="202" t="s">
        <v>2622</v>
      </c>
      <c r="C855" s="202" t="s">
        <v>5</v>
      </c>
      <c r="D855" s="369">
        <v>544.79</v>
      </c>
    </row>
    <row r="856" spans="1:4" ht="13.5">
      <c r="A856" s="202">
        <v>89239</v>
      </c>
      <c r="B856" s="202" t="s">
        <v>2623</v>
      </c>
      <c r="C856" s="202" t="s">
        <v>5</v>
      </c>
      <c r="D856" s="369">
        <v>441.68</v>
      </c>
    </row>
    <row r="857" spans="1:4" ht="13.5">
      <c r="A857" s="202">
        <v>89240</v>
      </c>
      <c r="B857" s="202" t="s">
        <v>2624</v>
      </c>
      <c r="C857" s="202" t="s">
        <v>5</v>
      </c>
      <c r="D857" s="369">
        <v>93.73</v>
      </c>
    </row>
    <row r="858" spans="1:4" ht="13.5">
      <c r="A858" s="202">
        <v>89241</v>
      </c>
      <c r="B858" s="202" t="s">
        <v>2625</v>
      </c>
      <c r="C858" s="202" t="s">
        <v>5</v>
      </c>
      <c r="D858" s="369">
        <v>33.04</v>
      </c>
    </row>
    <row r="859" spans="1:4" ht="13.5">
      <c r="A859" s="202">
        <v>89246</v>
      </c>
      <c r="B859" s="202" t="s">
        <v>2626</v>
      </c>
      <c r="C859" s="202" t="s">
        <v>5</v>
      </c>
      <c r="D859" s="369">
        <v>265.39</v>
      </c>
    </row>
    <row r="860" spans="1:4" ht="13.5">
      <c r="A860" s="202">
        <v>89247</v>
      </c>
      <c r="B860" s="202" t="s">
        <v>2627</v>
      </c>
      <c r="C860" s="202" t="s">
        <v>5</v>
      </c>
      <c r="D860" s="369">
        <v>81.260000000000005</v>
      </c>
    </row>
    <row r="861" spans="1:4" ht="13.5">
      <c r="A861" s="202">
        <v>89248</v>
      </c>
      <c r="B861" s="202" t="s">
        <v>2628</v>
      </c>
      <c r="C861" s="202" t="s">
        <v>5</v>
      </c>
      <c r="D861" s="369">
        <v>473.38</v>
      </c>
    </row>
    <row r="862" spans="1:4" ht="13.5">
      <c r="A862" s="202">
        <v>89249</v>
      </c>
      <c r="B862" s="202" t="s">
        <v>2629</v>
      </c>
      <c r="C862" s="202" t="s">
        <v>5</v>
      </c>
      <c r="D862" s="369">
        <v>376.5</v>
      </c>
    </row>
    <row r="863" spans="1:4" ht="13.5">
      <c r="A863" s="202">
        <v>89253</v>
      </c>
      <c r="B863" s="202" t="s">
        <v>2630</v>
      </c>
      <c r="C863" s="202" t="s">
        <v>5</v>
      </c>
      <c r="D863" s="369">
        <v>76.81</v>
      </c>
    </row>
    <row r="864" spans="1:4" ht="13.5">
      <c r="A864" s="202">
        <v>89254</v>
      </c>
      <c r="B864" s="202" t="s">
        <v>2631</v>
      </c>
      <c r="C864" s="202" t="s">
        <v>5</v>
      </c>
      <c r="D864" s="369">
        <v>27.07</v>
      </c>
    </row>
    <row r="865" spans="1:4" ht="13.5">
      <c r="A865" s="202">
        <v>89255</v>
      </c>
      <c r="B865" s="202" t="s">
        <v>2632</v>
      </c>
      <c r="C865" s="202" t="s">
        <v>5</v>
      </c>
      <c r="D865" s="369">
        <v>123.47</v>
      </c>
    </row>
    <row r="866" spans="1:4" ht="13.5">
      <c r="A866" s="202">
        <v>89256</v>
      </c>
      <c r="B866" s="202" t="s">
        <v>2633</v>
      </c>
      <c r="C866" s="202" t="s">
        <v>5</v>
      </c>
      <c r="D866" s="369">
        <v>84.73</v>
      </c>
    </row>
    <row r="867" spans="1:4" ht="13.5">
      <c r="A867" s="202">
        <v>89259</v>
      </c>
      <c r="B867" s="202" t="s">
        <v>2634</v>
      </c>
      <c r="C867" s="202" t="s">
        <v>5</v>
      </c>
      <c r="D867" s="369">
        <v>26.84</v>
      </c>
    </row>
    <row r="868" spans="1:4" ht="13.5">
      <c r="A868" s="202">
        <v>89260</v>
      </c>
      <c r="B868" s="202" t="s">
        <v>2635</v>
      </c>
      <c r="C868" s="202" t="s">
        <v>5</v>
      </c>
      <c r="D868" s="369">
        <v>9.8800000000000008</v>
      </c>
    </row>
    <row r="869" spans="1:4" ht="13.5">
      <c r="A869" s="202">
        <v>89262</v>
      </c>
      <c r="B869" s="202" t="s">
        <v>2636</v>
      </c>
      <c r="C869" s="202" t="s">
        <v>5</v>
      </c>
      <c r="D869" s="369">
        <v>45.53</v>
      </c>
    </row>
    <row r="870" spans="1:4" ht="13.5">
      <c r="A870" s="202">
        <v>89264</v>
      </c>
      <c r="B870" s="202" t="s">
        <v>2637</v>
      </c>
      <c r="C870" s="202" t="s">
        <v>5</v>
      </c>
      <c r="D870" s="369">
        <v>20.68</v>
      </c>
    </row>
    <row r="871" spans="1:4" ht="13.5">
      <c r="A871" s="202">
        <v>89265</v>
      </c>
      <c r="B871" s="202" t="s">
        <v>2638</v>
      </c>
      <c r="C871" s="202" t="s">
        <v>5</v>
      </c>
      <c r="D871" s="369">
        <v>8.27</v>
      </c>
    </row>
    <row r="872" spans="1:4" ht="13.5">
      <c r="A872" s="202">
        <v>89266</v>
      </c>
      <c r="B872" s="202" t="s">
        <v>2639</v>
      </c>
      <c r="C872" s="202" t="s">
        <v>5</v>
      </c>
      <c r="D872" s="369">
        <v>3.34</v>
      </c>
    </row>
    <row r="873" spans="1:4" ht="13.5">
      <c r="A873" s="202">
        <v>89267</v>
      </c>
      <c r="B873" s="202" t="s">
        <v>2640</v>
      </c>
      <c r="C873" s="202" t="s">
        <v>5</v>
      </c>
      <c r="D873" s="369">
        <v>50.32</v>
      </c>
    </row>
    <row r="874" spans="1:4" ht="13.5">
      <c r="A874" s="202">
        <v>89268</v>
      </c>
      <c r="B874" s="202" t="s">
        <v>2641</v>
      </c>
      <c r="C874" s="202" t="s">
        <v>5</v>
      </c>
      <c r="D874" s="369">
        <v>17.739999999999998</v>
      </c>
    </row>
    <row r="875" spans="1:4" ht="13.5">
      <c r="A875" s="202">
        <v>89269</v>
      </c>
      <c r="B875" s="202" t="s">
        <v>2642</v>
      </c>
      <c r="C875" s="202" t="s">
        <v>5</v>
      </c>
      <c r="D875" s="369">
        <v>7.17</v>
      </c>
    </row>
    <row r="876" spans="1:4" ht="13.5">
      <c r="A876" s="202">
        <v>89270</v>
      </c>
      <c r="B876" s="202" t="s">
        <v>2643</v>
      </c>
      <c r="C876" s="202" t="s">
        <v>5</v>
      </c>
      <c r="D876" s="369">
        <v>80.900000000000006</v>
      </c>
    </row>
    <row r="877" spans="1:4" ht="13.5">
      <c r="A877" s="202">
        <v>89271</v>
      </c>
      <c r="B877" s="202" t="s">
        <v>2644</v>
      </c>
      <c r="C877" s="202" t="s">
        <v>5</v>
      </c>
      <c r="D877" s="369">
        <v>29</v>
      </c>
    </row>
    <row r="878" spans="1:4" ht="13.5">
      <c r="A878" s="202">
        <v>89274</v>
      </c>
      <c r="B878" s="202" t="s">
        <v>18900</v>
      </c>
      <c r="C878" s="202" t="s">
        <v>5</v>
      </c>
      <c r="D878" s="369">
        <v>1.42</v>
      </c>
    </row>
    <row r="879" spans="1:4" ht="13.5">
      <c r="A879" s="202">
        <v>89275</v>
      </c>
      <c r="B879" s="202" t="s">
        <v>18901</v>
      </c>
      <c r="C879" s="202" t="s">
        <v>5</v>
      </c>
      <c r="D879" s="369">
        <v>0.35</v>
      </c>
    </row>
    <row r="880" spans="1:4" ht="13.5">
      <c r="A880" s="202">
        <v>89276</v>
      </c>
      <c r="B880" s="202" t="s">
        <v>18902</v>
      </c>
      <c r="C880" s="202" t="s">
        <v>5</v>
      </c>
      <c r="D880" s="369">
        <v>1.9</v>
      </c>
    </row>
    <row r="881" spans="1:4" ht="13.5">
      <c r="A881" s="202">
        <v>89277</v>
      </c>
      <c r="B881" s="202" t="s">
        <v>18903</v>
      </c>
      <c r="C881" s="202" t="s">
        <v>5</v>
      </c>
      <c r="D881" s="369">
        <v>8.4700000000000006</v>
      </c>
    </row>
    <row r="882" spans="1:4" ht="13.5">
      <c r="A882" s="202">
        <v>89280</v>
      </c>
      <c r="B882" s="202" t="s">
        <v>2645</v>
      </c>
      <c r="C882" s="202" t="s">
        <v>5</v>
      </c>
      <c r="D882" s="369">
        <v>39.36</v>
      </c>
    </row>
    <row r="883" spans="1:4" ht="13.5">
      <c r="A883" s="202">
        <v>89281</v>
      </c>
      <c r="B883" s="202" t="s">
        <v>2646</v>
      </c>
      <c r="C883" s="202" t="s">
        <v>5</v>
      </c>
      <c r="D883" s="369">
        <v>10.56</v>
      </c>
    </row>
    <row r="884" spans="1:4" ht="13.5">
      <c r="A884" s="202">
        <v>89870</v>
      </c>
      <c r="B884" s="202" t="s">
        <v>2647</v>
      </c>
      <c r="C884" s="202" t="s">
        <v>5</v>
      </c>
      <c r="D884" s="369">
        <v>38.01</v>
      </c>
    </row>
    <row r="885" spans="1:4" ht="13.5">
      <c r="A885" s="202">
        <v>89871</v>
      </c>
      <c r="B885" s="202" t="s">
        <v>2648</v>
      </c>
      <c r="C885" s="202" t="s">
        <v>5</v>
      </c>
      <c r="D885" s="369">
        <v>13.55</v>
      </c>
    </row>
    <row r="886" spans="1:4" ht="13.5">
      <c r="A886" s="202">
        <v>89872</v>
      </c>
      <c r="B886" s="202" t="s">
        <v>2649</v>
      </c>
      <c r="C886" s="202" t="s">
        <v>5</v>
      </c>
      <c r="D886" s="369">
        <v>5.47</v>
      </c>
    </row>
    <row r="887" spans="1:4" ht="13.5">
      <c r="A887" s="202">
        <v>89873</v>
      </c>
      <c r="B887" s="202" t="s">
        <v>2650</v>
      </c>
      <c r="C887" s="202" t="s">
        <v>5</v>
      </c>
      <c r="D887" s="369">
        <v>65.53</v>
      </c>
    </row>
    <row r="888" spans="1:4" ht="13.5">
      <c r="A888" s="202">
        <v>89874</v>
      </c>
      <c r="B888" s="202" t="s">
        <v>2651</v>
      </c>
      <c r="C888" s="202" t="s">
        <v>5</v>
      </c>
      <c r="D888" s="369">
        <v>176.23</v>
      </c>
    </row>
    <row r="889" spans="1:4" ht="13.5">
      <c r="A889" s="202">
        <v>89878</v>
      </c>
      <c r="B889" s="202" t="s">
        <v>2652</v>
      </c>
      <c r="C889" s="202" t="s">
        <v>5</v>
      </c>
      <c r="D889" s="369">
        <v>40.51</v>
      </c>
    </row>
    <row r="890" spans="1:4" ht="13.5">
      <c r="A890" s="202">
        <v>89879</v>
      </c>
      <c r="B890" s="202" t="s">
        <v>2653</v>
      </c>
      <c r="C890" s="202" t="s">
        <v>5</v>
      </c>
      <c r="D890" s="369">
        <v>14.21</v>
      </c>
    </row>
    <row r="891" spans="1:4" ht="13.5">
      <c r="A891" s="202">
        <v>89880</v>
      </c>
      <c r="B891" s="202" t="s">
        <v>2654</v>
      </c>
      <c r="C891" s="202" t="s">
        <v>5</v>
      </c>
      <c r="D891" s="369">
        <v>5.73</v>
      </c>
    </row>
    <row r="892" spans="1:4" ht="13.5">
      <c r="A892" s="202">
        <v>89881</v>
      </c>
      <c r="B892" s="202" t="s">
        <v>2655</v>
      </c>
      <c r="C892" s="202" t="s">
        <v>5</v>
      </c>
      <c r="D892" s="369">
        <v>69.19</v>
      </c>
    </row>
    <row r="893" spans="1:4" ht="13.5">
      <c r="A893" s="202">
        <v>89882</v>
      </c>
      <c r="B893" s="202" t="s">
        <v>2656</v>
      </c>
      <c r="C893" s="202" t="s">
        <v>5</v>
      </c>
      <c r="D893" s="369">
        <v>203.32</v>
      </c>
    </row>
    <row r="894" spans="1:4" ht="13.5">
      <c r="A894" s="202">
        <v>90582</v>
      </c>
      <c r="B894" s="202" t="s">
        <v>2657</v>
      </c>
      <c r="C894" s="202" t="s">
        <v>5</v>
      </c>
      <c r="D894" s="369">
        <v>0.4</v>
      </c>
    </row>
    <row r="895" spans="1:4" ht="13.5">
      <c r="A895" s="202">
        <v>90583</v>
      </c>
      <c r="B895" s="202" t="s">
        <v>2658</v>
      </c>
      <c r="C895" s="202" t="s">
        <v>5</v>
      </c>
      <c r="D895" s="369">
        <v>0.09</v>
      </c>
    </row>
    <row r="896" spans="1:4" ht="13.5">
      <c r="A896" s="202">
        <v>90584</v>
      </c>
      <c r="B896" s="202" t="s">
        <v>2659</v>
      </c>
      <c r="C896" s="202" t="s">
        <v>5</v>
      </c>
      <c r="D896" s="369">
        <v>0.32</v>
      </c>
    </row>
    <row r="897" spans="1:4" ht="13.5">
      <c r="A897" s="202">
        <v>90585</v>
      </c>
      <c r="B897" s="202" t="s">
        <v>2660</v>
      </c>
      <c r="C897" s="202" t="s">
        <v>5</v>
      </c>
      <c r="D897" s="369">
        <v>0.46</v>
      </c>
    </row>
    <row r="898" spans="1:4" ht="13.5">
      <c r="A898" s="202">
        <v>90621</v>
      </c>
      <c r="B898" s="202" t="s">
        <v>2661</v>
      </c>
      <c r="C898" s="202" t="s">
        <v>5</v>
      </c>
      <c r="D898" s="369">
        <v>1.97</v>
      </c>
    </row>
    <row r="899" spans="1:4" ht="13.5">
      <c r="A899" s="202">
        <v>90622</v>
      </c>
      <c r="B899" s="202" t="s">
        <v>2662</v>
      </c>
      <c r="C899" s="202" t="s">
        <v>5</v>
      </c>
      <c r="D899" s="369">
        <v>0.45</v>
      </c>
    </row>
    <row r="900" spans="1:4" ht="13.5">
      <c r="A900" s="202">
        <v>90623</v>
      </c>
      <c r="B900" s="202" t="s">
        <v>2663</v>
      </c>
      <c r="C900" s="202" t="s">
        <v>5</v>
      </c>
      <c r="D900" s="369">
        <v>2.4700000000000002</v>
      </c>
    </row>
    <row r="901" spans="1:4" ht="13.5">
      <c r="A901" s="202">
        <v>90624</v>
      </c>
      <c r="B901" s="202" t="s">
        <v>2664</v>
      </c>
      <c r="C901" s="202" t="s">
        <v>5</v>
      </c>
      <c r="D901" s="369">
        <v>2.78</v>
      </c>
    </row>
    <row r="902" spans="1:4" ht="13.5">
      <c r="A902" s="202">
        <v>90627</v>
      </c>
      <c r="B902" s="202" t="s">
        <v>2665</v>
      </c>
      <c r="C902" s="202" t="s">
        <v>5</v>
      </c>
      <c r="D902" s="369">
        <v>46.69</v>
      </c>
    </row>
    <row r="903" spans="1:4" ht="13.5">
      <c r="A903" s="202">
        <v>90628</v>
      </c>
      <c r="B903" s="202" t="s">
        <v>2666</v>
      </c>
      <c r="C903" s="202" t="s">
        <v>5</v>
      </c>
      <c r="D903" s="369">
        <v>12.52</v>
      </c>
    </row>
    <row r="904" spans="1:4" ht="13.5">
      <c r="A904" s="202">
        <v>90629</v>
      </c>
      <c r="B904" s="202" t="s">
        <v>2667</v>
      </c>
      <c r="C904" s="202" t="s">
        <v>5</v>
      </c>
      <c r="D904" s="369">
        <v>58.43</v>
      </c>
    </row>
    <row r="905" spans="1:4" ht="13.5">
      <c r="A905" s="202">
        <v>90630</v>
      </c>
      <c r="B905" s="202" t="s">
        <v>2668</v>
      </c>
      <c r="C905" s="202" t="s">
        <v>5</v>
      </c>
      <c r="D905" s="369">
        <v>1.32</v>
      </c>
    </row>
    <row r="906" spans="1:4" ht="13.5">
      <c r="A906" s="202">
        <v>90633</v>
      </c>
      <c r="B906" s="202" t="s">
        <v>2669</v>
      </c>
      <c r="C906" s="202" t="s">
        <v>5</v>
      </c>
      <c r="D906" s="369">
        <v>3.86</v>
      </c>
    </row>
    <row r="907" spans="1:4" ht="13.5">
      <c r="A907" s="202">
        <v>90634</v>
      </c>
      <c r="B907" s="202" t="s">
        <v>2670</v>
      </c>
      <c r="C907" s="202" t="s">
        <v>5</v>
      </c>
      <c r="D907" s="369">
        <v>0.89</v>
      </c>
    </row>
    <row r="908" spans="1:4" ht="13.5">
      <c r="A908" s="202">
        <v>90635</v>
      </c>
      <c r="B908" s="202" t="s">
        <v>2671</v>
      </c>
      <c r="C908" s="202" t="s">
        <v>5</v>
      </c>
      <c r="D908" s="369">
        <v>4.2300000000000004</v>
      </c>
    </row>
    <row r="909" spans="1:4" ht="13.5">
      <c r="A909" s="202">
        <v>90636</v>
      </c>
      <c r="B909" s="202" t="s">
        <v>2672</v>
      </c>
      <c r="C909" s="202" t="s">
        <v>5</v>
      </c>
      <c r="D909" s="369">
        <v>5.57</v>
      </c>
    </row>
    <row r="910" spans="1:4" ht="13.5">
      <c r="A910" s="202">
        <v>90639</v>
      </c>
      <c r="B910" s="202" t="s">
        <v>2673</v>
      </c>
      <c r="C910" s="202" t="s">
        <v>5</v>
      </c>
      <c r="D910" s="369">
        <v>5.77</v>
      </c>
    </row>
    <row r="911" spans="1:4" ht="13.5">
      <c r="A911" s="202">
        <v>90640</v>
      </c>
      <c r="B911" s="202" t="s">
        <v>2674</v>
      </c>
      <c r="C911" s="202" t="s">
        <v>5</v>
      </c>
      <c r="D911" s="369">
        <v>1.33</v>
      </c>
    </row>
    <row r="912" spans="1:4" ht="13.5">
      <c r="A912" s="202">
        <v>90641</v>
      </c>
      <c r="B912" s="202" t="s">
        <v>2675</v>
      </c>
      <c r="C912" s="202" t="s">
        <v>5</v>
      </c>
      <c r="D912" s="369">
        <v>6.31</v>
      </c>
    </row>
    <row r="913" spans="1:4" ht="13.5">
      <c r="A913" s="202">
        <v>90642</v>
      </c>
      <c r="B913" s="202" t="s">
        <v>2676</v>
      </c>
      <c r="C913" s="202" t="s">
        <v>5</v>
      </c>
      <c r="D913" s="369">
        <v>12.55</v>
      </c>
    </row>
    <row r="914" spans="1:4" ht="13.5">
      <c r="A914" s="202">
        <v>90646</v>
      </c>
      <c r="B914" s="202" t="s">
        <v>2677</v>
      </c>
      <c r="C914" s="202" t="s">
        <v>5</v>
      </c>
      <c r="D914" s="369">
        <v>0.81</v>
      </c>
    </row>
    <row r="915" spans="1:4" ht="13.5">
      <c r="A915" s="202">
        <v>90647</v>
      </c>
      <c r="B915" s="202" t="s">
        <v>2678</v>
      </c>
      <c r="C915" s="202" t="s">
        <v>5</v>
      </c>
      <c r="D915" s="369">
        <v>0.18</v>
      </c>
    </row>
    <row r="916" spans="1:4" ht="13.5">
      <c r="A916" s="202">
        <v>90648</v>
      </c>
      <c r="B916" s="202" t="s">
        <v>2679</v>
      </c>
      <c r="C916" s="202" t="s">
        <v>5</v>
      </c>
      <c r="D916" s="369">
        <v>0.89</v>
      </c>
    </row>
    <row r="917" spans="1:4" ht="13.5">
      <c r="A917" s="202">
        <v>90649</v>
      </c>
      <c r="B917" s="202" t="s">
        <v>2680</v>
      </c>
      <c r="C917" s="202" t="s">
        <v>5</v>
      </c>
      <c r="D917" s="369">
        <v>8.65</v>
      </c>
    </row>
    <row r="918" spans="1:4" ht="13.5">
      <c r="A918" s="202">
        <v>90652</v>
      </c>
      <c r="B918" s="202" t="s">
        <v>2681</v>
      </c>
      <c r="C918" s="202" t="s">
        <v>5</v>
      </c>
      <c r="D918" s="369">
        <v>3.76</v>
      </c>
    </row>
    <row r="919" spans="1:4" ht="13.5">
      <c r="A919" s="202">
        <v>90653</v>
      </c>
      <c r="B919" s="202" t="s">
        <v>2682</v>
      </c>
      <c r="C919" s="202" t="s">
        <v>5</v>
      </c>
      <c r="D919" s="369">
        <v>0.86</v>
      </c>
    </row>
    <row r="920" spans="1:4" ht="13.5">
      <c r="A920" s="202">
        <v>90654</v>
      </c>
      <c r="B920" s="202" t="s">
        <v>2683</v>
      </c>
      <c r="C920" s="202" t="s">
        <v>5</v>
      </c>
      <c r="D920" s="369">
        <v>4.1100000000000003</v>
      </c>
    </row>
    <row r="921" spans="1:4" ht="13.5">
      <c r="A921" s="202">
        <v>90655</v>
      </c>
      <c r="B921" s="202" t="s">
        <v>2684</v>
      </c>
      <c r="C921" s="202" t="s">
        <v>5</v>
      </c>
      <c r="D921" s="369">
        <v>5.69</v>
      </c>
    </row>
    <row r="922" spans="1:4" ht="13.5">
      <c r="A922" s="202">
        <v>90658</v>
      </c>
      <c r="B922" s="202" t="s">
        <v>2685</v>
      </c>
      <c r="C922" s="202" t="s">
        <v>5</v>
      </c>
      <c r="D922" s="369">
        <v>4.0199999999999996</v>
      </c>
    </row>
    <row r="923" spans="1:4" ht="13.5">
      <c r="A923" s="202">
        <v>90659</v>
      </c>
      <c r="B923" s="202" t="s">
        <v>2686</v>
      </c>
      <c r="C923" s="202" t="s">
        <v>5</v>
      </c>
      <c r="D923" s="369">
        <v>0.93</v>
      </c>
    </row>
    <row r="924" spans="1:4" ht="13.5">
      <c r="A924" s="202">
        <v>90660</v>
      </c>
      <c r="B924" s="202" t="s">
        <v>2687</v>
      </c>
      <c r="C924" s="202" t="s">
        <v>5</v>
      </c>
      <c r="D924" s="369">
        <v>4.4000000000000004</v>
      </c>
    </row>
    <row r="925" spans="1:4" ht="13.5">
      <c r="A925" s="202">
        <v>90661</v>
      </c>
      <c r="B925" s="202" t="s">
        <v>2688</v>
      </c>
      <c r="C925" s="202" t="s">
        <v>5</v>
      </c>
      <c r="D925" s="369">
        <v>5.69</v>
      </c>
    </row>
    <row r="926" spans="1:4" ht="13.5">
      <c r="A926" s="202">
        <v>90664</v>
      </c>
      <c r="B926" s="202" t="s">
        <v>18904</v>
      </c>
      <c r="C926" s="202" t="s">
        <v>5</v>
      </c>
      <c r="D926" s="369">
        <v>6.67</v>
      </c>
    </row>
    <row r="927" spans="1:4" ht="13.5">
      <c r="A927" s="202">
        <v>90665</v>
      </c>
      <c r="B927" s="202" t="s">
        <v>18905</v>
      </c>
      <c r="C927" s="202" t="s">
        <v>5</v>
      </c>
      <c r="D927" s="369">
        <v>1.78</v>
      </c>
    </row>
    <row r="928" spans="1:4" ht="13.5">
      <c r="A928" s="202">
        <v>90666</v>
      </c>
      <c r="B928" s="202" t="s">
        <v>18906</v>
      </c>
      <c r="C928" s="202" t="s">
        <v>5</v>
      </c>
      <c r="D928" s="369">
        <v>8.75</v>
      </c>
    </row>
    <row r="929" spans="1:4" ht="13.5">
      <c r="A929" s="202">
        <v>90667</v>
      </c>
      <c r="B929" s="202" t="s">
        <v>18907</v>
      </c>
      <c r="C929" s="202" t="s">
        <v>5</v>
      </c>
      <c r="D929" s="369">
        <v>14.96</v>
      </c>
    </row>
    <row r="930" spans="1:4" ht="13.5">
      <c r="A930" s="202">
        <v>90670</v>
      </c>
      <c r="B930" s="202" t="s">
        <v>2689</v>
      </c>
      <c r="C930" s="202" t="s">
        <v>5</v>
      </c>
      <c r="D930" s="369">
        <v>214.3</v>
      </c>
    </row>
    <row r="931" spans="1:4" ht="13.5">
      <c r="A931" s="202">
        <v>90671</v>
      </c>
      <c r="B931" s="202" t="s">
        <v>2690</v>
      </c>
      <c r="C931" s="202" t="s">
        <v>5</v>
      </c>
      <c r="D931" s="369">
        <v>57.49</v>
      </c>
    </row>
    <row r="932" spans="1:4" ht="13.5">
      <c r="A932" s="202">
        <v>90672</v>
      </c>
      <c r="B932" s="202" t="s">
        <v>2691</v>
      </c>
      <c r="C932" s="202" t="s">
        <v>5</v>
      </c>
      <c r="D932" s="369">
        <v>268.18</v>
      </c>
    </row>
    <row r="933" spans="1:4" ht="13.5">
      <c r="A933" s="202">
        <v>90673</v>
      </c>
      <c r="B933" s="202" t="s">
        <v>2692</v>
      </c>
      <c r="C933" s="202" t="s">
        <v>5</v>
      </c>
      <c r="D933" s="369">
        <v>119.54</v>
      </c>
    </row>
    <row r="934" spans="1:4" ht="13.5">
      <c r="A934" s="202">
        <v>90676</v>
      </c>
      <c r="B934" s="202" t="s">
        <v>2693</v>
      </c>
      <c r="C934" s="202" t="s">
        <v>5</v>
      </c>
      <c r="D934" s="369">
        <v>104.4</v>
      </c>
    </row>
    <row r="935" spans="1:4" ht="13.5">
      <c r="A935" s="202">
        <v>90677</v>
      </c>
      <c r="B935" s="202" t="s">
        <v>2694</v>
      </c>
      <c r="C935" s="202" t="s">
        <v>5</v>
      </c>
      <c r="D935" s="369">
        <v>31.29</v>
      </c>
    </row>
    <row r="936" spans="1:4" ht="13.5">
      <c r="A936" s="202">
        <v>90678</v>
      </c>
      <c r="B936" s="202" t="s">
        <v>2695</v>
      </c>
      <c r="C936" s="202" t="s">
        <v>5</v>
      </c>
      <c r="D936" s="369">
        <v>144.94</v>
      </c>
    </row>
    <row r="937" spans="1:4" ht="13.5">
      <c r="A937" s="202">
        <v>90679</v>
      </c>
      <c r="B937" s="202" t="s">
        <v>2696</v>
      </c>
      <c r="C937" s="202" t="s">
        <v>5</v>
      </c>
      <c r="D937" s="369">
        <v>91.67</v>
      </c>
    </row>
    <row r="938" spans="1:4" ht="13.5">
      <c r="A938" s="202">
        <v>90682</v>
      </c>
      <c r="B938" s="202" t="s">
        <v>18908</v>
      </c>
      <c r="C938" s="202" t="s">
        <v>5</v>
      </c>
      <c r="D938" s="369">
        <v>30.9</v>
      </c>
    </row>
    <row r="939" spans="1:4" ht="13.5">
      <c r="A939" s="202">
        <v>90683</v>
      </c>
      <c r="B939" s="202" t="s">
        <v>18909</v>
      </c>
      <c r="C939" s="202" t="s">
        <v>5</v>
      </c>
      <c r="D939" s="369">
        <v>7.62</v>
      </c>
    </row>
    <row r="940" spans="1:4" ht="13.5">
      <c r="A940" s="202">
        <v>90684</v>
      </c>
      <c r="B940" s="202" t="s">
        <v>18910</v>
      </c>
      <c r="C940" s="202" t="s">
        <v>5</v>
      </c>
      <c r="D940" s="369">
        <v>36.049999999999997</v>
      </c>
    </row>
    <row r="941" spans="1:4" ht="13.5">
      <c r="A941" s="202">
        <v>90685</v>
      </c>
      <c r="B941" s="202" t="s">
        <v>18911</v>
      </c>
      <c r="C941" s="202" t="s">
        <v>5</v>
      </c>
      <c r="D941" s="369">
        <v>56.88</v>
      </c>
    </row>
    <row r="942" spans="1:4" ht="13.5">
      <c r="A942" s="202">
        <v>90688</v>
      </c>
      <c r="B942" s="202" t="s">
        <v>2697</v>
      </c>
      <c r="C942" s="202" t="s">
        <v>5</v>
      </c>
      <c r="D942" s="369">
        <v>25.6</v>
      </c>
    </row>
    <row r="943" spans="1:4" ht="13.5">
      <c r="A943" s="202">
        <v>90689</v>
      </c>
      <c r="B943" s="202" t="s">
        <v>2698</v>
      </c>
      <c r="C943" s="202" t="s">
        <v>5</v>
      </c>
      <c r="D943" s="369">
        <v>5.05</v>
      </c>
    </row>
    <row r="944" spans="1:4" ht="13.5">
      <c r="A944" s="202">
        <v>90690</v>
      </c>
      <c r="B944" s="202" t="s">
        <v>2699</v>
      </c>
      <c r="C944" s="202" t="s">
        <v>5</v>
      </c>
      <c r="D944" s="369">
        <v>32</v>
      </c>
    </row>
    <row r="945" spans="1:4" ht="13.5">
      <c r="A945" s="202">
        <v>90691</v>
      </c>
      <c r="B945" s="202" t="s">
        <v>2700</v>
      </c>
      <c r="C945" s="202" t="s">
        <v>5</v>
      </c>
      <c r="D945" s="369">
        <v>39.82</v>
      </c>
    </row>
    <row r="946" spans="1:4" ht="13.5">
      <c r="A946" s="202">
        <v>90957</v>
      </c>
      <c r="B946" s="202" t="s">
        <v>2701</v>
      </c>
      <c r="C946" s="202" t="s">
        <v>5</v>
      </c>
      <c r="D946" s="369">
        <v>4.97</v>
      </c>
    </row>
    <row r="947" spans="1:4" ht="13.5">
      <c r="A947" s="202">
        <v>90958</v>
      </c>
      <c r="B947" s="202" t="s">
        <v>2702</v>
      </c>
      <c r="C947" s="202" t="s">
        <v>5</v>
      </c>
      <c r="D947" s="369">
        <v>1.33</v>
      </c>
    </row>
    <row r="948" spans="1:4" ht="13.5">
      <c r="A948" s="202">
        <v>90960</v>
      </c>
      <c r="B948" s="202" t="s">
        <v>2703</v>
      </c>
      <c r="C948" s="202" t="s">
        <v>5</v>
      </c>
      <c r="D948" s="369">
        <v>6.63</v>
      </c>
    </row>
    <row r="949" spans="1:4" ht="13.5">
      <c r="A949" s="202">
        <v>90961</v>
      </c>
      <c r="B949" s="202" t="s">
        <v>2704</v>
      </c>
      <c r="C949" s="202" t="s">
        <v>5</v>
      </c>
      <c r="D949" s="369">
        <v>1.78</v>
      </c>
    </row>
    <row r="950" spans="1:4" ht="13.5">
      <c r="A950" s="202">
        <v>90962</v>
      </c>
      <c r="B950" s="202" t="s">
        <v>2705</v>
      </c>
      <c r="C950" s="202" t="s">
        <v>5</v>
      </c>
      <c r="D950" s="369">
        <v>8.3000000000000007</v>
      </c>
    </row>
    <row r="951" spans="1:4" ht="13.5">
      <c r="A951" s="202">
        <v>90963</v>
      </c>
      <c r="B951" s="202" t="s">
        <v>2706</v>
      </c>
      <c r="C951" s="202" t="s">
        <v>5</v>
      </c>
      <c r="D951" s="369">
        <v>14.95</v>
      </c>
    </row>
    <row r="952" spans="1:4" ht="13.5">
      <c r="A952" s="202">
        <v>90968</v>
      </c>
      <c r="B952" s="202" t="s">
        <v>2707</v>
      </c>
      <c r="C952" s="202" t="s">
        <v>5</v>
      </c>
      <c r="D952" s="369">
        <v>6.65</v>
      </c>
    </row>
    <row r="953" spans="1:4" ht="13.5">
      <c r="A953" s="202">
        <v>90969</v>
      </c>
      <c r="B953" s="202" t="s">
        <v>2708</v>
      </c>
      <c r="C953" s="202" t="s">
        <v>5</v>
      </c>
      <c r="D953" s="369">
        <v>1.78</v>
      </c>
    </row>
    <row r="954" spans="1:4" ht="13.5">
      <c r="A954" s="202">
        <v>90970</v>
      </c>
      <c r="B954" s="202" t="s">
        <v>2709</v>
      </c>
      <c r="C954" s="202" t="s">
        <v>5</v>
      </c>
      <c r="D954" s="369">
        <v>8.33</v>
      </c>
    </row>
    <row r="955" spans="1:4" ht="13.5">
      <c r="A955" s="202">
        <v>90971</v>
      </c>
      <c r="B955" s="202" t="s">
        <v>2710</v>
      </c>
      <c r="C955" s="202" t="s">
        <v>5</v>
      </c>
      <c r="D955" s="369">
        <v>60.57</v>
      </c>
    </row>
    <row r="956" spans="1:4" ht="13.5">
      <c r="A956" s="202">
        <v>90975</v>
      </c>
      <c r="B956" s="202" t="s">
        <v>2711</v>
      </c>
      <c r="C956" s="202" t="s">
        <v>5</v>
      </c>
      <c r="D956" s="369">
        <v>16.899999999999999</v>
      </c>
    </row>
    <row r="957" spans="1:4" ht="13.5">
      <c r="A957" s="202">
        <v>90976</v>
      </c>
      <c r="B957" s="202" t="s">
        <v>2712</v>
      </c>
      <c r="C957" s="202" t="s">
        <v>5</v>
      </c>
      <c r="D957" s="369">
        <v>4.53</v>
      </c>
    </row>
    <row r="958" spans="1:4" ht="13.5">
      <c r="A958" s="202">
        <v>90977</v>
      </c>
      <c r="B958" s="202" t="s">
        <v>2713</v>
      </c>
      <c r="C958" s="202" t="s">
        <v>5</v>
      </c>
      <c r="D958" s="369">
        <v>21.15</v>
      </c>
    </row>
    <row r="959" spans="1:4" ht="13.5">
      <c r="A959" s="202">
        <v>90978</v>
      </c>
      <c r="B959" s="202" t="s">
        <v>2714</v>
      </c>
      <c r="C959" s="202" t="s">
        <v>5</v>
      </c>
      <c r="D959" s="369">
        <v>157.15</v>
      </c>
    </row>
    <row r="960" spans="1:4" ht="13.5">
      <c r="A960" s="202">
        <v>90992</v>
      </c>
      <c r="B960" s="202" t="s">
        <v>2715</v>
      </c>
      <c r="C960" s="202" t="s">
        <v>5</v>
      </c>
      <c r="D960" s="369">
        <v>7.89</v>
      </c>
    </row>
    <row r="961" spans="1:4" ht="13.5">
      <c r="A961" s="202">
        <v>90993</v>
      </c>
      <c r="B961" s="202" t="s">
        <v>2716</v>
      </c>
      <c r="C961" s="202" t="s">
        <v>5</v>
      </c>
      <c r="D961" s="369">
        <v>2.11</v>
      </c>
    </row>
    <row r="962" spans="1:4" ht="13.5">
      <c r="A962" s="202">
        <v>90994</v>
      </c>
      <c r="B962" s="202" t="s">
        <v>2717</v>
      </c>
      <c r="C962" s="202" t="s">
        <v>5</v>
      </c>
      <c r="D962" s="369">
        <v>9.8699999999999992</v>
      </c>
    </row>
    <row r="963" spans="1:4" ht="13.5">
      <c r="A963" s="202">
        <v>90995</v>
      </c>
      <c r="B963" s="202" t="s">
        <v>2718</v>
      </c>
      <c r="C963" s="202" t="s">
        <v>5</v>
      </c>
      <c r="D963" s="369">
        <v>82.28</v>
      </c>
    </row>
    <row r="964" spans="1:4" ht="13.5">
      <c r="A964" s="202">
        <v>91021</v>
      </c>
      <c r="B964" s="202" t="s">
        <v>2719</v>
      </c>
      <c r="C964" s="202" t="s">
        <v>5</v>
      </c>
      <c r="D964" s="369">
        <v>12.67</v>
      </c>
    </row>
    <row r="965" spans="1:4" ht="13.5">
      <c r="A965" s="202">
        <v>91026</v>
      </c>
      <c r="B965" s="202" t="s">
        <v>2720</v>
      </c>
      <c r="C965" s="202" t="s">
        <v>5</v>
      </c>
      <c r="D965" s="369">
        <v>24.32</v>
      </c>
    </row>
    <row r="966" spans="1:4" ht="13.5">
      <c r="A966" s="202">
        <v>91027</v>
      </c>
      <c r="B966" s="202" t="s">
        <v>2721</v>
      </c>
      <c r="C966" s="202" t="s">
        <v>5</v>
      </c>
      <c r="D966" s="369">
        <v>9.7799999999999994</v>
      </c>
    </row>
    <row r="967" spans="1:4" ht="13.5">
      <c r="A967" s="202">
        <v>91028</v>
      </c>
      <c r="B967" s="202" t="s">
        <v>2722</v>
      </c>
      <c r="C967" s="202" t="s">
        <v>5</v>
      </c>
      <c r="D967" s="369">
        <v>3.95</v>
      </c>
    </row>
    <row r="968" spans="1:4" ht="13.5">
      <c r="A968" s="202">
        <v>91029</v>
      </c>
      <c r="B968" s="202" t="s">
        <v>2723</v>
      </c>
      <c r="C968" s="202" t="s">
        <v>5</v>
      </c>
      <c r="D968" s="369">
        <v>44.71</v>
      </c>
    </row>
    <row r="969" spans="1:4" ht="13.5">
      <c r="A969" s="202">
        <v>91030</v>
      </c>
      <c r="B969" s="202" t="s">
        <v>2724</v>
      </c>
      <c r="C969" s="202" t="s">
        <v>5</v>
      </c>
      <c r="D969" s="369">
        <v>146.62</v>
      </c>
    </row>
    <row r="970" spans="1:4" ht="13.5">
      <c r="A970" s="202">
        <v>91273</v>
      </c>
      <c r="B970" s="202" t="s">
        <v>2725</v>
      </c>
      <c r="C970" s="202" t="s">
        <v>5</v>
      </c>
      <c r="D970" s="369">
        <v>0.48</v>
      </c>
    </row>
    <row r="971" spans="1:4" ht="13.5">
      <c r="A971" s="202">
        <v>91274</v>
      </c>
      <c r="B971" s="202" t="s">
        <v>2726</v>
      </c>
      <c r="C971" s="202" t="s">
        <v>5</v>
      </c>
      <c r="D971" s="369">
        <v>0.13</v>
      </c>
    </row>
    <row r="972" spans="1:4" ht="13.5">
      <c r="A972" s="202">
        <v>91275</v>
      </c>
      <c r="B972" s="202" t="s">
        <v>2727</v>
      </c>
      <c r="C972" s="202" t="s">
        <v>5</v>
      </c>
      <c r="D972" s="369">
        <v>0.61</v>
      </c>
    </row>
    <row r="973" spans="1:4" ht="13.5">
      <c r="A973" s="202">
        <v>91276</v>
      </c>
      <c r="B973" s="202" t="s">
        <v>2728</v>
      </c>
      <c r="C973" s="202" t="s">
        <v>5</v>
      </c>
      <c r="D973" s="369">
        <v>8.48</v>
      </c>
    </row>
    <row r="974" spans="1:4" ht="13.5">
      <c r="A974" s="202">
        <v>91279</v>
      </c>
      <c r="B974" s="202" t="s">
        <v>2729</v>
      </c>
      <c r="C974" s="202" t="s">
        <v>5</v>
      </c>
      <c r="D974" s="369">
        <v>0.74</v>
      </c>
    </row>
    <row r="975" spans="1:4" ht="13.5">
      <c r="A975" s="202">
        <v>91280</v>
      </c>
      <c r="B975" s="202" t="s">
        <v>2730</v>
      </c>
      <c r="C975" s="202" t="s">
        <v>5</v>
      </c>
      <c r="D975" s="369">
        <v>0.16</v>
      </c>
    </row>
    <row r="976" spans="1:4" ht="13.5">
      <c r="A976" s="202">
        <v>91281</v>
      </c>
      <c r="B976" s="202" t="s">
        <v>2731</v>
      </c>
      <c r="C976" s="202" t="s">
        <v>5</v>
      </c>
      <c r="D976" s="369">
        <v>0.94</v>
      </c>
    </row>
    <row r="977" spans="1:4" ht="13.5">
      <c r="A977" s="202">
        <v>91282</v>
      </c>
      <c r="B977" s="202" t="s">
        <v>2732</v>
      </c>
      <c r="C977" s="202" t="s">
        <v>5</v>
      </c>
      <c r="D977" s="369">
        <v>8.5399999999999991</v>
      </c>
    </row>
    <row r="978" spans="1:4" ht="13.5">
      <c r="A978" s="202">
        <v>91354</v>
      </c>
      <c r="B978" s="202" t="s">
        <v>2733</v>
      </c>
      <c r="C978" s="202" t="s">
        <v>5</v>
      </c>
      <c r="D978" s="369">
        <v>17.440000000000001</v>
      </c>
    </row>
    <row r="979" spans="1:4" ht="13.5">
      <c r="A979" s="202">
        <v>91355</v>
      </c>
      <c r="B979" s="202" t="s">
        <v>2734</v>
      </c>
      <c r="C979" s="202" t="s">
        <v>5</v>
      </c>
      <c r="D979" s="369">
        <v>7.17</v>
      </c>
    </row>
    <row r="980" spans="1:4" ht="13.5">
      <c r="A980" s="202">
        <v>91356</v>
      </c>
      <c r="B980" s="202" t="s">
        <v>2735</v>
      </c>
      <c r="C980" s="202" t="s">
        <v>5</v>
      </c>
      <c r="D980" s="369">
        <v>2.89</v>
      </c>
    </row>
    <row r="981" spans="1:4" ht="13.5">
      <c r="A981" s="202">
        <v>91359</v>
      </c>
      <c r="B981" s="202" t="s">
        <v>2736</v>
      </c>
      <c r="C981" s="202" t="s">
        <v>5</v>
      </c>
      <c r="D981" s="369">
        <v>20.68</v>
      </c>
    </row>
    <row r="982" spans="1:4" ht="13.5">
      <c r="A982" s="202">
        <v>91360</v>
      </c>
      <c r="B982" s="202" t="s">
        <v>2737</v>
      </c>
      <c r="C982" s="202" t="s">
        <v>5</v>
      </c>
      <c r="D982" s="369">
        <v>7.92</v>
      </c>
    </row>
    <row r="983" spans="1:4" ht="13.5">
      <c r="A983" s="202">
        <v>91361</v>
      </c>
      <c r="B983" s="202" t="s">
        <v>2738</v>
      </c>
      <c r="C983" s="202" t="s">
        <v>5</v>
      </c>
      <c r="D983" s="369">
        <v>3.2</v>
      </c>
    </row>
    <row r="984" spans="1:4" ht="13.5">
      <c r="A984" s="202">
        <v>91367</v>
      </c>
      <c r="B984" s="202" t="s">
        <v>2739</v>
      </c>
      <c r="C984" s="202" t="s">
        <v>5</v>
      </c>
      <c r="D984" s="369">
        <v>21.54</v>
      </c>
    </row>
    <row r="985" spans="1:4" ht="13.5">
      <c r="A985" s="202">
        <v>91368</v>
      </c>
      <c r="B985" s="202" t="s">
        <v>2740</v>
      </c>
      <c r="C985" s="202" t="s">
        <v>5</v>
      </c>
      <c r="D985" s="369">
        <v>8.33</v>
      </c>
    </row>
    <row r="986" spans="1:4" ht="13.5">
      <c r="A986" s="202">
        <v>91369</v>
      </c>
      <c r="B986" s="202" t="s">
        <v>2741</v>
      </c>
      <c r="C986" s="202" t="s">
        <v>5</v>
      </c>
      <c r="D986" s="369">
        <v>3.36</v>
      </c>
    </row>
    <row r="987" spans="1:4" ht="13.5">
      <c r="A987" s="202">
        <v>91375</v>
      </c>
      <c r="B987" s="202" t="s">
        <v>2742</v>
      </c>
      <c r="C987" s="202" t="s">
        <v>5</v>
      </c>
      <c r="D987" s="369">
        <v>19.149999999999999</v>
      </c>
    </row>
    <row r="988" spans="1:4" ht="13.5">
      <c r="A988" s="202">
        <v>91376</v>
      </c>
      <c r="B988" s="202" t="s">
        <v>2743</v>
      </c>
      <c r="C988" s="202" t="s">
        <v>5</v>
      </c>
      <c r="D988" s="369">
        <v>7.87</v>
      </c>
    </row>
    <row r="989" spans="1:4" ht="13.5">
      <c r="A989" s="202">
        <v>91377</v>
      </c>
      <c r="B989" s="202" t="s">
        <v>2744</v>
      </c>
      <c r="C989" s="202" t="s">
        <v>5</v>
      </c>
      <c r="D989" s="369">
        <v>3.18</v>
      </c>
    </row>
    <row r="990" spans="1:4" ht="13.5">
      <c r="A990" s="202">
        <v>91380</v>
      </c>
      <c r="B990" s="202" t="s">
        <v>2745</v>
      </c>
      <c r="C990" s="202" t="s">
        <v>5</v>
      </c>
      <c r="D990" s="369">
        <v>28.33</v>
      </c>
    </row>
    <row r="991" spans="1:4" ht="13.5">
      <c r="A991" s="202">
        <v>91381</v>
      </c>
      <c r="B991" s="202" t="s">
        <v>2746</v>
      </c>
      <c r="C991" s="202" t="s">
        <v>5</v>
      </c>
      <c r="D991" s="369">
        <v>10.95</v>
      </c>
    </row>
    <row r="992" spans="1:4" ht="13.5">
      <c r="A992" s="202">
        <v>91382</v>
      </c>
      <c r="B992" s="202" t="s">
        <v>2747</v>
      </c>
      <c r="C992" s="202" t="s">
        <v>5</v>
      </c>
      <c r="D992" s="369">
        <v>4.42</v>
      </c>
    </row>
    <row r="993" spans="1:4" ht="13.5">
      <c r="A993" s="202">
        <v>91383</v>
      </c>
      <c r="B993" s="202" t="s">
        <v>2748</v>
      </c>
      <c r="C993" s="202" t="s">
        <v>5</v>
      </c>
      <c r="D993" s="369">
        <v>51.18</v>
      </c>
    </row>
    <row r="994" spans="1:4" ht="13.5">
      <c r="A994" s="202">
        <v>91384</v>
      </c>
      <c r="B994" s="202" t="s">
        <v>2749</v>
      </c>
      <c r="C994" s="202" t="s">
        <v>5</v>
      </c>
      <c r="D994" s="369">
        <v>141.72</v>
      </c>
    </row>
    <row r="995" spans="1:4" ht="13.5">
      <c r="A995" s="202">
        <v>91390</v>
      </c>
      <c r="B995" s="202" t="s">
        <v>2750</v>
      </c>
      <c r="C995" s="202" t="s">
        <v>5</v>
      </c>
      <c r="D995" s="369">
        <v>18.87</v>
      </c>
    </row>
    <row r="996" spans="1:4" ht="13.5">
      <c r="A996" s="202">
        <v>91391</v>
      </c>
      <c r="B996" s="202" t="s">
        <v>2751</v>
      </c>
      <c r="C996" s="202" t="s">
        <v>5</v>
      </c>
      <c r="D996" s="369">
        <v>7.54</v>
      </c>
    </row>
    <row r="997" spans="1:4" ht="13.5">
      <c r="A997" s="202">
        <v>91392</v>
      </c>
      <c r="B997" s="202" t="s">
        <v>2752</v>
      </c>
      <c r="C997" s="202" t="s">
        <v>5</v>
      </c>
      <c r="D997" s="369">
        <v>3.04</v>
      </c>
    </row>
    <row r="998" spans="1:4" ht="13.5">
      <c r="A998" s="202">
        <v>91396</v>
      </c>
      <c r="B998" s="202" t="s">
        <v>2753</v>
      </c>
      <c r="C998" s="202" t="s">
        <v>5</v>
      </c>
      <c r="D998" s="369">
        <v>28.71</v>
      </c>
    </row>
    <row r="999" spans="1:4" ht="13.5">
      <c r="A999" s="202">
        <v>91397</v>
      </c>
      <c r="B999" s="202" t="s">
        <v>2754</v>
      </c>
      <c r="C999" s="202" t="s">
        <v>5</v>
      </c>
      <c r="D999" s="369">
        <v>11.11</v>
      </c>
    </row>
    <row r="1000" spans="1:4" ht="13.5">
      <c r="A1000" s="202">
        <v>91398</v>
      </c>
      <c r="B1000" s="202" t="s">
        <v>2755</v>
      </c>
      <c r="C1000" s="202" t="s">
        <v>5</v>
      </c>
      <c r="D1000" s="369">
        <v>4.49</v>
      </c>
    </row>
    <row r="1001" spans="1:4" ht="13.5">
      <c r="A1001" s="202">
        <v>91402</v>
      </c>
      <c r="B1001" s="202" t="s">
        <v>2756</v>
      </c>
      <c r="C1001" s="202" t="s">
        <v>5</v>
      </c>
      <c r="D1001" s="369">
        <v>3.49</v>
      </c>
    </row>
    <row r="1002" spans="1:4" ht="13.5">
      <c r="A1002" s="202">
        <v>91466</v>
      </c>
      <c r="B1002" s="202" t="s">
        <v>2757</v>
      </c>
      <c r="C1002" s="202" t="s">
        <v>5</v>
      </c>
      <c r="D1002" s="369">
        <v>3.98</v>
      </c>
    </row>
    <row r="1003" spans="1:4" ht="13.5">
      <c r="A1003" s="202">
        <v>91467</v>
      </c>
      <c r="B1003" s="202" t="s">
        <v>2758</v>
      </c>
      <c r="C1003" s="202" t="s">
        <v>5</v>
      </c>
      <c r="D1003" s="369">
        <v>158.05000000000001</v>
      </c>
    </row>
    <row r="1004" spans="1:4" ht="13.5">
      <c r="A1004" s="202">
        <v>91468</v>
      </c>
      <c r="B1004" s="202" t="s">
        <v>18912</v>
      </c>
      <c r="C1004" s="202" t="s">
        <v>5</v>
      </c>
      <c r="D1004" s="369">
        <v>22.63</v>
      </c>
    </row>
    <row r="1005" spans="1:4" ht="13.5">
      <c r="A1005" s="202">
        <v>91469</v>
      </c>
      <c r="B1005" s="202" t="s">
        <v>18913</v>
      </c>
      <c r="C1005" s="202" t="s">
        <v>5</v>
      </c>
      <c r="D1005" s="369">
        <v>9.9</v>
      </c>
    </row>
    <row r="1006" spans="1:4" ht="13.5">
      <c r="A1006" s="202">
        <v>91484</v>
      </c>
      <c r="B1006" s="202" t="s">
        <v>18914</v>
      </c>
      <c r="C1006" s="202" t="s">
        <v>5</v>
      </c>
      <c r="D1006" s="369">
        <v>7.54</v>
      </c>
    </row>
    <row r="1007" spans="1:4" ht="13.5">
      <c r="A1007" s="202">
        <v>91485</v>
      </c>
      <c r="B1007" s="202" t="s">
        <v>18915</v>
      </c>
      <c r="C1007" s="202" t="s">
        <v>5</v>
      </c>
      <c r="D1007" s="369">
        <v>163.07</v>
      </c>
    </row>
    <row r="1008" spans="1:4" ht="13.5">
      <c r="A1008" s="202">
        <v>91529</v>
      </c>
      <c r="B1008" s="202" t="s">
        <v>2759</v>
      </c>
      <c r="C1008" s="202" t="s">
        <v>5</v>
      </c>
      <c r="D1008" s="369">
        <v>0.72</v>
      </c>
    </row>
    <row r="1009" spans="1:4" ht="13.5">
      <c r="A1009" s="202">
        <v>91530</v>
      </c>
      <c r="B1009" s="202" t="s">
        <v>2760</v>
      </c>
      <c r="C1009" s="202" t="s">
        <v>5</v>
      </c>
      <c r="D1009" s="369">
        <v>0.19</v>
      </c>
    </row>
    <row r="1010" spans="1:4" ht="13.5">
      <c r="A1010" s="202">
        <v>91531</v>
      </c>
      <c r="B1010" s="202" t="s">
        <v>2761</v>
      </c>
      <c r="C1010" s="202" t="s">
        <v>5</v>
      </c>
      <c r="D1010" s="369">
        <v>0.9</v>
      </c>
    </row>
    <row r="1011" spans="1:4" ht="13.5">
      <c r="A1011" s="202">
        <v>91532</v>
      </c>
      <c r="B1011" s="202" t="s">
        <v>2762</v>
      </c>
      <c r="C1011" s="202" t="s">
        <v>5</v>
      </c>
      <c r="D1011" s="369">
        <v>6.06</v>
      </c>
    </row>
    <row r="1012" spans="1:4" ht="13.5">
      <c r="A1012" s="202">
        <v>91629</v>
      </c>
      <c r="B1012" s="202" t="s">
        <v>2763</v>
      </c>
      <c r="C1012" s="202" t="s">
        <v>5</v>
      </c>
      <c r="D1012" s="369">
        <v>21.27</v>
      </c>
    </row>
    <row r="1013" spans="1:4" ht="13.5">
      <c r="A1013" s="202">
        <v>91630</v>
      </c>
      <c r="B1013" s="202" t="s">
        <v>2764</v>
      </c>
      <c r="C1013" s="202" t="s">
        <v>5</v>
      </c>
      <c r="D1013" s="369">
        <v>7.91</v>
      </c>
    </row>
    <row r="1014" spans="1:4" ht="13.5">
      <c r="A1014" s="202">
        <v>91631</v>
      </c>
      <c r="B1014" s="202" t="s">
        <v>2765</v>
      </c>
      <c r="C1014" s="202" t="s">
        <v>5</v>
      </c>
      <c r="D1014" s="369">
        <v>3.19</v>
      </c>
    </row>
    <row r="1015" spans="1:4" ht="13.5">
      <c r="A1015" s="202">
        <v>91632</v>
      </c>
      <c r="B1015" s="202" t="s">
        <v>2766</v>
      </c>
      <c r="C1015" s="202" t="s">
        <v>5</v>
      </c>
      <c r="D1015" s="369">
        <v>36.47</v>
      </c>
    </row>
    <row r="1016" spans="1:4" ht="13.5">
      <c r="A1016" s="202">
        <v>91633</v>
      </c>
      <c r="B1016" s="202" t="s">
        <v>2767</v>
      </c>
      <c r="C1016" s="202" t="s">
        <v>5</v>
      </c>
      <c r="D1016" s="369">
        <v>133.77000000000001</v>
      </c>
    </row>
    <row r="1017" spans="1:4" ht="13.5">
      <c r="A1017" s="202">
        <v>91640</v>
      </c>
      <c r="B1017" s="202" t="s">
        <v>2768</v>
      </c>
      <c r="C1017" s="202" t="s">
        <v>5</v>
      </c>
      <c r="D1017" s="369">
        <v>40.75</v>
      </c>
    </row>
    <row r="1018" spans="1:4" ht="13.5">
      <c r="A1018" s="202">
        <v>91641</v>
      </c>
      <c r="B1018" s="202" t="s">
        <v>2769</v>
      </c>
      <c r="C1018" s="202" t="s">
        <v>5</v>
      </c>
      <c r="D1018" s="369">
        <v>16.45</v>
      </c>
    </row>
    <row r="1019" spans="1:4" ht="13.5">
      <c r="A1019" s="202">
        <v>91642</v>
      </c>
      <c r="B1019" s="202" t="s">
        <v>2770</v>
      </c>
      <c r="C1019" s="202" t="s">
        <v>5</v>
      </c>
      <c r="D1019" s="369">
        <v>6.64</v>
      </c>
    </row>
    <row r="1020" spans="1:4" ht="13.5">
      <c r="A1020" s="202">
        <v>91643</v>
      </c>
      <c r="B1020" s="202" t="s">
        <v>2771</v>
      </c>
      <c r="C1020" s="202" t="s">
        <v>5</v>
      </c>
      <c r="D1020" s="369">
        <v>73.56</v>
      </c>
    </row>
    <row r="1021" spans="1:4" ht="13.5">
      <c r="A1021" s="202">
        <v>91644</v>
      </c>
      <c r="B1021" s="202" t="s">
        <v>2772</v>
      </c>
      <c r="C1021" s="202" t="s">
        <v>5</v>
      </c>
      <c r="D1021" s="369">
        <v>301.02999999999997</v>
      </c>
    </row>
    <row r="1022" spans="1:4" ht="13.5">
      <c r="A1022" s="202">
        <v>91688</v>
      </c>
      <c r="B1022" s="202" t="s">
        <v>2773</v>
      </c>
      <c r="C1022" s="202" t="s">
        <v>5</v>
      </c>
      <c r="D1022" s="369">
        <v>0.08</v>
      </c>
    </row>
    <row r="1023" spans="1:4" ht="13.5">
      <c r="A1023" s="202">
        <v>91689</v>
      </c>
      <c r="B1023" s="202" t="s">
        <v>2774</v>
      </c>
      <c r="C1023" s="202" t="s">
        <v>5</v>
      </c>
      <c r="D1023" s="369">
        <v>0.01</v>
      </c>
    </row>
    <row r="1024" spans="1:4" ht="13.5">
      <c r="A1024" s="202">
        <v>91690</v>
      </c>
      <c r="B1024" s="202" t="s">
        <v>2775</v>
      </c>
      <c r="C1024" s="202" t="s">
        <v>5</v>
      </c>
      <c r="D1024" s="369">
        <v>0.06</v>
      </c>
    </row>
    <row r="1025" spans="1:4" ht="13.5">
      <c r="A1025" s="202">
        <v>91691</v>
      </c>
      <c r="B1025" s="202" t="s">
        <v>2776</v>
      </c>
      <c r="C1025" s="202" t="s">
        <v>5</v>
      </c>
      <c r="D1025" s="369">
        <v>1.21</v>
      </c>
    </row>
    <row r="1026" spans="1:4" ht="13.5">
      <c r="A1026" s="202">
        <v>92040</v>
      </c>
      <c r="B1026" s="202" t="s">
        <v>2777</v>
      </c>
      <c r="C1026" s="202" t="s">
        <v>5</v>
      </c>
      <c r="D1026" s="369">
        <v>6.47</v>
      </c>
    </row>
    <row r="1027" spans="1:4" ht="13.5">
      <c r="A1027" s="202">
        <v>92041</v>
      </c>
      <c r="B1027" s="202" t="s">
        <v>2778</v>
      </c>
      <c r="C1027" s="202" t="s">
        <v>5</v>
      </c>
      <c r="D1027" s="369">
        <v>1.33</v>
      </c>
    </row>
    <row r="1028" spans="1:4" ht="13.5">
      <c r="A1028" s="202">
        <v>92042</v>
      </c>
      <c r="B1028" s="202" t="s">
        <v>2779</v>
      </c>
      <c r="C1028" s="202" t="s">
        <v>5</v>
      </c>
      <c r="D1028" s="369">
        <v>5.39</v>
      </c>
    </row>
    <row r="1029" spans="1:4" ht="13.5">
      <c r="A1029" s="202">
        <v>92101</v>
      </c>
      <c r="B1029" s="202" t="s">
        <v>18916</v>
      </c>
      <c r="C1029" s="202" t="s">
        <v>5</v>
      </c>
      <c r="D1029" s="369">
        <v>41.07</v>
      </c>
    </row>
    <row r="1030" spans="1:4" ht="13.5">
      <c r="A1030" s="202">
        <v>92102</v>
      </c>
      <c r="B1030" s="202" t="s">
        <v>18917</v>
      </c>
      <c r="C1030" s="202" t="s">
        <v>5</v>
      </c>
      <c r="D1030" s="369">
        <v>13.95</v>
      </c>
    </row>
    <row r="1031" spans="1:4" ht="13.5">
      <c r="A1031" s="202">
        <v>92103</v>
      </c>
      <c r="B1031" s="202" t="s">
        <v>18918</v>
      </c>
      <c r="C1031" s="202" t="s">
        <v>5</v>
      </c>
      <c r="D1031" s="369">
        <v>9.75</v>
      </c>
    </row>
    <row r="1032" spans="1:4" ht="13.5">
      <c r="A1032" s="202">
        <v>92104</v>
      </c>
      <c r="B1032" s="202" t="s">
        <v>18919</v>
      </c>
      <c r="C1032" s="202" t="s">
        <v>5</v>
      </c>
      <c r="D1032" s="369">
        <v>67.39</v>
      </c>
    </row>
    <row r="1033" spans="1:4" ht="13.5">
      <c r="A1033" s="202">
        <v>92105</v>
      </c>
      <c r="B1033" s="202" t="s">
        <v>18920</v>
      </c>
      <c r="C1033" s="202" t="s">
        <v>5</v>
      </c>
      <c r="D1033" s="369">
        <v>176.22</v>
      </c>
    </row>
    <row r="1034" spans="1:4" ht="13.5">
      <c r="A1034" s="202">
        <v>92108</v>
      </c>
      <c r="B1034" s="202" t="s">
        <v>18921</v>
      </c>
      <c r="C1034" s="202" t="s">
        <v>5</v>
      </c>
      <c r="D1034" s="369">
        <v>0.84</v>
      </c>
    </row>
    <row r="1035" spans="1:4" ht="13.5">
      <c r="A1035" s="202">
        <v>92109</v>
      </c>
      <c r="B1035" s="202" t="s">
        <v>18922</v>
      </c>
      <c r="C1035" s="202" t="s">
        <v>5</v>
      </c>
      <c r="D1035" s="369">
        <v>0.2</v>
      </c>
    </row>
    <row r="1036" spans="1:4" ht="13.5">
      <c r="A1036" s="202">
        <v>92110</v>
      </c>
      <c r="B1036" s="202" t="s">
        <v>18923</v>
      </c>
      <c r="C1036" s="202" t="s">
        <v>5</v>
      </c>
      <c r="D1036" s="369">
        <v>1.1299999999999999</v>
      </c>
    </row>
    <row r="1037" spans="1:4" ht="13.5">
      <c r="A1037" s="202">
        <v>92111</v>
      </c>
      <c r="B1037" s="202" t="s">
        <v>18924</v>
      </c>
      <c r="C1037" s="202" t="s">
        <v>5</v>
      </c>
      <c r="D1037" s="369">
        <v>1.1100000000000001</v>
      </c>
    </row>
    <row r="1038" spans="1:4" ht="13.5">
      <c r="A1038" s="202">
        <v>92114</v>
      </c>
      <c r="B1038" s="202" t="s">
        <v>18925</v>
      </c>
      <c r="C1038" s="202" t="s">
        <v>5</v>
      </c>
      <c r="D1038" s="369">
        <v>0.22</v>
      </c>
    </row>
    <row r="1039" spans="1:4" ht="13.5">
      <c r="A1039" s="202">
        <v>92115</v>
      </c>
      <c r="B1039" s="202" t="s">
        <v>18926</v>
      </c>
      <c r="C1039" s="202" t="s">
        <v>5</v>
      </c>
      <c r="D1039" s="369">
        <v>0.04</v>
      </c>
    </row>
    <row r="1040" spans="1:4" ht="13.5">
      <c r="A1040" s="202">
        <v>92116</v>
      </c>
      <c r="B1040" s="202" t="s">
        <v>18927</v>
      </c>
      <c r="C1040" s="202" t="s">
        <v>5</v>
      </c>
      <c r="D1040" s="369">
        <v>0.15</v>
      </c>
    </row>
    <row r="1041" spans="1:4" ht="13.5">
      <c r="A1041" s="202">
        <v>92133</v>
      </c>
      <c r="B1041" s="202" t="s">
        <v>2780</v>
      </c>
      <c r="C1041" s="202" t="s">
        <v>5</v>
      </c>
      <c r="D1041" s="369">
        <v>13.26</v>
      </c>
    </row>
    <row r="1042" spans="1:4" ht="13.5">
      <c r="A1042" s="202">
        <v>92134</v>
      </c>
      <c r="B1042" s="202" t="s">
        <v>2781</v>
      </c>
      <c r="C1042" s="202" t="s">
        <v>5</v>
      </c>
      <c r="D1042" s="369">
        <v>4.08</v>
      </c>
    </row>
    <row r="1043" spans="1:4" ht="13.5">
      <c r="A1043" s="202">
        <v>92135</v>
      </c>
      <c r="B1043" s="202" t="s">
        <v>2782</v>
      </c>
      <c r="C1043" s="202" t="s">
        <v>5</v>
      </c>
      <c r="D1043" s="369">
        <v>1.65</v>
      </c>
    </row>
    <row r="1044" spans="1:4" ht="13.5">
      <c r="A1044" s="202">
        <v>92136</v>
      </c>
      <c r="B1044" s="202" t="s">
        <v>2783</v>
      </c>
      <c r="C1044" s="202" t="s">
        <v>5</v>
      </c>
      <c r="D1044" s="369">
        <v>16.579999999999998</v>
      </c>
    </row>
    <row r="1045" spans="1:4" ht="13.5">
      <c r="A1045" s="202">
        <v>92137</v>
      </c>
      <c r="B1045" s="202" t="s">
        <v>2784</v>
      </c>
      <c r="C1045" s="202" t="s">
        <v>5</v>
      </c>
      <c r="D1045" s="369">
        <v>35.22</v>
      </c>
    </row>
    <row r="1046" spans="1:4" ht="13.5">
      <c r="A1046" s="202">
        <v>92140</v>
      </c>
      <c r="B1046" s="202" t="s">
        <v>2785</v>
      </c>
      <c r="C1046" s="202" t="s">
        <v>5</v>
      </c>
      <c r="D1046" s="369">
        <v>4.8600000000000003</v>
      </c>
    </row>
    <row r="1047" spans="1:4" ht="13.5">
      <c r="A1047" s="202">
        <v>92141</v>
      </c>
      <c r="B1047" s="202" t="s">
        <v>2786</v>
      </c>
      <c r="C1047" s="202" t="s">
        <v>5</v>
      </c>
      <c r="D1047" s="369">
        <v>1.49</v>
      </c>
    </row>
    <row r="1048" spans="1:4" ht="13.5">
      <c r="A1048" s="202">
        <v>92142</v>
      </c>
      <c r="B1048" s="202" t="s">
        <v>2787</v>
      </c>
      <c r="C1048" s="202" t="s">
        <v>5</v>
      </c>
      <c r="D1048" s="369">
        <v>0.6</v>
      </c>
    </row>
    <row r="1049" spans="1:4" ht="13.5">
      <c r="A1049" s="202">
        <v>92143</v>
      </c>
      <c r="B1049" s="202" t="s">
        <v>2788</v>
      </c>
      <c r="C1049" s="202" t="s">
        <v>5</v>
      </c>
      <c r="D1049" s="369">
        <v>6.07</v>
      </c>
    </row>
    <row r="1050" spans="1:4" ht="13.5">
      <c r="A1050" s="202">
        <v>92144</v>
      </c>
      <c r="B1050" s="202" t="s">
        <v>2789</v>
      </c>
      <c r="C1050" s="202" t="s">
        <v>5</v>
      </c>
      <c r="D1050" s="369">
        <v>39.4</v>
      </c>
    </row>
    <row r="1051" spans="1:4" ht="13.5">
      <c r="A1051" s="202">
        <v>92237</v>
      </c>
      <c r="B1051" s="202" t="s">
        <v>2790</v>
      </c>
      <c r="C1051" s="202" t="s">
        <v>5</v>
      </c>
      <c r="D1051" s="369">
        <v>29.67</v>
      </c>
    </row>
    <row r="1052" spans="1:4" ht="13.5">
      <c r="A1052" s="202">
        <v>92238</v>
      </c>
      <c r="B1052" s="202" t="s">
        <v>2791</v>
      </c>
      <c r="C1052" s="202" t="s">
        <v>5</v>
      </c>
      <c r="D1052" s="369">
        <v>11.96</v>
      </c>
    </row>
    <row r="1053" spans="1:4" ht="13.5">
      <c r="A1053" s="202">
        <v>92239</v>
      </c>
      <c r="B1053" s="202" t="s">
        <v>2792</v>
      </c>
      <c r="C1053" s="202" t="s">
        <v>5</v>
      </c>
      <c r="D1053" s="369">
        <v>4.82</v>
      </c>
    </row>
    <row r="1054" spans="1:4" ht="13.5">
      <c r="A1054" s="202">
        <v>92240</v>
      </c>
      <c r="B1054" s="202" t="s">
        <v>2793</v>
      </c>
      <c r="C1054" s="202" t="s">
        <v>5</v>
      </c>
      <c r="D1054" s="369">
        <v>53.31</v>
      </c>
    </row>
    <row r="1055" spans="1:4" ht="13.5">
      <c r="A1055" s="202">
        <v>92241</v>
      </c>
      <c r="B1055" s="202" t="s">
        <v>2794</v>
      </c>
      <c r="C1055" s="202" t="s">
        <v>5</v>
      </c>
      <c r="D1055" s="369">
        <v>275.97000000000003</v>
      </c>
    </row>
    <row r="1056" spans="1:4" ht="13.5">
      <c r="A1056" s="202">
        <v>92712</v>
      </c>
      <c r="B1056" s="202" t="s">
        <v>18928</v>
      </c>
      <c r="C1056" s="202" t="s">
        <v>5</v>
      </c>
      <c r="D1056" s="369">
        <v>0.14000000000000001</v>
      </c>
    </row>
    <row r="1057" spans="1:4" ht="13.5">
      <c r="A1057" s="202">
        <v>92713</v>
      </c>
      <c r="B1057" s="202" t="s">
        <v>18929</v>
      </c>
      <c r="C1057" s="202" t="s">
        <v>5</v>
      </c>
      <c r="D1057" s="369">
        <v>0.03</v>
      </c>
    </row>
    <row r="1058" spans="1:4" ht="13.5">
      <c r="A1058" s="202">
        <v>92714</v>
      </c>
      <c r="B1058" s="202" t="s">
        <v>18930</v>
      </c>
      <c r="C1058" s="202" t="s">
        <v>5</v>
      </c>
      <c r="D1058" s="369">
        <v>0.18</v>
      </c>
    </row>
    <row r="1059" spans="1:4" ht="13.5">
      <c r="A1059" s="202">
        <v>92715</v>
      </c>
      <c r="B1059" s="202" t="s">
        <v>18931</v>
      </c>
      <c r="C1059" s="202" t="s">
        <v>5</v>
      </c>
      <c r="D1059" s="369">
        <v>92.12</v>
      </c>
    </row>
    <row r="1060" spans="1:4" ht="13.5">
      <c r="A1060" s="202">
        <v>92956</v>
      </c>
      <c r="B1060" s="202" t="s">
        <v>2795</v>
      </c>
      <c r="C1060" s="202" t="s">
        <v>5</v>
      </c>
      <c r="D1060" s="369">
        <v>4.3</v>
      </c>
    </row>
    <row r="1061" spans="1:4" ht="13.5">
      <c r="A1061" s="202">
        <v>92957</v>
      </c>
      <c r="B1061" s="202" t="s">
        <v>2796</v>
      </c>
      <c r="C1061" s="202" t="s">
        <v>5</v>
      </c>
      <c r="D1061" s="369">
        <v>0.99</v>
      </c>
    </row>
    <row r="1062" spans="1:4" ht="13.5">
      <c r="A1062" s="202">
        <v>92958</v>
      </c>
      <c r="B1062" s="202" t="s">
        <v>2797</v>
      </c>
      <c r="C1062" s="202" t="s">
        <v>5</v>
      </c>
      <c r="D1062" s="369">
        <v>4.71</v>
      </c>
    </row>
    <row r="1063" spans="1:4" ht="13.5">
      <c r="A1063" s="202">
        <v>92959</v>
      </c>
      <c r="B1063" s="202" t="s">
        <v>2798</v>
      </c>
      <c r="C1063" s="202" t="s">
        <v>5</v>
      </c>
      <c r="D1063" s="369">
        <v>9.26</v>
      </c>
    </row>
    <row r="1064" spans="1:4" ht="13.5">
      <c r="A1064" s="202">
        <v>92963</v>
      </c>
      <c r="B1064" s="202" t="s">
        <v>2799</v>
      </c>
      <c r="C1064" s="202" t="s">
        <v>5</v>
      </c>
      <c r="D1064" s="369">
        <v>1.52</v>
      </c>
    </row>
    <row r="1065" spans="1:4" ht="13.5">
      <c r="A1065" s="202">
        <v>92964</v>
      </c>
      <c r="B1065" s="202" t="s">
        <v>2800</v>
      </c>
      <c r="C1065" s="202" t="s">
        <v>5</v>
      </c>
      <c r="D1065" s="369">
        <v>0.35</v>
      </c>
    </row>
    <row r="1066" spans="1:4" ht="13.5">
      <c r="A1066" s="202">
        <v>92965</v>
      </c>
      <c r="B1066" s="202" t="s">
        <v>2801</v>
      </c>
      <c r="C1066" s="202" t="s">
        <v>5</v>
      </c>
      <c r="D1066" s="369">
        <v>1.9</v>
      </c>
    </row>
    <row r="1067" spans="1:4" ht="13.5">
      <c r="A1067" s="202">
        <v>93220</v>
      </c>
      <c r="B1067" s="202" t="s">
        <v>2802</v>
      </c>
      <c r="C1067" s="202" t="s">
        <v>5</v>
      </c>
      <c r="D1067" s="369">
        <v>333.23</v>
      </c>
    </row>
    <row r="1068" spans="1:4" ht="13.5">
      <c r="A1068" s="202">
        <v>93221</v>
      </c>
      <c r="B1068" s="202" t="s">
        <v>2803</v>
      </c>
      <c r="C1068" s="202" t="s">
        <v>5</v>
      </c>
      <c r="D1068" s="369">
        <v>89.4</v>
      </c>
    </row>
    <row r="1069" spans="1:4" ht="13.5">
      <c r="A1069" s="202">
        <v>93222</v>
      </c>
      <c r="B1069" s="202" t="s">
        <v>2804</v>
      </c>
      <c r="C1069" s="202" t="s">
        <v>5</v>
      </c>
      <c r="D1069" s="369">
        <v>417.01</v>
      </c>
    </row>
    <row r="1070" spans="1:4" ht="13.5">
      <c r="A1070" s="202">
        <v>93223</v>
      </c>
      <c r="B1070" s="202" t="s">
        <v>2805</v>
      </c>
      <c r="C1070" s="202" t="s">
        <v>5</v>
      </c>
      <c r="D1070" s="369">
        <v>156.13</v>
      </c>
    </row>
    <row r="1071" spans="1:4" ht="13.5">
      <c r="A1071" s="202">
        <v>93229</v>
      </c>
      <c r="B1071" s="202" t="s">
        <v>7448</v>
      </c>
      <c r="C1071" s="202" t="s">
        <v>5</v>
      </c>
      <c r="D1071" s="369">
        <v>0.38</v>
      </c>
    </row>
    <row r="1072" spans="1:4" ht="13.5">
      <c r="A1072" s="202">
        <v>93230</v>
      </c>
      <c r="B1072" s="202" t="s">
        <v>7449</v>
      </c>
      <c r="C1072" s="202" t="s">
        <v>5</v>
      </c>
      <c r="D1072" s="369">
        <v>0.08</v>
      </c>
    </row>
    <row r="1073" spans="1:4" ht="13.5">
      <c r="A1073" s="202">
        <v>93231</v>
      </c>
      <c r="B1073" s="202" t="s">
        <v>7450</v>
      </c>
      <c r="C1073" s="202" t="s">
        <v>5</v>
      </c>
      <c r="D1073" s="369">
        <v>0.48</v>
      </c>
    </row>
    <row r="1074" spans="1:4" ht="13.5">
      <c r="A1074" s="202">
        <v>93232</v>
      </c>
      <c r="B1074" s="202" t="s">
        <v>7451</v>
      </c>
      <c r="C1074" s="202" t="s">
        <v>5</v>
      </c>
      <c r="D1074" s="369">
        <v>4.53</v>
      </c>
    </row>
    <row r="1075" spans="1:4" ht="13.5">
      <c r="A1075" s="202">
        <v>93235</v>
      </c>
      <c r="B1075" s="202" t="s">
        <v>2806</v>
      </c>
      <c r="C1075" s="202" t="s">
        <v>5</v>
      </c>
      <c r="D1075" s="369">
        <v>2.2000000000000002</v>
      </c>
    </row>
    <row r="1076" spans="1:4" ht="13.5">
      <c r="A1076" s="202">
        <v>93238</v>
      </c>
      <c r="B1076" s="202" t="s">
        <v>2807</v>
      </c>
      <c r="C1076" s="202" t="s">
        <v>5</v>
      </c>
      <c r="D1076" s="369">
        <v>2.59</v>
      </c>
    </row>
    <row r="1077" spans="1:4" ht="13.5">
      <c r="A1077" s="202">
        <v>93239</v>
      </c>
      <c r="B1077" s="202" t="s">
        <v>2808</v>
      </c>
      <c r="C1077" s="202" t="s">
        <v>5</v>
      </c>
      <c r="D1077" s="369">
        <v>11.75</v>
      </c>
    </row>
    <row r="1078" spans="1:4" ht="13.5">
      <c r="A1078" s="202">
        <v>93240</v>
      </c>
      <c r="B1078" s="202" t="s">
        <v>2809</v>
      </c>
      <c r="C1078" s="202" t="s">
        <v>5</v>
      </c>
      <c r="D1078" s="369">
        <v>11.96</v>
      </c>
    </row>
    <row r="1079" spans="1:4" ht="13.5">
      <c r="A1079" s="202">
        <v>93267</v>
      </c>
      <c r="B1079" s="202" t="s">
        <v>18932</v>
      </c>
      <c r="C1079" s="202" t="s">
        <v>5</v>
      </c>
      <c r="D1079" s="369">
        <v>28.78</v>
      </c>
    </row>
    <row r="1080" spans="1:4" ht="13.5">
      <c r="A1080" s="202">
        <v>93269</v>
      </c>
      <c r="B1080" s="202" t="s">
        <v>18933</v>
      </c>
      <c r="C1080" s="202" t="s">
        <v>5</v>
      </c>
      <c r="D1080" s="369">
        <v>9.7100000000000009</v>
      </c>
    </row>
    <row r="1081" spans="1:4" ht="13.5">
      <c r="A1081" s="202">
        <v>93270</v>
      </c>
      <c r="B1081" s="202" t="s">
        <v>18934</v>
      </c>
      <c r="C1081" s="202" t="s">
        <v>5</v>
      </c>
      <c r="D1081" s="369">
        <v>28.78</v>
      </c>
    </row>
    <row r="1082" spans="1:4" ht="13.5">
      <c r="A1082" s="202">
        <v>93271</v>
      </c>
      <c r="B1082" s="202" t="s">
        <v>18935</v>
      </c>
      <c r="C1082" s="202" t="s">
        <v>5</v>
      </c>
      <c r="D1082" s="369">
        <v>8.32</v>
      </c>
    </row>
    <row r="1083" spans="1:4" ht="13.5">
      <c r="A1083" s="202">
        <v>93277</v>
      </c>
      <c r="B1083" s="202" t="s">
        <v>2810</v>
      </c>
      <c r="C1083" s="202" t="s">
        <v>5</v>
      </c>
      <c r="D1083" s="369">
        <v>0.3</v>
      </c>
    </row>
    <row r="1084" spans="1:4" ht="13.5">
      <c r="A1084" s="202">
        <v>93278</v>
      </c>
      <c r="B1084" s="202" t="s">
        <v>2811</v>
      </c>
      <c r="C1084" s="202" t="s">
        <v>5</v>
      </c>
      <c r="D1084" s="369">
        <v>0.06</v>
      </c>
    </row>
    <row r="1085" spans="1:4" ht="13.5">
      <c r="A1085" s="202">
        <v>93279</v>
      </c>
      <c r="B1085" s="202" t="s">
        <v>2812</v>
      </c>
      <c r="C1085" s="202" t="s">
        <v>5</v>
      </c>
      <c r="D1085" s="369">
        <v>0.28000000000000003</v>
      </c>
    </row>
    <row r="1086" spans="1:4" ht="13.5">
      <c r="A1086" s="202">
        <v>93280</v>
      </c>
      <c r="B1086" s="202" t="s">
        <v>2813</v>
      </c>
      <c r="C1086" s="202" t="s">
        <v>5</v>
      </c>
      <c r="D1086" s="369">
        <v>0.69</v>
      </c>
    </row>
    <row r="1087" spans="1:4" ht="13.5">
      <c r="A1087" s="202">
        <v>93283</v>
      </c>
      <c r="B1087" s="202" t="s">
        <v>2814</v>
      </c>
      <c r="C1087" s="202" t="s">
        <v>5</v>
      </c>
      <c r="D1087" s="369">
        <v>96.78</v>
      </c>
    </row>
    <row r="1088" spans="1:4" ht="13.5">
      <c r="A1088" s="202">
        <v>93284</v>
      </c>
      <c r="B1088" s="202" t="s">
        <v>2815</v>
      </c>
      <c r="C1088" s="202" t="s">
        <v>5</v>
      </c>
      <c r="D1088" s="369">
        <v>34.11</v>
      </c>
    </row>
    <row r="1089" spans="1:4" ht="13.5">
      <c r="A1089" s="202">
        <v>93285</v>
      </c>
      <c r="B1089" s="202" t="s">
        <v>2816</v>
      </c>
      <c r="C1089" s="202" t="s">
        <v>5</v>
      </c>
      <c r="D1089" s="369">
        <v>155.57</v>
      </c>
    </row>
    <row r="1090" spans="1:4" ht="13.5">
      <c r="A1090" s="202">
        <v>93286</v>
      </c>
      <c r="B1090" s="202" t="s">
        <v>2817</v>
      </c>
      <c r="C1090" s="202" t="s">
        <v>5</v>
      </c>
      <c r="D1090" s="369">
        <v>11.57</v>
      </c>
    </row>
    <row r="1091" spans="1:4" ht="13.5">
      <c r="A1091" s="202">
        <v>93296</v>
      </c>
      <c r="B1091" s="202" t="s">
        <v>2818</v>
      </c>
      <c r="C1091" s="202" t="s">
        <v>5</v>
      </c>
      <c r="D1091" s="369">
        <v>13.79</v>
      </c>
    </row>
    <row r="1092" spans="1:4" ht="13.5">
      <c r="A1092" s="202">
        <v>93397</v>
      </c>
      <c r="B1092" s="202" t="s">
        <v>2819</v>
      </c>
      <c r="C1092" s="202" t="s">
        <v>5</v>
      </c>
      <c r="D1092" s="369">
        <v>24.61</v>
      </c>
    </row>
    <row r="1093" spans="1:4" ht="13.5">
      <c r="A1093" s="202">
        <v>93398</v>
      </c>
      <c r="B1093" s="202" t="s">
        <v>2820</v>
      </c>
      <c r="C1093" s="202" t="s">
        <v>5</v>
      </c>
      <c r="D1093" s="369">
        <v>9.2899999999999991</v>
      </c>
    </row>
    <row r="1094" spans="1:4" ht="13.5">
      <c r="A1094" s="202">
        <v>93399</v>
      </c>
      <c r="B1094" s="202" t="s">
        <v>2821</v>
      </c>
      <c r="C1094" s="202" t="s">
        <v>5</v>
      </c>
      <c r="D1094" s="369">
        <v>3.75</v>
      </c>
    </row>
    <row r="1095" spans="1:4" ht="13.5">
      <c r="A1095" s="202">
        <v>93400</v>
      </c>
      <c r="B1095" s="202" t="s">
        <v>2822</v>
      </c>
      <c r="C1095" s="202" t="s">
        <v>5</v>
      </c>
      <c r="D1095" s="369">
        <v>42.74</v>
      </c>
    </row>
    <row r="1096" spans="1:4" ht="13.5">
      <c r="A1096" s="202">
        <v>93401</v>
      </c>
      <c r="B1096" s="202" t="s">
        <v>2823</v>
      </c>
      <c r="C1096" s="202" t="s">
        <v>5</v>
      </c>
      <c r="D1096" s="369">
        <v>158.05000000000001</v>
      </c>
    </row>
    <row r="1097" spans="1:4" ht="13.5">
      <c r="A1097" s="202">
        <v>93404</v>
      </c>
      <c r="B1097" s="202" t="s">
        <v>18936</v>
      </c>
      <c r="C1097" s="202" t="s">
        <v>5</v>
      </c>
      <c r="D1097" s="369">
        <v>6.87</v>
      </c>
    </row>
    <row r="1098" spans="1:4" ht="13.5">
      <c r="A1098" s="202">
        <v>93405</v>
      </c>
      <c r="B1098" s="202" t="s">
        <v>18937</v>
      </c>
      <c r="C1098" s="202" t="s">
        <v>5</v>
      </c>
      <c r="D1098" s="369">
        <v>1.87</v>
      </c>
    </row>
    <row r="1099" spans="1:4" ht="13.5">
      <c r="A1099" s="202">
        <v>93406</v>
      </c>
      <c r="B1099" s="202" t="s">
        <v>18938</v>
      </c>
      <c r="C1099" s="202" t="s">
        <v>5</v>
      </c>
      <c r="D1099" s="369">
        <v>9.09</v>
      </c>
    </row>
    <row r="1100" spans="1:4" ht="13.5">
      <c r="A1100" s="202">
        <v>93407</v>
      </c>
      <c r="B1100" s="202" t="s">
        <v>18939</v>
      </c>
      <c r="C1100" s="202" t="s">
        <v>5</v>
      </c>
      <c r="D1100" s="369">
        <v>47.13</v>
      </c>
    </row>
    <row r="1101" spans="1:4" ht="13.5">
      <c r="A1101" s="202">
        <v>93411</v>
      </c>
      <c r="B1101" s="202" t="s">
        <v>2824</v>
      </c>
      <c r="C1101" s="202" t="s">
        <v>5</v>
      </c>
      <c r="D1101" s="369">
        <v>0.3</v>
      </c>
    </row>
    <row r="1102" spans="1:4" ht="13.5">
      <c r="A1102" s="202">
        <v>93412</v>
      </c>
      <c r="B1102" s="202" t="s">
        <v>2825</v>
      </c>
      <c r="C1102" s="202" t="s">
        <v>5</v>
      </c>
      <c r="D1102" s="369">
        <v>0.1</v>
      </c>
    </row>
    <row r="1103" spans="1:4" ht="13.5">
      <c r="A1103" s="202">
        <v>93413</v>
      </c>
      <c r="B1103" s="202" t="s">
        <v>2826</v>
      </c>
      <c r="C1103" s="202" t="s">
        <v>5</v>
      </c>
      <c r="D1103" s="369">
        <v>0.26</v>
      </c>
    </row>
    <row r="1104" spans="1:4" ht="13.5">
      <c r="A1104" s="202">
        <v>93414</v>
      </c>
      <c r="B1104" s="202" t="s">
        <v>2827</v>
      </c>
      <c r="C1104" s="202" t="s">
        <v>5</v>
      </c>
      <c r="D1104" s="369">
        <v>14.66</v>
      </c>
    </row>
    <row r="1105" spans="1:4" ht="13.5">
      <c r="A1105" s="202">
        <v>93417</v>
      </c>
      <c r="B1105" s="202" t="s">
        <v>2828</v>
      </c>
      <c r="C1105" s="202" t="s">
        <v>5</v>
      </c>
      <c r="D1105" s="369">
        <v>3.94</v>
      </c>
    </row>
    <row r="1106" spans="1:4" ht="13.5">
      <c r="A1106" s="202">
        <v>93418</v>
      </c>
      <c r="B1106" s="202" t="s">
        <v>2829</v>
      </c>
      <c r="C1106" s="202" t="s">
        <v>5</v>
      </c>
      <c r="D1106" s="369">
        <v>1.38</v>
      </c>
    </row>
    <row r="1107" spans="1:4" ht="13.5">
      <c r="A1107" s="202">
        <v>93419</v>
      </c>
      <c r="B1107" s="202" t="s">
        <v>2830</v>
      </c>
      <c r="C1107" s="202" t="s">
        <v>5</v>
      </c>
      <c r="D1107" s="369">
        <v>3.51</v>
      </c>
    </row>
    <row r="1108" spans="1:4" ht="13.5">
      <c r="A1108" s="202">
        <v>93420</v>
      </c>
      <c r="B1108" s="202" t="s">
        <v>2831</v>
      </c>
      <c r="C1108" s="202" t="s">
        <v>5</v>
      </c>
      <c r="D1108" s="369">
        <v>67.03</v>
      </c>
    </row>
    <row r="1109" spans="1:4" ht="13.5">
      <c r="A1109" s="202">
        <v>93423</v>
      </c>
      <c r="B1109" s="202" t="s">
        <v>2832</v>
      </c>
      <c r="C1109" s="202" t="s">
        <v>5</v>
      </c>
      <c r="D1109" s="369">
        <v>5.57</v>
      </c>
    </row>
    <row r="1110" spans="1:4" ht="13.5">
      <c r="A1110" s="202">
        <v>93424</v>
      </c>
      <c r="B1110" s="202" t="s">
        <v>2833</v>
      </c>
      <c r="C1110" s="202" t="s">
        <v>5</v>
      </c>
      <c r="D1110" s="369">
        <v>1.96</v>
      </c>
    </row>
    <row r="1111" spans="1:4" ht="13.5">
      <c r="A1111" s="202">
        <v>93425</v>
      </c>
      <c r="B1111" s="202" t="s">
        <v>2834</v>
      </c>
      <c r="C1111" s="202" t="s">
        <v>5</v>
      </c>
      <c r="D1111" s="369">
        <v>4.97</v>
      </c>
    </row>
    <row r="1112" spans="1:4" ht="13.5">
      <c r="A1112" s="202">
        <v>93426</v>
      </c>
      <c r="B1112" s="202" t="s">
        <v>2835</v>
      </c>
      <c r="C1112" s="202" t="s">
        <v>5</v>
      </c>
      <c r="D1112" s="369">
        <v>160.19999999999999</v>
      </c>
    </row>
    <row r="1113" spans="1:4" ht="13.5">
      <c r="A1113" s="202">
        <v>93429</v>
      </c>
      <c r="B1113" s="202" t="s">
        <v>18940</v>
      </c>
      <c r="C1113" s="202" t="s">
        <v>5</v>
      </c>
      <c r="D1113" s="369">
        <v>115</v>
      </c>
    </row>
    <row r="1114" spans="1:4" ht="13.5">
      <c r="A1114" s="202">
        <v>93430</v>
      </c>
      <c r="B1114" s="202" t="s">
        <v>18941</v>
      </c>
      <c r="C1114" s="202" t="s">
        <v>5</v>
      </c>
      <c r="D1114" s="369">
        <v>36.340000000000003</v>
      </c>
    </row>
    <row r="1115" spans="1:4" ht="13.5">
      <c r="A1115" s="202">
        <v>93431</v>
      </c>
      <c r="B1115" s="202" t="s">
        <v>18942</v>
      </c>
      <c r="C1115" s="202" t="s">
        <v>5</v>
      </c>
      <c r="D1115" s="369">
        <v>138</v>
      </c>
    </row>
    <row r="1116" spans="1:4" ht="13.5">
      <c r="A1116" s="202">
        <v>93432</v>
      </c>
      <c r="B1116" s="202" t="s">
        <v>18943</v>
      </c>
      <c r="C1116" s="202" t="s">
        <v>5</v>
      </c>
      <c r="D1116" s="370">
        <v>2152.8000000000002</v>
      </c>
    </row>
    <row r="1117" spans="1:4" ht="13.5">
      <c r="A1117" s="202">
        <v>93435</v>
      </c>
      <c r="B1117" s="202" t="s">
        <v>18944</v>
      </c>
      <c r="C1117" s="202" t="s">
        <v>5</v>
      </c>
      <c r="D1117" s="369">
        <v>7.26</v>
      </c>
    </row>
    <row r="1118" spans="1:4" ht="13.5">
      <c r="A1118" s="202">
        <v>93436</v>
      </c>
      <c r="B1118" s="202" t="s">
        <v>18945</v>
      </c>
      <c r="C1118" s="202" t="s">
        <v>5</v>
      </c>
      <c r="D1118" s="369">
        <v>2.04</v>
      </c>
    </row>
    <row r="1119" spans="1:4" ht="13.5">
      <c r="A1119" s="202">
        <v>93437</v>
      </c>
      <c r="B1119" s="202" t="s">
        <v>18946</v>
      </c>
      <c r="C1119" s="202" t="s">
        <v>5</v>
      </c>
      <c r="D1119" s="369">
        <v>7.26</v>
      </c>
    </row>
    <row r="1120" spans="1:4" ht="13.5">
      <c r="A1120" s="202">
        <v>93438</v>
      </c>
      <c r="B1120" s="202" t="s">
        <v>18947</v>
      </c>
      <c r="C1120" s="202" t="s">
        <v>5</v>
      </c>
      <c r="D1120" s="369">
        <v>112.24</v>
      </c>
    </row>
    <row r="1121" spans="1:4" ht="13.5">
      <c r="A1121" s="202">
        <v>95114</v>
      </c>
      <c r="B1121" s="202" t="s">
        <v>2836</v>
      </c>
      <c r="C1121" s="202" t="s">
        <v>5</v>
      </c>
      <c r="D1121" s="369">
        <v>1.48</v>
      </c>
    </row>
    <row r="1122" spans="1:4" ht="13.5">
      <c r="A1122" s="202">
        <v>95115</v>
      </c>
      <c r="B1122" s="202" t="s">
        <v>2837</v>
      </c>
      <c r="C1122" s="202" t="s">
        <v>5</v>
      </c>
      <c r="D1122" s="369">
        <v>0.34</v>
      </c>
    </row>
    <row r="1123" spans="1:4" ht="13.5">
      <c r="A1123" s="202">
        <v>95116</v>
      </c>
      <c r="B1123" s="202" t="s">
        <v>2838</v>
      </c>
      <c r="C1123" s="202" t="s">
        <v>5</v>
      </c>
      <c r="D1123" s="369">
        <v>32.549999999999997</v>
      </c>
    </row>
    <row r="1124" spans="1:4" ht="13.5">
      <c r="A1124" s="202">
        <v>95117</v>
      </c>
      <c r="B1124" s="202" t="s">
        <v>2839</v>
      </c>
      <c r="C1124" s="202" t="s">
        <v>5</v>
      </c>
      <c r="D1124" s="369">
        <v>10.039999999999999</v>
      </c>
    </row>
    <row r="1125" spans="1:4" ht="13.5">
      <c r="A1125" s="202">
        <v>95118</v>
      </c>
      <c r="B1125" s="202" t="s">
        <v>2840</v>
      </c>
      <c r="C1125" s="202" t="s">
        <v>5</v>
      </c>
      <c r="D1125" s="369">
        <v>54.22</v>
      </c>
    </row>
    <row r="1126" spans="1:4" ht="13.5">
      <c r="A1126" s="202">
        <v>95119</v>
      </c>
      <c r="B1126" s="202" t="s">
        <v>2841</v>
      </c>
      <c r="C1126" s="202" t="s">
        <v>5</v>
      </c>
      <c r="D1126" s="369">
        <v>16.72</v>
      </c>
    </row>
    <row r="1127" spans="1:4" ht="13.5">
      <c r="A1127" s="202">
        <v>95120</v>
      </c>
      <c r="B1127" s="202" t="s">
        <v>2842</v>
      </c>
      <c r="C1127" s="202" t="s">
        <v>5</v>
      </c>
      <c r="D1127" s="369">
        <v>56.73</v>
      </c>
    </row>
    <row r="1128" spans="1:4" ht="13.5">
      <c r="A1128" s="202">
        <v>95123</v>
      </c>
      <c r="B1128" s="202" t="s">
        <v>2843</v>
      </c>
      <c r="C1128" s="202" t="s">
        <v>5</v>
      </c>
      <c r="D1128" s="369">
        <v>17.87</v>
      </c>
    </row>
    <row r="1129" spans="1:4" ht="13.5">
      <c r="A1129" s="202">
        <v>95124</v>
      </c>
      <c r="B1129" s="202" t="s">
        <v>2844</v>
      </c>
      <c r="C1129" s="202" t="s">
        <v>5</v>
      </c>
      <c r="D1129" s="369">
        <v>5.51</v>
      </c>
    </row>
    <row r="1130" spans="1:4" ht="13.5">
      <c r="A1130" s="202">
        <v>95125</v>
      </c>
      <c r="B1130" s="202" t="s">
        <v>2845</v>
      </c>
      <c r="C1130" s="202" t="s">
        <v>5</v>
      </c>
      <c r="D1130" s="369">
        <v>19.559999999999999</v>
      </c>
    </row>
    <row r="1131" spans="1:4" ht="13.5">
      <c r="A1131" s="202">
        <v>95126</v>
      </c>
      <c r="B1131" s="202" t="s">
        <v>2846</v>
      </c>
      <c r="C1131" s="202" t="s">
        <v>5</v>
      </c>
      <c r="D1131" s="369">
        <v>147.16</v>
      </c>
    </row>
    <row r="1132" spans="1:4" ht="13.5">
      <c r="A1132" s="202">
        <v>95129</v>
      </c>
      <c r="B1132" s="202" t="s">
        <v>2847</v>
      </c>
      <c r="C1132" s="202" t="s">
        <v>5</v>
      </c>
      <c r="D1132" s="369">
        <v>47.9</v>
      </c>
    </row>
    <row r="1133" spans="1:4" ht="13.5">
      <c r="A1133" s="202">
        <v>95130</v>
      </c>
      <c r="B1133" s="202" t="s">
        <v>2848</v>
      </c>
      <c r="C1133" s="202" t="s">
        <v>5</v>
      </c>
      <c r="D1133" s="369">
        <v>17.36</v>
      </c>
    </row>
    <row r="1134" spans="1:4" ht="13.5">
      <c r="A1134" s="202">
        <v>95131</v>
      </c>
      <c r="B1134" s="202" t="s">
        <v>2849</v>
      </c>
      <c r="C1134" s="202" t="s">
        <v>5</v>
      </c>
      <c r="D1134" s="369">
        <v>56.38</v>
      </c>
    </row>
    <row r="1135" spans="1:4" ht="13.5">
      <c r="A1135" s="202">
        <v>95132</v>
      </c>
      <c r="B1135" s="202" t="s">
        <v>2850</v>
      </c>
      <c r="C1135" s="202" t="s">
        <v>5</v>
      </c>
      <c r="D1135" s="369">
        <v>32.229999999999997</v>
      </c>
    </row>
    <row r="1136" spans="1:4" ht="13.5">
      <c r="A1136" s="202">
        <v>95136</v>
      </c>
      <c r="B1136" s="202" t="s">
        <v>2851</v>
      </c>
      <c r="C1136" s="202" t="s">
        <v>5</v>
      </c>
      <c r="D1136" s="369">
        <v>0.03</v>
      </c>
    </row>
    <row r="1137" spans="1:4" ht="13.5">
      <c r="A1137" s="202">
        <v>95137</v>
      </c>
      <c r="B1137" s="202" t="s">
        <v>2852</v>
      </c>
      <c r="C1137" s="202" t="s">
        <v>5</v>
      </c>
      <c r="D1137" s="369">
        <v>0.01</v>
      </c>
    </row>
    <row r="1138" spans="1:4" ht="13.5">
      <c r="A1138" s="202">
        <v>95138</v>
      </c>
      <c r="B1138" s="202" t="s">
        <v>2853</v>
      </c>
      <c r="C1138" s="202" t="s">
        <v>5</v>
      </c>
      <c r="D1138" s="369">
        <v>0.02</v>
      </c>
    </row>
    <row r="1139" spans="1:4" ht="13.5">
      <c r="A1139" s="202">
        <v>95208</v>
      </c>
      <c r="B1139" s="202" t="s">
        <v>18948</v>
      </c>
      <c r="C1139" s="202" t="s">
        <v>5</v>
      </c>
      <c r="D1139" s="369">
        <v>32.6</v>
      </c>
    </row>
    <row r="1140" spans="1:4" ht="13.5">
      <c r="A1140" s="202">
        <v>95209</v>
      </c>
      <c r="B1140" s="202" t="s">
        <v>18949</v>
      </c>
      <c r="C1140" s="202" t="s">
        <v>5</v>
      </c>
      <c r="D1140" s="369">
        <v>12.06</v>
      </c>
    </row>
    <row r="1141" spans="1:4" ht="13.5">
      <c r="A1141" s="202">
        <v>95210</v>
      </c>
      <c r="B1141" s="202" t="s">
        <v>18950</v>
      </c>
      <c r="C1141" s="202" t="s">
        <v>5</v>
      </c>
      <c r="D1141" s="369">
        <v>32.6</v>
      </c>
    </row>
    <row r="1142" spans="1:4" ht="13.5">
      <c r="A1142" s="202">
        <v>95211</v>
      </c>
      <c r="B1142" s="202" t="s">
        <v>18951</v>
      </c>
      <c r="C1142" s="202" t="s">
        <v>5</v>
      </c>
      <c r="D1142" s="369">
        <v>8.32</v>
      </c>
    </row>
    <row r="1143" spans="1:4" ht="13.5">
      <c r="A1143" s="202">
        <v>95217</v>
      </c>
      <c r="B1143" s="202" t="s">
        <v>18952</v>
      </c>
      <c r="C1143" s="202" t="s">
        <v>5</v>
      </c>
      <c r="D1143" s="369">
        <v>0.67</v>
      </c>
    </row>
    <row r="1144" spans="1:4" ht="13.5">
      <c r="A1144" s="202">
        <v>95255</v>
      </c>
      <c r="B1144" s="202" t="s">
        <v>2854</v>
      </c>
      <c r="C1144" s="202" t="s">
        <v>5</v>
      </c>
      <c r="D1144" s="369">
        <v>1.31</v>
      </c>
    </row>
    <row r="1145" spans="1:4" ht="13.5">
      <c r="A1145" s="202">
        <v>95256</v>
      </c>
      <c r="B1145" s="202" t="s">
        <v>2855</v>
      </c>
      <c r="C1145" s="202" t="s">
        <v>5</v>
      </c>
      <c r="D1145" s="369">
        <v>0.3</v>
      </c>
    </row>
    <row r="1146" spans="1:4" ht="13.5">
      <c r="A1146" s="202">
        <v>95257</v>
      </c>
      <c r="B1146" s="202" t="s">
        <v>2856</v>
      </c>
      <c r="C1146" s="202" t="s">
        <v>5</v>
      </c>
      <c r="D1146" s="369">
        <v>1.64</v>
      </c>
    </row>
    <row r="1147" spans="1:4" ht="13.5">
      <c r="A1147" s="202">
        <v>95260</v>
      </c>
      <c r="B1147" s="202" t="s">
        <v>2857</v>
      </c>
      <c r="C1147" s="202" t="s">
        <v>5</v>
      </c>
      <c r="D1147" s="369">
        <v>0.57999999999999996</v>
      </c>
    </row>
    <row r="1148" spans="1:4" ht="13.5">
      <c r="A1148" s="202">
        <v>95261</v>
      </c>
      <c r="B1148" s="202" t="s">
        <v>2858</v>
      </c>
      <c r="C1148" s="202" t="s">
        <v>5</v>
      </c>
      <c r="D1148" s="369">
        <v>0.28999999999999998</v>
      </c>
    </row>
    <row r="1149" spans="1:4" ht="13.5">
      <c r="A1149" s="202">
        <v>95262</v>
      </c>
      <c r="B1149" s="202" t="s">
        <v>2859</v>
      </c>
      <c r="C1149" s="202" t="s">
        <v>5</v>
      </c>
      <c r="D1149" s="369">
        <v>1.37</v>
      </c>
    </row>
    <row r="1150" spans="1:4" ht="13.5">
      <c r="A1150" s="202">
        <v>95263</v>
      </c>
      <c r="B1150" s="202" t="s">
        <v>2860</v>
      </c>
      <c r="C1150" s="202" t="s">
        <v>5</v>
      </c>
      <c r="D1150" s="369">
        <v>4.59</v>
      </c>
    </row>
    <row r="1151" spans="1:4" ht="13.5">
      <c r="A1151" s="202">
        <v>95266</v>
      </c>
      <c r="B1151" s="202" t="s">
        <v>2861</v>
      </c>
      <c r="C1151" s="202" t="s">
        <v>5</v>
      </c>
      <c r="D1151" s="369">
        <v>0.49</v>
      </c>
    </row>
    <row r="1152" spans="1:4" ht="13.5">
      <c r="A1152" s="202">
        <v>95267</v>
      </c>
      <c r="B1152" s="202" t="s">
        <v>2862</v>
      </c>
      <c r="C1152" s="202" t="s">
        <v>5</v>
      </c>
      <c r="D1152" s="369">
        <v>0.1</v>
      </c>
    </row>
    <row r="1153" spans="1:4" ht="13.5">
      <c r="A1153" s="202">
        <v>95268</v>
      </c>
      <c r="B1153" s="202" t="s">
        <v>2863</v>
      </c>
      <c r="C1153" s="202" t="s">
        <v>5</v>
      </c>
      <c r="D1153" s="369">
        <v>0.47</v>
      </c>
    </row>
    <row r="1154" spans="1:4" ht="13.5">
      <c r="A1154" s="202">
        <v>95269</v>
      </c>
      <c r="B1154" s="202" t="s">
        <v>2864</v>
      </c>
      <c r="C1154" s="202" t="s">
        <v>5</v>
      </c>
      <c r="D1154" s="369">
        <v>8.48</v>
      </c>
    </row>
    <row r="1155" spans="1:4" ht="13.5">
      <c r="A1155" s="202">
        <v>95272</v>
      </c>
      <c r="B1155" s="202" t="s">
        <v>18953</v>
      </c>
      <c r="C1155" s="202" t="s">
        <v>5</v>
      </c>
      <c r="D1155" s="369">
        <v>0.44</v>
      </c>
    </row>
    <row r="1156" spans="1:4" ht="13.5">
      <c r="A1156" s="202">
        <v>95273</v>
      </c>
      <c r="B1156" s="202" t="s">
        <v>18954</v>
      </c>
      <c r="C1156" s="202" t="s">
        <v>5</v>
      </c>
      <c r="D1156" s="369">
        <v>0.11</v>
      </c>
    </row>
    <row r="1157" spans="1:4" ht="13.5">
      <c r="A1157" s="202">
        <v>95274</v>
      </c>
      <c r="B1157" s="202" t="s">
        <v>18955</v>
      </c>
      <c r="C1157" s="202" t="s">
        <v>5</v>
      </c>
      <c r="D1157" s="369">
        <v>0.37</v>
      </c>
    </row>
    <row r="1158" spans="1:4" ht="13.5">
      <c r="A1158" s="202">
        <v>95275</v>
      </c>
      <c r="B1158" s="202" t="s">
        <v>18956</v>
      </c>
      <c r="C1158" s="202" t="s">
        <v>5</v>
      </c>
      <c r="D1158" s="369">
        <v>2.25</v>
      </c>
    </row>
    <row r="1159" spans="1:4" ht="13.5">
      <c r="A1159" s="202">
        <v>95278</v>
      </c>
      <c r="B1159" s="202" t="s">
        <v>18957</v>
      </c>
      <c r="C1159" s="202" t="s">
        <v>5</v>
      </c>
      <c r="D1159" s="369">
        <v>0.56000000000000005</v>
      </c>
    </row>
    <row r="1160" spans="1:4" ht="13.5">
      <c r="A1160" s="202">
        <v>95279</v>
      </c>
      <c r="B1160" s="202" t="s">
        <v>18958</v>
      </c>
      <c r="C1160" s="202" t="s">
        <v>5</v>
      </c>
      <c r="D1160" s="369">
        <v>0.12</v>
      </c>
    </row>
    <row r="1161" spans="1:4" ht="13.5">
      <c r="A1161" s="202">
        <v>95280</v>
      </c>
      <c r="B1161" s="202" t="s">
        <v>18959</v>
      </c>
      <c r="C1161" s="202" t="s">
        <v>5</v>
      </c>
      <c r="D1161" s="369">
        <v>0.56000000000000005</v>
      </c>
    </row>
    <row r="1162" spans="1:4" ht="13.5">
      <c r="A1162" s="202">
        <v>95281</v>
      </c>
      <c r="B1162" s="202" t="s">
        <v>18960</v>
      </c>
      <c r="C1162" s="202" t="s">
        <v>5</v>
      </c>
      <c r="D1162" s="369">
        <v>8.4499999999999993</v>
      </c>
    </row>
    <row r="1163" spans="1:4" ht="13.5">
      <c r="A1163" s="202">
        <v>95617</v>
      </c>
      <c r="B1163" s="202" t="s">
        <v>2865</v>
      </c>
      <c r="C1163" s="202" t="s">
        <v>5</v>
      </c>
      <c r="D1163" s="369">
        <v>1.08</v>
      </c>
    </row>
    <row r="1164" spans="1:4" ht="13.5">
      <c r="A1164" s="202">
        <v>95618</v>
      </c>
      <c r="B1164" s="202" t="s">
        <v>2866</v>
      </c>
      <c r="C1164" s="202" t="s">
        <v>5</v>
      </c>
      <c r="D1164" s="369">
        <v>0.25</v>
      </c>
    </row>
    <row r="1165" spans="1:4" ht="13.5">
      <c r="A1165" s="202">
        <v>95619</v>
      </c>
      <c r="B1165" s="202" t="s">
        <v>2867</v>
      </c>
      <c r="C1165" s="202" t="s">
        <v>5</v>
      </c>
      <c r="D1165" s="369">
        <v>1.35</v>
      </c>
    </row>
    <row r="1166" spans="1:4" ht="13.5">
      <c r="A1166" s="202">
        <v>95627</v>
      </c>
      <c r="B1166" s="202" t="s">
        <v>2868</v>
      </c>
      <c r="C1166" s="202" t="s">
        <v>5</v>
      </c>
      <c r="D1166" s="369">
        <v>47.95</v>
      </c>
    </row>
    <row r="1167" spans="1:4" ht="13.5">
      <c r="A1167" s="202">
        <v>95628</v>
      </c>
      <c r="B1167" s="202" t="s">
        <v>2869</v>
      </c>
      <c r="C1167" s="202" t="s">
        <v>5</v>
      </c>
      <c r="D1167" s="369">
        <v>12.86</v>
      </c>
    </row>
    <row r="1168" spans="1:4" ht="13.5">
      <c r="A1168" s="202">
        <v>95629</v>
      </c>
      <c r="B1168" s="202" t="s">
        <v>2870</v>
      </c>
      <c r="C1168" s="202" t="s">
        <v>5</v>
      </c>
      <c r="D1168" s="369">
        <v>60.01</v>
      </c>
    </row>
    <row r="1169" spans="1:4" ht="13.5">
      <c r="A1169" s="202">
        <v>95630</v>
      </c>
      <c r="B1169" s="202" t="s">
        <v>2871</v>
      </c>
      <c r="C1169" s="202" t="s">
        <v>5</v>
      </c>
      <c r="D1169" s="369">
        <v>89.22</v>
      </c>
    </row>
    <row r="1170" spans="1:4" ht="13.5">
      <c r="A1170" s="202">
        <v>95698</v>
      </c>
      <c r="B1170" s="202" t="s">
        <v>2872</v>
      </c>
      <c r="C1170" s="202" t="s">
        <v>5</v>
      </c>
      <c r="D1170" s="369">
        <v>4.38</v>
      </c>
    </row>
    <row r="1171" spans="1:4" ht="13.5">
      <c r="A1171" s="202">
        <v>95699</v>
      </c>
      <c r="B1171" s="202" t="s">
        <v>2873</v>
      </c>
      <c r="C1171" s="202" t="s">
        <v>5</v>
      </c>
      <c r="D1171" s="369">
        <v>1.01</v>
      </c>
    </row>
    <row r="1172" spans="1:4" ht="13.5">
      <c r="A1172" s="202">
        <v>95700</v>
      </c>
      <c r="B1172" s="202" t="s">
        <v>2874</v>
      </c>
      <c r="C1172" s="202" t="s">
        <v>5</v>
      </c>
      <c r="D1172" s="369">
        <v>5.48</v>
      </c>
    </row>
    <row r="1173" spans="1:4" ht="13.5">
      <c r="A1173" s="202">
        <v>95701</v>
      </c>
      <c r="B1173" s="202" t="s">
        <v>2875</v>
      </c>
      <c r="C1173" s="202" t="s">
        <v>5</v>
      </c>
      <c r="D1173" s="369">
        <v>2.78</v>
      </c>
    </row>
    <row r="1174" spans="1:4" ht="13.5">
      <c r="A1174" s="202">
        <v>95704</v>
      </c>
      <c r="B1174" s="202" t="s">
        <v>2876</v>
      </c>
      <c r="C1174" s="202" t="s">
        <v>5</v>
      </c>
      <c r="D1174" s="369">
        <v>44.75</v>
      </c>
    </row>
    <row r="1175" spans="1:4" ht="13.5">
      <c r="A1175" s="202">
        <v>95705</v>
      </c>
      <c r="B1175" s="202" t="s">
        <v>2877</v>
      </c>
      <c r="C1175" s="202" t="s">
        <v>5</v>
      </c>
      <c r="D1175" s="369">
        <v>12</v>
      </c>
    </row>
    <row r="1176" spans="1:4" ht="13.5">
      <c r="A1176" s="202">
        <v>95706</v>
      </c>
      <c r="B1176" s="202" t="s">
        <v>2878</v>
      </c>
      <c r="C1176" s="202" t="s">
        <v>5</v>
      </c>
      <c r="D1176" s="369">
        <v>56</v>
      </c>
    </row>
    <row r="1177" spans="1:4" ht="13.5">
      <c r="A1177" s="202">
        <v>95707</v>
      </c>
      <c r="B1177" s="202" t="s">
        <v>2879</v>
      </c>
      <c r="C1177" s="202" t="s">
        <v>5</v>
      </c>
      <c r="D1177" s="369">
        <v>3.64</v>
      </c>
    </row>
    <row r="1178" spans="1:4" ht="13.5">
      <c r="A1178" s="202">
        <v>95710</v>
      </c>
      <c r="B1178" s="202" t="s">
        <v>2880</v>
      </c>
      <c r="C1178" s="202" t="s">
        <v>5</v>
      </c>
      <c r="D1178" s="369">
        <v>53.79</v>
      </c>
    </row>
    <row r="1179" spans="1:4" ht="13.5">
      <c r="A1179" s="202">
        <v>95711</v>
      </c>
      <c r="B1179" s="202" t="s">
        <v>2881</v>
      </c>
      <c r="C1179" s="202" t="s">
        <v>5</v>
      </c>
      <c r="D1179" s="369">
        <v>14.21</v>
      </c>
    </row>
    <row r="1180" spans="1:4" ht="13.5">
      <c r="A1180" s="202">
        <v>95712</v>
      </c>
      <c r="B1180" s="202" t="s">
        <v>2882</v>
      </c>
      <c r="C1180" s="202" t="s">
        <v>5</v>
      </c>
      <c r="D1180" s="369">
        <v>67.239999999999995</v>
      </c>
    </row>
    <row r="1181" spans="1:4" ht="13.5">
      <c r="A1181" s="202">
        <v>95713</v>
      </c>
      <c r="B1181" s="202" t="s">
        <v>2883</v>
      </c>
      <c r="C1181" s="202" t="s">
        <v>5</v>
      </c>
      <c r="D1181" s="369">
        <v>89.87</v>
      </c>
    </row>
    <row r="1182" spans="1:4" ht="13.5">
      <c r="A1182" s="202">
        <v>95716</v>
      </c>
      <c r="B1182" s="202" t="s">
        <v>2884</v>
      </c>
      <c r="C1182" s="202" t="s">
        <v>5</v>
      </c>
      <c r="D1182" s="369">
        <v>51.78</v>
      </c>
    </row>
    <row r="1183" spans="1:4" ht="13.5">
      <c r="A1183" s="202">
        <v>95717</v>
      </c>
      <c r="B1183" s="202" t="s">
        <v>2885</v>
      </c>
      <c r="C1183" s="202" t="s">
        <v>5</v>
      </c>
      <c r="D1183" s="369">
        <v>13.68</v>
      </c>
    </row>
    <row r="1184" spans="1:4" ht="13.5">
      <c r="A1184" s="202">
        <v>95718</v>
      </c>
      <c r="B1184" s="202" t="s">
        <v>2886</v>
      </c>
      <c r="C1184" s="202" t="s">
        <v>5</v>
      </c>
      <c r="D1184" s="369">
        <v>64.73</v>
      </c>
    </row>
    <row r="1185" spans="1:4" ht="13.5">
      <c r="A1185" s="202">
        <v>95719</v>
      </c>
      <c r="B1185" s="202" t="s">
        <v>2887</v>
      </c>
      <c r="C1185" s="202" t="s">
        <v>5</v>
      </c>
      <c r="D1185" s="369">
        <v>89.87</v>
      </c>
    </row>
    <row r="1186" spans="1:4" ht="13.5">
      <c r="A1186" s="202">
        <v>95869</v>
      </c>
      <c r="B1186" s="202" t="s">
        <v>2888</v>
      </c>
      <c r="C1186" s="202" t="s">
        <v>5</v>
      </c>
      <c r="D1186" s="369">
        <v>3.14</v>
      </c>
    </row>
    <row r="1187" spans="1:4" ht="13.5">
      <c r="A1187" s="202">
        <v>95870</v>
      </c>
      <c r="B1187" s="202" t="s">
        <v>2889</v>
      </c>
      <c r="C1187" s="202" t="s">
        <v>5</v>
      </c>
      <c r="D1187" s="369">
        <v>7.95</v>
      </c>
    </row>
    <row r="1188" spans="1:4" ht="13.5">
      <c r="A1188" s="202">
        <v>95871</v>
      </c>
      <c r="B1188" s="202" t="s">
        <v>2890</v>
      </c>
      <c r="C1188" s="202" t="s">
        <v>5</v>
      </c>
      <c r="D1188" s="369">
        <v>272.92</v>
      </c>
    </row>
    <row r="1189" spans="1:4" ht="13.5">
      <c r="A1189" s="202">
        <v>95874</v>
      </c>
      <c r="B1189" s="202" t="s">
        <v>2891</v>
      </c>
      <c r="C1189" s="202" t="s">
        <v>5</v>
      </c>
      <c r="D1189" s="369">
        <v>8.91</v>
      </c>
    </row>
    <row r="1190" spans="1:4" ht="13.5">
      <c r="A1190" s="202">
        <v>96008</v>
      </c>
      <c r="B1190" s="202" t="s">
        <v>2892</v>
      </c>
      <c r="C1190" s="202" t="s">
        <v>5</v>
      </c>
      <c r="D1190" s="369">
        <v>22.79</v>
      </c>
    </row>
    <row r="1191" spans="1:4" ht="13.5">
      <c r="A1191" s="202">
        <v>96009</v>
      </c>
      <c r="B1191" s="202" t="s">
        <v>2893</v>
      </c>
      <c r="C1191" s="202" t="s">
        <v>5</v>
      </c>
      <c r="D1191" s="369">
        <v>6.1</v>
      </c>
    </row>
    <row r="1192" spans="1:4" ht="13.5">
      <c r="A1192" s="202">
        <v>96011</v>
      </c>
      <c r="B1192" s="202" t="s">
        <v>2894</v>
      </c>
      <c r="C1192" s="202" t="s">
        <v>5</v>
      </c>
      <c r="D1192" s="369">
        <v>24.92</v>
      </c>
    </row>
    <row r="1193" spans="1:4" ht="13.5">
      <c r="A1193" s="202">
        <v>96012</v>
      </c>
      <c r="B1193" s="202" t="s">
        <v>2895</v>
      </c>
      <c r="C1193" s="202" t="s">
        <v>5</v>
      </c>
      <c r="D1193" s="369">
        <v>96.63</v>
      </c>
    </row>
    <row r="1194" spans="1:4" ht="13.5">
      <c r="A1194" s="202">
        <v>96015</v>
      </c>
      <c r="B1194" s="202" t="s">
        <v>2896</v>
      </c>
      <c r="C1194" s="202" t="s">
        <v>5</v>
      </c>
      <c r="D1194" s="369">
        <v>22.57</v>
      </c>
    </row>
    <row r="1195" spans="1:4" ht="13.5">
      <c r="A1195" s="202">
        <v>96016</v>
      </c>
      <c r="B1195" s="202" t="s">
        <v>2897</v>
      </c>
      <c r="C1195" s="202" t="s">
        <v>5</v>
      </c>
      <c r="D1195" s="369">
        <v>6.05</v>
      </c>
    </row>
    <row r="1196" spans="1:4" ht="13.5">
      <c r="A1196" s="202">
        <v>96018</v>
      </c>
      <c r="B1196" s="202" t="s">
        <v>2898</v>
      </c>
      <c r="C1196" s="202" t="s">
        <v>5</v>
      </c>
      <c r="D1196" s="369">
        <v>24.69</v>
      </c>
    </row>
    <row r="1197" spans="1:4" ht="13.5">
      <c r="A1197" s="202">
        <v>96019</v>
      </c>
      <c r="B1197" s="202" t="s">
        <v>2899</v>
      </c>
      <c r="C1197" s="202" t="s">
        <v>5</v>
      </c>
      <c r="D1197" s="369">
        <v>96.63</v>
      </c>
    </row>
    <row r="1198" spans="1:4" ht="13.5">
      <c r="A1198" s="202">
        <v>96023</v>
      </c>
      <c r="B1198" s="202" t="s">
        <v>2900</v>
      </c>
      <c r="C1198" s="202" t="s">
        <v>5</v>
      </c>
      <c r="D1198" s="369">
        <v>17.489999999999998</v>
      </c>
    </row>
    <row r="1199" spans="1:4" ht="13.5">
      <c r="A1199" s="202">
        <v>96024</v>
      </c>
      <c r="B1199" s="202" t="s">
        <v>2901</v>
      </c>
      <c r="C1199" s="202" t="s">
        <v>5</v>
      </c>
      <c r="D1199" s="369">
        <v>4.6900000000000004</v>
      </c>
    </row>
    <row r="1200" spans="1:4" ht="13.5">
      <c r="A1200" s="202">
        <v>96026</v>
      </c>
      <c r="B1200" s="202" t="s">
        <v>2902</v>
      </c>
      <c r="C1200" s="202" t="s">
        <v>5</v>
      </c>
      <c r="D1200" s="369">
        <v>19.14</v>
      </c>
    </row>
    <row r="1201" spans="1:4" ht="13.5">
      <c r="A1201" s="202">
        <v>96027</v>
      </c>
      <c r="B1201" s="202" t="s">
        <v>2903</v>
      </c>
      <c r="C1201" s="202" t="s">
        <v>5</v>
      </c>
      <c r="D1201" s="369">
        <v>67.33</v>
      </c>
    </row>
    <row r="1202" spans="1:4" ht="13.5">
      <c r="A1202" s="202">
        <v>96030</v>
      </c>
      <c r="B1202" s="202" t="s">
        <v>2904</v>
      </c>
      <c r="C1202" s="202" t="s">
        <v>5</v>
      </c>
      <c r="D1202" s="369">
        <v>32.44</v>
      </c>
    </row>
    <row r="1203" spans="1:4" ht="13.5">
      <c r="A1203" s="202">
        <v>96031</v>
      </c>
      <c r="B1203" s="202" t="s">
        <v>2905</v>
      </c>
      <c r="C1203" s="202" t="s">
        <v>5</v>
      </c>
      <c r="D1203" s="369">
        <v>12.28</v>
      </c>
    </row>
    <row r="1204" spans="1:4" ht="13.5">
      <c r="A1204" s="202">
        <v>96032</v>
      </c>
      <c r="B1204" s="202" t="s">
        <v>2906</v>
      </c>
      <c r="C1204" s="202" t="s">
        <v>5</v>
      </c>
      <c r="D1204" s="369">
        <v>4.93</v>
      </c>
    </row>
    <row r="1205" spans="1:4" ht="13.5">
      <c r="A1205" s="202">
        <v>96033</v>
      </c>
      <c r="B1205" s="202" t="s">
        <v>2907</v>
      </c>
      <c r="C1205" s="202" t="s">
        <v>5</v>
      </c>
      <c r="D1205" s="369">
        <v>55.67</v>
      </c>
    </row>
    <row r="1206" spans="1:4" ht="13.5">
      <c r="A1206" s="202">
        <v>96034</v>
      </c>
      <c r="B1206" s="202" t="s">
        <v>2908</v>
      </c>
      <c r="C1206" s="202" t="s">
        <v>5</v>
      </c>
      <c r="D1206" s="369">
        <v>141.72</v>
      </c>
    </row>
    <row r="1207" spans="1:4" ht="13.5">
      <c r="A1207" s="202">
        <v>96053</v>
      </c>
      <c r="B1207" s="202" t="s">
        <v>2909</v>
      </c>
      <c r="C1207" s="202" t="s">
        <v>5</v>
      </c>
      <c r="D1207" s="369">
        <v>17.71</v>
      </c>
    </row>
    <row r="1208" spans="1:4" ht="13.5">
      <c r="A1208" s="202">
        <v>96054</v>
      </c>
      <c r="B1208" s="202" t="s">
        <v>2910</v>
      </c>
      <c r="C1208" s="202" t="s">
        <v>5</v>
      </c>
      <c r="D1208" s="369">
        <v>31.29</v>
      </c>
    </row>
    <row r="1209" spans="1:4" ht="13.5">
      <c r="A1209" s="202">
        <v>96055</v>
      </c>
      <c r="B1209" s="202" t="s">
        <v>2911</v>
      </c>
      <c r="C1209" s="202" t="s">
        <v>5</v>
      </c>
      <c r="D1209" s="369">
        <v>4.74</v>
      </c>
    </row>
    <row r="1210" spans="1:4" ht="13.5">
      <c r="A1210" s="202">
        <v>96056</v>
      </c>
      <c r="B1210" s="202" t="s">
        <v>2912</v>
      </c>
      <c r="C1210" s="202" t="s">
        <v>5</v>
      </c>
      <c r="D1210" s="369">
        <v>19.37</v>
      </c>
    </row>
    <row r="1211" spans="1:4" ht="13.5">
      <c r="A1211" s="202">
        <v>96057</v>
      </c>
      <c r="B1211" s="202" t="s">
        <v>2913</v>
      </c>
      <c r="C1211" s="202" t="s">
        <v>5</v>
      </c>
      <c r="D1211" s="369">
        <v>67.33</v>
      </c>
    </row>
    <row r="1212" spans="1:4" ht="13.5">
      <c r="A1212" s="202">
        <v>96060</v>
      </c>
      <c r="B1212" s="202" t="s">
        <v>2914</v>
      </c>
      <c r="C1212" s="202" t="s">
        <v>5</v>
      </c>
      <c r="D1212" s="369">
        <v>6.1</v>
      </c>
    </row>
    <row r="1213" spans="1:4" ht="13.5">
      <c r="A1213" s="202">
        <v>96061</v>
      </c>
      <c r="B1213" s="202" t="s">
        <v>2915</v>
      </c>
      <c r="C1213" s="202" t="s">
        <v>5</v>
      </c>
      <c r="D1213" s="369">
        <v>39.11</v>
      </c>
    </row>
    <row r="1214" spans="1:4" ht="13.5">
      <c r="A1214" s="202">
        <v>96062</v>
      </c>
      <c r="B1214" s="202" t="s">
        <v>2916</v>
      </c>
      <c r="C1214" s="202" t="s">
        <v>5</v>
      </c>
      <c r="D1214" s="369">
        <v>39.82</v>
      </c>
    </row>
    <row r="1215" spans="1:4" ht="13.5">
      <c r="A1215" s="202">
        <v>96241</v>
      </c>
      <c r="B1215" s="202" t="s">
        <v>2917</v>
      </c>
      <c r="C1215" s="202" t="s">
        <v>5</v>
      </c>
      <c r="D1215" s="369">
        <v>27.2</v>
      </c>
    </row>
    <row r="1216" spans="1:4" ht="13.5">
      <c r="A1216" s="202">
        <v>96242</v>
      </c>
      <c r="B1216" s="202" t="s">
        <v>2918</v>
      </c>
      <c r="C1216" s="202" t="s">
        <v>5</v>
      </c>
      <c r="D1216" s="369">
        <v>7.18</v>
      </c>
    </row>
    <row r="1217" spans="1:4" ht="13.5">
      <c r="A1217" s="202">
        <v>96243</v>
      </c>
      <c r="B1217" s="202" t="s">
        <v>2919</v>
      </c>
      <c r="C1217" s="202" t="s">
        <v>5</v>
      </c>
      <c r="D1217" s="369">
        <v>34</v>
      </c>
    </row>
    <row r="1218" spans="1:4" ht="13.5">
      <c r="A1218" s="202">
        <v>96244</v>
      </c>
      <c r="B1218" s="202" t="s">
        <v>2920</v>
      </c>
      <c r="C1218" s="202" t="s">
        <v>5</v>
      </c>
      <c r="D1218" s="369">
        <v>17.399999999999999</v>
      </c>
    </row>
    <row r="1219" spans="1:4" ht="13.5">
      <c r="A1219" s="202">
        <v>96301</v>
      </c>
      <c r="B1219" s="202" t="s">
        <v>2921</v>
      </c>
      <c r="C1219" s="202" t="s">
        <v>5</v>
      </c>
      <c r="D1219" s="369">
        <v>49.09</v>
      </c>
    </row>
    <row r="1220" spans="1:4" ht="13.5">
      <c r="A1220" s="202">
        <v>96457</v>
      </c>
      <c r="B1220" s="202" t="s">
        <v>2922</v>
      </c>
      <c r="C1220" s="202" t="s">
        <v>5</v>
      </c>
      <c r="D1220" s="369">
        <v>63.8</v>
      </c>
    </row>
    <row r="1221" spans="1:4" ht="13.5">
      <c r="A1221" s="202">
        <v>96458</v>
      </c>
      <c r="B1221" s="202" t="s">
        <v>2923</v>
      </c>
      <c r="C1221" s="202" t="s">
        <v>5</v>
      </c>
      <c r="D1221" s="369">
        <v>66.55</v>
      </c>
    </row>
    <row r="1222" spans="1:4" ht="13.5">
      <c r="A1222" s="202">
        <v>96459</v>
      </c>
      <c r="B1222" s="202" t="s">
        <v>2924</v>
      </c>
      <c r="C1222" s="202" t="s">
        <v>5</v>
      </c>
      <c r="D1222" s="369">
        <v>14.26</v>
      </c>
    </row>
    <row r="1223" spans="1:4" ht="13.5">
      <c r="A1223" s="202">
        <v>96460</v>
      </c>
      <c r="B1223" s="202" t="s">
        <v>2925</v>
      </c>
      <c r="C1223" s="202" t="s">
        <v>5</v>
      </c>
      <c r="D1223" s="369">
        <v>53.18</v>
      </c>
    </row>
    <row r="1224" spans="1:4" ht="13.5">
      <c r="A1224" s="202">
        <v>98760</v>
      </c>
      <c r="B1224" s="202" t="s">
        <v>2926</v>
      </c>
      <c r="C1224" s="202" t="s">
        <v>5</v>
      </c>
      <c r="D1224" s="369">
        <v>0.05</v>
      </c>
    </row>
    <row r="1225" spans="1:4" ht="13.5">
      <c r="A1225" s="202">
        <v>98761</v>
      </c>
      <c r="B1225" s="202" t="s">
        <v>2927</v>
      </c>
      <c r="C1225" s="202" t="s">
        <v>5</v>
      </c>
      <c r="D1225" s="369">
        <v>0.01</v>
      </c>
    </row>
    <row r="1226" spans="1:4" ht="13.5">
      <c r="A1226" s="202">
        <v>98762</v>
      </c>
      <c r="B1226" s="202" t="s">
        <v>2928</v>
      </c>
      <c r="C1226" s="202" t="s">
        <v>5</v>
      </c>
      <c r="D1226" s="369">
        <v>7.0000000000000007E-2</v>
      </c>
    </row>
    <row r="1227" spans="1:4" ht="13.5">
      <c r="A1227" s="202">
        <v>98763</v>
      </c>
      <c r="B1227" s="202" t="s">
        <v>2929</v>
      </c>
      <c r="C1227" s="202" t="s">
        <v>5</v>
      </c>
      <c r="D1227" s="369">
        <v>4.08</v>
      </c>
    </row>
    <row r="1228" spans="1:4" ht="13.5">
      <c r="A1228" s="202">
        <v>99829</v>
      </c>
      <c r="B1228" s="202" t="s">
        <v>18961</v>
      </c>
      <c r="C1228" s="202" t="s">
        <v>5</v>
      </c>
      <c r="D1228" s="369">
        <v>0.16</v>
      </c>
    </row>
    <row r="1229" spans="1:4" ht="13.5">
      <c r="A1229" s="202">
        <v>99830</v>
      </c>
      <c r="B1229" s="202" t="s">
        <v>18962</v>
      </c>
      <c r="C1229" s="202" t="s">
        <v>5</v>
      </c>
      <c r="D1229" s="369">
        <v>0.03</v>
      </c>
    </row>
    <row r="1230" spans="1:4" ht="13.5">
      <c r="A1230" s="202">
        <v>99831</v>
      </c>
      <c r="B1230" s="202" t="s">
        <v>18963</v>
      </c>
      <c r="C1230" s="202" t="s">
        <v>5</v>
      </c>
      <c r="D1230" s="369">
        <v>0.11</v>
      </c>
    </row>
    <row r="1231" spans="1:4" ht="13.5">
      <c r="A1231" s="202">
        <v>99832</v>
      </c>
      <c r="B1231" s="202" t="s">
        <v>18964</v>
      </c>
      <c r="C1231" s="202" t="s">
        <v>5</v>
      </c>
      <c r="D1231" s="369">
        <v>1.67</v>
      </c>
    </row>
    <row r="1232" spans="1:4" ht="13.5">
      <c r="A1232" s="202">
        <v>100637</v>
      </c>
      <c r="B1232" s="202" t="s">
        <v>2930</v>
      </c>
      <c r="C1232" s="202" t="s">
        <v>5</v>
      </c>
      <c r="D1232" s="369">
        <v>145.21</v>
      </c>
    </row>
    <row r="1233" spans="1:4" ht="13.5">
      <c r="A1233" s="202">
        <v>100638</v>
      </c>
      <c r="B1233" s="202" t="s">
        <v>2931</v>
      </c>
      <c r="C1233" s="202" t="s">
        <v>5</v>
      </c>
      <c r="D1233" s="369">
        <v>44.63</v>
      </c>
    </row>
    <row r="1234" spans="1:4" ht="13.5">
      <c r="A1234" s="202">
        <v>100639</v>
      </c>
      <c r="B1234" s="202" t="s">
        <v>2932</v>
      </c>
      <c r="C1234" s="202" t="s">
        <v>5</v>
      </c>
      <c r="D1234" s="369">
        <v>181.65</v>
      </c>
    </row>
    <row r="1235" spans="1:4" ht="13.5">
      <c r="A1235" s="202">
        <v>100640</v>
      </c>
      <c r="B1235" s="202" t="s">
        <v>2933</v>
      </c>
      <c r="C1235" s="202" t="s">
        <v>5</v>
      </c>
      <c r="D1235" s="370">
        <v>4305.6000000000004</v>
      </c>
    </row>
    <row r="1236" spans="1:4" ht="13.5">
      <c r="A1236" s="202">
        <v>100643</v>
      </c>
      <c r="B1236" s="202" t="s">
        <v>2934</v>
      </c>
      <c r="C1236" s="202" t="s">
        <v>5</v>
      </c>
      <c r="D1236" s="369">
        <v>297.54000000000002</v>
      </c>
    </row>
    <row r="1237" spans="1:4" ht="13.5">
      <c r="A1237" s="202">
        <v>100644</v>
      </c>
      <c r="B1237" s="202" t="s">
        <v>2935</v>
      </c>
      <c r="C1237" s="202" t="s">
        <v>5</v>
      </c>
      <c r="D1237" s="369">
        <v>104.88</v>
      </c>
    </row>
    <row r="1238" spans="1:4" ht="13.5">
      <c r="A1238" s="202">
        <v>100645</v>
      </c>
      <c r="B1238" s="202" t="s">
        <v>2936</v>
      </c>
      <c r="C1238" s="202" t="s">
        <v>5</v>
      </c>
      <c r="D1238" s="369">
        <v>478.29</v>
      </c>
    </row>
    <row r="1239" spans="1:4" ht="13.5">
      <c r="A1239" s="202">
        <v>100646</v>
      </c>
      <c r="B1239" s="202" t="s">
        <v>2937</v>
      </c>
      <c r="C1239" s="202" t="s">
        <v>5</v>
      </c>
      <c r="D1239" s="370">
        <v>5382</v>
      </c>
    </row>
    <row r="1240" spans="1:4" ht="13.5">
      <c r="A1240" s="202">
        <v>102270</v>
      </c>
      <c r="B1240" s="202" t="s">
        <v>5919</v>
      </c>
      <c r="C1240" s="202" t="s">
        <v>5</v>
      </c>
      <c r="D1240" s="369">
        <v>0.65</v>
      </c>
    </row>
    <row r="1241" spans="1:4" ht="13.5">
      <c r="A1241" s="202">
        <v>102271</v>
      </c>
      <c r="B1241" s="202" t="s">
        <v>5920</v>
      </c>
      <c r="C1241" s="202" t="s">
        <v>5</v>
      </c>
      <c r="D1241" s="369">
        <v>0.15</v>
      </c>
    </row>
    <row r="1242" spans="1:4" ht="13.5">
      <c r="A1242" s="202">
        <v>102272</v>
      </c>
      <c r="B1242" s="202" t="s">
        <v>5921</v>
      </c>
      <c r="C1242" s="202" t="s">
        <v>5</v>
      </c>
      <c r="D1242" s="369">
        <v>0.81</v>
      </c>
    </row>
    <row r="1243" spans="1:4" ht="13.5">
      <c r="A1243" s="202">
        <v>102273</v>
      </c>
      <c r="B1243" s="202" t="s">
        <v>5922</v>
      </c>
      <c r="C1243" s="202" t="s">
        <v>5</v>
      </c>
      <c r="D1243" s="369">
        <v>1.51</v>
      </c>
    </row>
    <row r="1244" spans="1:4" ht="13.5">
      <c r="A1244" s="202">
        <v>102809</v>
      </c>
      <c r="B1244" s="202" t="s">
        <v>18965</v>
      </c>
      <c r="C1244" s="202" t="s">
        <v>5</v>
      </c>
      <c r="D1244" s="369">
        <v>15.68</v>
      </c>
    </row>
    <row r="1245" spans="1:4" ht="13.5">
      <c r="A1245" s="202">
        <v>102815</v>
      </c>
      <c r="B1245" s="202" t="s">
        <v>7452</v>
      </c>
      <c r="C1245" s="202" t="s">
        <v>5</v>
      </c>
      <c r="D1245" s="369">
        <v>3.02</v>
      </c>
    </row>
    <row r="1246" spans="1:4" ht="13.5">
      <c r="A1246" s="202">
        <v>102826</v>
      </c>
      <c r="B1246" s="202" t="s">
        <v>18966</v>
      </c>
      <c r="C1246" s="202" t="s">
        <v>5</v>
      </c>
      <c r="D1246" s="369">
        <v>5.67</v>
      </c>
    </row>
    <row r="1247" spans="1:4" ht="13.5">
      <c r="A1247" s="202">
        <v>102832</v>
      </c>
      <c r="B1247" s="202" t="s">
        <v>18967</v>
      </c>
      <c r="C1247" s="202" t="s">
        <v>5</v>
      </c>
      <c r="D1247" s="369">
        <v>7.56</v>
      </c>
    </row>
    <row r="1248" spans="1:4" ht="13.5">
      <c r="A1248" s="202">
        <v>102843</v>
      </c>
      <c r="B1248" s="202" t="s">
        <v>7453</v>
      </c>
      <c r="C1248" s="202" t="s">
        <v>5</v>
      </c>
      <c r="D1248" s="369">
        <v>134.55000000000001</v>
      </c>
    </row>
    <row r="1249" spans="1:4" ht="13.5">
      <c r="A1249" s="202">
        <v>102849</v>
      </c>
      <c r="B1249" s="202" t="s">
        <v>7454</v>
      </c>
      <c r="C1249" s="202" t="s">
        <v>5</v>
      </c>
      <c r="D1249" s="369">
        <v>65.78</v>
      </c>
    </row>
    <row r="1250" spans="1:4" ht="13.5">
      <c r="A1250" s="202">
        <v>102855</v>
      </c>
      <c r="B1250" s="202" t="s">
        <v>7455</v>
      </c>
      <c r="C1250" s="202" t="s">
        <v>5</v>
      </c>
      <c r="D1250" s="369">
        <v>65.78</v>
      </c>
    </row>
    <row r="1251" spans="1:4" ht="13.5">
      <c r="A1251" s="202">
        <v>102861</v>
      </c>
      <c r="B1251" s="202" t="s">
        <v>18968</v>
      </c>
      <c r="C1251" s="202" t="s">
        <v>5</v>
      </c>
      <c r="D1251" s="369">
        <v>1.1100000000000001</v>
      </c>
    </row>
    <row r="1252" spans="1:4" ht="13.5">
      <c r="A1252" s="202">
        <v>102867</v>
      </c>
      <c r="B1252" s="202" t="s">
        <v>18969</v>
      </c>
      <c r="C1252" s="202" t="s">
        <v>5</v>
      </c>
      <c r="D1252" s="369">
        <v>0.6</v>
      </c>
    </row>
    <row r="1253" spans="1:4" ht="13.5">
      <c r="A1253" s="202">
        <v>102873</v>
      </c>
      <c r="B1253" s="202" t="s">
        <v>7456</v>
      </c>
      <c r="C1253" s="202" t="s">
        <v>5</v>
      </c>
      <c r="D1253" s="369">
        <v>119.54</v>
      </c>
    </row>
    <row r="1254" spans="1:4" ht="13.5">
      <c r="A1254" s="202">
        <v>102879</v>
      </c>
      <c r="B1254" s="202" t="s">
        <v>7457</v>
      </c>
      <c r="C1254" s="202" t="s">
        <v>5</v>
      </c>
      <c r="D1254" s="369">
        <v>179.4</v>
      </c>
    </row>
    <row r="1255" spans="1:4" ht="13.5">
      <c r="A1255" s="202">
        <v>102885</v>
      </c>
      <c r="B1255" s="202" t="s">
        <v>7458</v>
      </c>
      <c r="C1255" s="202" t="s">
        <v>5</v>
      </c>
      <c r="D1255" s="369">
        <v>1.1299999999999999</v>
      </c>
    </row>
    <row r="1256" spans="1:4" ht="13.5">
      <c r="A1256" s="202">
        <v>102891</v>
      </c>
      <c r="B1256" s="202" t="s">
        <v>7459</v>
      </c>
      <c r="C1256" s="202" t="s">
        <v>5</v>
      </c>
      <c r="D1256" s="369">
        <v>1.1299999999999999</v>
      </c>
    </row>
    <row r="1257" spans="1:4" ht="13.5">
      <c r="A1257" s="202">
        <v>102897</v>
      </c>
      <c r="B1257" s="202" t="s">
        <v>7460</v>
      </c>
      <c r="C1257" s="202" t="s">
        <v>5</v>
      </c>
      <c r="D1257" s="369">
        <v>89.87</v>
      </c>
    </row>
    <row r="1258" spans="1:4" ht="13.5">
      <c r="A1258" s="202">
        <v>102903</v>
      </c>
      <c r="B1258" s="202" t="s">
        <v>18970</v>
      </c>
      <c r="C1258" s="202" t="s">
        <v>5</v>
      </c>
      <c r="D1258" s="369">
        <v>11.66</v>
      </c>
    </row>
    <row r="1259" spans="1:4" ht="13.5">
      <c r="A1259" s="202">
        <v>102909</v>
      </c>
      <c r="B1259" s="202" t="s">
        <v>18971</v>
      </c>
      <c r="C1259" s="202" t="s">
        <v>5</v>
      </c>
      <c r="D1259" s="369">
        <v>3.63</v>
      </c>
    </row>
    <row r="1260" spans="1:4" ht="13.5">
      <c r="A1260" s="202">
        <v>102915</v>
      </c>
      <c r="B1260" s="202" t="s">
        <v>18972</v>
      </c>
      <c r="C1260" s="202" t="s">
        <v>5</v>
      </c>
      <c r="D1260" s="369">
        <v>0.56000000000000005</v>
      </c>
    </row>
    <row r="1261" spans="1:4" ht="13.5">
      <c r="A1261" s="202">
        <v>102927</v>
      </c>
      <c r="B1261" s="202" t="s">
        <v>18973</v>
      </c>
      <c r="C1261" s="202" t="s">
        <v>5</v>
      </c>
      <c r="D1261" s="369">
        <v>0.83</v>
      </c>
    </row>
    <row r="1262" spans="1:4" ht="13.5">
      <c r="A1262" s="202">
        <v>102933</v>
      </c>
      <c r="B1262" s="202" t="s">
        <v>7461</v>
      </c>
      <c r="C1262" s="202" t="s">
        <v>5</v>
      </c>
      <c r="D1262" s="369">
        <v>0.83</v>
      </c>
    </row>
    <row r="1263" spans="1:4" ht="13.5">
      <c r="A1263" s="202">
        <v>102939</v>
      </c>
      <c r="B1263" s="202" t="s">
        <v>18974</v>
      </c>
      <c r="C1263" s="202" t="s">
        <v>5</v>
      </c>
      <c r="D1263" s="369">
        <v>8.32</v>
      </c>
    </row>
    <row r="1264" spans="1:4" ht="13.5">
      <c r="A1264" s="202">
        <v>102945</v>
      </c>
      <c r="B1264" s="202" t="s">
        <v>18975</v>
      </c>
      <c r="C1264" s="202" t="s">
        <v>5</v>
      </c>
      <c r="D1264" s="369">
        <v>0.02</v>
      </c>
    </row>
    <row r="1265" spans="1:4" ht="13.5">
      <c r="A1265" s="202">
        <v>102951</v>
      </c>
      <c r="B1265" s="202" t="s">
        <v>18976</v>
      </c>
      <c r="C1265" s="202" t="s">
        <v>5</v>
      </c>
      <c r="D1265" s="369">
        <v>0.55000000000000004</v>
      </c>
    </row>
    <row r="1266" spans="1:4" ht="13.5">
      <c r="A1266" s="202">
        <v>102957</v>
      </c>
      <c r="B1266" s="202" t="s">
        <v>7462</v>
      </c>
      <c r="C1266" s="202" t="s">
        <v>5</v>
      </c>
      <c r="D1266" s="369">
        <v>51</v>
      </c>
    </row>
    <row r="1267" spans="1:4" ht="13.5">
      <c r="A1267" s="202">
        <v>102963</v>
      </c>
      <c r="B1267" s="202" t="s">
        <v>7463</v>
      </c>
      <c r="C1267" s="202" t="s">
        <v>5</v>
      </c>
      <c r="D1267" s="369">
        <v>84.73</v>
      </c>
    </row>
    <row r="1268" spans="1:4" ht="13.5">
      <c r="A1268" s="202">
        <v>102969</v>
      </c>
      <c r="B1268" s="202" t="s">
        <v>18977</v>
      </c>
      <c r="C1268" s="202" t="s">
        <v>5</v>
      </c>
      <c r="D1268" s="369">
        <v>1.1200000000000001</v>
      </c>
    </row>
    <row r="1269" spans="1:4" ht="13.5">
      <c r="A1269" s="202">
        <v>102985</v>
      </c>
      <c r="B1269" s="202" t="s">
        <v>7464</v>
      </c>
      <c r="C1269" s="202" t="s">
        <v>5</v>
      </c>
      <c r="D1269" s="369">
        <v>2.99</v>
      </c>
    </row>
    <row r="1270" spans="1:4" ht="13.5">
      <c r="A1270" s="202">
        <v>103156</v>
      </c>
      <c r="B1270" s="202" t="s">
        <v>18978</v>
      </c>
      <c r="C1270" s="202" t="s">
        <v>5</v>
      </c>
      <c r="D1270" s="369">
        <v>2.17</v>
      </c>
    </row>
    <row r="1271" spans="1:4" ht="13.5">
      <c r="A1271" s="202">
        <v>103162</v>
      </c>
      <c r="B1271" s="202" t="s">
        <v>18979</v>
      </c>
      <c r="C1271" s="202" t="s">
        <v>5</v>
      </c>
      <c r="D1271" s="369">
        <v>2.64</v>
      </c>
    </row>
    <row r="1272" spans="1:4" ht="13.5">
      <c r="A1272" s="202">
        <v>103168</v>
      </c>
      <c r="B1272" s="202" t="s">
        <v>18980</v>
      </c>
      <c r="C1272" s="202" t="s">
        <v>5</v>
      </c>
      <c r="D1272" s="369">
        <v>2.96</v>
      </c>
    </row>
    <row r="1273" spans="1:4" ht="13.5">
      <c r="A1273" s="202">
        <v>103174</v>
      </c>
      <c r="B1273" s="202" t="s">
        <v>18981</v>
      </c>
      <c r="C1273" s="202" t="s">
        <v>5</v>
      </c>
      <c r="D1273" s="369">
        <v>7.69</v>
      </c>
    </row>
    <row r="1274" spans="1:4" ht="13.5">
      <c r="A1274" s="202">
        <v>103180</v>
      </c>
      <c r="B1274" s="202" t="s">
        <v>18982</v>
      </c>
      <c r="C1274" s="202" t="s">
        <v>5</v>
      </c>
      <c r="D1274" s="369">
        <v>17.21</v>
      </c>
    </row>
    <row r="1275" spans="1:4" ht="13.5">
      <c r="A1275" s="202">
        <v>103223</v>
      </c>
      <c r="B1275" s="202" t="s">
        <v>18983</v>
      </c>
      <c r="C1275" s="202" t="s">
        <v>5</v>
      </c>
      <c r="D1275" s="369">
        <v>35.06</v>
      </c>
    </row>
    <row r="1276" spans="1:4" ht="13.5">
      <c r="A1276" s="202">
        <v>103229</v>
      </c>
      <c r="B1276" s="202" t="s">
        <v>18984</v>
      </c>
      <c r="C1276" s="202" t="s">
        <v>5</v>
      </c>
      <c r="D1276" s="369">
        <v>97.03</v>
      </c>
    </row>
    <row r="1277" spans="1:4" ht="13.5">
      <c r="A1277" s="202">
        <v>103235</v>
      </c>
      <c r="B1277" s="202" t="s">
        <v>18985</v>
      </c>
      <c r="C1277" s="202" t="s">
        <v>5</v>
      </c>
      <c r="D1277" s="369">
        <v>102.6</v>
      </c>
    </row>
    <row r="1278" spans="1:4" ht="13.5">
      <c r="A1278" s="202">
        <v>103241</v>
      </c>
      <c r="B1278" s="202" t="s">
        <v>18986</v>
      </c>
      <c r="C1278" s="202" t="s">
        <v>5</v>
      </c>
      <c r="D1278" s="369">
        <v>8.06</v>
      </c>
    </row>
    <row r="1279" spans="1:4" ht="13.5">
      <c r="A1279" s="202">
        <v>103660</v>
      </c>
      <c r="B1279" s="202" t="s">
        <v>18987</v>
      </c>
      <c r="C1279" s="202" t="s">
        <v>5</v>
      </c>
      <c r="D1279" s="369">
        <v>11.44</v>
      </c>
    </row>
    <row r="1280" spans="1:4" ht="13.5">
      <c r="A1280" s="202">
        <v>103666</v>
      </c>
      <c r="B1280" s="202" t="s">
        <v>18988</v>
      </c>
      <c r="C1280" s="202" t="s">
        <v>5</v>
      </c>
      <c r="D1280" s="369">
        <v>160.97</v>
      </c>
    </row>
    <row r="1281" spans="1:4" ht="13.5">
      <c r="A1281" s="202">
        <v>103792</v>
      </c>
      <c r="B1281" s="202" t="s">
        <v>9316</v>
      </c>
      <c r="C1281" s="202" t="s">
        <v>5</v>
      </c>
      <c r="D1281" s="369">
        <v>0.24</v>
      </c>
    </row>
    <row r="1282" spans="1:4" ht="13.5">
      <c r="A1282" s="202">
        <v>103937</v>
      </c>
      <c r="B1282" s="202" t="s">
        <v>12403</v>
      </c>
      <c r="C1282" s="202" t="s">
        <v>5</v>
      </c>
      <c r="D1282" s="369">
        <v>1.36</v>
      </c>
    </row>
    <row r="1283" spans="1:4" ht="13.5">
      <c r="A1283" s="202">
        <v>103943</v>
      </c>
      <c r="B1283" s="202" t="s">
        <v>12404</v>
      </c>
      <c r="C1283" s="202" t="s">
        <v>5</v>
      </c>
      <c r="D1283" s="369">
        <v>1.36</v>
      </c>
    </row>
    <row r="1284" spans="1:4" ht="13.5">
      <c r="A1284" s="202">
        <v>104087</v>
      </c>
      <c r="B1284" s="202" t="s">
        <v>12405</v>
      </c>
      <c r="C1284" s="202" t="s">
        <v>5</v>
      </c>
      <c r="D1284" s="369">
        <v>0.05</v>
      </c>
    </row>
    <row r="1285" spans="1:4" ht="13.5">
      <c r="A1285" s="202">
        <v>104088</v>
      </c>
      <c r="B1285" s="202" t="s">
        <v>12406</v>
      </c>
      <c r="C1285" s="202" t="s">
        <v>5</v>
      </c>
      <c r="D1285" s="369">
        <v>0.01</v>
      </c>
    </row>
    <row r="1286" spans="1:4" ht="13.5">
      <c r="A1286" s="202">
        <v>104089</v>
      </c>
      <c r="B1286" s="202" t="s">
        <v>12407</v>
      </c>
      <c r="C1286" s="202" t="s">
        <v>5</v>
      </c>
      <c r="D1286" s="369">
        <v>7.0000000000000007E-2</v>
      </c>
    </row>
    <row r="1287" spans="1:4" ht="13.5">
      <c r="A1287" s="202">
        <v>104090</v>
      </c>
      <c r="B1287" s="202" t="s">
        <v>12408</v>
      </c>
      <c r="C1287" s="202" t="s">
        <v>5</v>
      </c>
      <c r="D1287" s="369">
        <v>0.6</v>
      </c>
    </row>
    <row r="1288" spans="1:4" ht="13.5">
      <c r="A1288" s="202">
        <v>104093</v>
      </c>
      <c r="B1288" s="202" t="s">
        <v>12409</v>
      </c>
      <c r="C1288" s="202" t="s">
        <v>5</v>
      </c>
      <c r="D1288" s="369">
        <v>0.08</v>
      </c>
    </row>
    <row r="1289" spans="1:4" ht="13.5">
      <c r="A1289" s="202">
        <v>104094</v>
      </c>
      <c r="B1289" s="202" t="s">
        <v>12410</v>
      </c>
      <c r="C1289" s="202" t="s">
        <v>5</v>
      </c>
      <c r="D1289" s="369">
        <v>0.01</v>
      </c>
    </row>
    <row r="1290" spans="1:4" ht="13.5">
      <c r="A1290" s="202">
        <v>104095</v>
      </c>
      <c r="B1290" s="202" t="s">
        <v>12411</v>
      </c>
      <c r="C1290" s="202" t="s">
        <v>5</v>
      </c>
      <c r="D1290" s="369">
        <v>0.1</v>
      </c>
    </row>
    <row r="1291" spans="1:4" ht="13.5">
      <c r="A1291" s="202">
        <v>104096</v>
      </c>
      <c r="B1291" s="202" t="s">
        <v>12412</v>
      </c>
      <c r="C1291" s="202" t="s">
        <v>5</v>
      </c>
      <c r="D1291" s="369">
        <v>0.83</v>
      </c>
    </row>
    <row r="1292" spans="1:4" ht="13.5">
      <c r="A1292" s="202">
        <v>104519</v>
      </c>
      <c r="B1292" s="202" t="s">
        <v>17613</v>
      </c>
      <c r="C1292" s="202" t="s">
        <v>5</v>
      </c>
      <c r="D1292" s="369">
        <v>0.56000000000000005</v>
      </c>
    </row>
    <row r="1293" spans="1:4" ht="13.5">
      <c r="A1293" s="202">
        <v>104655</v>
      </c>
      <c r="B1293" s="202" t="s">
        <v>18989</v>
      </c>
      <c r="C1293" s="202" t="s">
        <v>5</v>
      </c>
      <c r="D1293" s="369">
        <v>0.6</v>
      </c>
    </row>
    <row r="1294" spans="1:4" ht="13.5">
      <c r="A1294" s="202">
        <v>104687</v>
      </c>
      <c r="B1294" s="202" t="s">
        <v>18990</v>
      </c>
      <c r="C1294" s="202" t="s">
        <v>5</v>
      </c>
      <c r="D1294" s="369">
        <v>449.21</v>
      </c>
    </row>
    <row r="1295" spans="1:4" ht="13.5">
      <c r="A1295" s="202">
        <v>104694</v>
      </c>
      <c r="B1295" s="202" t="s">
        <v>18991</v>
      </c>
      <c r="C1295" s="202" t="s">
        <v>5</v>
      </c>
      <c r="D1295" s="369">
        <v>1.89</v>
      </c>
    </row>
    <row r="1296" spans="1:4" ht="13.5">
      <c r="A1296" s="202">
        <v>104703</v>
      </c>
      <c r="B1296" s="202" t="s">
        <v>18992</v>
      </c>
      <c r="C1296" s="202" t="s">
        <v>5</v>
      </c>
      <c r="D1296" s="369">
        <v>92.45</v>
      </c>
    </row>
    <row r="1297" spans="1:4" ht="13.5">
      <c r="A1297" s="202">
        <v>104709</v>
      </c>
      <c r="B1297" s="202" t="s">
        <v>18993</v>
      </c>
      <c r="C1297" s="202" t="s">
        <v>5</v>
      </c>
      <c r="D1297" s="370">
        <v>1169.0899999999999</v>
      </c>
    </row>
    <row r="1298" spans="1:4" ht="13.5">
      <c r="A1298" s="202">
        <v>104715</v>
      </c>
      <c r="B1298" s="202" t="s">
        <v>18994</v>
      </c>
      <c r="C1298" s="202" t="s">
        <v>5</v>
      </c>
      <c r="D1298" s="369">
        <v>89.87</v>
      </c>
    </row>
    <row r="1299" spans="1:4" ht="13.5">
      <c r="A1299" s="202">
        <v>92259</v>
      </c>
      <c r="B1299" s="202" t="s">
        <v>2938</v>
      </c>
      <c r="C1299" s="202" t="s">
        <v>2</v>
      </c>
      <c r="D1299" s="369">
        <v>489.54</v>
      </c>
    </row>
    <row r="1300" spans="1:4" ht="13.5">
      <c r="A1300" s="202">
        <v>92260</v>
      </c>
      <c r="B1300" s="202" t="s">
        <v>2939</v>
      </c>
      <c r="C1300" s="202" t="s">
        <v>2</v>
      </c>
      <c r="D1300" s="369">
        <v>559.33000000000004</v>
      </c>
    </row>
    <row r="1301" spans="1:4" ht="13.5">
      <c r="A1301" s="202">
        <v>92261</v>
      </c>
      <c r="B1301" s="202" t="s">
        <v>2940</v>
      </c>
      <c r="C1301" s="202" t="s">
        <v>2</v>
      </c>
      <c r="D1301" s="369">
        <v>627</v>
      </c>
    </row>
    <row r="1302" spans="1:4" ht="13.5">
      <c r="A1302" s="202">
        <v>92262</v>
      </c>
      <c r="B1302" s="202" t="s">
        <v>2941</v>
      </c>
      <c r="C1302" s="202" t="s">
        <v>2</v>
      </c>
      <c r="D1302" s="369">
        <v>735.93</v>
      </c>
    </row>
    <row r="1303" spans="1:4" ht="13.5">
      <c r="A1303" s="202">
        <v>92539</v>
      </c>
      <c r="B1303" s="202" t="s">
        <v>2942</v>
      </c>
      <c r="C1303" s="202" t="s">
        <v>4</v>
      </c>
      <c r="D1303" s="369">
        <v>80.430000000000007</v>
      </c>
    </row>
    <row r="1304" spans="1:4" ht="13.5">
      <c r="A1304" s="202">
        <v>92540</v>
      </c>
      <c r="B1304" s="202" t="s">
        <v>2943</v>
      </c>
      <c r="C1304" s="202" t="s">
        <v>4</v>
      </c>
      <c r="D1304" s="369">
        <v>90.83</v>
      </c>
    </row>
    <row r="1305" spans="1:4" ht="13.5">
      <c r="A1305" s="202">
        <v>92541</v>
      </c>
      <c r="B1305" s="202" t="s">
        <v>2944</v>
      </c>
      <c r="C1305" s="202" t="s">
        <v>4</v>
      </c>
      <c r="D1305" s="369">
        <v>86.7</v>
      </c>
    </row>
    <row r="1306" spans="1:4" ht="13.5">
      <c r="A1306" s="202">
        <v>92542</v>
      </c>
      <c r="B1306" s="202" t="s">
        <v>2945</v>
      </c>
      <c r="C1306" s="202" t="s">
        <v>4</v>
      </c>
      <c r="D1306" s="369">
        <v>105.68</v>
      </c>
    </row>
    <row r="1307" spans="1:4" ht="13.5">
      <c r="A1307" s="202">
        <v>92543</v>
      </c>
      <c r="B1307" s="202" t="s">
        <v>2946</v>
      </c>
      <c r="C1307" s="202" t="s">
        <v>4</v>
      </c>
      <c r="D1307" s="369">
        <v>24.18</v>
      </c>
    </row>
    <row r="1308" spans="1:4" ht="13.5">
      <c r="A1308" s="202">
        <v>92544</v>
      </c>
      <c r="B1308" s="202" t="s">
        <v>2947</v>
      </c>
      <c r="C1308" s="202" t="s">
        <v>4</v>
      </c>
      <c r="D1308" s="369">
        <v>19.239999999999998</v>
      </c>
    </row>
    <row r="1309" spans="1:4" ht="13.5">
      <c r="A1309" s="202">
        <v>92545</v>
      </c>
      <c r="B1309" s="202" t="s">
        <v>2948</v>
      </c>
      <c r="C1309" s="202" t="s">
        <v>2</v>
      </c>
      <c r="D1309" s="370">
        <v>1082.6199999999999</v>
      </c>
    </row>
    <row r="1310" spans="1:4" ht="13.5">
      <c r="A1310" s="202">
        <v>92546</v>
      </c>
      <c r="B1310" s="202" t="s">
        <v>2949</v>
      </c>
      <c r="C1310" s="202" t="s">
        <v>2</v>
      </c>
      <c r="D1310" s="370">
        <v>1331.08</v>
      </c>
    </row>
    <row r="1311" spans="1:4" ht="13.5">
      <c r="A1311" s="202">
        <v>92547</v>
      </c>
      <c r="B1311" s="202" t="s">
        <v>2950</v>
      </c>
      <c r="C1311" s="202" t="s">
        <v>2</v>
      </c>
      <c r="D1311" s="370">
        <v>1405.26</v>
      </c>
    </row>
    <row r="1312" spans="1:4" ht="13.5">
      <c r="A1312" s="202">
        <v>92548</v>
      </c>
      <c r="B1312" s="202" t="s">
        <v>2951</v>
      </c>
      <c r="C1312" s="202" t="s">
        <v>2</v>
      </c>
      <c r="D1312" s="370">
        <v>1563.68</v>
      </c>
    </row>
    <row r="1313" spans="1:4" ht="13.5">
      <c r="A1313" s="202">
        <v>92549</v>
      </c>
      <c r="B1313" s="202" t="s">
        <v>2952</v>
      </c>
      <c r="C1313" s="202" t="s">
        <v>2</v>
      </c>
      <c r="D1313" s="370">
        <v>1961.01</v>
      </c>
    </row>
    <row r="1314" spans="1:4" ht="13.5">
      <c r="A1314" s="202">
        <v>92550</v>
      </c>
      <c r="B1314" s="202" t="s">
        <v>2953</v>
      </c>
      <c r="C1314" s="202" t="s">
        <v>2</v>
      </c>
      <c r="D1314" s="370">
        <v>2400.4699999999998</v>
      </c>
    </row>
    <row r="1315" spans="1:4" ht="13.5">
      <c r="A1315" s="202">
        <v>92551</v>
      </c>
      <c r="B1315" s="202" t="s">
        <v>2954</v>
      </c>
      <c r="C1315" s="202" t="s">
        <v>2</v>
      </c>
      <c r="D1315" s="370">
        <v>2495.79</v>
      </c>
    </row>
    <row r="1316" spans="1:4" ht="13.5">
      <c r="A1316" s="202">
        <v>92552</v>
      </c>
      <c r="B1316" s="202" t="s">
        <v>2955</v>
      </c>
      <c r="C1316" s="202" t="s">
        <v>2</v>
      </c>
      <c r="D1316" s="370">
        <v>2714.48</v>
      </c>
    </row>
    <row r="1317" spans="1:4" ht="13.5">
      <c r="A1317" s="202">
        <v>92553</v>
      </c>
      <c r="B1317" s="202" t="s">
        <v>2956</v>
      </c>
      <c r="C1317" s="202" t="s">
        <v>2</v>
      </c>
      <c r="D1317" s="370">
        <v>3121.99</v>
      </c>
    </row>
    <row r="1318" spans="1:4" ht="13.5">
      <c r="A1318" s="202">
        <v>92554</v>
      </c>
      <c r="B1318" s="202" t="s">
        <v>2957</v>
      </c>
      <c r="C1318" s="202" t="s">
        <v>2</v>
      </c>
      <c r="D1318" s="370">
        <v>3231.26</v>
      </c>
    </row>
    <row r="1319" spans="1:4" ht="13.5">
      <c r="A1319" s="202">
        <v>92555</v>
      </c>
      <c r="B1319" s="202" t="s">
        <v>2958</v>
      </c>
      <c r="C1319" s="202" t="s">
        <v>2</v>
      </c>
      <c r="D1319" s="370">
        <v>1068.19</v>
      </c>
    </row>
    <row r="1320" spans="1:4" ht="13.5">
      <c r="A1320" s="202">
        <v>92556</v>
      </c>
      <c r="B1320" s="202" t="s">
        <v>2959</v>
      </c>
      <c r="C1320" s="202" t="s">
        <v>2</v>
      </c>
      <c r="D1320" s="370">
        <v>1305.79</v>
      </c>
    </row>
    <row r="1321" spans="1:4" ht="13.5">
      <c r="A1321" s="202">
        <v>92557</v>
      </c>
      <c r="B1321" s="202" t="s">
        <v>2960</v>
      </c>
      <c r="C1321" s="202" t="s">
        <v>2</v>
      </c>
      <c r="D1321" s="370">
        <v>1379.97</v>
      </c>
    </row>
    <row r="1322" spans="1:4" ht="13.5">
      <c r="A1322" s="202">
        <v>92558</v>
      </c>
      <c r="B1322" s="202" t="s">
        <v>2961</v>
      </c>
      <c r="C1322" s="202" t="s">
        <v>2</v>
      </c>
      <c r="D1322" s="370">
        <v>1549.24</v>
      </c>
    </row>
    <row r="1323" spans="1:4" ht="13.5">
      <c r="A1323" s="202">
        <v>92559</v>
      </c>
      <c r="B1323" s="202" t="s">
        <v>2962</v>
      </c>
      <c r="C1323" s="202" t="s">
        <v>2</v>
      </c>
      <c r="D1323" s="370">
        <v>1934.13</v>
      </c>
    </row>
    <row r="1324" spans="1:4" ht="13.5">
      <c r="A1324" s="202">
        <v>92560</v>
      </c>
      <c r="B1324" s="202" t="s">
        <v>2963</v>
      </c>
      <c r="C1324" s="202" t="s">
        <v>2</v>
      </c>
      <c r="D1324" s="370">
        <v>2363.86</v>
      </c>
    </row>
    <row r="1325" spans="1:4" ht="13.5">
      <c r="A1325" s="202">
        <v>92561</v>
      </c>
      <c r="B1325" s="202" t="s">
        <v>2964</v>
      </c>
      <c r="C1325" s="202" t="s">
        <v>2</v>
      </c>
      <c r="D1325" s="370">
        <v>2460.17</v>
      </c>
    </row>
    <row r="1326" spans="1:4" ht="13.5">
      <c r="A1326" s="202">
        <v>92562</v>
      </c>
      <c r="B1326" s="202" t="s">
        <v>2965</v>
      </c>
      <c r="C1326" s="202" t="s">
        <v>2</v>
      </c>
      <c r="D1326" s="370">
        <v>2653.57</v>
      </c>
    </row>
    <row r="1327" spans="1:4" ht="13.5">
      <c r="A1327" s="202">
        <v>92563</v>
      </c>
      <c r="B1327" s="202" t="s">
        <v>2966</v>
      </c>
      <c r="C1327" s="202" t="s">
        <v>2</v>
      </c>
      <c r="D1327" s="370">
        <v>3050.76</v>
      </c>
    </row>
    <row r="1328" spans="1:4" ht="13.5">
      <c r="A1328" s="202">
        <v>92564</v>
      </c>
      <c r="B1328" s="202" t="s">
        <v>2967</v>
      </c>
      <c r="C1328" s="202" t="s">
        <v>2</v>
      </c>
      <c r="D1328" s="370">
        <v>3144.01</v>
      </c>
    </row>
    <row r="1329" spans="1:4" ht="13.5">
      <c r="A1329" s="202">
        <v>100379</v>
      </c>
      <c r="B1329" s="202" t="s">
        <v>2968</v>
      </c>
      <c r="C1329" s="202" t="s">
        <v>4</v>
      </c>
      <c r="D1329" s="369">
        <v>40.200000000000003</v>
      </c>
    </row>
    <row r="1330" spans="1:4" ht="13.5">
      <c r="A1330" s="202">
        <v>100380</v>
      </c>
      <c r="B1330" s="202" t="s">
        <v>2969</v>
      </c>
      <c r="C1330" s="202" t="s">
        <v>4</v>
      </c>
      <c r="D1330" s="369">
        <v>53.39</v>
      </c>
    </row>
    <row r="1331" spans="1:4" ht="13.5">
      <c r="A1331" s="202">
        <v>100381</v>
      </c>
      <c r="B1331" s="202" t="s">
        <v>2970</v>
      </c>
      <c r="C1331" s="202" t="s">
        <v>4</v>
      </c>
      <c r="D1331" s="369">
        <v>59.95</v>
      </c>
    </row>
    <row r="1332" spans="1:4" ht="13.5">
      <c r="A1332" s="202">
        <v>100383</v>
      </c>
      <c r="B1332" s="202" t="s">
        <v>2971</v>
      </c>
      <c r="C1332" s="202" t="s">
        <v>4</v>
      </c>
      <c r="D1332" s="369">
        <v>26.75</v>
      </c>
    </row>
    <row r="1333" spans="1:4" ht="13.5">
      <c r="A1333" s="202">
        <v>100384</v>
      </c>
      <c r="B1333" s="202" t="s">
        <v>2972</v>
      </c>
      <c r="C1333" s="202" t="s">
        <v>4</v>
      </c>
      <c r="D1333" s="369">
        <v>28.15</v>
      </c>
    </row>
    <row r="1334" spans="1:4" ht="13.5">
      <c r="A1334" s="202">
        <v>100385</v>
      </c>
      <c r="B1334" s="202" t="s">
        <v>2973</v>
      </c>
      <c r="C1334" s="202" t="s">
        <v>4</v>
      </c>
      <c r="D1334" s="369">
        <v>35.93</v>
      </c>
    </row>
    <row r="1335" spans="1:4" ht="13.5">
      <c r="A1335" s="202">
        <v>100386</v>
      </c>
      <c r="B1335" s="202" t="s">
        <v>2974</v>
      </c>
      <c r="C1335" s="202" t="s">
        <v>4</v>
      </c>
      <c r="D1335" s="369">
        <v>46.29</v>
      </c>
    </row>
    <row r="1336" spans="1:4" ht="13.5">
      <c r="A1336" s="202">
        <v>100387</v>
      </c>
      <c r="B1336" s="202" t="s">
        <v>2975</v>
      </c>
      <c r="C1336" s="202" t="s">
        <v>4</v>
      </c>
      <c r="D1336" s="369">
        <v>56.52</v>
      </c>
    </row>
    <row r="1337" spans="1:4" ht="13.5">
      <c r="A1337" s="202">
        <v>100388</v>
      </c>
      <c r="B1337" s="202" t="s">
        <v>2976</v>
      </c>
      <c r="C1337" s="202" t="s">
        <v>4</v>
      </c>
      <c r="D1337" s="369">
        <v>20.350000000000001</v>
      </c>
    </row>
    <row r="1338" spans="1:4" ht="13.5">
      <c r="A1338" s="202">
        <v>100389</v>
      </c>
      <c r="B1338" s="202" t="s">
        <v>2977</v>
      </c>
      <c r="C1338" s="202" t="s">
        <v>4</v>
      </c>
      <c r="D1338" s="369">
        <v>18.399999999999999</v>
      </c>
    </row>
    <row r="1339" spans="1:4" ht="13.5">
      <c r="A1339" s="202">
        <v>100390</v>
      </c>
      <c r="B1339" s="202" t="s">
        <v>2978</v>
      </c>
      <c r="C1339" s="202" t="s">
        <v>4</v>
      </c>
      <c r="D1339" s="369">
        <v>24.48</v>
      </c>
    </row>
    <row r="1340" spans="1:4" ht="13.5">
      <c r="A1340" s="202">
        <v>100391</v>
      </c>
      <c r="B1340" s="202" t="s">
        <v>2979</v>
      </c>
      <c r="C1340" s="202" t="s">
        <v>4</v>
      </c>
      <c r="D1340" s="369">
        <v>21.15</v>
      </c>
    </row>
    <row r="1341" spans="1:4" ht="13.5">
      <c r="A1341" s="202">
        <v>100392</v>
      </c>
      <c r="B1341" s="202" t="s">
        <v>2980</v>
      </c>
      <c r="C1341" s="202" t="s">
        <v>4</v>
      </c>
      <c r="D1341" s="369">
        <v>16.04</v>
      </c>
    </row>
    <row r="1342" spans="1:4" ht="13.5">
      <c r="A1342" s="202">
        <v>100393</v>
      </c>
      <c r="B1342" s="202" t="s">
        <v>2981</v>
      </c>
      <c r="C1342" s="202" t="s">
        <v>4</v>
      </c>
      <c r="D1342" s="369">
        <v>21.09</v>
      </c>
    </row>
    <row r="1343" spans="1:4" ht="13.5">
      <c r="A1343" s="202">
        <v>100394</v>
      </c>
      <c r="B1343" s="202" t="s">
        <v>2982</v>
      </c>
      <c r="C1343" s="202" t="s">
        <v>4</v>
      </c>
      <c r="D1343" s="369">
        <v>19.260000000000002</v>
      </c>
    </row>
    <row r="1344" spans="1:4" ht="13.5">
      <c r="A1344" s="202">
        <v>100395</v>
      </c>
      <c r="B1344" s="202" t="s">
        <v>2983</v>
      </c>
      <c r="C1344" s="202" t="s">
        <v>4</v>
      </c>
      <c r="D1344" s="369">
        <v>25.21</v>
      </c>
    </row>
    <row r="1345" spans="1:4" ht="13.5">
      <c r="A1345" s="202">
        <v>94189</v>
      </c>
      <c r="B1345" s="202" t="s">
        <v>2984</v>
      </c>
      <c r="C1345" s="202" t="s">
        <v>4</v>
      </c>
      <c r="D1345" s="369">
        <v>38.630000000000003</v>
      </c>
    </row>
    <row r="1346" spans="1:4" ht="13.5">
      <c r="A1346" s="202">
        <v>94192</v>
      </c>
      <c r="B1346" s="202" t="s">
        <v>2985</v>
      </c>
      <c r="C1346" s="202" t="s">
        <v>4</v>
      </c>
      <c r="D1346" s="369">
        <v>41.37</v>
      </c>
    </row>
    <row r="1347" spans="1:4" ht="13.5">
      <c r="A1347" s="202">
        <v>94195</v>
      </c>
      <c r="B1347" s="202" t="s">
        <v>2986</v>
      </c>
      <c r="C1347" s="202" t="s">
        <v>4</v>
      </c>
      <c r="D1347" s="369">
        <v>25.28</v>
      </c>
    </row>
    <row r="1348" spans="1:4" ht="13.5">
      <c r="A1348" s="202">
        <v>94198</v>
      </c>
      <c r="B1348" s="202" t="s">
        <v>2987</v>
      </c>
      <c r="C1348" s="202" t="s">
        <v>4</v>
      </c>
      <c r="D1348" s="369">
        <v>28.88</v>
      </c>
    </row>
    <row r="1349" spans="1:4" ht="13.5">
      <c r="A1349" s="202">
        <v>94201</v>
      </c>
      <c r="B1349" s="202" t="s">
        <v>2988</v>
      </c>
      <c r="C1349" s="202" t="s">
        <v>4</v>
      </c>
      <c r="D1349" s="369">
        <v>36.75</v>
      </c>
    </row>
    <row r="1350" spans="1:4" ht="13.5">
      <c r="A1350" s="202">
        <v>94204</v>
      </c>
      <c r="B1350" s="202" t="s">
        <v>2989</v>
      </c>
      <c r="C1350" s="202" t="s">
        <v>4</v>
      </c>
      <c r="D1350" s="369">
        <v>42.88</v>
      </c>
    </row>
    <row r="1351" spans="1:4" ht="13.5">
      <c r="A1351" s="202">
        <v>94224</v>
      </c>
      <c r="B1351" s="202" t="s">
        <v>2990</v>
      </c>
      <c r="C1351" s="202" t="s">
        <v>1</v>
      </c>
      <c r="D1351" s="369">
        <v>26.76</v>
      </c>
    </row>
    <row r="1352" spans="1:4" ht="13.5">
      <c r="A1352" s="202">
        <v>94226</v>
      </c>
      <c r="B1352" s="202" t="s">
        <v>2991</v>
      </c>
      <c r="C1352" s="202" t="s">
        <v>4</v>
      </c>
      <c r="D1352" s="369">
        <v>18.16</v>
      </c>
    </row>
    <row r="1353" spans="1:4" ht="13.5">
      <c r="A1353" s="202">
        <v>94232</v>
      </c>
      <c r="B1353" s="202" t="s">
        <v>2992</v>
      </c>
      <c r="C1353" s="202" t="s">
        <v>2</v>
      </c>
      <c r="D1353" s="369">
        <v>3.16</v>
      </c>
    </row>
    <row r="1354" spans="1:4" ht="13.5">
      <c r="A1354" s="202">
        <v>94440</v>
      </c>
      <c r="B1354" s="202" t="s">
        <v>2993</v>
      </c>
      <c r="C1354" s="202" t="s">
        <v>4</v>
      </c>
      <c r="D1354" s="369">
        <v>25.28</v>
      </c>
    </row>
    <row r="1355" spans="1:4" ht="13.5">
      <c r="A1355" s="202">
        <v>94441</v>
      </c>
      <c r="B1355" s="202" t="s">
        <v>2994</v>
      </c>
      <c r="C1355" s="202" t="s">
        <v>4</v>
      </c>
      <c r="D1355" s="369">
        <v>28.88</v>
      </c>
    </row>
    <row r="1356" spans="1:4" ht="13.5">
      <c r="A1356" s="202">
        <v>94442</v>
      </c>
      <c r="B1356" s="202" t="s">
        <v>2995</v>
      </c>
      <c r="C1356" s="202" t="s">
        <v>4</v>
      </c>
      <c r="D1356" s="369">
        <v>25.28</v>
      </c>
    </row>
    <row r="1357" spans="1:4" ht="13.5">
      <c r="A1357" s="202">
        <v>94443</v>
      </c>
      <c r="B1357" s="202" t="s">
        <v>2996</v>
      </c>
      <c r="C1357" s="202" t="s">
        <v>4</v>
      </c>
      <c r="D1357" s="369">
        <v>28.88</v>
      </c>
    </row>
    <row r="1358" spans="1:4" ht="13.5">
      <c r="A1358" s="202">
        <v>94445</v>
      </c>
      <c r="B1358" s="202" t="s">
        <v>2997</v>
      </c>
      <c r="C1358" s="202" t="s">
        <v>4</v>
      </c>
      <c r="D1358" s="369">
        <v>36.75</v>
      </c>
    </row>
    <row r="1359" spans="1:4" ht="13.5">
      <c r="A1359" s="202">
        <v>94446</v>
      </c>
      <c r="B1359" s="202" t="s">
        <v>2998</v>
      </c>
      <c r="C1359" s="202" t="s">
        <v>4</v>
      </c>
      <c r="D1359" s="369">
        <v>42.88</v>
      </c>
    </row>
    <row r="1360" spans="1:4" ht="13.5">
      <c r="A1360" s="202">
        <v>94447</v>
      </c>
      <c r="B1360" s="202" t="s">
        <v>2999</v>
      </c>
      <c r="C1360" s="202" t="s">
        <v>4</v>
      </c>
      <c r="D1360" s="369">
        <v>36.75</v>
      </c>
    </row>
    <row r="1361" spans="1:4" ht="13.5">
      <c r="A1361" s="202">
        <v>94448</v>
      </c>
      <c r="B1361" s="202" t="s">
        <v>3000</v>
      </c>
      <c r="C1361" s="202" t="s">
        <v>4</v>
      </c>
      <c r="D1361" s="369">
        <v>42.88</v>
      </c>
    </row>
    <row r="1362" spans="1:4" ht="13.5">
      <c r="A1362" s="202">
        <v>94207</v>
      </c>
      <c r="B1362" s="202" t="s">
        <v>3001</v>
      </c>
      <c r="C1362" s="202" t="s">
        <v>4</v>
      </c>
      <c r="D1362" s="369">
        <v>45.78</v>
      </c>
    </row>
    <row r="1363" spans="1:4" ht="13.5">
      <c r="A1363" s="202">
        <v>94210</v>
      </c>
      <c r="B1363" s="202" t="s">
        <v>3002</v>
      </c>
      <c r="C1363" s="202" t="s">
        <v>4</v>
      </c>
      <c r="D1363" s="369">
        <v>48.55</v>
      </c>
    </row>
    <row r="1364" spans="1:4" ht="13.5">
      <c r="A1364" s="202">
        <v>94218</v>
      </c>
      <c r="B1364" s="202" t="s">
        <v>17614</v>
      </c>
      <c r="C1364" s="202" t="s">
        <v>4</v>
      </c>
      <c r="D1364" s="369">
        <v>113.5</v>
      </c>
    </row>
    <row r="1365" spans="1:4" ht="13.5">
      <c r="A1365" s="202">
        <v>94213</v>
      </c>
      <c r="B1365" s="202" t="s">
        <v>3003</v>
      </c>
      <c r="C1365" s="202" t="s">
        <v>4</v>
      </c>
      <c r="D1365" s="369">
        <v>76.84</v>
      </c>
    </row>
    <row r="1366" spans="1:4" ht="13.5">
      <c r="A1366" s="202">
        <v>94216</v>
      </c>
      <c r="B1366" s="202" t="s">
        <v>3004</v>
      </c>
      <c r="C1366" s="202" t="s">
        <v>4</v>
      </c>
      <c r="D1366" s="369">
        <v>217.03</v>
      </c>
    </row>
    <row r="1367" spans="1:4" ht="13.5">
      <c r="A1367" s="202">
        <v>94219</v>
      </c>
      <c r="B1367" s="202" t="s">
        <v>3005</v>
      </c>
      <c r="C1367" s="202" t="s">
        <v>1</v>
      </c>
      <c r="D1367" s="369">
        <v>28.98</v>
      </c>
    </row>
    <row r="1368" spans="1:4" ht="13.5">
      <c r="A1368" s="202">
        <v>94220</v>
      </c>
      <c r="B1368" s="202" t="s">
        <v>3006</v>
      </c>
      <c r="C1368" s="202" t="s">
        <v>1</v>
      </c>
      <c r="D1368" s="369">
        <v>54.06</v>
      </c>
    </row>
    <row r="1369" spans="1:4" ht="13.5">
      <c r="A1369" s="202">
        <v>94221</v>
      </c>
      <c r="B1369" s="202" t="s">
        <v>3007</v>
      </c>
      <c r="C1369" s="202" t="s">
        <v>1</v>
      </c>
      <c r="D1369" s="369">
        <v>21.85</v>
      </c>
    </row>
    <row r="1370" spans="1:4" ht="13.5">
      <c r="A1370" s="202">
        <v>94222</v>
      </c>
      <c r="B1370" s="202" t="s">
        <v>3008</v>
      </c>
      <c r="C1370" s="202" t="s">
        <v>1</v>
      </c>
      <c r="D1370" s="369">
        <v>46.93</v>
      </c>
    </row>
    <row r="1371" spans="1:4" ht="13.5">
      <c r="A1371" s="202">
        <v>94223</v>
      </c>
      <c r="B1371" s="202" t="s">
        <v>3009</v>
      </c>
      <c r="C1371" s="202" t="s">
        <v>1</v>
      </c>
      <c r="D1371" s="369">
        <v>80.41</v>
      </c>
    </row>
    <row r="1372" spans="1:4" ht="13.5">
      <c r="A1372" s="202">
        <v>94451</v>
      </c>
      <c r="B1372" s="202" t="s">
        <v>3010</v>
      </c>
      <c r="C1372" s="202" t="s">
        <v>1</v>
      </c>
      <c r="D1372" s="369">
        <v>89.01</v>
      </c>
    </row>
    <row r="1373" spans="1:4" ht="13.5">
      <c r="A1373" s="202">
        <v>100325</v>
      </c>
      <c r="B1373" s="202" t="s">
        <v>3011</v>
      </c>
      <c r="C1373" s="202" t="s">
        <v>1</v>
      </c>
      <c r="D1373" s="369">
        <v>86.52</v>
      </c>
    </row>
    <row r="1374" spans="1:4" ht="13.5">
      <c r="A1374" s="202">
        <v>100327</v>
      </c>
      <c r="B1374" s="202" t="s">
        <v>3012</v>
      </c>
      <c r="C1374" s="202" t="s">
        <v>1</v>
      </c>
      <c r="D1374" s="369">
        <v>60.22</v>
      </c>
    </row>
    <row r="1375" spans="1:4" ht="13.5">
      <c r="A1375" s="202">
        <v>100328</v>
      </c>
      <c r="B1375" s="202" t="s">
        <v>3013</v>
      </c>
      <c r="C1375" s="202" t="s">
        <v>4</v>
      </c>
      <c r="D1375" s="369">
        <v>12.01</v>
      </c>
    </row>
    <row r="1376" spans="1:4" ht="13.5">
      <c r="A1376" s="202">
        <v>100329</v>
      </c>
      <c r="B1376" s="202" t="s">
        <v>3014</v>
      </c>
      <c r="C1376" s="202" t="s">
        <v>4</v>
      </c>
      <c r="D1376" s="369">
        <v>15.63</v>
      </c>
    </row>
    <row r="1377" spans="1:4" ht="13.5">
      <c r="A1377" s="202">
        <v>100330</v>
      </c>
      <c r="B1377" s="202" t="s">
        <v>3015</v>
      </c>
      <c r="C1377" s="202" t="s">
        <v>4</v>
      </c>
      <c r="D1377" s="369">
        <v>16.28</v>
      </c>
    </row>
    <row r="1378" spans="1:4" ht="13.5">
      <c r="A1378" s="202">
        <v>100331</v>
      </c>
      <c r="B1378" s="202" t="s">
        <v>3016</v>
      </c>
      <c r="C1378" s="202" t="s">
        <v>4</v>
      </c>
      <c r="D1378" s="369">
        <v>22.46</v>
      </c>
    </row>
    <row r="1379" spans="1:4" ht="13.5">
      <c r="A1379" s="202">
        <v>100434</v>
      </c>
      <c r="B1379" s="202" t="s">
        <v>3017</v>
      </c>
      <c r="C1379" s="202" t="s">
        <v>1</v>
      </c>
      <c r="D1379" s="369">
        <v>235.77</v>
      </c>
    </row>
    <row r="1380" spans="1:4" ht="13.5">
      <c r="A1380" s="202">
        <v>100435</v>
      </c>
      <c r="B1380" s="202" t="s">
        <v>3018</v>
      </c>
      <c r="C1380" s="202" t="s">
        <v>1</v>
      </c>
      <c r="D1380" s="369">
        <v>57.65</v>
      </c>
    </row>
    <row r="1381" spans="1:4" ht="13.5">
      <c r="A1381" s="202">
        <v>94227</v>
      </c>
      <c r="B1381" s="202" t="s">
        <v>3019</v>
      </c>
      <c r="C1381" s="202" t="s">
        <v>1</v>
      </c>
      <c r="D1381" s="369">
        <v>67.02</v>
      </c>
    </row>
    <row r="1382" spans="1:4" ht="13.5">
      <c r="A1382" s="202">
        <v>94228</v>
      </c>
      <c r="B1382" s="202" t="s">
        <v>3020</v>
      </c>
      <c r="C1382" s="202" t="s">
        <v>1</v>
      </c>
      <c r="D1382" s="369">
        <v>90.64</v>
      </c>
    </row>
    <row r="1383" spans="1:4" ht="13.5">
      <c r="A1383" s="202">
        <v>94229</v>
      </c>
      <c r="B1383" s="202" t="s">
        <v>3021</v>
      </c>
      <c r="C1383" s="202" t="s">
        <v>1</v>
      </c>
      <c r="D1383" s="369">
        <v>175.18</v>
      </c>
    </row>
    <row r="1384" spans="1:4" ht="13.5">
      <c r="A1384" s="202">
        <v>94231</v>
      </c>
      <c r="B1384" s="202" t="s">
        <v>3022</v>
      </c>
      <c r="C1384" s="202" t="s">
        <v>1</v>
      </c>
      <c r="D1384" s="369">
        <v>53.57</v>
      </c>
    </row>
    <row r="1385" spans="1:4" ht="13.5">
      <c r="A1385" s="202">
        <v>94449</v>
      </c>
      <c r="B1385" s="202" t="s">
        <v>3023</v>
      </c>
      <c r="C1385" s="202" t="s">
        <v>4</v>
      </c>
      <c r="D1385" s="369">
        <v>80.430000000000007</v>
      </c>
    </row>
    <row r="1386" spans="1:4" ht="13.5">
      <c r="A1386" s="202">
        <v>92255</v>
      </c>
      <c r="B1386" s="202" t="s">
        <v>3024</v>
      </c>
      <c r="C1386" s="202" t="s">
        <v>2</v>
      </c>
      <c r="D1386" s="369">
        <v>205.15</v>
      </c>
    </row>
    <row r="1387" spans="1:4" ht="13.5">
      <c r="A1387" s="202">
        <v>92256</v>
      </c>
      <c r="B1387" s="202" t="s">
        <v>3025</v>
      </c>
      <c r="C1387" s="202" t="s">
        <v>2</v>
      </c>
      <c r="D1387" s="369">
        <v>255.5</v>
      </c>
    </row>
    <row r="1388" spans="1:4" ht="13.5">
      <c r="A1388" s="202">
        <v>92257</v>
      </c>
      <c r="B1388" s="202" t="s">
        <v>3026</v>
      </c>
      <c r="C1388" s="202" t="s">
        <v>2</v>
      </c>
      <c r="D1388" s="369">
        <v>305.16000000000003</v>
      </c>
    </row>
    <row r="1389" spans="1:4" ht="13.5">
      <c r="A1389" s="202">
        <v>92258</v>
      </c>
      <c r="B1389" s="202" t="s">
        <v>3027</v>
      </c>
      <c r="C1389" s="202" t="s">
        <v>2</v>
      </c>
      <c r="D1389" s="369">
        <v>385.04</v>
      </c>
    </row>
    <row r="1390" spans="1:4" ht="13.5">
      <c r="A1390" s="202">
        <v>92568</v>
      </c>
      <c r="B1390" s="202" t="s">
        <v>3028</v>
      </c>
      <c r="C1390" s="202" t="s">
        <v>4</v>
      </c>
      <c r="D1390" s="369">
        <v>126.15</v>
      </c>
    </row>
    <row r="1391" spans="1:4" ht="13.5">
      <c r="A1391" s="202">
        <v>92569</v>
      </c>
      <c r="B1391" s="202" t="s">
        <v>3029</v>
      </c>
      <c r="C1391" s="202" t="s">
        <v>4</v>
      </c>
      <c r="D1391" s="369">
        <v>69.84</v>
      </c>
    </row>
    <row r="1392" spans="1:4" ht="13.5">
      <c r="A1392" s="202">
        <v>92570</v>
      </c>
      <c r="B1392" s="202" t="s">
        <v>3030</v>
      </c>
      <c r="C1392" s="202" t="s">
        <v>4</v>
      </c>
      <c r="D1392" s="369">
        <v>43.99</v>
      </c>
    </row>
    <row r="1393" spans="1:4" ht="13.5">
      <c r="A1393" s="202">
        <v>92571</v>
      </c>
      <c r="B1393" s="202" t="s">
        <v>3031</v>
      </c>
      <c r="C1393" s="202" t="s">
        <v>4</v>
      </c>
      <c r="D1393" s="369">
        <v>135.68</v>
      </c>
    </row>
    <row r="1394" spans="1:4" ht="13.5">
      <c r="A1394" s="202">
        <v>92572</v>
      </c>
      <c r="B1394" s="202" t="s">
        <v>3032</v>
      </c>
      <c r="C1394" s="202" t="s">
        <v>4</v>
      </c>
      <c r="D1394" s="369">
        <v>80.84</v>
      </c>
    </row>
    <row r="1395" spans="1:4" ht="13.5">
      <c r="A1395" s="202">
        <v>92573</v>
      </c>
      <c r="B1395" s="202" t="s">
        <v>3033</v>
      </c>
      <c r="C1395" s="202" t="s">
        <v>4</v>
      </c>
      <c r="D1395" s="369">
        <v>48.08</v>
      </c>
    </row>
    <row r="1396" spans="1:4" ht="13.5">
      <c r="A1396" s="202">
        <v>92574</v>
      </c>
      <c r="B1396" s="202" t="s">
        <v>3034</v>
      </c>
      <c r="C1396" s="202" t="s">
        <v>4</v>
      </c>
      <c r="D1396" s="369">
        <v>128.4</v>
      </c>
    </row>
    <row r="1397" spans="1:4" ht="13.5">
      <c r="A1397" s="202">
        <v>92575</v>
      </c>
      <c r="B1397" s="202" t="s">
        <v>3035</v>
      </c>
      <c r="C1397" s="202" t="s">
        <v>4</v>
      </c>
      <c r="D1397" s="369">
        <v>64.05</v>
      </c>
    </row>
    <row r="1398" spans="1:4" ht="13.5">
      <c r="A1398" s="202">
        <v>92576</v>
      </c>
      <c r="B1398" s="202" t="s">
        <v>3036</v>
      </c>
      <c r="C1398" s="202" t="s">
        <v>4</v>
      </c>
      <c r="D1398" s="369">
        <v>34.81</v>
      </c>
    </row>
    <row r="1399" spans="1:4" ht="13.5">
      <c r="A1399" s="202">
        <v>92577</v>
      </c>
      <c r="B1399" s="202" t="s">
        <v>3037</v>
      </c>
      <c r="C1399" s="202" t="s">
        <v>4</v>
      </c>
      <c r="D1399" s="369">
        <v>138.31</v>
      </c>
    </row>
    <row r="1400" spans="1:4" ht="13.5">
      <c r="A1400" s="202">
        <v>92578</v>
      </c>
      <c r="B1400" s="202" t="s">
        <v>3038</v>
      </c>
      <c r="C1400" s="202" t="s">
        <v>4</v>
      </c>
      <c r="D1400" s="369">
        <v>69.599999999999994</v>
      </c>
    </row>
    <row r="1401" spans="1:4" ht="13.5">
      <c r="A1401" s="202">
        <v>92579</v>
      </c>
      <c r="B1401" s="202" t="s">
        <v>3039</v>
      </c>
      <c r="C1401" s="202" t="s">
        <v>4</v>
      </c>
      <c r="D1401" s="369">
        <v>38.07</v>
      </c>
    </row>
    <row r="1402" spans="1:4" ht="13.5">
      <c r="A1402" s="202">
        <v>92580</v>
      </c>
      <c r="B1402" s="202" t="s">
        <v>3040</v>
      </c>
      <c r="C1402" s="202" t="s">
        <v>4</v>
      </c>
      <c r="D1402" s="369">
        <v>47.74</v>
      </c>
    </row>
    <row r="1403" spans="1:4" ht="13.5">
      <c r="A1403" s="202">
        <v>92581</v>
      </c>
      <c r="B1403" s="202" t="s">
        <v>3041</v>
      </c>
      <c r="C1403" s="202" t="s">
        <v>4</v>
      </c>
      <c r="D1403" s="369">
        <v>49.56</v>
      </c>
    </row>
    <row r="1404" spans="1:4" ht="13.5">
      <c r="A1404" s="202">
        <v>92582</v>
      </c>
      <c r="B1404" s="202" t="s">
        <v>3042</v>
      </c>
      <c r="C1404" s="202" t="s">
        <v>2</v>
      </c>
      <c r="D1404" s="369">
        <v>711.37</v>
      </c>
    </row>
    <row r="1405" spans="1:4" ht="13.5">
      <c r="A1405" s="202">
        <v>92584</v>
      </c>
      <c r="B1405" s="202" t="s">
        <v>3043</v>
      </c>
      <c r="C1405" s="202" t="s">
        <v>2</v>
      </c>
      <c r="D1405" s="369">
        <v>827.43</v>
      </c>
    </row>
    <row r="1406" spans="1:4" ht="13.5">
      <c r="A1406" s="202">
        <v>92586</v>
      </c>
      <c r="B1406" s="202" t="s">
        <v>3044</v>
      </c>
      <c r="C1406" s="202" t="s">
        <v>2</v>
      </c>
      <c r="D1406" s="369">
        <v>943.48</v>
      </c>
    </row>
    <row r="1407" spans="1:4" ht="13.5">
      <c r="A1407" s="202">
        <v>92588</v>
      </c>
      <c r="B1407" s="202" t="s">
        <v>3045</v>
      </c>
      <c r="C1407" s="202" t="s">
        <v>2</v>
      </c>
      <c r="D1407" s="370">
        <v>1197.1400000000001</v>
      </c>
    </row>
    <row r="1408" spans="1:4" ht="13.5">
      <c r="A1408" s="202">
        <v>92590</v>
      </c>
      <c r="B1408" s="202" t="s">
        <v>3046</v>
      </c>
      <c r="C1408" s="202" t="s">
        <v>2</v>
      </c>
      <c r="D1408" s="370">
        <v>1313.19</v>
      </c>
    </row>
    <row r="1409" spans="1:4" ht="13.5">
      <c r="A1409" s="202">
        <v>92592</v>
      </c>
      <c r="B1409" s="202" t="s">
        <v>3047</v>
      </c>
      <c r="C1409" s="202" t="s">
        <v>2</v>
      </c>
      <c r="D1409" s="370">
        <v>1478.91</v>
      </c>
    </row>
    <row r="1410" spans="1:4" ht="13.5">
      <c r="A1410" s="202">
        <v>92594</v>
      </c>
      <c r="B1410" s="202" t="s">
        <v>3048</v>
      </c>
      <c r="C1410" s="202" t="s">
        <v>2</v>
      </c>
      <c r="D1410" s="370">
        <v>1711.6</v>
      </c>
    </row>
    <row r="1411" spans="1:4" ht="13.5">
      <c r="A1411" s="202">
        <v>92596</v>
      </c>
      <c r="B1411" s="202" t="s">
        <v>3049</v>
      </c>
      <c r="C1411" s="202" t="s">
        <v>2</v>
      </c>
      <c r="D1411" s="370">
        <v>1912.5</v>
      </c>
    </row>
    <row r="1412" spans="1:4" ht="13.5">
      <c r="A1412" s="202">
        <v>92598</v>
      </c>
      <c r="B1412" s="202" t="s">
        <v>3050</v>
      </c>
      <c r="C1412" s="202" t="s">
        <v>2</v>
      </c>
      <c r="D1412" s="370">
        <v>2028.55</v>
      </c>
    </row>
    <row r="1413" spans="1:4" ht="13.5">
      <c r="A1413" s="202">
        <v>92600</v>
      </c>
      <c r="B1413" s="202" t="s">
        <v>3051</v>
      </c>
      <c r="C1413" s="202" t="s">
        <v>2</v>
      </c>
      <c r="D1413" s="370">
        <v>2173.96</v>
      </c>
    </row>
    <row r="1414" spans="1:4" ht="13.5">
      <c r="A1414" s="202">
        <v>92602</v>
      </c>
      <c r="B1414" s="202" t="s">
        <v>18995</v>
      </c>
      <c r="C1414" s="202" t="s">
        <v>2</v>
      </c>
      <c r="D1414" s="369">
        <v>711.37</v>
      </c>
    </row>
    <row r="1415" spans="1:4" ht="13.5">
      <c r="A1415" s="202">
        <v>92604</v>
      </c>
      <c r="B1415" s="202" t="s">
        <v>3052</v>
      </c>
      <c r="C1415" s="202" t="s">
        <v>2</v>
      </c>
      <c r="D1415" s="369">
        <v>798.07</v>
      </c>
    </row>
    <row r="1416" spans="1:4" ht="13.5">
      <c r="A1416" s="202">
        <v>92606</v>
      </c>
      <c r="B1416" s="202" t="s">
        <v>3053</v>
      </c>
      <c r="C1416" s="202" t="s">
        <v>2</v>
      </c>
      <c r="D1416" s="369">
        <v>914.13</v>
      </c>
    </row>
    <row r="1417" spans="1:4" ht="13.5">
      <c r="A1417" s="202">
        <v>92608</v>
      </c>
      <c r="B1417" s="202" t="s">
        <v>3054</v>
      </c>
      <c r="C1417" s="202" t="s">
        <v>2</v>
      </c>
      <c r="D1417" s="370">
        <v>1138.43</v>
      </c>
    </row>
    <row r="1418" spans="1:4" ht="13.5">
      <c r="A1418" s="202">
        <v>92610</v>
      </c>
      <c r="B1418" s="202" t="s">
        <v>3055</v>
      </c>
      <c r="C1418" s="202" t="s">
        <v>2</v>
      </c>
      <c r="D1418" s="370">
        <v>1254.49</v>
      </c>
    </row>
    <row r="1419" spans="1:4" ht="13.5">
      <c r="A1419" s="202">
        <v>92612</v>
      </c>
      <c r="B1419" s="202" t="s">
        <v>3056</v>
      </c>
      <c r="C1419" s="202" t="s">
        <v>2</v>
      </c>
      <c r="D1419" s="370">
        <v>1420.2</v>
      </c>
    </row>
    <row r="1420" spans="1:4" ht="13.5">
      <c r="A1420" s="202">
        <v>92614</v>
      </c>
      <c r="B1420" s="202" t="s">
        <v>3057</v>
      </c>
      <c r="C1420" s="202" t="s">
        <v>2</v>
      </c>
      <c r="D1420" s="370">
        <v>1594.19</v>
      </c>
    </row>
    <row r="1421" spans="1:4" ht="13.5">
      <c r="A1421" s="202">
        <v>92616</v>
      </c>
      <c r="B1421" s="202" t="s">
        <v>3058</v>
      </c>
      <c r="C1421" s="202" t="s">
        <v>2</v>
      </c>
      <c r="D1421" s="370">
        <v>1824.44</v>
      </c>
    </row>
    <row r="1422" spans="1:4" ht="13.5">
      <c r="A1422" s="202">
        <v>92618</v>
      </c>
      <c r="B1422" s="202" t="s">
        <v>3059</v>
      </c>
      <c r="C1422" s="202" t="s">
        <v>2</v>
      </c>
      <c r="D1422" s="370">
        <v>1940.49</v>
      </c>
    </row>
    <row r="1423" spans="1:4" ht="13.5">
      <c r="A1423" s="202">
        <v>92620</v>
      </c>
      <c r="B1423" s="202" t="s">
        <v>3060</v>
      </c>
      <c r="C1423" s="202" t="s">
        <v>2</v>
      </c>
      <c r="D1423" s="370">
        <v>2056.54</v>
      </c>
    </row>
    <row r="1424" spans="1:4" ht="13.5">
      <c r="A1424" s="202">
        <v>100357</v>
      </c>
      <c r="B1424" s="202" t="s">
        <v>3061</v>
      </c>
      <c r="C1424" s="202" t="s">
        <v>2</v>
      </c>
      <c r="D1424" s="370">
        <v>1123.01</v>
      </c>
    </row>
    <row r="1425" spans="1:4" ht="13.5">
      <c r="A1425" s="202">
        <v>100358</v>
      </c>
      <c r="B1425" s="202" t="s">
        <v>3062</v>
      </c>
      <c r="C1425" s="202" t="s">
        <v>2</v>
      </c>
      <c r="D1425" s="370">
        <v>1525.51</v>
      </c>
    </row>
    <row r="1426" spans="1:4" ht="13.5">
      <c r="A1426" s="202">
        <v>100359</v>
      </c>
      <c r="B1426" s="202" t="s">
        <v>3063</v>
      </c>
      <c r="C1426" s="202" t="s">
        <v>2</v>
      </c>
      <c r="D1426" s="370">
        <v>1601.26</v>
      </c>
    </row>
    <row r="1427" spans="1:4" ht="13.5">
      <c r="A1427" s="202">
        <v>100360</v>
      </c>
      <c r="B1427" s="202" t="s">
        <v>3064</v>
      </c>
      <c r="C1427" s="202" t="s">
        <v>2</v>
      </c>
      <c r="D1427" s="370">
        <v>1774.67</v>
      </c>
    </row>
    <row r="1428" spans="1:4" ht="13.5">
      <c r="A1428" s="202">
        <v>100361</v>
      </c>
      <c r="B1428" s="202" t="s">
        <v>3065</v>
      </c>
      <c r="C1428" s="202" t="s">
        <v>2</v>
      </c>
      <c r="D1428" s="370">
        <v>2209.1799999999998</v>
      </c>
    </row>
    <row r="1429" spans="1:4" ht="13.5">
      <c r="A1429" s="202">
        <v>100362</v>
      </c>
      <c r="B1429" s="202" t="s">
        <v>3066</v>
      </c>
      <c r="C1429" s="202" t="s">
        <v>2</v>
      </c>
      <c r="D1429" s="370">
        <v>2919.02</v>
      </c>
    </row>
    <row r="1430" spans="1:4" ht="13.5">
      <c r="A1430" s="202">
        <v>100363</v>
      </c>
      <c r="B1430" s="202" t="s">
        <v>3067</v>
      </c>
      <c r="C1430" s="202" t="s">
        <v>2</v>
      </c>
      <c r="D1430" s="370">
        <v>3012.06</v>
      </c>
    </row>
    <row r="1431" spans="1:4" ht="13.5">
      <c r="A1431" s="202">
        <v>100364</v>
      </c>
      <c r="B1431" s="202" t="s">
        <v>3068</v>
      </c>
      <c r="C1431" s="202" t="s">
        <v>2</v>
      </c>
      <c r="D1431" s="370">
        <v>3270.34</v>
      </c>
    </row>
    <row r="1432" spans="1:4" ht="13.5">
      <c r="A1432" s="202">
        <v>100365</v>
      </c>
      <c r="B1432" s="202" t="s">
        <v>3069</v>
      </c>
      <c r="C1432" s="202" t="s">
        <v>2</v>
      </c>
      <c r="D1432" s="370">
        <v>3761.27</v>
      </c>
    </row>
    <row r="1433" spans="1:4" ht="13.5">
      <c r="A1433" s="202">
        <v>100366</v>
      </c>
      <c r="B1433" s="202" t="s">
        <v>3070</v>
      </c>
      <c r="C1433" s="202" t="s">
        <v>2</v>
      </c>
      <c r="D1433" s="370">
        <v>4009.63</v>
      </c>
    </row>
    <row r="1434" spans="1:4" ht="13.5">
      <c r="A1434" s="202">
        <v>100367</v>
      </c>
      <c r="B1434" s="202" t="s">
        <v>3071</v>
      </c>
      <c r="C1434" s="202" t="s">
        <v>2</v>
      </c>
      <c r="D1434" s="370">
        <v>1094.1400000000001</v>
      </c>
    </row>
    <row r="1435" spans="1:4" ht="13.5">
      <c r="A1435" s="202">
        <v>100368</v>
      </c>
      <c r="B1435" s="202" t="s">
        <v>3072</v>
      </c>
      <c r="C1435" s="202" t="s">
        <v>2</v>
      </c>
      <c r="D1435" s="370">
        <v>1489.89</v>
      </c>
    </row>
    <row r="1436" spans="1:4" ht="13.5">
      <c r="A1436" s="202">
        <v>100369</v>
      </c>
      <c r="B1436" s="202" t="s">
        <v>3073</v>
      </c>
      <c r="C1436" s="202" t="s">
        <v>2</v>
      </c>
      <c r="D1436" s="370">
        <v>1565.64</v>
      </c>
    </row>
    <row r="1437" spans="1:4" ht="13.5">
      <c r="A1437" s="202">
        <v>100370</v>
      </c>
      <c r="B1437" s="202" t="s">
        <v>3074</v>
      </c>
      <c r="C1437" s="202" t="s">
        <v>2</v>
      </c>
      <c r="D1437" s="370">
        <v>1849.38</v>
      </c>
    </row>
    <row r="1438" spans="1:4" ht="13.5">
      <c r="A1438" s="202">
        <v>100371</v>
      </c>
      <c r="B1438" s="202" t="s">
        <v>3075</v>
      </c>
      <c r="C1438" s="202" t="s">
        <v>2</v>
      </c>
      <c r="D1438" s="370">
        <v>2114.19</v>
      </c>
    </row>
    <row r="1439" spans="1:4" ht="13.5">
      <c r="A1439" s="202">
        <v>100372</v>
      </c>
      <c r="B1439" s="202" t="s">
        <v>3076</v>
      </c>
      <c r="C1439" s="202" t="s">
        <v>2</v>
      </c>
      <c r="D1439" s="370">
        <v>2756.29</v>
      </c>
    </row>
    <row r="1440" spans="1:4" ht="13.5">
      <c r="A1440" s="202">
        <v>100373</v>
      </c>
      <c r="B1440" s="202" t="s">
        <v>3077</v>
      </c>
      <c r="C1440" s="202" t="s">
        <v>2</v>
      </c>
      <c r="D1440" s="370">
        <v>2848.01</v>
      </c>
    </row>
    <row r="1441" spans="1:4" ht="13.5">
      <c r="A1441" s="202">
        <v>100374</v>
      </c>
      <c r="B1441" s="202" t="s">
        <v>3078</v>
      </c>
      <c r="C1441" s="202" t="s">
        <v>2</v>
      </c>
      <c r="D1441" s="370">
        <v>3053.83</v>
      </c>
    </row>
    <row r="1442" spans="1:4" ht="13.5">
      <c r="A1442" s="202">
        <v>100375</v>
      </c>
      <c r="B1442" s="202" t="s">
        <v>3079</v>
      </c>
      <c r="C1442" s="202" t="s">
        <v>2</v>
      </c>
      <c r="D1442" s="370">
        <v>3439.16</v>
      </c>
    </row>
    <row r="1443" spans="1:4" ht="13.5">
      <c r="A1443" s="202">
        <v>100376</v>
      </c>
      <c r="B1443" s="202" t="s">
        <v>3080</v>
      </c>
      <c r="C1443" s="202" t="s">
        <v>2</v>
      </c>
      <c r="D1443" s="370">
        <v>3369.72</v>
      </c>
    </row>
    <row r="1444" spans="1:4" ht="13.5">
      <c r="A1444" s="202">
        <v>100377</v>
      </c>
      <c r="B1444" s="202" t="s">
        <v>3081</v>
      </c>
      <c r="C1444" s="202" t="s">
        <v>3</v>
      </c>
      <c r="D1444" s="369">
        <v>11.69</v>
      </c>
    </row>
    <row r="1445" spans="1:4" ht="13.5">
      <c r="A1445" s="202">
        <v>100378</v>
      </c>
      <c r="B1445" s="202" t="s">
        <v>3082</v>
      </c>
      <c r="C1445" s="202" t="s">
        <v>3</v>
      </c>
      <c r="D1445" s="369">
        <v>10.83</v>
      </c>
    </row>
    <row r="1446" spans="1:4" ht="13.5">
      <c r="A1446" s="202">
        <v>100382</v>
      </c>
      <c r="B1446" s="202" t="s">
        <v>3083</v>
      </c>
      <c r="C1446" s="202" t="s">
        <v>4</v>
      </c>
      <c r="D1446" s="369">
        <v>24.58</v>
      </c>
    </row>
    <row r="1447" spans="1:4" ht="13.5">
      <c r="A1447" s="202">
        <v>104314</v>
      </c>
      <c r="B1447" s="202" t="s">
        <v>17615</v>
      </c>
      <c r="C1447" s="202" t="s">
        <v>3</v>
      </c>
      <c r="D1447" s="369">
        <v>11</v>
      </c>
    </row>
    <row r="1448" spans="1:4" ht="13.5">
      <c r="A1448" s="202">
        <v>94444</v>
      </c>
      <c r="B1448" s="202" t="s">
        <v>3084</v>
      </c>
      <c r="C1448" s="202" t="s">
        <v>4</v>
      </c>
      <c r="D1448" s="369">
        <v>763.46</v>
      </c>
    </row>
    <row r="1449" spans="1:4" ht="13.5">
      <c r="A1449" s="202">
        <v>104482</v>
      </c>
      <c r="B1449" s="202" t="s">
        <v>17616</v>
      </c>
      <c r="C1449" s="202" t="s">
        <v>5</v>
      </c>
      <c r="D1449" s="369">
        <v>32.090000000000003</v>
      </c>
    </row>
    <row r="1450" spans="1:4" ht="13.5">
      <c r="A1450" s="202">
        <v>104184</v>
      </c>
      <c r="B1450" s="202" t="s">
        <v>17617</v>
      </c>
      <c r="C1450" s="202" t="s">
        <v>2</v>
      </c>
      <c r="D1450" s="369">
        <v>36.1</v>
      </c>
    </row>
    <row r="1451" spans="1:4" ht="13.5">
      <c r="A1451" s="202">
        <v>104185</v>
      </c>
      <c r="B1451" s="202" t="s">
        <v>17618</v>
      </c>
      <c r="C1451" s="202" t="s">
        <v>2</v>
      </c>
      <c r="D1451" s="369">
        <v>26.97</v>
      </c>
    </row>
    <row r="1452" spans="1:4" ht="13.5">
      <c r="A1452" s="202">
        <v>104189</v>
      </c>
      <c r="B1452" s="202" t="s">
        <v>17619</v>
      </c>
      <c r="C1452" s="202" t="s">
        <v>7</v>
      </c>
      <c r="D1452" s="369">
        <v>123.28</v>
      </c>
    </row>
    <row r="1453" spans="1:4" ht="13.5">
      <c r="A1453" s="202">
        <v>104190</v>
      </c>
      <c r="B1453" s="202" t="s">
        <v>17620</v>
      </c>
      <c r="C1453" s="202" t="s">
        <v>2</v>
      </c>
      <c r="D1453" s="369">
        <v>701.69</v>
      </c>
    </row>
    <row r="1454" spans="1:4" ht="13.5">
      <c r="A1454" s="202">
        <v>102661</v>
      </c>
      <c r="B1454" s="202" t="s">
        <v>7026</v>
      </c>
      <c r="C1454" s="202" t="s">
        <v>1</v>
      </c>
      <c r="D1454" s="369">
        <v>30.62</v>
      </c>
    </row>
    <row r="1455" spans="1:4" ht="13.5">
      <c r="A1455" s="202">
        <v>102662</v>
      </c>
      <c r="B1455" s="202" t="s">
        <v>17621</v>
      </c>
      <c r="C1455" s="202" t="s">
        <v>1</v>
      </c>
      <c r="D1455" s="369">
        <v>115.61</v>
      </c>
    </row>
    <row r="1456" spans="1:4" ht="13.5">
      <c r="A1456" s="202">
        <v>102663</v>
      </c>
      <c r="B1456" s="202" t="s">
        <v>7027</v>
      </c>
      <c r="C1456" s="202" t="s">
        <v>1</v>
      </c>
      <c r="D1456" s="369">
        <v>69.16</v>
      </c>
    </row>
    <row r="1457" spans="1:4" ht="13.5">
      <c r="A1457" s="202">
        <v>102664</v>
      </c>
      <c r="B1457" s="202" t="s">
        <v>7028</v>
      </c>
      <c r="C1457" s="202" t="s">
        <v>1</v>
      </c>
      <c r="D1457" s="369">
        <v>58.54</v>
      </c>
    </row>
    <row r="1458" spans="1:4" ht="13.5">
      <c r="A1458" s="202">
        <v>102665</v>
      </c>
      <c r="B1458" s="202" t="s">
        <v>7029</v>
      </c>
      <c r="C1458" s="202" t="s">
        <v>1</v>
      </c>
      <c r="D1458" s="369">
        <v>31.28</v>
      </c>
    </row>
    <row r="1459" spans="1:4" ht="13.5">
      <c r="A1459" s="202">
        <v>102666</v>
      </c>
      <c r="B1459" s="202" t="s">
        <v>7030</v>
      </c>
      <c r="C1459" s="202" t="s">
        <v>1</v>
      </c>
      <c r="D1459" s="369">
        <v>68.459999999999994</v>
      </c>
    </row>
    <row r="1460" spans="1:4" ht="13.5">
      <c r="A1460" s="202">
        <v>102668</v>
      </c>
      <c r="B1460" s="202" t="s">
        <v>17622</v>
      </c>
      <c r="C1460" s="202" t="s">
        <v>1</v>
      </c>
      <c r="D1460" s="369">
        <v>153.44999999999999</v>
      </c>
    </row>
    <row r="1461" spans="1:4" ht="13.5">
      <c r="A1461" s="202">
        <v>102669</v>
      </c>
      <c r="B1461" s="202" t="s">
        <v>7031</v>
      </c>
      <c r="C1461" s="202" t="s">
        <v>1</v>
      </c>
      <c r="D1461" s="369">
        <v>105.36</v>
      </c>
    </row>
    <row r="1462" spans="1:4" ht="13.5">
      <c r="A1462" s="202">
        <v>102670</v>
      </c>
      <c r="B1462" s="202" t="s">
        <v>7032</v>
      </c>
      <c r="C1462" s="202" t="s">
        <v>1</v>
      </c>
      <c r="D1462" s="369">
        <v>87.6</v>
      </c>
    </row>
    <row r="1463" spans="1:4" ht="13.5">
      <c r="A1463" s="202">
        <v>102672</v>
      </c>
      <c r="B1463" s="202" t="s">
        <v>17623</v>
      </c>
      <c r="C1463" s="202" t="s">
        <v>1</v>
      </c>
      <c r="D1463" s="369">
        <v>186.33</v>
      </c>
    </row>
    <row r="1464" spans="1:4" ht="13.5">
      <c r="A1464" s="202">
        <v>102673</v>
      </c>
      <c r="B1464" s="202" t="s">
        <v>7033</v>
      </c>
      <c r="C1464" s="202" t="s">
        <v>1</v>
      </c>
      <c r="D1464" s="369">
        <v>154.02000000000001</v>
      </c>
    </row>
    <row r="1465" spans="1:4" ht="13.5">
      <c r="A1465" s="202">
        <v>102674</v>
      </c>
      <c r="B1465" s="202" t="s">
        <v>7034</v>
      </c>
      <c r="C1465" s="202" t="s">
        <v>1</v>
      </c>
      <c r="D1465" s="369">
        <v>95.33</v>
      </c>
    </row>
    <row r="1466" spans="1:4" ht="13.5">
      <c r="A1466" s="202">
        <v>102676</v>
      </c>
      <c r="B1466" s="202" t="s">
        <v>17624</v>
      </c>
      <c r="C1466" s="202" t="s">
        <v>1</v>
      </c>
      <c r="D1466" s="369">
        <v>184.09</v>
      </c>
    </row>
    <row r="1467" spans="1:4" ht="13.5">
      <c r="A1467" s="202">
        <v>102677</v>
      </c>
      <c r="B1467" s="202" t="s">
        <v>7035</v>
      </c>
      <c r="C1467" s="202" t="s">
        <v>1</v>
      </c>
      <c r="D1467" s="369">
        <v>140.30000000000001</v>
      </c>
    </row>
    <row r="1468" spans="1:4" ht="13.5">
      <c r="A1468" s="202">
        <v>102678</v>
      </c>
      <c r="B1468" s="202" t="s">
        <v>7036</v>
      </c>
      <c r="C1468" s="202" t="s">
        <v>1</v>
      </c>
      <c r="D1468" s="369">
        <v>172.11</v>
      </c>
    </row>
    <row r="1469" spans="1:4" ht="13.5">
      <c r="A1469" s="202">
        <v>102679</v>
      </c>
      <c r="B1469" s="202" t="s">
        <v>7037</v>
      </c>
      <c r="C1469" s="202" t="s">
        <v>1</v>
      </c>
      <c r="D1469" s="369">
        <v>190.47</v>
      </c>
    </row>
    <row r="1470" spans="1:4" ht="13.5">
      <c r="A1470" s="202">
        <v>102680</v>
      </c>
      <c r="B1470" s="202" t="s">
        <v>7038</v>
      </c>
      <c r="C1470" s="202" t="s">
        <v>1</v>
      </c>
      <c r="D1470" s="369">
        <v>183.33</v>
      </c>
    </row>
    <row r="1471" spans="1:4" ht="13.5">
      <c r="A1471" s="202">
        <v>102681</v>
      </c>
      <c r="B1471" s="202" t="s">
        <v>17625</v>
      </c>
      <c r="C1471" s="202" t="s">
        <v>1</v>
      </c>
      <c r="D1471" s="369">
        <v>272.08999999999997</v>
      </c>
    </row>
    <row r="1472" spans="1:4" ht="13.5">
      <c r="A1472" s="202">
        <v>102683</v>
      </c>
      <c r="B1472" s="202" t="s">
        <v>7039</v>
      </c>
      <c r="C1472" s="202" t="s">
        <v>1</v>
      </c>
      <c r="D1472" s="369">
        <v>230.98</v>
      </c>
    </row>
    <row r="1473" spans="1:4" ht="13.5">
      <c r="A1473" s="202">
        <v>102684</v>
      </c>
      <c r="B1473" s="202" t="s">
        <v>7040</v>
      </c>
      <c r="C1473" s="202" t="s">
        <v>1</v>
      </c>
      <c r="D1473" s="369">
        <v>201.67</v>
      </c>
    </row>
    <row r="1474" spans="1:4" ht="13.5">
      <c r="A1474" s="202">
        <v>102685</v>
      </c>
      <c r="B1474" s="202" t="s">
        <v>17626</v>
      </c>
      <c r="C1474" s="202" t="s">
        <v>1</v>
      </c>
      <c r="D1474" s="369">
        <v>290.44</v>
      </c>
    </row>
    <row r="1475" spans="1:4" ht="13.5">
      <c r="A1475" s="202">
        <v>102687</v>
      </c>
      <c r="B1475" s="202" t="s">
        <v>7041</v>
      </c>
      <c r="C1475" s="202" t="s">
        <v>1</v>
      </c>
      <c r="D1475" s="369">
        <v>245.01</v>
      </c>
    </row>
    <row r="1476" spans="1:4" ht="13.5">
      <c r="A1476" s="202">
        <v>102688</v>
      </c>
      <c r="B1476" s="202" t="s">
        <v>7042</v>
      </c>
      <c r="C1476" s="202" t="s">
        <v>1</v>
      </c>
      <c r="D1476" s="369">
        <v>37.840000000000003</v>
      </c>
    </row>
    <row r="1477" spans="1:4" ht="13.5">
      <c r="A1477" s="202">
        <v>102689</v>
      </c>
      <c r="B1477" s="202" t="s">
        <v>17627</v>
      </c>
      <c r="C1477" s="202" t="s">
        <v>1</v>
      </c>
      <c r="D1477" s="369">
        <v>130.51</v>
      </c>
    </row>
    <row r="1478" spans="1:4" ht="13.5">
      <c r="A1478" s="202">
        <v>102690</v>
      </c>
      <c r="B1478" s="202" t="s">
        <v>7043</v>
      </c>
      <c r="C1478" s="202" t="s">
        <v>1</v>
      </c>
      <c r="D1478" s="369">
        <v>75.69</v>
      </c>
    </row>
    <row r="1479" spans="1:4" ht="13.5">
      <c r="A1479" s="202">
        <v>102693</v>
      </c>
      <c r="B1479" s="202" t="s">
        <v>17628</v>
      </c>
      <c r="C1479" s="202" t="s">
        <v>1</v>
      </c>
      <c r="D1479" s="369">
        <v>157.78</v>
      </c>
    </row>
    <row r="1480" spans="1:4" ht="13.5">
      <c r="A1480" s="202">
        <v>102694</v>
      </c>
      <c r="B1480" s="202" t="s">
        <v>7044</v>
      </c>
      <c r="C1480" s="202" t="s">
        <v>1</v>
      </c>
      <c r="D1480" s="369">
        <v>68.53</v>
      </c>
    </row>
    <row r="1481" spans="1:4" ht="13.5">
      <c r="A1481" s="202">
        <v>102696</v>
      </c>
      <c r="B1481" s="202" t="s">
        <v>17629</v>
      </c>
      <c r="C1481" s="202" t="s">
        <v>1</v>
      </c>
      <c r="D1481" s="369">
        <v>150.1</v>
      </c>
    </row>
    <row r="1482" spans="1:4" ht="13.5">
      <c r="A1482" s="202">
        <v>102697</v>
      </c>
      <c r="B1482" s="202" t="s">
        <v>7045</v>
      </c>
      <c r="C1482" s="202" t="s">
        <v>1</v>
      </c>
      <c r="D1482" s="369">
        <v>133.16999999999999</v>
      </c>
    </row>
    <row r="1483" spans="1:4" ht="13.5">
      <c r="A1483" s="202">
        <v>102703</v>
      </c>
      <c r="B1483" s="202" t="s">
        <v>17630</v>
      </c>
      <c r="C1483" s="202" t="s">
        <v>1</v>
      </c>
      <c r="D1483" s="369">
        <v>214.74</v>
      </c>
    </row>
    <row r="1484" spans="1:4" ht="13.5">
      <c r="A1484" s="202">
        <v>102704</v>
      </c>
      <c r="B1484" s="202" t="s">
        <v>7046</v>
      </c>
      <c r="C1484" s="202" t="s">
        <v>1</v>
      </c>
      <c r="D1484" s="369">
        <v>11.02</v>
      </c>
    </row>
    <row r="1485" spans="1:4" ht="13.5">
      <c r="A1485" s="202">
        <v>102705</v>
      </c>
      <c r="B1485" s="202" t="s">
        <v>17631</v>
      </c>
      <c r="C1485" s="202" t="s">
        <v>1</v>
      </c>
      <c r="D1485" s="369">
        <v>91.82</v>
      </c>
    </row>
    <row r="1486" spans="1:4" ht="13.5">
      <c r="A1486" s="202">
        <v>102707</v>
      </c>
      <c r="B1486" s="202" t="s">
        <v>7047</v>
      </c>
      <c r="C1486" s="202" t="s">
        <v>1</v>
      </c>
      <c r="D1486" s="369">
        <v>52.71</v>
      </c>
    </row>
    <row r="1487" spans="1:4" ht="13.5">
      <c r="A1487" s="202">
        <v>102708</v>
      </c>
      <c r="B1487" s="202" t="s">
        <v>7048</v>
      </c>
      <c r="C1487" s="202" t="s">
        <v>2</v>
      </c>
      <c r="D1487" s="369">
        <v>27.22</v>
      </c>
    </row>
    <row r="1488" spans="1:4" ht="13.5">
      <c r="A1488" s="202">
        <v>102710</v>
      </c>
      <c r="B1488" s="202" t="s">
        <v>7049</v>
      </c>
      <c r="C1488" s="202" t="s">
        <v>2</v>
      </c>
      <c r="D1488" s="369">
        <v>70.73</v>
      </c>
    </row>
    <row r="1489" spans="1:4" ht="13.5">
      <c r="A1489" s="202">
        <v>102711</v>
      </c>
      <c r="B1489" s="202" t="s">
        <v>7050</v>
      </c>
      <c r="C1489" s="202" t="s">
        <v>2</v>
      </c>
      <c r="D1489" s="369">
        <v>97.37</v>
      </c>
    </row>
    <row r="1490" spans="1:4" ht="13.5">
      <c r="A1490" s="202">
        <v>102712</v>
      </c>
      <c r="B1490" s="202" t="s">
        <v>7051</v>
      </c>
      <c r="C1490" s="202" t="s">
        <v>4</v>
      </c>
      <c r="D1490" s="369">
        <v>10.57</v>
      </c>
    </row>
    <row r="1491" spans="1:4" ht="13.5">
      <c r="A1491" s="202">
        <v>102713</v>
      </c>
      <c r="B1491" s="202" t="s">
        <v>7052</v>
      </c>
      <c r="C1491" s="202" t="s">
        <v>4</v>
      </c>
      <c r="D1491" s="369">
        <v>14.55</v>
      </c>
    </row>
    <row r="1492" spans="1:4" ht="13.5">
      <c r="A1492" s="202">
        <v>102715</v>
      </c>
      <c r="B1492" s="202" t="s">
        <v>7053</v>
      </c>
      <c r="C1492" s="202" t="s">
        <v>4</v>
      </c>
      <c r="D1492" s="369">
        <v>28.87</v>
      </c>
    </row>
    <row r="1493" spans="1:4" ht="13.5">
      <c r="A1493" s="202">
        <v>102716</v>
      </c>
      <c r="B1493" s="202" t="s">
        <v>7054</v>
      </c>
      <c r="C1493" s="202" t="s">
        <v>7</v>
      </c>
      <c r="D1493" s="369">
        <v>110.21</v>
      </c>
    </row>
    <row r="1494" spans="1:4" ht="13.5">
      <c r="A1494" s="202">
        <v>102717</v>
      </c>
      <c r="B1494" s="202" t="s">
        <v>7055</v>
      </c>
      <c r="C1494" s="202" t="s">
        <v>7</v>
      </c>
      <c r="D1494" s="369">
        <v>179.74</v>
      </c>
    </row>
    <row r="1495" spans="1:4" ht="13.5">
      <c r="A1495" s="202">
        <v>102718</v>
      </c>
      <c r="B1495" s="202" t="s">
        <v>7056</v>
      </c>
      <c r="C1495" s="202" t="s">
        <v>7</v>
      </c>
      <c r="D1495" s="369">
        <v>118.41</v>
      </c>
    </row>
    <row r="1496" spans="1:4" ht="13.5">
      <c r="A1496" s="202">
        <v>102719</v>
      </c>
      <c r="B1496" s="202" t="s">
        <v>7057</v>
      </c>
      <c r="C1496" s="202" t="s">
        <v>7</v>
      </c>
      <c r="D1496" s="369">
        <v>187.94</v>
      </c>
    </row>
    <row r="1497" spans="1:4" ht="13.5">
      <c r="A1497" s="202">
        <v>102722</v>
      </c>
      <c r="B1497" s="202" t="s">
        <v>7058</v>
      </c>
      <c r="C1497" s="202" t="s">
        <v>1</v>
      </c>
      <c r="D1497" s="369">
        <v>60.13</v>
      </c>
    </row>
    <row r="1498" spans="1:4" ht="13.5">
      <c r="A1498" s="202">
        <v>102723</v>
      </c>
      <c r="B1498" s="202" t="s">
        <v>7059</v>
      </c>
      <c r="C1498" s="202" t="s">
        <v>1</v>
      </c>
      <c r="D1498" s="369">
        <v>60.62</v>
      </c>
    </row>
    <row r="1499" spans="1:4" ht="13.5">
      <c r="A1499" s="202">
        <v>102724</v>
      </c>
      <c r="B1499" s="202" t="s">
        <v>7060</v>
      </c>
      <c r="C1499" s="202" t="s">
        <v>2</v>
      </c>
      <c r="D1499" s="369">
        <v>35.58</v>
      </c>
    </row>
    <row r="1500" spans="1:4" ht="13.5">
      <c r="A1500" s="202">
        <v>102725</v>
      </c>
      <c r="B1500" s="202" t="s">
        <v>7061</v>
      </c>
      <c r="C1500" s="202" t="s">
        <v>2</v>
      </c>
      <c r="D1500" s="369">
        <v>34.729999999999997</v>
      </c>
    </row>
    <row r="1501" spans="1:4" ht="13.5">
      <c r="A1501" s="202">
        <v>102726</v>
      </c>
      <c r="B1501" s="202" t="s">
        <v>7062</v>
      </c>
      <c r="C1501" s="202" t="s">
        <v>2</v>
      </c>
      <c r="D1501" s="369">
        <v>31.96</v>
      </c>
    </row>
    <row r="1502" spans="1:4" ht="13.5">
      <c r="A1502" s="202">
        <v>103653</v>
      </c>
      <c r="B1502" s="202" t="s">
        <v>7468</v>
      </c>
      <c r="C1502" s="202" t="s">
        <v>4</v>
      </c>
      <c r="D1502" s="369">
        <v>34.5</v>
      </c>
    </row>
    <row r="1503" spans="1:4" ht="13.5">
      <c r="A1503" s="202">
        <v>92743</v>
      </c>
      <c r="B1503" s="202" t="s">
        <v>3085</v>
      </c>
      <c r="C1503" s="202" t="s">
        <v>7</v>
      </c>
      <c r="D1503" s="369">
        <v>736.59</v>
      </c>
    </row>
    <row r="1504" spans="1:4" ht="13.5">
      <c r="A1504" s="202">
        <v>92744</v>
      </c>
      <c r="B1504" s="202" t="s">
        <v>3086</v>
      </c>
      <c r="C1504" s="202" t="s">
        <v>7</v>
      </c>
      <c r="D1504" s="369">
        <v>704.2</v>
      </c>
    </row>
    <row r="1505" spans="1:4" ht="13.5">
      <c r="A1505" s="202">
        <v>92745</v>
      </c>
      <c r="B1505" s="202" t="s">
        <v>3087</v>
      </c>
      <c r="C1505" s="202" t="s">
        <v>7</v>
      </c>
      <c r="D1505" s="369">
        <v>902.09</v>
      </c>
    </row>
    <row r="1506" spans="1:4" ht="13.5">
      <c r="A1506" s="202">
        <v>92746</v>
      </c>
      <c r="B1506" s="202" t="s">
        <v>3088</v>
      </c>
      <c r="C1506" s="202" t="s">
        <v>7</v>
      </c>
      <c r="D1506" s="369">
        <v>827.02</v>
      </c>
    </row>
    <row r="1507" spans="1:4" ht="13.5">
      <c r="A1507" s="202">
        <v>92747</v>
      </c>
      <c r="B1507" s="202" t="s">
        <v>3089</v>
      </c>
      <c r="C1507" s="202" t="s">
        <v>7</v>
      </c>
      <c r="D1507" s="369">
        <v>996.1</v>
      </c>
    </row>
    <row r="1508" spans="1:4" ht="13.5">
      <c r="A1508" s="202">
        <v>92748</v>
      </c>
      <c r="B1508" s="202" t="s">
        <v>3090</v>
      </c>
      <c r="C1508" s="202" t="s">
        <v>7</v>
      </c>
      <c r="D1508" s="369">
        <v>897.15</v>
      </c>
    </row>
    <row r="1509" spans="1:4" ht="13.5">
      <c r="A1509" s="202">
        <v>92749</v>
      </c>
      <c r="B1509" s="202" t="s">
        <v>3091</v>
      </c>
      <c r="C1509" s="202" t="s">
        <v>7</v>
      </c>
      <c r="D1509" s="370">
        <v>1030.94</v>
      </c>
    </row>
    <row r="1510" spans="1:4" ht="13.5">
      <c r="A1510" s="202">
        <v>92750</v>
      </c>
      <c r="B1510" s="202" t="s">
        <v>3092</v>
      </c>
      <c r="C1510" s="202" t="s">
        <v>7</v>
      </c>
      <c r="D1510" s="370">
        <v>1736.26</v>
      </c>
    </row>
    <row r="1511" spans="1:4" ht="13.5">
      <c r="A1511" s="202">
        <v>92751</v>
      </c>
      <c r="B1511" s="202" t="s">
        <v>3093</v>
      </c>
      <c r="C1511" s="202" t="s">
        <v>7</v>
      </c>
      <c r="D1511" s="370">
        <v>2145.83</v>
      </c>
    </row>
    <row r="1512" spans="1:4" ht="13.5">
      <c r="A1512" s="202">
        <v>92752</v>
      </c>
      <c r="B1512" s="202" t="s">
        <v>3094</v>
      </c>
      <c r="C1512" s="202" t="s">
        <v>7</v>
      </c>
      <c r="D1512" s="370">
        <v>2553.7600000000002</v>
      </c>
    </row>
    <row r="1513" spans="1:4" ht="13.5">
      <c r="A1513" s="202">
        <v>92753</v>
      </c>
      <c r="B1513" s="202" t="s">
        <v>3095</v>
      </c>
      <c r="C1513" s="202" t="s">
        <v>7</v>
      </c>
      <c r="D1513" s="369">
        <v>657.87</v>
      </c>
    </row>
    <row r="1514" spans="1:4" ht="13.5">
      <c r="A1514" s="202">
        <v>92754</v>
      </c>
      <c r="B1514" s="202" t="s">
        <v>3096</v>
      </c>
      <c r="C1514" s="202" t="s">
        <v>7</v>
      </c>
      <c r="D1514" s="369">
        <v>600.99</v>
      </c>
    </row>
    <row r="1515" spans="1:4" ht="13.5">
      <c r="A1515" s="202">
        <v>92755</v>
      </c>
      <c r="B1515" s="202" t="s">
        <v>3097</v>
      </c>
      <c r="C1515" s="202" t="s">
        <v>4</v>
      </c>
      <c r="D1515" s="369">
        <v>261.63</v>
      </c>
    </row>
    <row r="1516" spans="1:4" ht="13.5">
      <c r="A1516" s="202">
        <v>92756</v>
      </c>
      <c r="B1516" s="202" t="s">
        <v>3098</v>
      </c>
      <c r="C1516" s="202" t="s">
        <v>4</v>
      </c>
      <c r="D1516" s="369">
        <v>298.58</v>
      </c>
    </row>
    <row r="1517" spans="1:4" ht="13.5">
      <c r="A1517" s="202">
        <v>92757</v>
      </c>
      <c r="B1517" s="202" t="s">
        <v>3099</v>
      </c>
      <c r="C1517" s="202" t="s">
        <v>4</v>
      </c>
      <c r="D1517" s="369">
        <v>343.29</v>
      </c>
    </row>
    <row r="1518" spans="1:4" ht="13.5">
      <c r="A1518" s="202">
        <v>92758</v>
      </c>
      <c r="B1518" s="202" t="s">
        <v>3100</v>
      </c>
      <c r="C1518" s="202" t="s">
        <v>7</v>
      </c>
      <c r="D1518" s="369">
        <v>817.51</v>
      </c>
    </row>
    <row r="1519" spans="1:4" ht="13.5">
      <c r="A1519" s="202">
        <v>91069</v>
      </c>
      <c r="B1519" s="202" t="s">
        <v>3101</v>
      </c>
      <c r="C1519" s="202" t="s">
        <v>4</v>
      </c>
      <c r="D1519" s="369">
        <v>124.39</v>
      </c>
    </row>
    <row r="1520" spans="1:4" ht="13.5">
      <c r="A1520" s="202">
        <v>91070</v>
      </c>
      <c r="B1520" s="202" t="s">
        <v>3102</v>
      </c>
      <c r="C1520" s="202" t="s">
        <v>4</v>
      </c>
      <c r="D1520" s="369">
        <v>137.52000000000001</v>
      </c>
    </row>
    <row r="1521" spans="1:4" ht="13.5">
      <c r="A1521" s="202">
        <v>91071</v>
      </c>
      <c r="B1521" s="202" t="s">
        <v>3103</v>
      </c>
      <c r="C1521" s="202" t="s">
        <v>4</v>
      </c>
      <c r="D1521" s="369">
        <v>174.34</v>
      </c>
    </row>
    <row r="1522" spans="1:4" ht="13.5">
      <c r="A1522" s="202">
        <v>91072</v>
      </c>
      <c r="B1522" s="202" t="s">
        <v>3104</v>
      </c>
      <c r="C1522" s="202" t="s">
        <v>4</v>
      </c>
      <c r="D1522" s="369">
        <v>187.38</v>
      </c>
    </row>
    <row r="1523" spans="1:4" ht="13.5">
      <c r="A1523" s="202">
        <v>91073</v>
      </c>
      <c r="B1523" s="202" t="s">
        <v>3105</v>
      </c>
      <c r="C1523" s="202" t="s">
        <v>4</v>
      </c>
      <c r="D1523" s="369">
        <v>141.65</v>
      </c>
    </row>
    <row r="1524" spans="1:4" ht="13.5">
      <c r="A1524" s="202">
        <v>91074</v>
      </c>
      <c r="B1524" s="202" t="s">
        <v>3106</v>
      </c>
      <c r="C1524" s="202" t="s">
        <v>4</v>
      </c>
      <c r="D1524" s="369">
        <v>156.54</v>
      </c>
    </row>
    <row r="1525" spans="1:4" ht="13.5">
      <c r="A1525" s="202">
        <v>91075</v>
      </c>
      <c r="B1525" s="202" t="s">
        <v>3107</v>
      </c>
      <c r="C1525" s="202" t="s">
        <v>4</v>
      </c>
      <c r="D1525" s="369">
        <v>193.86</v>
      </c>
    </row>
    <row r="1526" spans="1:4" ht="13.5">
      <c r="A1526" s="202">
        <v>91076</v>
      </c>
      <c r="B1526" s="202" t="s">
        <v>3108</v>
      </c>
      <c r="C1526" s="202" t="s">
        <v>4</v>
      </c>
      <c r="D1526" s="369">
        <v>208.76</v>
      </c>
    </row>
    <row r="1527" spans="1:4" ht="13.5">
      <c r="A1527" s="202">
        <v>91077</v>
      </c>
      <c r="B1527" s="202" t="s">
        <v>3109</v>
      </c>
      <c r="C1527" s="202" t="s">
        <v>4</v>
      </c>
      <c r="D1527" s="369">
        <v>134.65</v>
      </c>
    </row>
    <row r="1528" spans="1:4" ht="13.5">
      <c r="A1528" s="202">
        <v>91078</v>
      </c>
      <c r="B1528" s="202" t="s">
        <v>3110</v>
      </c>
      <c r="C1528" s="202" t="s">
        <v>4</v>
      </c>
      <c r="D1528" s="369">
        <v>157.56</v>
      </c>
    </row>
    <row r="1529" spans="1:4" ht="13.5">
      <c r="A1529" s="202">
        <v>91079</v>
      </c>
      <c r="B1529" s="202" t="s">
        <v>3111</v>
      </c>
      <c r="C1529" s="202" t="s">
        <v>4</v>
      </c>
      <c r="D1529" s="369">
        <v>141.38999999999999</v>
      </c>
    </row>
    <row r="1530" spans="1:4" ht="13.5">
      <c r="A1530" s="202">
        <v>91080</v>
      </c>
      <c r="B1530" s="202" t="s">
        <v>3112</v>
      </c>
      <c r="C1530" s="202" t="s">
        <v>4</v>
      </c>
      <c r="D1530" s="369">
        <v>164.04</v>
      </c>
    </row>
    <row r="1531" spans="1:4" ht="13.5">
      <c r="A1531" s="202">
        <v>91081</v>
      </c>
      <c r="B1531" s="202" t="s">
        <v>3113</v>
      </c>
      <c r="C1531" s="202" t="s">
        <v>4</v>
      </c>
      <c r="D1531" s="369">
        <v>154.11000000000001</v>
      </c>
    </row>
    <row r="1532" spans="1:4" ht="13.5">
      <c r="A1532" s="202">
        <v>91082</v>
      </c>
      <c r="B1532" s="202" t="s">
        <v>3114</v>
      </c>
      <c r="C1532" s="202" t="s">
        <v>4</v>
      </c>
      <c r="D1532" s="369">
        <v>178.64</v>
      </c>
    </row>
    <row r="1533" spans="1:4" ht="13.5">
      <c r="A1533" s="202">
        <v>91083</v>
      </c>
      <c r="B1533" s="202" t="s">
        <v>3115</v>
      </c>
      <c r="C1533" s="202" t="s">
        <v>4</v>
      </c>
      <c r="D1533" s="369">
        <v>165.87</v>
      </c>
    </row>
    <row r="1534" spans="1:4" ht="13.5">
      <c r="A1534" s="202">
        <v>91084</v>
      </c>
      <c r="B1534" s="202" t="s">
        <v>3116</v>
      </c>
      <c r="C1534" s="202" t="s">
        <v>4</v>
      </c>
      <c r="D1534" s="369">
        <v>190.02</v>
      </c>
    </row>
    <row r="1535" spans="1:4" ht="13.5">
      <c r="A1535" s="202">
        <v>91086</v>
      </c>
      <c r="B1535" s="202" t="s">
        <v>3117</v>
      </c>
      <c r="C1535" s="202" t="s">
        <v>4</v>
      </c>
      <c r="D1535" s="369">
        <v>137.83000000000001</v>
      </c>
    </row>
    <row r="1536" spans="1:4" ht="13.5">
      <c r="A1536" s="202">
        <v>91087</v>
      </c>
      <c r="B1536" s="202" t="s">
        <v>3118</v>
      </c>
      <c r="C1536" s="202" t="s">
        <v>4</v>
      </c>
      <c r="D1536" s="369">
        <v>151.33000000000001</v>
      </c>
    </row>
    <row r="1537" spans="1:4" ht="13.5">
      <c r="A1537" s="202">
        <v>91088</v>
      </c>
      <c r="B1537" s="202" t="s">
        <v>3119</v>
      </c>
      <c r="C1537" s="202" t="s">
        <v>4</v>
      </c>
      <c r="D1537" s="369">
        <v>189.36</v>
      </c>
    </row>
    <row r="1538" spans="1:4" ht="13.5">
      <c r="A1538" s="202">
        <v>91089</v>
      </c>
      <c r="B1538" s="202" t="s">
        <v>3120</v>
      </c>
      <c r="C1538" s="202" t="s">
        <v>4</v>
      </c>
      <c r="D1538" s="369">
        <v>202.99</v>
      </c>
    </row>
    <row r="1539" spans="1:4" ht="13.5">
      <c r="A1539" s="202">
        <v>91090</v>
      </c>
      <c r="B1539" s="202" t="s">
        <v>3121</v>
      </c>
      <c r="C1539" s="202" t="s">
        <v>4</v>
      </c>
      <c r="D1539" s="369">
        <v>152.44999999999999</v>
      </c>
    </row>
    <row r="1540" spans="1:4" ht="13.5">
      <c r="A1540" s="202">
        <v>91091</v>
      </c>
      <c r="B1540" s="202" t="s">
        <v>3122</v>
      </c>
      <c r="C1540" s="202" t="s">
        <v>4</v>
      </c>
      <c r="D1540" s="369">
        <v>167.99</v>
      </c>
    </row>
    <row r="1541" spans="1:4" ht="13.5">
      <c r="A1541" s="202">
        <v>91092</v>
      </c>
      <c r="B1541" s="202" t="s">
        <v>3123</v>
      </c>
      <c r="C1541" s="202" t="s">
        <v>4</v>
      </c>
      <c r="D1541" s="369">
        <v>205.66</v>
      </c>
    </row>
    <row r="1542" spans="1:4" ht="13.5">
      <c r="A1542" s="202">
        <v>91093</v>
      </c>
      <c r="B1542" s="202" t="s">
        <v>3124</v>
      </c>
      <c r="C1542" s="202" t="s">
        <v>4</v>
      </c>
      <c r="D1542" s="369">
        <v>221.52</v>
      </c>
    </row>
    <row r="1543" spans="1:4" ht="13.5">
      <c r="A1543" s="202">
        <v>91094</v>
      </c>
      <c r="B1543" s="202" t="s">
        <v>3125</v>
      </c>
      <c r="C1543" s="202" t="s">
        <v>4</v>
      </c>
      <c r="D1543" s="369">
        <v>142.83000000000001</v>
      </c>
    </row>
    <row r="1544" spans="1:4" ht="13.5">
      <c r="A1544" s="202">
        <v>91095</v>
      </c>
      <c r="B1544" s="202" t="s">
        <v>3126</v>
      </c>
      <c r="C1544" s="202" t="s">
        <v>4</v>
      </c>
      <c r="D1544" s="369">
        <v>166.25</v>
      </c>
    </row>
    <row r="1545" spans="1:4" ht="13.5">
      <c r="A1545" s="202">
        <v>91096</v>
      </c>
      <c r="B1545" s="202" t="s">
        <v>3127</v>
      </c>
      <c r="C1545" s="202" t="s">
        <v>4</v>
      </c>
      <c r="D1545" s="369">
        <v>145.77000000000001</v>
      </c>
    </row>
    <row r="1546" spans="1:4" ht="13.5">
      <c r="A1546" s="202">
        <v>91097</v>
      </c>
      <c r="B1546" s="202" t="s">
        <v>3128</v>
      </c>
      <c r="C1546" s="202" t="s">
        <v>4</v>
      </c>
      <c r="D1546" s="369">
        <v>168.96</v>
      </c>
    </row>
    <row r="1547" spans="1:4" ht="13.5">
      <c r="A1547" s="202">
        <v>91098</v>
      </c>
      <c r="B1547" s="202" t="s">
        <v>3129</v>
      </c>
      <c r="C1547" s="202" t="s">
        <v>4</v>
      </c>
      <c r="D1547" s="369">
        <v>162.01</v>
      </c>
    </row>
    <row r="1548" spans="1:4" ht="13.5">
      <c r="A1548" s="202">
        <v>91099</v>
      </c>
      <c r="B1548" s="202" t="s">
        <v>3130</v>
      </c>
      <c r="C1548" s="202" t="s">
        <v>4</v>
      </c>
      <c r="D1548" s="369">
        <v>187.14</v>
      </c>
    </row>
    <row r="1549" spans="1:4" ht="13.5">
      <c r="A1549" s="202">
        <v>91100</v>
      </c>
      <c r="B1549" s="202" t="s">
        <v>3131</v>
      </c>
      <c r="C1549" s="202" t="s">
        <v>4</v>
      </c>
      <c r="D1549" s="369">
        <v>170.99</v>
      </c>
    </row>
    <row r="1550" spans="1:4" ht="13.5">
      <c r="A1550" s="202">
        <v>91101</v>
      </c>
      <c r="B1550" s="202" t="s">
        <v>3132</v>
      </c>
      <c r="C1550" s="202" t="s">
        <v>4</v>
      </c>
      <c r="D1550" s="369">
        <v>195.92</v>
      </c>
    </row>
    <row r="1551" spans="1:4" ht="13.5">
      <c r="A1551" s="202">
        <v>93952</v>
      </c>
      <c r="B1551" s="202" t="s">
        <v>3133</v>
      </c>
      <c r="C1551" s="202" t="s">
        <v>1</v>
      </c>
      <c r="D1551" s="369">
        <v>242.25</v>
      </c>
    </row>
    <row r="1552" spans="1:4" ht="13.5">
      <c r="A1552" s="202">
        <v>93953</v>
      </c>
      <c r="B1552" s="202" t="s">
        <v>3134</v>
      </c>
      <c r="C1552" s="202" t="s">
        <v>1</v>
      </c>
      <c r="D1552" s="369">
        <v>224.69</v>
      </c>
    </row>
    <row r="1553" spans="1:4" ht="13.5">
      <c r="A1553" s="202">
        <v>93954</v>
      </c>
      <c r="B1553" s="202" t="s">
        <v>3135</v>
      </c>
      <c r="C1553" s="202" t="s">
        <v>1</v>
      </c>
      <c r="D1553" s="369">
        <v>214.13</v>
      </c>
    </row>
    <row r="1554" spans="1:4" ht="13.5">
      <c r="A1554" s="202">
        <v>93955</v>
      </c>
      <c r="B1554" s="202" t="s">
        <v>3136</v>
      </c>
      <c r="C1554" s="202" t="s">
        <v>1</v>
      </c>
      <c r="D1554" s="369">
        <v>206.7</v>
      </c>
    </row>
    <row r="1555" spans="1:4" ht="13.5">
      <c r="A1555" s="202">
        <v>93956</v>
      </c>
      <c r="B1555" s="202" t="s">
        <v>3137</v>
      </c>
      <c r="C1555" s="202" t="s">
        <v>1</v>
      </c>
      <c r="D1555" s="369">
        <v>200.82</v>
      </c>
    </row>
    <row r="1556" spans="1:4" ht="13.5">
      <c r="A1556" s="202">
        <v>93957</v>
      </c>
      <c r="B1556" s="202" t="s">
        <v>3138</v>
      </c>
      <c r="C1556" s="202" t="s">
        <v>1</v>
      </c>
      <c r="D1556" s="369">
        <v>259.24</v>
      </c>
    </row>
    <row r="1557" spans="1:4" ht="13.5">
      <c r="A1557" s="202">
        <v>93958</v>
      </c>
      <c r="B1557" s="202" t="s">
        <v>3139</v>
      </c>
      <c r="C1557" s="202" t="s">
        <v>1</v>
      </c>
      <c r="D1557" s="369">
        <v>240.65</v>
      </c>
    </row>
    <row r="1558" spans="1:4" ht="13.5">
      <c r="A1558" s="202">
        <v>93959</v>
      </c>
      <c r="B1558" s="202" t="s">
        <v>3140</v>
      </c>
      <c r="C1558" s="202" t="s">
        <v>1</v>
      </c>
      <c r="D1558" s="369">
        <v>229.57</v>
      </c>
    </row>
    <row r="1559" spans="1:4" ht="13.5">
      <c r="A1559" s="202">
        <v>93960</v>
      </c>
      <c r="B1559" s="202" t="s">
        <v>3141</v>
      </c>
      <c r="C1559" s="202" t="s">
        <v>1</v>
      </c>
      <c r="D1559" s="369">
        <v>221.8</v>
      </c>
    </row>
    <row r="1560" spans="1:4" ht="13.5">
      <c r="A1560" s="202">
        <v>93961</v>
      </c>
      <c r="B1560" s="202" t="s">
        <v>3142</v>
      </c>
      <c r="C1560" s="202" t="s">
        <v>1</v>
      </c>
      <c r="D1560" s="369">
        <v>215.69</v>
      </c>
    </row>
    <row r="1561" spans="1:4" ht="13.5">
      <c r="A1561" s="202">
        <v>93962</v>
      </c>
      <c r="B1561" s="202" t="s">
        <v>3143</v>
      </c>
      <c r="C1561" s="202" t="s">
        <v>1</v>
      </c>
      <c r="D1561" s="369">
        <v>228.66</v>
      </c>
    </row>
    <row r="1562" spans="1:4" ht="13.5">
      <c r="A1562" s="202">
        <v>93963</v>
      </c>
      <c r="B1562" s="202" t="s">
        <v>3144</v>
      </c>
      <c r="C1562" s="202" t="s">
        <v>1</v>
      </c>
      <c r="D1562" s="369">
        <v>211.14</v>
      </c>
    </row>
    <row r="1563" spans="1:4" ht="13.5">
      <c r="A1563" s="202">
        <v>93964</v>
      </c>
      <c r="B1563" s="202" t="s">
        <v>3145</v>
      </c>
      <c r="C1563" s="202" t="s">
        <v>1</v>
      </c>
      <c r="D1563" s="369">
        <v>200.69</v>
      </c>
    </row>
    <row r="1564" spans="1:4" ht="13.5">
      <c r="A1564" s="202">
        <v>93965</v>
      </c>
      <c r="B1564" s="202" t="s">
        <v>3146</v>
      </c>
      <c r="C1564" s="202" t="s">
        <v>1</v>
      </c>
      <c r="D1564" s="369">
        <v>189.9</v>
      </c>
    </row>
    <row r="1565" spans="1:4" ht="13.5">
      <c r="A1565" s="202">
        <v>93966</v>
      </c>
      <c r="B1565" s="202" t="s">
        <v>3147</v>
      </c>
      <c r="C1565" s="202" t="s">
        <v>1</v>
      </c>
      <c r="D1565" s="369">
        <v>187.43</v>
      </c>
    </row>
    <row r="1566" spans="1:4" ht="13.5">
      <c r="A1566" s="202">
        <v>93967</v>
      </c>
      <c r="B1566" s="202" t="s">
        <v>3148</v>
      </c>
      <c r="C1566" s="202" t="s">
        <v>1</v>
      </c>
      <c r="D1566" s="369">
        <v>245.68</v>
      </c>
    </row>
    <row r="1567" spans="1:4" ht="13.5">
      <c r="A1567" s="202">
        <v>93968</v>
      </c>
      <c r="B1567" s="202" t="s">
        <v>3149</v>
      </c>
      <c r="C1567" s="202" t="s">
        <v>1</v>
      </c>
      <c r="D1567" s="369">
        <v>227.1</v>
      </c>
    </row>
    <row r="1568" spans="1:4" ht="13.5">
      <c r="A1568" s="202">
        <v>93969</v>
      </c>
      <c r="B1568" s="202" t="s">
        <v>3150</v>
      </c>
      <c r="C1568" s="202" t="s">
        <v>1</v>
      </c>
      <c r="D1568" s="369">
        <v>216.1</v>
      </c>
    </row>
    <row r="1569" spans="1:4" ht="13.5">
      <c r="A1569" s="202">
        <v>93970</v>
      </c>
      <c r="B1569" s="202" t="s">
        <v>3151</v>
      </c>
      <c r="C1569" s="202" t="s">
        <v>1</v>
      </c>
      <c r="D1569" s="369">
        <v>208.38</v>
      </c>
    </row>
    <row r="1570" spans="1:4" ht="13.5">
      <c r="A1570" s="202">
        <v>93971</v>
      </c>
      <c r="B1570" s="202" t="s">
        <v>3152</v>
      </c>
      <c r="C1570" s="202" t="s">
        <v>1</v>
      </c>
      <c r="D1570" s="369">
        <v>195.9</v>
      </c>
    </row>
    <row r="1571" spans="1:4" ht="13.5">
      <c r="A1571" s="202">
        <v>95108</v>
      </c>
      <c r="B1571" s="202" t="s">
        <v>3153</v>
      </c>
      <c r="C1571" s="202" t="s">
        <v>2</v>
      </c>
      <c r="D1571" s="369">
        <v>32.25</v>
      </c>
    </row>
    <row r="1572" spans="1:4" ht="13.5">
      <c r="A1572" s="202">
        <v>100332</v>
      </c>
      <c r="B1572" s="202" t="s">
        <v>3154</v>
      </c>
      <c r="C1572" s="202" t="s">
        <v>4</v>
      </c>
      <c r="D1572" s="369">
        <v>834.67</v>
      </c>
    </row>
    <row r="1573" spans="1:4" ht="13.5">
      <c r="A1573" s="202">
        <v>100333</v>
      </c>
      <c r="B1573" s="202" t="s">
        <v>3155</v>
      </c>
      <c r="C1573" s="202" t="s">
        <v>4</v>
      </c>
      <c r="D1573" s="369">
        <v>517.52</v>
      </c>
    </row>
    <row r="1574" spans="1:4" ht="13.5">
      <c r="A1574" s="202">
        <v>100334</v>
      </c>
      <c r="B1574" s="202" t="s">
        <v>3156</v>
      </c>
      <c r="C1574" s="202" t="s">
        <v>4</v>
      </c>
      <c r="D1574" s="369">
        <v>662.34</v>
      </c>
    </row>
    <row r="1575" spans="1:4" ht="13.5">
      <c r="A1575" s="202">
        <v>100335</v>
      </c>
      <c r="B1575" s="202" t="s">
        <v>3157</v>
      </c>
      <c r="C1575" s="202" t="s">
        <v>4</v>
      </c>
      <c r="D1575" s="369">
        <v>424.47</v>
      </c>
    </row>
    <row r="1576" spans="1:4" ht="13.5">
      <c r="A1576" s="202">
        <v>100341</v>
      </c>
      <c r="B1576" s="202" t="s">
        <v>3158</v>
      </c>
      <c r="C1576" s="202" t="s">
        <v>4</v>
      </c>
      <c r="D1576" s="369">
        <v>42.24</v>
      </c>
    </row>
    <row r="1577" spans="1:4" ht="13.5">
      <c r="A1577" s="202">
        <v>100342</v>
      </c>
      <c r="B1577" s="202" t="s">
        <v>3159</v>
      </c>
      <c r="C1577" s="202" t="s">
        <v>3</v>
      </c>
      <c r="D1577" s="369">
        <v>17.62</v>
      </c>
    </row>
    <row r="1578" spans="1:4" ht="13.5">
      <c r="A1578" s="202">
        <v>100343</v>
      </c>
      <c r="B1578" s="202" t="s">
        <v>3160</v>
      </c>
      <c r="C1578" s="202" t="s">
        <v>3</v>
      </c>
      <c r="D1578" s="369">
        <v>16.829999999999998</v>
      </c>
    </row>
    <row r="1579" spans="1:4" ht="13.5">
      <c r="A1579" s="202">
        <v>100344</v>
      </c>
      <c r="B1579" s="202" t="s">
        <v>3161</v>
      </c>
      <c r="C1579" s="202" t="s">
        <v>3</v>
      </c>
      <c r="D1579" s="369">
        <v>15.16</v>
      </c>
    </row>
    <row r="1580" spans="1:4" ht="13.5">
      <c r="A1580" s="202">
        <v>100345</v>
      </c>
      <c r="B1580" s="202" t="s">
        <v>3162</v>
      </c>
      <c r="C1580" s="202" t="s">
        <v>3</v>
      </c>
      <c r="D1580" s="369">
        <v>12.88</v>
      </c>
    </row>
    <row r="1581" spans="1:4" ht="13.5">
      <c r="A1581" s="202">
        <v>100346</v>
      </c>
      <c r="B1581" s="202" t="s">
        <v>3163</v>
      </c>
      <c r="C1581" s="202" t="s">
        <v>3</v>
      </c>
      <c r="D1581" s="369">
        <v>12.31</v>
      </c>
    </row>
    <row r="1582" spans="1:4" ht="13.5">
      <c r="A1582" s="202">
        <v>100347</v>
      </c>
      <c r="B1582" s="202" t="s">
        <v>3164</v>
      </c>
      <c r="C1582" s="202" t="s">
        <v>3</v>
      </c>
      <c r="D1582" s="369">
        <v>13.91</v>
      </c>
    </row>
    <row r="1583" spans="1:4" ht="13.5">
      <c r="A1583" s="202">
        <v>100348</v>
      </c>
      <c r="B1583" s="202" t="s">
        <v>3165</v>
      </c>
      <c r="C1583" s="202" t="s">
        <v>3</v>
      </c>
      <c r="D1583" s="369">
        <v>13.65</v>
      </c>
    </row>
    <row r="1584" spans="1:4" ht="13.5">
      <c r="A1584" s="202">
        <v>100349</v>
      </c>
      <c r="B1584" s="202" t="s">
        <v>3166</v>
      </c>
      <c r="C1584" s="202" t="s">
        <v>7</v>
      </c>
      <c r="D1584" s="369">
        <v>691.12</v>
      </c>
    </row>
    <row r="1585" spans="1:4" ht="13.5">
      <c r="A1585" s="202">
        <v>102989</v>
      </c>
      <c r="B1585" s="202" t="s">
        <v>7063</v>
      </c>
      <c r="C1585" s="202" t="s">
        <v>1</v>
      </c>
      <c r="D1585" s="369">
        <v>43.28</v>
      </c>
    </row>
    <row r="1586" spans="1:4" ht="13.5">
      <c r="A1586" s="202">
        <v>102990</v>
      </c>
      <c r="B1586" s="202" t="s">
        <v>7064</v>
      </c>
      <c r="C1586" s="202" t="s">
        <v>1</v>
      </c>
      <c r="D1586" s="369">
        <v>52.59</v>
      </c>
    </row>
    <row r="1587" spans="1:4" ht="13.5">
      <c r="A1587" s="202">
        <v>102991</v>
      </c>
      <c r="B1587" s="202" t="s">
        <v>7065</v>
      </c>
      <c r="C1587" s="202" t="s">
        <v>1</v>
      </c>
      <c r="D1587" s="369">
        <v>68.19</v>
      </c>
    </row>
    <row r="1588" spans="1:4" ht="13.5">
      <c r="A1588" s="202">
        <v>102992</v>
      </c>
      <c r="B1588" s="202" t="s">
        <v>7066</v>
      </c>
      <c r="C1588" s="202" t="s">
        <v>1</v>
      </c>
      <c r="D1588" s="369">
        <v>101.5</v>
      </c>
    </row>
    <row r="1589" spans="1:4" ht="13.5">
      <c r="A1589" s="202">
        <v>102993</v>
      </c>
      <c r="B1589" s="202" t="s">
        <v>7067</v>
      </c>
      <c r="C1589" s="202" t="s">
        <v>1</v>
      </c>
      <c r="D1589" s="369">
        <v>132.1</v>
      </c>
    </row>
    <row r="1590" spans="1:4" ht="13.5">
      <c r="A1590" s="202">
        <v>102994</v>
      </c>
      <c r="B1590" s="202" t="s">
        <v>7068</v>
      </c>
      <c r="C1590" s="202" t="s">
        <v>1</v>
      </c>
      <c r="D1590" s="369">
        <v>227.88</v>
      </c>
    </row>
    <row r="1591" spans="1:4" ht="13.5">
      <c r="A1591" s="202">
        <v>102995</v>
      </c>
      <c r="B1591" s="202" t="s">
        <v>7069</v>
      </c>
      <c r="C1591" s="202" t="s">
        <v>1</v>
      </c>
      <c r="D1591" s="369">
        <v>51.28</v>
      </c>
    </row>
    <row r="1592" spans="1:4" ht="13.5">
      <c r="A1592" s="202">
        <v>102996</v>
      </c>
      <c r="B1592" s="202" t="s">
        <v>7070</v>
      </c>
      <c r="C1592" s="202" t="s">
        <v>1</v>
      </c>
      <c r="D1592" s="369">
        <v>72.48</v>
      </c>
    </row>
    <row r="1593" spans="1:4" ht="13.5">
      <c r="A1593" s="202">
        <v>102997</v>
      </c>
      <c r="B1593" s="202" t="s">
        <v>7071</v>
      </c>
      <c r="C1593" s="202" t="s">
        <v>1</v>
      </c>
      <c r="D1593" s="369">
        <v>96.57</v>
      </c>
    </row>
    <row r="1594" spans="1:4" ht="13.5">
      <c r="A1594" s="202">
        <v>102998</v>
      </c>
      <c r="B1594" s="202" t="s">
        <v>7072</v>
      </c>
      <c r="C1594" s="202" t="s">
        <v>1</v>
      </c>
      <c r="D1594" s="369">
        <v>92.33</v>
      </c>
    </row>
    <row r="1595" spans="1:4" ht="13.5">
      <c r="A1595" s="202">
        <v>102999</v>
      </c>
      <c r="B1595" s="202" t="s">
        <v>7073</v>
      </c>
      <c r="C1595" s="202" t="s">
        <v>1</v>
      </c>
      <c r="D1595" s="369">
        <v>116.82</v>
      </c>
    </row>
    <row r="1596" spans="1:4" ht="13.5">
      <c r="A1596" s="202">
        <v>103000</v>
      </c>
      <c r="B1596" s="202" t="s">
        <v>7074</v>
      </c>
      <c r="C1596" s="202" t="s">
        <v>1</v>
      </c>
      <c r="D1596" s="369">
        <v>117.32</v>
      </c>
    </row>
    <row r="1597" spans="1:4" ht="13.5">
      <c r="A1597" s="202">
        <v>103001</v>
      </c>
      <c r="B1597" s="202" t="s">
        <v>7075</v>
      </c>
      <c r="C1597" s="202" t="s">
        <v>2</v>
      </c>
      <c r="D1597" s="369">
        <v>237.96</v>
      </c>
    </row>
    <row r="1598" spans="1:4" ht="13.5">
      <c r="A1598" s="202">
        <v>103002</v>
      </c>
      <c r="B1598" s="202" t="s">
        <v>7076</v>
      </c>
      <c r="C1598" s="202" t="s">
        <v>2</v>
      </c>
      <c r="D1598" s="369">
        <v>296.62</v>
      </c>
    </row>
    <row r="1599" spans="1:4" ht="13.5">
      <c r="A1599" s="202">
        <v>103003</v>
      </c>
      <c r="B1599" s="202" t="s">
        <v>7077</v>
      </c>
      <c r="C1599" s="202" t="s">
        <v>2</v>
      </c>
      <c r="D1599" s="369">
        <v>413.99</v>
      </c>
    </row>
    <row r="1600" spans="1:4" ht="13.5">
      <c r="A1600" s="202">
        <v>103005</v>
      </c>
      <c r="B1600" s="202" t="s">
        <v>7078</v>
      </c>
      <c r="C1600" s="202" t="s">
        <v>2</v>
      </c>
      <c r="D1600" s="369">
        <v>579.58000000000004</v>
      </c>
    </row>
    <row r="1601" spans="1:4" ht="13.5">
      <c r="A1601" s="202">
        <v>103006</v>
      </c>
      <c r="B1601" s="202" t="s">
        <v>7079</v>
      </c>
      <c r="C1601" s="202" t="s">
        <v>2</v>
      </c>
      <c r="D1601" s="369">
        <v>785.62</v>
      </c>
    </row>
    <row r="1602" spans="1:4" ht="13.5">
      <c r="A1602" s="202">
        <v>103007</v>
      </c>
      <c r="B1602" s="202" t="s">
        <v>7080</v>
      </c>
      <c r="C1602" s="202" t="s">
        <v>2</v>
      </c>
      <c r="D1602" s="370">
        <v>1034.6400000000001</v>
      </c>
    </row>
    <row r="1603" spans="1:4" ht="13.5">
      <c r="A1603" s="202">
        <v>97933</v>
      </c>
      <c r="B1603" s="202" t="s">
        <v>5923</v>
      </c>
      <c r="C1603" s="202" t="s">
        <v>2</v>
      </c>
      <c r="D1603" s="369">
        <v>956.18</v>
      </c>
    </row>
    <row r="1604" spans="1:4" ht="13.5">
      <c r="A1604" s="202">
        <v>97934</v>
      </c>
      <c r="B1604" s="202" t="s">
        <v>12413</v>
      </c>
      <c r="C1604" s="202" t="s">
        <v>2</v>
      </c>
      <c r="D1604" s="370">
        <v>2288</v>
      </c>
    </row>
    <row r="1605" spans="1:4" ht="13.5">
      <c r="A1605" s="202">
        <v>97935</v>
      </c>
      <c r="B1605" s="202" t="s">
        <v>5924</v>
      </c>
      <c r="C1605" s="202" t="s">
        <v>2</v>
      </c>
      <c r="D1605" s="369">
        <v>809.35</v>
      </c>
    </row>
    <row r="1606" spans="1:4" ht="13.5">
      <c r="A1606" s="202">
        <v>97936</v>
      </c>
      <c r="B1606" s="202" t="s">
        <v>5925</v>
      </c>
      <c r="C1606" s="202" t="s">
        <v>2</v>
      </c>
      <c r="D1606" s="370">
        <v>2029.57</v>
      </c>
    </row>
    <row r="1607" spans="1:4" ht="13.5">
      <c r="A1607" s="202">
        <v>97947</v>
      </c>
      <c r="B1607" s="202" t="s">
        <v>5926</v>
      </c>
      <c r="C1607" s="202" t="s">
        <v>2</v>
      </c>
      <c r="D1607" s="370">
        <v>1605.92</v>
      </c>
    </row>
    <row r="1608" spans="1:4" ht="13.5">
      <c r="A1608" s="202">
        <v>97948</v>
      </c>
      <c r="B1608" s="202" t="s">
        <v>5927</v>
      </c>
      <c r="C1608" s="202" t="s">
        <v>2</v>
      </c>
      <c r="D1608" s="370">
        <v>2979.39</v>
      </c>
    </row>
    <row r="1609" spans="1:4" ht="13.5">
      <c r="A1609" s="202">
        <v>97949</v>
      </c>
      <c r="B1609" s="202" t="s">
        <v>5928</v>
      </c>
      <c r="C1609" s="202" t="s">
        <v>2</v>
      </c>
      <c r="D1609" s="370">
        <v>1640.57</v>
      </c>
    </row>
    <row r="1610" spans="1:4" ht="13.5">
      <c r="A1610" s="202">
        <v>97950</v>
      </c>
      <c r="B1610" s="202" t="s">
        <v>5929</v>
      </c>
      <c r="C1610" s="202" t="s">
        <v>2</v>
      </c>
      <c r="D1610" s="370">
        <v>2913.65</v>
      </c>
    </row>
    <row r="1611" spans="1:4" ht="13.5">
      <c r="A1611" s="202">
        <v>97951</v>
      </c>
      <c r="B1611" s="202" t="s">
        <v>5930</v>
      </c>
      <c r="C1611" s="202" t="s">
        <v>2</v>
      </c>
      <c r="D1611" s="370">
        <v>2616.4699999999998</v>
      </c>
    </row>
    <row r="1612" spans="1:4" ht="13.5">
      <c r="A1612" s="202">
        <v>97952</v>
      </c>
      <c r="B1612" s="202" t="s">
        <v>5931</v>
      </c>
      <c r="C1612" s="202" t="s">
        <v>2</v>
      </c>
      <c r="D1612" s="370">
        <v>4573.5</v>
      </c>
    </row>
    <row r="1613" spans="1:4" ht="13.5">
      <c r="A1613" s="202">
        <v>97953</v>
      </c>
      <c r="B1613" s="202" t="s">
        <v>5932</v>
      </c>
      <c r="C1613" s="202" t="s">
        <v>2</v>
      </c>
      <c r="D1613" s="370">
        <v>1290.93</v>
      </c>
    </row>
    <row r="1614" spans="1:4" ht="13.5">
      <c r="A1614" s="202">
        <v>97955</v>
      </c>
      <c r="B1614" s="202" t="s">
        <v>5933</v>
      </c>
      <c r="C1614" s="202" t="s">
        <v>2</v>
      </c>
      <c r="D1614" s="370">
        <v>2797.8</v>
      </c>
    </row>
    <row r="1615" spans="1:4" ht="13.5">
      <c r="A1615" s="202">
        <v>97956</v>
      </c>
      <c r="B1615" s="202" t="s">
        <v>5934</v>
      </c>
      <c r="C1615" s="202" t="s">
        <v>2</v>
      </c>
      <c r="D1615" s="370">
        <v>1428.81</v>
      </c>
    </row>
    <row r="1616" spans="1:4" ht="13.5">
      <c r="A1616" s="202">
        <v>97957</v>
      </c>
      <c r="B1616" s="202" t="s">
        <v>5935</v>
      </c>
      <c r="C1616" s="202" t="s">
        <v>2</v>
      </c>
      <c r="D1616" s="370">
        <v>2568.9699999999998</v>
      </c>
    </row>
    <row r="1617" spans="1:4" ht="13.5">
      <c r="A1617" s="202">
        <v>97961</v>
      </c>
      <c r="B1617" s="202" t="s">
        <v>5936</v>
      </c>
      <c r="C1617" s="202" t="s">
        <v>2</v>
      </c>
      <c r="D1617" s="370">
        <v>2284.59</v>
      </c>
    </row>
    <row r="1618" spans="1:4" ht="13.5">
      <c r="A1618" s="202">
        <v>97973</v>
      </c>
      <c r="B1618" s="202" t="s">
        <v>5937</v>
      </c>
      <c r="C1618" s="202" t="s">
        <v>2</v>
      </c>
      <c r="D1618" s="370">
        <v>4279.4399999999996</v>
      </c>
    </row>
    <row r="1619" spans="1:4" ht="13.5">
      <c r="A1619" s="202">
        <v>97974</v>
      </c>
      <c r="B1619" s="202" t="s">
        <v>17632</v>
      </c>
      <c r="C1619" s="202" t="s">
        <v>2</v>
      </c>
      <c r="D1619" s="369">
        <v>489.12</v>
      </c>
    </row>
    <row r="1620" spans="1:4" ht="13.5">
      <c r="A1620" s="202">
        <v>97975</v>
      </c>
      <c r="B1620" s="202" t="s">
        <v>17633</v>
      </c>
      <c r="C1620" s="202" t="s">
        <v>2</v>
      </c>
      <c r="D1620" s="369">
        <v>621.51</v>
      </c>
    </row>
    <row r="1621" spans="1:4" ht="13.5">
      <c r="A1621" s="202">
        <v>97976</v>
      </c>
      <c r="B1621" s="202" t="s">
        <v>17634</v>
      </c>
      <c r="C1621" s="202" t="s">
        <v>2</v>
      </c>
      <c r="D1621" s="370">
        <v>1126.7</v>
      </c>
    </row>
    <row r="1622" spans="1:4" ht="13.5">
      <c r="A1622" s="202">
        <v>97977</v>
      </c>
      <c r="B1622" s="202" t="s">
        <v>17635</v>
      </c>
      <c r="C1622" s="202" t="s">
        <v>2</v>
      </c>
      <c r="D1622" s="370">
        <v>1564.24</v>
      </c>
    </row>
    <row r="1623" spans="1:4" ht="13.5">
      <c r="A1623" s="202">
        <v>97978</v>
      </c>
      <c r="B1623" s="202" t="s">
        <v>17636</v>
      </c>
      <c r="C1623" s="202" t="s">
        <v>2</v>
      </c>
      <c r="D1623" s="369">
        <v>962.54</v>
      </c>
    </row>
    <row r="1624" spans="1:4" ht="13.5">
      <c r="A1624" s="202">
        <v>97980</v>
      </c>
      <c r="B1624" s="202" t="s">
        <v>17637</v>
      </c>
      <c r="C1624" s="202" t="s">
        <v>2</v>
      </c>
      <c r="D1624" s="370">
        <v>2044.74</v>
      </c>
    </row>
    <row r="1625" spans="1:4" ht="13.5">
      <c r="A1625" s="202">
        <v>97981</v>
      </c>
      <c r="B1625" s="202" t="s">
        <v>5938</v>
      </c>
      <c r="C1625" s="202" t="s">
        <v>1</v>
      </c>
      <c r="D1625" s="370">
        <v>1087.93</v>
      </c>
    </row>
    <row r="1626" spans="1:4" ht="13.5">
      <c r="A1626" s="202">
        <v>97983</v>
      </c>
      <c r="B1626" s="202" t="s">
        <v>5939</v>
      </c>
      <c r="C1626" s="202" t="s">
        <v>1</v>
      </c>
      <c r="D1626" s="369">
        <v>466.2</v>
      </c>
    </row>
    <row r="1627" spans="1:4" ht="13.5">
      <c r="A1627" s="202">
        <v>97985</v>
      </c>
      <c r="B1627" s="202" t="s">
        <v>5940</v>
      </c>
      <c r="C1627" s="202" t="s">
        <v>1</v>
      </c>
      <c r="D1627" s="370">
        <v>1309.71</v>
      </c>
    </row>
    <row r="1628" spans="1:4" ht="13.5">
      <c r="A1628" s="202">
        <v>97987</v>
      </c>
      <c r="B1628" s="202" t="s">
        <v>5941</v>
      </c>
      <c r="C1628" s="202" t="s">
        <v>1</v>
      </c>
      <c r="D1628" s="369">
        <v>618.62</v>
      </c>
    </row>
    <row r="1629" spans="1:4" ht="13.5">
      <c r="A1629" s="202">
        <v>97988</v>
      </c>
      <c r="B1629" s="202" t="s">
        <v>17638</v>
      </c>
      <c r="C1629" s="202" t="s">
        <v>2</v>
      </c>
      <c r="D1629" s="370">
        <v>2994.77</v>
      </c>
    </row>
    <row r="1630" spans="1:4" ht="13.5">
      <c r="A1630" s="202">
        <v>97989</v>
      </c>
      <c r="B1630" s="202" t="s">
        <v>5942</v>
      </c>
      <c r="C1630" s="202" t="s">
        <v>1</v>
      </c>
      <c r="D1630" s="370">
        <v>1531.46</v>
      </c>
    </row>
    <row r="1631" spans="1:4" ht="13.5">
      <c r="A1631" s="202">
        <v>97991</v>
      </c>
      <c r="B1631" s="202" t="s">
        <v>5943</v>
      </c>
      <c r="C1631" s="202" t="s">
        <v>1</v>
      </c>
      <c r="D1631" s="369">
        <v>846.76</v>
      </c>
    </row>
    <row r="1632" spans="1:4" ht="13.5">
      <c r="A1632" s="202">
        <v>97992</v>
      </c>
      <c r="B1632" s="202" t="s">
        <v>17639</v>
      </c>
      <c r="C1632" s="202" t="s">
        <v>2</v>
      </c>
      <c r="D1632" s="370">
        <v>3832.35</v>
      </c>
    </row>
    <row r="1633" spans="1:4" ht="13.5">
      <c r="A1633" s="202">
        <v>97993</v>
      </c>
      <c r="B1633" s="202" t="s">
        <v>5944</v>
      </c>
      <c r="C1633" s="202" t="s">
        <v>1</v>
      </c>
      <c r="D1633" s="370">
        <v>1864.14</v>
      </c>
    </row>
    <row r="1634" spans="1:4" ht="13.5">
      <c r="A1634" s="202">
        <v>97994</v>
      </c>
      <c r="B1634" s="202" t="s">
        <v>17640</v>
      </c>
      <c r="C1634" s="202" t="s">
        <v>2</v>
      </c>
      <c r="D1634" s="370">
        <v>2661.13</v>
      </c>
    </row>
    <row r="1635" spans="1:4" ht="13.5">
      <c r="A1635" s="202">
        <v>97995</v>
      </c>
      <c r="B1635" s="202" t="s">
        <v>5945</v>
      </c>
      <c r="C1635" s="202" t="s">
        <v>1</v>
      </c>
      <c r="D1635" s="370">
        <v>1283.26</v>
      </c>
    </row>
    <row r="1636" spans="1:4" ht="13.5">
      <c r="A1636" s="202">
        <v>97996</v>
      </c>
      <c r="B1636" s="202" t="s">
        <v>17641</v>
      </c>
      <c r="C1636" s="202" t="s">
        <v>2</v>
      </c>
      <c r="D1636" s="370">
        <v>3361.4</v>
      </c>
    </row>
    <row r="1637" spans="1:4" ht="13.5">
      <c r="A1637" s="202">
        <v>97997</v>
      </c>
      <c r="B1637" s="202" t="s">
        <v>5946</v>
      </c>
      <c r="C1637" s="202" t="s">
        <v>1</v>
      </c>
      <c r="D1637" s="370">
        <v>1532.42</v>
      </c>
    </row>
    <row r="1638" spans="1:4" ht="13.5">
      <c r="A1638" s="202">
        <v>97999</v>
      </c>
      <c r="B1638" s="202" t="s">
        <v>5947</v>
      </c>
      <c r="C1638" s="202" t="s">
        <v>1</v>
      </c>
      <c r="D1638" s="370">
        <v>1781.64</v>
      </c>
    </row>
    <row r="1639" spans="1:4" ht="13.5">
      <c r="A1639" s="202">
        <v>98001</v>
      </c>
      <c r="B1639" s="202" t="s">
        <v>5948</v>
      </c>
      <c r="C1639" s="202" t="s">
        <v>1</v>
      </c>
      <c r="D1639" s="370">
        <v>2030.81</v>
      </c>
    </row>
    <row r="1640" spans="1:4" ht="13.5">
      <c r="A1640" s="202">
        <v>98002</v>
      </c>
      <c r="B1640" s="202" t="s">
        <v>17642</v>
      </c>
      <c r="C1640" s="202" t="s">
        <v>2</v>
      </c>
      <c r="D1640" s="370">
        <v>5494.05</v>
      </c>
    </row>
    <row r="1641" spans="1:4" ht="13.5">
      <c r="A1641" s="202">
        <v>98003</v>
      </c>
      <c r="B1641" s="202" t="s">
        <v>5949</v>
      </c>
      <c r="C1641" s="202" t="s">
        <v>1</v>
      </c>
      <c r="D1641" s="370">
        <v>2280.0300000000002</v>
      </c>
    </row>
    <row r="1642" spans="1:4" ht="13.5">
      <c r="A1642" s="202">
        <v>98005</v>
      </c>
      <c r="B1642" s="202" t="s">
        <v>5950</v>
      </c>
      <c r="C1642" s="202" t="s">
        <v>1</v>
      </c>
      <c r="D1642" s="370">
        <v>2529.2800000000002</v>
      </c>
    </row>
    <row r="1643" spans="1:4" ht="13.5">
      <c r="A1643" s="202">
        <v>98006</v>
      </c>
      <c r="B1643" s="202" t="s">
        <v>17643</v>
      </c>
      <c r="C1643" s="202" t="s">
        <v>2</v>
      </c>
      <c r="D1643" s="370">
        <v>6902.6</v>
      </c>
    </row>
    <row r="1644" spans="1:4" ht="13.5">
      <c r="A1644" s="202">
        <v>98007</v>
      </c>
      <c r="B1644" s="202" t="s">
        <v>5951</v>
      </c>
      <c r="C1644" s="202" t="s">
        <v>1</v>
      </c>
      <c r="D1644" s="370">
        <v>2778.44</v>
      </c>
    </row>
    <row r="1645" spans="1:4" ht="13.5">
      <c r="A1645" s="202">
        <v>98008</v>
      </c>
      <c r="B1645" s="202" t="s">
        <v>17644</v>
      </c>
      <c r="C1645" s="202" t="s">
        <v>2</v>
      </c>
      <c r="D1645" s="370">
        <v>4161.01</v>
      </c>
    </row>
    <row r="1646" spans="1:4" ht="13.5">
      <c r="A1646" s="202">
        <v>98009</v>
      </c>
      <c r="B1646" s="202" t="s">
        <v>5952</v>
      </c>
      <c r="C1646" s="202" t="s">
        <v>1</v>
      </c>
      <c r="D1646" s="370">
        <v>1781.64</v>
      </c>
    </row>
    <row r="1647" spans="1:4" ht="13.5">
      <c r="A1647" s="202">
        <v>98010</v>
      </c>
      <c r="B1647" s="202" t="s">
        <v>17645</v>
      </c>
      <c r="C1647" s="202" t="s">
        <v>2</v>
      </c>
      <c r="D1647" s="370">
        <v>5071.1400000000003</v>
      </c>
    </row>
    <row r="1648" spans="1:4" ht="13.5">
      <c r="A1648" s="202">
        <v>98011</v>
      </c>
      <c r="B1648" s="202" t="s">
        <v>5953</v>
      </c>
      <c r="C1648" s="202" t="s">
        <v>1</v>
      </c>
      <c r="D1648" s="370">
        <v>2030.81</v>
      </c>
    </row>
    <row r="1649" spans="1:4" ht="13.5">
      <c r="A1649" s="202">
        <v>98012</v>
      </c>
      <c r="B1649" s="202" t="s">
        <v>17646</v>
      </c>
      <c r="C1649" s="202" t="s">
        <v>2</v>
      </c>
      <c r="D1649" s="370">
        <v>5955.86</v>
      </c>
    </row>
    <row r="1650" spans="1:4" ht="13.5">
      <c r="A1650" s="202">
        <v>98013</v>
      </c>
      <c r="B1650" s="202" t="s">
        <v>5954</v>
      </c>
      <c r="C1650" s="202" t="s">
        <v>1</v>
      </c>
      <c r="D1650" s="370">
        <v>2280.0300000000002</v>
      </c>
    </row>
    <row r="1651" spans="1:4" ht="13.5">
      <c r="A1651" s="202">
        <v>98014</v>
      </c>
      <c r="B1651" s="202" t="s">
        <v>17647</v>
      </c>
      <c r="C1651" s="202" t="s">
        <v>2</v>
      </c>
      <c r="D1651" s="370">
        <v>6840.53</v>
      </c>
    </row>
    <row r="1652" spans="1:4" ht="13.5">
      <c r="A1652" s="202">
        <v>98015</v>
      </c>
      <c r="B1652" s="202" t="s">
        <v>5955</v>
      </c>
      <c r="C1652" s="202" t="s">
        <v>1</v>
      </c>
      <c r="D1652" s="370">
        <v>2529.2800000000002</v>
      </c>
    </row>
    <row r="1653" spans="1:4" ht="13.5">
      <c r="A1653" s="202">
        <v>98016</v>
      </c>
      <c r="B1653" s="202" t="s">
        <v>17648</v>
      </c>
      <c r="C1653" s="202" t="s">
        <v>2</v>
      </c>
      <c r="D1653" s="370">
        <v>7725.31</v>
      </c>
    </row>
    <row r="1654" spans="1:4" ht="13.5">
      <c r="A1654" s="202">
        <v>98017</v>
      </c>
      <c r="B1654" s="202" t="s">
        <v>5956</v>
      </c>
      <c r="C1654" s="202" t="s">
        <v>1</v>
      </c>
      <c r="D1654" s="370">
        <v>2778.44</v>
      </c>
    </row>
    <row r="1655" spans="1:4" ht="13.5">
      <c r="A1655" s="202">
        <v>98018</v>
      </c>
      <c r="B1655" s="202" t="s">
        <v>17649</v>
      </c>
      <c r="C1655" s="202" t="s">
        <v>2</v>
      </c>
      <c r="D1655" s="370">
        <v>8609.98</v>
      </c>
    </row>
    <row r="1656" spans="1:4" ht="13.5">
      <c r="A1656" s="202">
        <v>98019</v>
      </c>
      <c r="B1656" s="202" t="s">
        <v>5957</v>
      </c>
      <c r="C1656" s="202" t="s">
        <v>1</v>
      </c>
      <c r="D1656" s="370">
        <v>3049.97</v>
      </c>
    </row>
    <row r="1657" spans="1:4" ht="13.5">
      <c r="A1657" s="202">
        <v>98020</v>
      </c>
      <c r="B1657" s="202" t="s">
        <v>17650</v>
      </c>
      <c r="C1657" s="202" t="s">
        <v>2</v>
      </c>
      <c r="D1657" s="370">
        <v>6125.93</v>
      </c>
    </row>
    <row r="1658" spans="1:4" ht="13.5">
      <c r="A1658" s="202">
        <v>98021</v>
      </c>
      <c r="B1658" s="202" t="s">
        <v>5958</v>
      </c>
      <c r="C1658" s="202" t="s">
        <v>1</v>
      </c>
      <c r="D1658" s="370">
        <v>2302.4</v>
      </c>
    </row>
    <row r="1659" spans="1:4" ht="13.5">
      <c r="A1659" s="202">
        <v>98022</v>
      </c>
      <c r="B1659" s="202" t="s">
        <v>17651</v>
      </c>
      <c r="C1659" s="202" t="s">
        <v>2</v>
      </c>
      <c r="D1659" s="370">
        <v>7178.98</v>
      </c>
    </row>
    <row r="1660" spans="1:4" ht="13.5">
      <c r="A1660" s="202">
        <v>98023</v>
      </c>
      <c r="B1660" s="202" t="s">
        <v>5959</v>
      </c>
      <c r="C1660" s="202" t="s">
        <v>1</v>
      </c>
      <c r="D1660" s="370">
        <v>2551.58</v>
      </c>
    </row>
    <row r="1661" spans="1:4" ht="13.5">
      <c r="A1661" s="202">
        <v>98024</v>
      </c>
      <c r="B1661" s="202" t="s">
        <v>17652</v>
      </c>
      <c r="C1661" s="202" t="s">
        <v>2</v>
      </c>
      <c r="D1661" s="370">
        <v>8288.2099999999991</v>
      </c>
    </row>
    <row r="1662" spans="1:4" ht="13.5">
      <c r="A1662" s="202">
        <v>98025</v>
      </c>
      <c r="B1662" s="202" t="s">
        <v>5960</v>
      </c>
      <c r="C1662" s="202" t="s">
        <v>1</v>
      </c>
      <c r="D1662" s="370">
        <v>2800.81</v>
      </c>
    </row>
    <row r="1663" spans="1:4" ht="13.5">
      <c r="A1663" s="202">
        <v>98026</v>
      </c>
      <c r="B1663" s="202" t="s">
        <v>17653</v>
      </c>
      <c r="C1663" s="202" t="s">
        <v>2</v>
      </c>
      <c r="D1663" s="370">
        <v>9348.33</v>
      </c>
    </row>
    <row r="1664" spans="1:4" ht="13.5">
      <c r="A1664" s="202">
        <v>98027</v>
      </c>
      <c r="B1664" s="202" t="s">
        <v>5961</v>
      </c>
      <c r="C1664" s="202" t="s">
        <v>1</v>
      </c>
      <c r="D1664" s="370">
        <v>3049.97</v>
      </c>
    </row>
    <row r="1665" spans="1:4" ht="13.5">
      <c r="A1665" s="202">
        <v>98028</v>
      </c>
      <c r="B1665" s="202" t="s">
        <v>17654</v>
      </c>
      <c r="C1665" s="202" t="s">
        <v>2</v>
      </c>
      <c r="D1665" s="370">
        <v>10408.52</v>
      </c>
    </row>
    <row r="1666" spans="1:4" ht="13.5">
      <c r="A1666" s="202">
        <v>98029</v>
      </c>
      <c r="B1666" s="202" t="s">
        <v>5962</v>
      </c>
      <c r="C1666" s="202" t="s">
        <v>1</v>
      </c>
      <c r="D1666" s="370">
        <v>3303.76</v>
      </c>
    </row>
    <row r="1667" spans="1:4" ht="13.5">
      <c r="A1667" s="202">
        <v>98030</v>
      </c>
      <c r="B1667" s="202" t="s">
        <v>17655</v>
      </c>
      <c r="C1667" s="202" t="s">
        <v>2</v>
      </c>
      <c r="D1667" s="370">
        <v>8481.92</v>
      </c>
    </row>
    <row r="1668" spans="1:4" ht="13.5">
      <c r="A1668" s="202">
        <v>98031</v>
      </c>
      <c r="B1668" s="202" t="s">
        <v>5963</v>
      </c>
      <c r="C1668" s="202" t="s">
        <v>1</v>
      </c>
      <c r="D1668" s="370">
        <v>2805.46</v>
      </c>
    </row>
    <row r="1669" spans="1:4" ht="13.5">
      <c r="A1669" s="202">
        <v>98032</v>
      </c>
      <c r="B1669" s="202" t="s">
        <v>17656</v>
      </c>
      <c r="C1669" s="202" t="s">
        <v>2</v>
      </c>
      <c r="D1669" s="370">
        <v>9758.25</v>
      </c>
    </row>
    <row r="1670" spans="1:4" ht="13.5">
      <c r="A1670" s="202">
        <v>98033</v>
      </c>
      <c r="B1670" s="202" t="s">
        <v>5964</v>
      </c>
      <c r="C1670" s="202" t="s">
        <v>1</v>
      </c>
      <c r="D1670" s="370">
        <v>3054.62</v>
      </c>
    </row>
    <row r="1671" spans="1:4" ht="13.5">
      <c r="A1671" s="202">
        <v>98034</v>
      </c>
      <c r="B1671" s="202" t="s">
        <v>17657</v>
      </c>
      <c r="C1671" s="202" t="s">
        <v>2</v>
      </c>
      <c r="D1671" s="370">
        <v>11034.64</v>
      </c>
    </row>
    <row r="1672" spans="1:4" ht="13.5">
      <c r="A1672" s="202">
        <v>98035</v>
      </c>
      <c r="B1672" s="202" t="s">
        <v>5965</v>
      </c>
      <c r="C1672" s="202" t="s">
        <v>1</v>
      </c>
      <c r="D1672" s="370">
        <v>3303.76</v>
      </c>
    </row>
    <row r="1673" spans="1:4" ht="13.5">
      <c r="A1673" s="202">
        <v>98036</v>
      </c>
      <c r="B1673" s="202" t="s">
        <v>17658</v>
      </c>
      <c r="C1673" s="202" t="s">
        <v>2</v>
      </c>
      <c r="D1673" s="370">
        <v>12310.99</v>
      </c>
    </row>
    <row r="1674" spans="1:4" ht="13.5">
      <c r="A1674" s="202">
        <v>98037</v>
      </c>
      <c r="B1674" s="202" t="s">
        <v>5966</v>
      </c>
      <c r="C1674" s="202" t="s">
        <v>1</v>
      </c>
      <c r="D1674" s="370">
        <v>3557.59</v>
      </c>
    </row>
    <row r="1675" spans="1:4" ht="13.5">
      <c r="A1675" s="202">
        <v>98038</v>
      </c>
      <c r="B1675" s="202" t="s">
        <v>17659</v>
      </c>
      <c r="C1675" s="202" t="s">
        <v>2</v>
      </c>
      <c r="D1675" s="370">
        <v>11266.59</v>
      </c>
    </row>
    <row r="1676" spans="1:4" ht="13.5">
      <c r="A1676" s="202">
        <v>98039</v>
      </c>
      <c r="B1676" s="202" t="s">
        <v>5967</v>
      </c>
      <c r="C1676" s="202" t="s">
        <v>1</v>
      </c>
      <c r="D1676" s="370">
        <v>3308.43</v>
      </c>
    </row>
    <row r="1677" spans="1:4" ht="13.5">
      <c r="A1677" s="202">
        <v>98040</v>
      </c>
      <c r="B1677" s="202" t="s">
        <v>17660</v>
      </c>
      <c r="C1677" s="202" t="s">
        <v>2</v>
      </c>
      <c r="D1677" s="370">
        <v>12733.77</v>
      </c>
    </row>
    <row r="1678" spans="1:4" ht="13.5">
      <c r="A1678" s="202">
        <v>98041</v>
      </c>
      <c r="B1678" s="202" t="s">
        <v>5968</v>
      </c>
      <c r="C1678" s="202" t="s">
        <v>1</v>
      </c>
      <c r="D1678" s="370">
        <v>3557.59</v>
      </c>
    </row>
    <row r="1679" spans="1:4" ht="13.5">
      <c r="A1679" s="202">
        <v>98042</v>
      </c>
      <c r="B1679" s="202" t="s">
        <v>17661</v>
      </c>
      <c r="C1679" s="202" t="s">
        <v>2</v>
      </c>
      <c r="D1679" s="370">
        <v>14201.04</v>
      </c>
    </row>
    <row r="1680" spans="1:4" ht="13.5">
      <c r="A1680" s="202">
        <v>98043</v>
      </c>
      <c r="B1680" s="202" t="s">
        <v>5969</v>
      </c>
      <c r="C1680" s="202" t="s">
        <v>1</v>
      </c>
      <c r="D1680" s="370">
        <v>3811.48</v>
      </c>
    </row>
    <row r="1681" spans="1:4" ht="13.5">
      <c r="A1681" s="202">
        <v>98044</v>
      </c>
      <c r="B1681" s="202" t="s">
        <v>17662</v>
      </c>
      <c r="C1681" s="202" t="s">
        <v>2</v>
      </c>
      <c r="D1681" s="370">
        <v>14433.02</v>
      </c>
    </row>
    <row r="1682" spans="1:4" ht="13.5">
      <c r="A1682" s="202">
        <v>98045</v>
      </c>
      <c r="B1682" s="202" t="s">
        <v>5970</v>
      </c>
      <c r="C1682" s="202" t="s">
        <v>1</v>
      </c>
      <c r="D1682" s="370">
        <v>3811.48</v>
      </c>
    </row>
    <row r="1683" spans="1:4" ht="13.5">
      <c r="A1683" s="202">
        <v>98046</v>
      </c>
      <c r="B1683" s="202" t="s">
        <v>17663</v>
      </c>
      <c r="C1683" s="202" t="s">
        <v>2</v>
      </c>
      <c r="D1683" s="370">
        <v>16090.92</v>
      </c>
    </row>
    <row r="1684" spans="1:4" ht="13.5">
      <c r="A1684" s="202">
        <v>98047</v>
      </c>
      <c r="B1684" s="202" t="s">
        <v>5971</v>
      </c>
      <c r="C1684" s="202" t="s">
        <v>1</v>
      </c>
      <c r="D1684" s="370">
        <v>4065.31</v>
      </c>
    </row>
    <row r="1685" spans="1:4" ht="13.5">
      <c r="A1685" s="202">
        <v>98048</v>
      </c>
      <c r="B1685" s="202" t="s">
        <v>17664</v>
      </c>
      <c r="C1685" s="202" t="s">
        <v>2</v>
      </c>
      <c r="D1685" s="370">
        <v>17980.96</v>
      </c>
    </row>
    <row r="1686" spans="1:4" ht="13.5">
      <c r="A1686" s="202">
        <v>98049</v>
      </c>
      <c r="B1686" s="202" t="s">
        <v>5972</v>
      </c>
      <c r="C1686" s="202" t="s">
        <v>1</v>
      </c>
      <c r="D1686" s="370">
        <v>4273.59</v>
      </c>
    </row>
    <row r="1687" spans="1:4" ht="13.5">
      <c r="A1687" s="202">
        <v>98050</v>
      </c>
      <c r="B1687" s="202" t="s">
        <v>5973</v>
      </c>
      <c r="C1687" s="202" t="s">
        <v>1</v>
      </c>
      <c r="D1687" s="369">
        <v>257.33</v>
      </c>
    </row>
    <row r="1688" spans="1:4" ht="13.5">
      <c r="A1688" s="202">
        <v>98051</v>
      </c>
      <c r="B1688" s="202" t="s">
        <v>5974</v>
      </c>
      <c r="C1688" s="202" t="s">
        <v>1</v>
      </c>
      <c r="D1688" s="369">
        <v>878.91</v>
      </c>
    </row>
    <row r="1689" spans="1:4" ht="13.5">
      <c r="A1689" s="202">
        <v>98405</v>
      </c>
      <c r="B1689" s="202" t="s">
        <v>17665</v>
      </c>
      <c r="C1689" s="202" t="s">
        <v>2</v>
      </c>
      <c r="D1689" s="370">
        <v>2517.6</v>
      </c>
    </row>
    <row r="1690" spans="1:4" ht="13.5">
      <c r="A1690" s="202">
        <v>98406</v>
      </c>
      <c r="B1690" s="202" t="s">
        <v>17666</v>
      </c>
      <c r="C1690" s="202" t="s">
        <v>2</v>
      </c>
      <c r="D1690" s="370">
        <v>6198.28</v>
      </c>
    </row>
    <row r="1691" spans="1:4" ht="13.5">
      <c r="A1691" s="202">
        <v>98407</v>
      </c>
      <c r="B1691" s="202" t="s">
        <v>17667</v>
      </c>
      <c r="C1691" s="202" t="s">
        <v>2</v>
      </c>
      <c r="D1691" s="370">
        <v>4061.58</v>
      </c>
    </row>
    <row r="1692" spans="1:4" ht="13.5">
      <c r="A1692" s="202">
        <v>98408</v>
      </c>
      <c r="B1692" s="202" t="s">
        <v>17668</v>
      </c>
      <c r="C1692" s="202" t="s">
        <v>2</v>
      </c>
      <c r="D1692" s="370">
        <v>4761.82</v>
      </c>
    </row>
    <row r="1693" spans="1:4" ht="13.5">
      <c r="A1693" s="202">
        <v>98409</v>
      </c>
      <c r="B1693" s="202" t="s">
        <v>5975</v>
      </c>
      <c r="C1693" s="202" t="s">
        <v>1</v>
      </c>
      <c r="D1693" s="369">
        <v>354.15</v>
      </c>
    </row>
    <row r="1694" spans="1:4" ht="13.5">
      <c r="A1694" s="202">
        <v>98410</v>
      </c>
      <c r="B1694" s="202" t="s">
        <v>17669</v>
      </c>
      <c r="C1694" s="202" t="s">
        <v>2</v>
      </c>
      <c r="D1694" s="370">
        <v>1217.24</v>
      </c>
    </row>
    <row r="1695" spans="1:4" ht="13.5">
      <c r="A1695" s="202">
        <v>99240</v>
      </c>
      <c r="B1695" s="202" t="s">
        <v>5976</v>
      </c>
      <c r="C1695" s="202" t="s">
        <v>1</v>
      </c>
      <c r="D1695" s="369">
        <v>615.4</v>
      </c>
    </row>
    <row r="1696" spans="1:4" ht="13.5">
      <c r="A1696" s="202">
        <v>99241</v>
      </c>
      <c r="B1696" s="202" t="s">
        <v>5977</v>
      </c>
      <c r="C1696" s="202" t="s">
        <v>1</v>
      </c>
      <c r="D1696" s="370">
        <v>1714.03</v>
      </c>
    </row>
    <row r="1697" spans="1:4" ht="13.5">
      <c r="A1697" s="202">
        <v>99242</v>
      </c>
      <c r="B1697" s="202" t="s">
        <v>17670</v>
      </c>
      <c r="C1697" s="202" t="s">
        <v>2</v>
      </c>
      <c r="D1697" s="370">
        <v>2902.83</v>
      </c>
    </row>
    <row r="1698" spans="1:4" ht="13.5">
      <c r="A1698" s="202">
        <v>99243</v>
      </c>
      <c r="B1698" s="202" t="s">
        <v>5978</v>
      </c>
      <c r="C1698" s="202" t="s">
        <v>1</v>
      </c>
      <c r="D1698" s="370">
        <v>1444.39</v>
      </c>
    </row>
    <row r="1699" spans="1:4" ht="13.5">
      <c r="A1699" s="202">
        <v>99244</v>
      </c>
      <c r="B1699" s="202" t="s">
        <v>17671</v>
      </c>
      <c r="C1699" s="202" t="s">
        <v>2</v>
      </c>
      <c r="D1699" s="370">
        <v>4960.68</v>
      </c>
    </row>
    <row r="1700" spans="1:4" ht="13.5">
      <c r="A1700" s="202">
        <v>99246</v>
      </c>
      <c r="B1700" s="202" t="s">
        <v>5979</v>
      </c>
      <c r="C1700" s="202" t="s">
        <v>1</v>
      </c>
      <c r="D1700" s="369">
        <v>842.36</v>
      </c>
    </row>
    <row r="1701" spans="1:4" ht="13.5">
      <c r="A1701" s="202">
        <v>99247</v>
      </c>
      <c r="B1701" s="202" t="s">
        <v>5980</v>
      </c>
      <c r="C1701" s="202" t="s">
        <v>1</v>
      </c>
      <c r="D1701" s="370">
        <v>1953.26</v>
      </c>
    </row>
    <row r="1702" spans="1:4" ht="13.5">
      <c r="A1702" s="202">
        <v>99248</v>
      </c>
      <c r="B1702" s="202" t="s">
        <v>17672</v>
      </c>
      <c r="C1702" s="202" t="s">
        <v>2</v>
      </c>
      <c r="D1702" s="370">
        <v>3721.4</v>
      </c>
    </row>
    <row r="1703" spans="1:4" ht="13.5">
      <c r="A1703" s="202">
        <v>99249</v>
      </c>
      <c r="B1703" s="202" t="s">
        <v>5981</v>
      </c>
      <c r="C1703" s="202" t="s">
        <v>1</v>
      </c>
      <c r="D1703" s="370">
        <v>1763.52</v>
      </c>
    </row>
    <row r="1704" spans="1:4" ht="13.5">
      <c r="A1704" s="202">
        <v>99252</v>
      </c>
      <c r="B1704" s="202" t="s">
        <v>17673</v>
      </c>
      <c r="C1704" s="202" t="s">
        <v>2</v>
      </c>
      <c r="D1704" s="370">
        <v>2603.5500000000002</v>
      </c>
    </row>
    <row r="1705" spans="1:4" ht="13.5">
      <c r="A1705" s="202">
        <v>99254</v>
      </c>
      <c r="B1705" s="202" t="s">
        <v>5982</v>
      </c>
      <c r="C1705" s="202" t="s">
        <v>1</v>
      </c>
      <c r="D1705" s="370">
        <v>1235.53</v>
      </c>
    </row>
    <row r="1706" spans="1:4" ht="13.5">
      <c r="A1706" s="202">
        <v>99256</v>
      </c>
      <c r="B1706" s="202" t="s">
        <v>17674</v>
      </c>
      <c r="C1706" s="202" t="s">
        <v>2</v>
      </c>
      <c r="D1706" s="370">
        <v>5825.49</v>
      </c>
    </row>
    <row r="1707" spans="1:4" ht="13.5">
      <c r="A1707" s="202">
        <v>99259</v>
      </c>
      <c r="B1707" s="202" t="s">
        <v>17675</v>
      </c>
      <c r="C1707" s="202" t="s">
        <v>2</v>
      </c>
      <c r="D1707" s="370">
        <v>3287.93</v>
      </c>
    </row>
    <row r="1708" spans="1:4" ht="13.5">
      <c r="A1708" s="202">
        <v>99261</v>
      </c>
      <c r="B1708" s="202" t="s">
        <v>5983</v>
      </c>
      <c r="C1708" s="202" t="s">
        <v>1</v>
      </c>
      <c r="D1708" s="370">
        <v>1474.75</v>
      </c>
    </row>
    <row r="1709" spans="1:4" ht="13.5">
      <c r="A1709" s="202">
        <v>99263</v>
      </c>
      <c r="B1709" s="202" t="s">
        <v>5984</v>
      </c>
      <c r="C1709" s="202" t="s">
        <v>1</v>
      </c>
      <c r="D1709" s="370">
        <v>2192.54</v>
      </c>
    </row>
    <row r="1710" spans="1:4" ht="13.5">
      <c r="A1710" s="202">
        <v>99265</v>
      </c>
      <c r="B1710" s="202" t="s">
        <v>17676</v>
      </c>
      <c r="C1710" s="202" t="s">
        <v>2</v>
      </c>
      <c r="D1710" s="370">
        <v>3972.23</v>
      </c>
    </row>
    <row r="1711" spans="1:4" ht="13.5">
      <c r="A1711" s="202">
        <v>99266</v>
      </c>
      <c r="B1711" s="202" t="s">
        <v>5985</v>
      </c>
      <c r="C1711" s="202" t="s">
        <v>1</v>
      </c>
      <c r="D1711" s="370">
        <v>1714.03</v>
      </c>
    </row>
    <row r="1712" spans="1:4" ht="13.5">
      <c r="A1712" s="202">
        <v>99267</v>
      </c>
      <c r="B1712" s="202" t="s">
        <v>17677</v>
      </c>
      <c r="C1712" s="202" t="s">
        <v>2</v>
      </c>
      <c r="D1712" s="370">
        <v>4656.57</v>
      </c>
    </row>
    <row r="1713" spans="1:4" ht="13.5">
      <c r="A1713" s="202">
        <v>99268</v>
      </c>
      <c r="B1713" s="202" t="s">
        <v>17678</v>
      </c>
      <c r="C1713" s="202" t="s">
        <v>2</v>
      </c>
      <c r="D1713" s="369">
        <v>485.01</v>
      </c>
    </row>
    <row r="1714" spans="1:4" ht="13.5">
      <c r="A1714" s="202">
        <v>99269</v>
      </c>
      <c r="B1714" s="202" t="s">
        <v>5986</v>
      </c>
      <c r="C1714" s="202" t="s">
        <v>1</v>
      </c>
      <c r="D1714" s="370">
        <v>1953.26</v>
      </c>
    </row>
    <row r="1715" spans="1:4" ht="13.5">
      <c r="A1715" s="202">
        <v>99270</v>
      </c>
      <c r="B1715" s="202" t="s">
        <v>17679</v>
      </c>
      <c r="C1715" s="202" t="s">
        <v>2</v>
      </c>
      <c r="D1715" s="369">
        <v>616.69000000000005</v>
      </c>
    </row>
    <row r="1716" spans="1:4" ht="13.5">
      <c r="A1716" s="202">
        <v>99271</v>
      </c>
      <c r="B1716" s="202" t="s">
        <v>17680</v>
      </c>
      <c r="C1716" s="202" t="s">
        <v>2</v>
      </c>
      <c r="D1716" s="370">
        <v>6690.24</v>
      </c>
    </row>
    <row r="1717" spans="1:4" ht="13.5">
      <c r="A1717" s="202">
        <v>99272</v>
      </c>
      <c r="B1717" s="202" t="s">
        <v>17681</v>
      </c>
      <c r="C1717" s="202" t="s">
        <v>2</v>
      </c>
      <c r="D1717" s="370">
        <v>1085.32</v>
      </c>
    </row>
    <row r="1718" spans="1:4" ht="13.5">
      <c r="A1718" s="202">
        <v>99273</v>
      </c>
      <c r="B1718" s="202" t="s">
        <v>17682</v>
      </c>
      <c r="C1718" s="202" t="s">
        <v>2</v>
      </c>
      <c r="D1718" s="370">
        <v>1490.88</v>
      </c>
    </row>
    <row r="1719" spans="1:4" ht="13.5">
      <c r="A1719" s="202">
        <v>99274</v>
      </c>
      <c r="B1719" s="202" t="s">
        <v>17683</v>
      </c>
      <c r="C1719" s="202" t="s">
        <v>2</v>
      </c>
      <c r="D1719" s="370">
        <v>5372.92</v>
      </c>
    </row>
    <row r="1720" spans="1:4" ht="13.5">
      <c r="A1720" s="202">
        <v>99275</v>
      </c>
      <c r="B1720" s="202" t="s">
        <v>17684</v>
      </c>
      <c r="C1720" s="202" t="s">
        <v>2</v>
      </c>
      <c r="D1720" s="369">
        <v>954.46</v>
      </c>
    </row>
    <row r="1721" spans="1:4" ht="13.5">
      <c r="A1721" s="202">
        <v>99276</v>
      </c>
      <c r="B1721" s="202" t="s">
        <v>5987</v>
      </c>
      <c r="C1721" s="202" t="s">
        <v>1</v>
      </c>
      <c r="D1721" s="370">
        <v>2431.84</v>
      </c>
    </row>
    <row r="1722" spans="1:4" ht="13.5">
      <c r="A1722" s="202">
        <v>99277</v>
      </c>
      <c r="B1722" s="202" t="s">
        <v>5988</v>
      </c>
      <c r="C1722" s="202" t="s">
        <v>1</v>
      </c>
      <c r="D1722" s="370">
        <v>2192.54</v>
      </c>
    </row>
    <row r="1723" spans="1:4" ht="13.5">
      <c r="A1723" s="202">
        <v>99278</v>
      </c>
      <c r="B1723" s="202" t="s">
        <v>5989</v>
      </c>
      <c r="C1723" s="202" t="s">
        <v>1</v>
      </c>
      <c r="D1723" s="369">
        <v>352.19</v>
      </c>
    </row>
    <row r="1724" spans="1:4" ht="13.5">
      <c r="A1724" s="202">
        <v>99279</v>
      </c>
      <c r="B1724" s="202" t="s">
        <v>17685</v>
      </c>
      <c r="C1724" s="202" t="s">
        <v>2</v>
      </c>
      <c r="D1724" s="370">
        <v>6061.26</v>
      </c>
    </row>
    <row r="1725" spans="1:4" ht="13.5">
      <c r="A1725" s="202">
        <v>99280</v>
      </c>
      <c r="B1725" s="202" t="s">
        <v>17686</v>
      </c>
      <c r="C1725" s="202" t="s">
        <v>2</v>
      </c>
      <c r="D1725" s="370">
        <v>1972.23</v>
      </c>
    </row>
    <row r="1726" spans="1:4" ht="13.5">
      <c r="A1726" s="202">
        <v>99281</v>
      </c>
      <c r="B1726" s="202" t="s">
        <v>5990</v>
      </c>
      <c r="C1726" s="202" t="s">
        <v>1</v>
      </c>
      <c r="D1726" s="370">
        <v>2431.84</v>
      </c>
    </row>
    <row r="1727" spans="1:4" ht="13.5">
      <c r="A1727" s="202">
        <v>99282</v>
      </c>
      <c r="B1727" s="202" t="s">
        <v>5991</v>
      </c>
      <c r="C1727" s="202" t="s">
        <v>1</v>
      </c>
      <c r="D1727" s="370">
        <v>2694.47</v>
      </c>
    </row>
    <row r="1728" spans="1:4" ht="13.5">
      <c r="A1728" s="202">
        <v>99283</v>
      </c>
      <c r="B1728" s="202" t="s">
        <v>5992</v>
      </c>
      <c r="C1728" s="202" t="s">
        <v>1</v>
      </c>
      <c r="D1728" s="370">
        <v>1018.92</v>
      </c>
    </row>
    <row r="1729" spans="1:4" ht="13.5">
      <c r="A1729" s="202">
        <v>99284</v>
      </c>
      <c r="B1729" s="202" t="s">
        <v>17687</v>
      </c>
      <c r="C1729" s="202" t="s">
        <v>2</v>
      </c>
      <c r="D1729" s="370">
        <v>7555.09</v>
      </c>
    </row>
    <row r="1730" spans="1:4" ht="13.5">
      <c r="A1730" s="202">
        <v>99285</v>
      </c>
      <c r="B1730" s="202" t="s">
        <v>17688</v>
      </c>
      <c r="C1730" s="202" t="s">
        <v>2</v>
      </c>
      <c r="D1730" s="370">
        <v>1247.3900000000001</v>
      </c>
    </row>
    <row r="1731" spans="1:4" ht="13.5">
      <c r="A1731" s="202">
        <v>99286</v>
      </c>
      <c r="B1731" s="202" t="s">
        <v>17689</v>
      </c>
      <c r="C1731" s="202" t="s">
        <v>2</v>
      </c>
      <c r="D1731" s="370">
        <v>6749.7</v>
      </c>
    </row>
    <row r="1732" spans="1:4" ht="13.5">
      <c r="A1732" s="202">
        <v>99287</v>
      </c>
      <c r="B1732" s="202" t="s">
        <v>17690</v>
      </c>
      <c r="C1732" s="202" t="s">
        <v>2</v>
      </c>
      <c r="D1732" s="370">
        <v>9541.61</v>
      </c>
    </row>
    <row r="1733" spans="1:4" ht="13.5">
      <c r="A1733" s="202">
        <v>99288</v>
      </c>
      <c r="B1733" s="202" t="s">
        <v>5993</v>
      </c>
      <c r="C1733" s="202" t="s">
        <v>1</v>
      </c>
      <c r="D1733" s="369">
        <v>463.63</v>
      </c>
    </row>
    <row r="1734" spans="1:4" ht="13.5">
      <c r="A1734" s="202">
        <v>99289</v>
      </c>
      <c r="B1734" s="202" t="s">
        <v>5994</v>
      </c>
      <c r="C1734" s="202" t="s">
        <v>1</v>
      </c>
      <c r="D1734" s="370">
        <v>2671.06</v>
      </c>
    </row>
    <row r="1735" spans="1:4" ht="13.5">
      <c r="A1735" s="202">
        <v>99290</v>
      </c>
      <c r="B1735" s="202" t="s">
        <v>17691</v>
      </c>
      <c r="C1735" s="202" t="s">
        <v>2</v>
      </c>
      <c r="D1735" s="370">
        <v>4070.47</v>
      </c>
    </row>
    <row r="1736" spans="1:4" ht="13.5">
      <c r="A1736" s="202">
        <v>99291</v>
      </c>
      <c r="B1736" s="202" t="s">
        <v>5995</v>
      </c>
      <c r="C1736" s="202" t="s">
        <v>1</v>
      </c>
      <c r="D1736" s="370">
        <v>2671.06</v>
      </c>
    </row>
    <row r="1737" spans="1:4" ht="13.5">
      <c r="A1737" s="202">
        <v>99292</v>
      </c>
      <c r="B1737" s="202" t="s">
        <v>17692</v>
      </c>
      <c r="C1737" s="202" t="s">
        <v>2</v>
      </c>
      <c r="D1737" s="370">
        <v>2434.9299999999998</v>
      </c>
    </row>
    <row r="1738" spans="1:4" ht="13.5">
      <c r="A1738" s="202">
        <v>99293</v>
      </c>
      <c r="B1738" s="202" t="s">
        <v>5996</v>
      </c>
      <c r="C1738" s="202" t="s">
        <v>1</v>
      </c>
      <c r="D1738" s="370">
        <v>1231.67</v>
      </c>
    </row>
    <row r="1739" spans="1:4" ht="13.5">
      <c r="A1739" s="202">
        <v>99294</v>
      </c>
      <c r="B1739" s="202" t="s">
        <v>17693</v>
      </c>
      <c r="C1739" s="202" t="s">
        <v>2</v>
      </c>
      <c r="D1739" s="370">
        <v>8419.85</v>
      </c>
    </row>
    <row r="1740" spans="1:4" ht="13.5">
      <c r="A1740" s="202">
        <v>99296</v>
      </c>
      <c r="B1740" s="202" t="s">
        <v>5997</v>
      </c>
      <c r="C1740" s="202" t="s">
        <v>1</v>
      </c>
      <c r="D1740" s="370">
        <v>2933.69</v>
      </c>
    </row>
    <row r="1741" spans="1:4" ht="13.5">
      <c r="A1741" s="202">
        <v>99297</v>
      </c>
      <c r="B1741" s="202" t="s">
        <v>5998</v>
      </c>
      <c r="C1741" s="202" t="s">
        <v>1</v>
      </c>
      <c r="D1741" s="370">
        <v>2929.66</v>
      </c>
    </row>
    <row r="1742" spans="1:4" ht="13.5">
      <c r="A1742" s="202">
        <v>99298</v>
      </c>
      <c r="B1742" s="202" t="s">
        <v>17694</v>
      </c>
      <c r="C1742" s="202" t="s">
        <v>2</v>
      </c>
      <c r="D1742" s="370">
        <v>10788.89</v>
      </c>
    </row>
    <row r="1743" spans="1:4" ht="13.5">
      <c r="A1743" s="202">
        <v>99299</v>
      </c>
      <c r="B1743" s="202" t="s">
        <v>5999</v>
      </c>
      <c r="C1743" s="202" t="s">
        <v>1</v>
      </c>
      <c r="D1743" s="370">
        <v>3172.88</v>
      </c>
    </row>
    <row r="1744" spans="1:4" ht="13.5">
      <c r="A1744" s="202">
        <v>99300</v>
      </c>
      <c r="B1744" s="202" t="s">
        <v>17695</v>
      </c>
      <c r="C1744" s="202" t="s">
        <v>2</v>
      </c>
      <c r="D1744" s="370">
        <v>12036.13</v>
      </c>
    </row>
    <row r="1745" spans="1:4" ht="13.5">
      <c r="A1745" s="202">
        <v>99301</v>
      </c>
      <c r="B1745" s="202" t="s">
        <v>17696</v>
      </c>
      <c r="C1745" s="202" t="s">
        <v>2</v>
      </c>
      <c r="D1745" s="370">
        <v>5991.38</v>
      </c>
    </row>
    <row r="1746" spans="1:4" ht="13.5">
      <c r="A1746" s="202">
        <v>99302</v>
      </c>
      <c r="B1746" s="202" t="s">
        <v>6000</v>
      </c>
      <c r="C1746" s="202" t="s">
        <v>1</v>
      </c>
      <c r="D1746" s="370">
        <v>3416.15</v>
      </c>
    </row>
    <row r="1747" spans="1:4" ht="13.5">
      <c r="A1747" s="202">
        <v>99303</v>
      </c>
      <c r="B1747" s="202" t="s">
        <v>17697</v>
      </c>
      <c r="C1747" s="202" t="s">
        <v>2</v>
      </c>
      <c r="D1747" s="370">
        <v>11015.28</v>
      </c>
    </row>
    <row r="1748" spans="1:4" ht="13.5">
      <c r="A1748" s="202">
        <v>99304</v>
      </c>
      <c r="B1748" s="202" t="s">
        <v>6001</v>
      </c>
      <c r="C1748" s="202" t="s">
        <v>1</v>
      </c>
      <c r="D1748" s="370">
        <v>3176.92</v>
      </c>
    </row>
    <row r="1749" spans="1:4" ht="13.5">
      <c r="A1749" s="202">
        <v>99305</v>
      </c>
      <c r="B1749" s="202" t="s">
        <v>17698</v>
      </c>
      <c r="C1749" s="202" t="s">
        <v>2</v>
      </c>
      <c r="D1749" s="370">
        <v>12449.11</v>
      </c>
    </row>
    <row r="1750" spans="1:4" ht="13.5">
      <c r="A1750" s="202">
        <v>99306</v>
      </c>
      <c r="B1750" s="202" t="s">
        <v>6002</v>
      </c>
      <c r="C1750" s="202" t="s">
        <v>1</v>
      </c>
      <c r="D1750" s="370">
        <v>3416.15</v>
      </c>
    </row>
    <row r="1751" spans="1:4" ht="13.5">
      <c r="A1751" s="202">
        <v>99307</v>
      </c>
      <c r="B1751" s="202" t="s">
        <v>6003</v>
      </c>
      <c r="C1751" s="202" t="s">
        <v>1</v>
      </c>
      <c r="D1751" s="370">
        <v>2211.91</v>
      </c>
    </row>
    <row r="1752" spans="1:4" ht="13.5">
      <c r="A1752" s="202">
        <v>99308</v>
      </c>
      <c r="B1752" s="202" t="s">
        <v>17699</v>
      </c>
      <c r="C1752" s="202" t="s">
        <v>2</v>
      </c>
      <c r="D1752" s="370">
        <v>13883.03</v>
      </c>
    </row>
    <row r="1753" spans="1:4" ht="13.5">
      <c r="A1753" s="202">
        <v>99309</v>
      </c>
      <c r="B1753" s="202" t="s">
        <v>6004</v>
      </c>
      <c r="C1753" s="202" t="s">
        <v>1</v>
      </c>
      <c r="D1753" s="370">
        <v>3659.47</v>
      </c>
    </row>
    <row r="1754" spans="1:4" ht="13.5">
      <c r="A1754" s="202">
        <v>99310</v>
      </c>
      <c r="B1754" s="202" t="s">
        <v>17700</v>
      </c>
      <c r="C1754" s="202" t="s">
        <v>2</v>
      </c>
      <c r="D1754" s="370">
        <v>14109.43</v>
      </c>
    </row>
    <row r="1755" spans="1:4" ht="13.5">
      <c r="A1755" s="202">
        <v>99311</v>
      </c>
      <c r="B1755" s="202" t="s">
        <v>6005</v>
      </c>
      <c r="C1755" s="202" t="s">
        <v>1</v>
      </c>
      <c r="D1755" s="370">
        <v>3659.47</v>
      </c>
    </row>
    <row r="1756" spans="1:4" ht="13.5">
      <c r="A1756" s="202">
        <v>99312</v>
      </c>
      <c r="B1756" s="202" t="s">
        <v>17701</v>
      </c>
      <c r="C1756" s="202" t="s">
        <v>2</v>
      </c>
      <c r="D1756" s="370">
        <v>7020.96</v>
      </c>
    </row>
    <row r="1757" spans="1:4" ht="13.5">
      <c r="A1757" s="202">
        <v>99313</v>
      </c>
      <c r="B1757" s="202" t="s">
        <v>17702</v>
      </c>
      <c r="C1757" s="202" t="s">
        <v>2</v>
      </c>
      <c r="D1757" s="370">
        <v>15729.74</v>
      </c>
    </row>
    <row r="1758" spans="1:4" ht="13.5">
      <c r="A1758" s="202">
        <v>99314</v>
      </c>
      <c r="B1758" s="202" t="s">
        <v>6006</v>
      </c>
      <c r="C1758" s="202" t="s">
        <v>1</v>
      </c>
      <c r="D1758" s="370">
        <v>3902.74</v>
      </c>
    </row>
    <row r="1759" spans="1:4" ht="13.5">
      <c r="A1759" s="202">
        <v>99315</v>
      </c>
      <c r="B1759" s="202" t="s">
        <v>17703</v>
      </c>
      <c r="C1759" s="202" t="s">
        <v>2</v>
      </c>
      <c r="D1759" s="370">
        <v>17576.63</v>
      </c>
    </row>
    <row r="1760" spans="1:4" ht="13.5">
      <c r="A1760" s="202">
        <v>99317</v>
      </c>
      <c r="B1760" s="202" t="s">
        <v>6007</v>
      </c>
      <c r="C1760" s="202" t="s">
        <v>1</v>
      </c>
      <c r="D1760" s="370">
        <v>2451.16</v>
      </c>
    </row>
    <row r="1761" spans="1:4" ht="13.5">
      <c r="A1761" s="202">
        <v>99318</v>
      </c>
      <c r="B1761" s="202" t="s">
        <v>6008</v>
      </c>
      <c r="C1761" s="202" t="s">
        <v>1</v>
      </c>
      <c r="D1761" s="369">
        <v>256.45</v>
      </c>
    </row>
    <row r="1762" spans="1:4" ht="13.5">
      <c r="A1762" s="202">
        <v>99319</v>
      </c>
      <c r="B1762" s="202" t="s">
        <v>6009</v>
      </c>
      <c r="C1762" s="202" t="s">
        <v>1</v>
      </c>
      <c r="D1762" s="369">
        <v>821.18</v>
      </c>
    </row>
    <row r="1763" spans="1:4" ht="13.5">
      <c r="A1763" s="202">
        <v>99320</v>
      </c>
      <c r="B1763" s="202" t="s">
        <v>17704</v>
      </c>
      <c r="C1763" s="202" t="s">
        <v>2</v>
      </c>
      <c r="D1763" s="370">
        <v>8106.72</v>
      </c>
    </row>
    <row r="1764" spans="1:4" ht="13.5">
      <c r="A1764" s="202">
        <v>99321</v>
      </c>
      <c r="B1764" s="202" t="s">
        <v>6010</v>
      </c>
      <c r="C1764" s="202" t="s">
        <v>1</v>
      </c>
      <c r="D1764" s="370">
        <v>2690.43</v>
      </c>
    </row>
    <row r="1765" spans="1:4" ht="13.5">
      <c r="A1765" s="202">
        <v>99322</v>
      </c>
      <c r="B1765" s="202" t="s">
        <v>17705</v>
      </c>
      <c r="C1765" s="202" t="s">
        <v>2</v>
      </c>
      <c r="D1765" s="370">
        <v>9143.3799999999992</v>
      </c>
    </row>
    <row r="1766" spans="1:4" ht="13.5">
      <c r="A1766" s="202">
        <v>99323</v>
      </c>
      <c r="B1766" s="202" t="s">
        <v>6011</v>
      </c>
      <c r="C1766" s="202" t="s">
        <v>1</v>
      </c>
      <c r="D1766" s="370">
        <v>2929.66</v>
      </c>
    </row>
    <row r="1767" spans="1:4" ht="13.5">
      <c r="A1767" s="202">
        <v>99324</v>
      </c>
      <c r="B1767" s="202" t="s">
        <v>17706</v>
      </c>
      <c r="C1767" s="202" t="s">
        <v>2</v>
      </c>
      <c r="D1767" s="370">
        <v>10180.1</v>
      </c>
    </row>
    <row r="1768" spans="1:4" ht="13.5">
      <c r="A1768" s="202">
        <v>99325</v>
      </c>
      <c r="B1768" s="202" t="s">
        <v>6012</v>
      </c>
      <c r="C1768" s="202" t="s">
        <v>1</v>
      </c>
      <c r="D1768" s="370">
        <v>3172.88</v>
      </c>
    </row>
    <row r="1769" spans="1:4" ht="13.5">
      <c r="A1769" s="202">
        <v>99326</v>
      </c>
      <c r="B1769" s="202" t="s">
        <v>17707</v>
      </c>
      <c r="C1769" s="202" t="s">
        <v>2</v>
      </c>
      <c r="D1769" s="370">
        <v>8294.3799999999992</v>
      </c>
    </row>
    <row r="1770" spans="1:4" ht="13.5">
      <c r="A1770" s="202">
        <v>99327</v>
      </c>
      <c r="B1770" s="202" t="s">
        <v>6013</v>
      </c>
      <c r="C1770" s="202" t="s">
        <v>1</v>
      </c>
      <c r="D1770" s="370">
        <v>4106.55</v>
      </c>
    </row>
    <row r="1771" spans="1:4" ht="13.5">
      <c r="A1771" s="202">
        <v>101800</v>
      </c>
      <c r="B1771" s="202" t="s">
        <v>6014</v>
      </c>
      <c r="C1771" s="202" t="s">
        <v>2</v>
      </c>
      <c r="D1771" s="370">
        <v>1390.72</v>
      </c>
    </row>
    <row r="1772" spans="1:4" ht="13.5">
      <c r="A1772" s="202">
        <v>101801</v>
      </c>
      <c r="B1772" s="202" t="s">
        <v>6015</v>
      </c>
      <c r="C1772" s="202" t="s">
        <v>2</v>
      </c>
      <c r="D1772" s="370">
        <v>1058.5999999999999</v>
      </c>
    </row>
    <row r="1773" spans="1:4" ht="13.5">
      <c r="A1773" s="202">
        <v>101806</v>
      </c>
      <c r="B1773" s="202" t="s">
        <v>17708</v>
      </c>
      <c r="C1773" s="202" t="s">
        <v>2</v>
      </c>
      <c r="D1773" s="369">
        <v>513.13</v>
      </c>
    </row>
    <row r="1774" spans="1:4" ht="13.5">
      <c r="A1774" s="202">
        <v>101807</v>
      </c>
      <c r="B1774" s="202" t="s">
        <v>17709</v>
      </c>
      <c r="C1774" s="202" t="s">
        <v>2</v>
      </c>
      <c r="D1774" s="369">
        <v>487.13</v>
      </c>
    </row>
    <row r="1775" spans="1:4" ht="13.5">
      <c r="A1775" s="202">
        <v>101808</v>
      </c>
      <c r="B1775" s="202" t="s">
        <v>17710</v>
      </c>
      <c r="C1775" s="202" t="s">
        <v>2</v>
      </c>
      <c r="D1775" s="369">
        <v>491.55</v>
      </c>
    </row>
    <row r="1776" spans="1:4" ht="13.5">
      <c r="A1776" s="202">
        <v>101809</v>
      </c>
      <c r="B1776" s="202" t="s">
        <v>17711</v>
      </c>
      <c r="C1776" s="202" t="s">
        <v>2</v>
      </c>
      <c r="D1776" s="370">
        <v>3040.44</v>
      </c>
    </row>
    <row r="1777" spans="1:4" ht="13.5">
      <c r="A1777" s="202">
        <v>102139</v>
      </c>
      <c r="B1777" s="202" t="s">
        <v>17712</v>
      </c>
      <c r="C1777" s="202" t="s">
        <v>2</v>
      </c>
      <c r="D1777" s="370">
        <v>1656.92</v>
      </c>
    </row>
    <row r="1778" spans="1:4" ht="13.5">
      <c r="A1778" s="202">
        <v>102141</v>
      </c>
      <c r="B1778" s="202" t="s">
        <v>17713</v>
      </c>
      <c r="C1778" s="202" t="s">
        <v>2</v>
      </c>
      <c r="D1778" s="370">
        <v>2526.02</v>
      </c>
    </row>
    <row r="1779" spans="1:4" ht="13.5">
      <c r="A1779" s="202">
        <v>102142</v>
      </c>
      <c r="B1779" s="202" t="s">
        <v>17714</v>
      </c>
      <c r="C1779" s="202" t="s">
        <v>2</v>
      </c>
      <c r="D1779" s="370">
        <v>2489.5500000000002</v>
      </c>
    </row>
    <row r="1780" spans="1:4" ht="13.5">
      <c r="A1780" s="202">
        <v>102457</v>
      </c>
      <c r="B1780" s="202" t="s">
        <v>17715</v>
      </c>
      <c r="C1780" s="202" t="s">
        <v>2</v>
      </c>
      <c r="D1780" s="370">
        <v>1556.94</v>
      </c>
    </row>
    <row r="1781" spans="1:4" ht="13.5">
      <c r="A1781" s="202">
        <v>94263</v>
      </c>
      <c r="B1781" s="202" t="s">
        <v>3167</v>
      </c>
      <c r="C1781" s="202" t="s">
        <v>1</v>
      </c>
      <c r="D1781" s="369">
        <v>35.24</v>
      </c>
    </row>
    <row r="1782" spans="1:4" ht="13.5">
      <c r="A1782" s="202">
        <v>94264</v>
      </c>
      <c r="B1782" s="202" t="s">
        <v>3168</v>
      </c>
      <c r="C1782" s="202" t="s">
        <v>1</v>
      </c>
      <c r="D1782" s="369">
        <v>38.94</v>
      </c>
    </row>
    <row r="1783" spans="1:4" ht="13.5">
      <c r="A1783" s="202">
        <v>94265</v>
      </c>
      <c r="B1783" s="202" t="s">
        <v>3169</v>
      </c>
      <c r="C1783" s="202" t="s">
        <v>1</v>
      </c>
      <c r="D1783" s="369">
        <v>46.93</v>
      </c>
    </row>
    <row r="1784" spans="1:4" ht="13.5">
      <c r="A1784" s="202">
        <v>94266</v>
      </c>
      <c r="B1784" s="202" t="s">
        <v>3170</v>
      </c>
      <c r="C1784" s="202" t="s">
        <v>1</v>
      </c>
      <c r="D1784" s="369">
        <v>51.16</v>
      </c>
    </row>
    <row r="1785" spans="1:4" ht="13.5">
      <c r="A1785" s="202">
        <v>94267</v>
      </c>
      <c r="B1785" s="202" t="s">
        <v>3171</v>
      </c>
      <c r="C1785" s="202" t="s">
        <v>1</v>
      </c>
      <c r="D1785" s="369">
        <v>55.83</v>
      </c>
    </row>
    <row r="1786" spans="1:4" ht="13.5">
      <c r="A1786" s="202">
        <v>94268</v>
      </c>
      <c r="B1786" s="202" t="s">
        <v>3172</v>
      </c>
      <c r="C1786" s="202" t="s">
        <v>1</v>
      </c>
      <c r="D1786" s="369">
        <v>60.48</v>
      </c>
    </row>
    <row r="1787" spans="1:4" ht="13.5">
      <c r="A1787" s="202">
        <v>94269</v>
      </c>
      <c r="B1787" s="202" t="s">
        <v>3173</v>
      </c>
      <c r="C1787" s="202" t="s">
        <v>1</v>
      </c>
      <c r="D1787" s="369">
        <v>80.31</v>
      </c>
    </row>
    <row r="1788" spans="1:4" ht="13.5">
      <c r="A1788" s="202">
        <v>94270</v>
      </c>
      <c r="B1788" s="202" t="s">
        <v>3174</v>
      </c>
      <c r="C1788" s="202" t="s">
        <v>1</v>
      </c>
      <c r="D1788" s="369">
        <v>86.77</v>
      </c>
    </row>
    <row r="1789" spans="1:4" ht="13.5">
      <c r="A1789" s="202">
        <v>94271</v>
      </c>
      <c r="B1789" s="202" t="s">
        <v>17716</v>
      </c>
      <c r="C1789" s="202" t="s">
        <v>1</v>
      </c>
      <c r="D1789" s="369">
        <v>97.99</v>
      </c>
    </row>
    <row r="1790" spans="1:4" ht="13.5">
      <c r="A1790" s="202">
        <v>94272</v>
      </c>
      <c r="B1790" s="202" t="s">
        <v>3175</v>
      </c>
      <c r="C1790" s="202" t="s">
        <v>1</v>
      </c>
      <c r="D1790" s="369">
        <v>106.61</v>
      </c>
    </row>
    <row r="1791" spans="1:4" ht="13.5">
      <c r="A1791" s="202">
        <v>94273</v>
      </c>
      <c r="B1791" s="202" t="s">
        <v>3176</v>
      </c>
      <c r="C1791" s="202" t="s">
        <v>1</v>
      </c>
      <c r="D1791" s="369">
        <v>58.45</v>
      </c>
    </row>
    <row r="1792" spans="1:4" ht="13.5">
      <c r="A1792" s="202">
        <v>94274</v>
      </c>
      <c r="B1792" s="202" t="s">
        <v>3177</v>
      </c>
      <c r="C1792" s="202" t="s">
        <v>1</v>
      </c>
      <c r="D1792" s="369">
        <v>62.79</v>
      </c>
    </row>
    <row r="1793" spans="1:4" ht="13.5">
      <c r="A1793" s="202">
        <v>94275</v>
      </c>
      <c r="B1793" s="202" t="s">
        <v>17717</v>
      </c>
      <c r="C1793" s="202" t="s">
        <v>1</v>
      </c>
      <c r="D1793" s="369">
        <v>52.64</v>
      </c>
    </row>
    <row r="1794" spans="1:4" ht="13.5">
      <c r="A1794" s="202">
        <v>94276</v>
      </c>
      <c r="B1794" s="202" t="s">
        <v>17718</v>
      </c>
      <c r="C1794" s="202" t="s">
        <v>1</v>
      </c>
      <c r="D1794" s="369">
        <v>56.98</v>
      </c>
    </row>
    <row r="1795" spans="1:4" ht="13.5">
      <c r="A1795" s="202">
        <v>94277</v>
      </c>
      <c r="B1795" s="202" t="s">
        <v>6707</v>
      </c>
      <c r="C1795" s="202" t="s">
        <v>1</v>
      </c>
      <c r="D1795" s="369">
        <v>46.36</v>
      </c>
    </row>
    <row r="1796" spans="1:4" ht="13.5">
      <c r="A1796" s="202">
        <v>94278</v>
      </c>
      <c r="B1796" s="202" t="s">
        <v>6708</v>
      </c>
      <c r="C1796" s="202" t="s">
        <v>1</v>
      </c>
      <c r="D1796" s="369">
        <v>50.7</v>
      </c>
    </row>
    <row r="1797" spans="1:4" ht="13.5">
      <c r="A1797" s="202">
        <v>94279</v>
      </c>
      <c r="B1797" s="202" t="s">
        <v>6709</v>
      </c>
      <c r="C1797" s="202" t="s">
        <v>1</v>
      </c>
      <c r="D1797" s="369">
        <v>54.11</v>
      </c>
    </row>
    <row r="1798" spans="1:4" ht="13.5">
      <c r="A1798" s="202">
        <v>94280</v>
      </c>
      <c r="B1798" s="202" t="s">
        <v>6710</v>
      </c>
      <c r="C1798" s="202" t="s">
        <v>1</v>
      </c>
      <c r="D1798" s="369">
        <v>58.45</v>
      </c>
    </row>
    <row r="1799" spans="1:4" ht="13.5">
      <c r="A1799" s="202">
        <v>94281</v>
      </c>
      <c r="B1799" s="202" t="s">
        <v>3178</v>
      </c>
      <c r="C1799" s="202" t="s">
        <v>1</v>
      </c>
      <c r="D1799" s="369">
        <v>58.34</v>
      </c>
    </row>
    <row r="1800" spans="1:4" ht="13.5">
      <c r="A1800" s="202">
        <v>94282</v>
      </c>
      <c r="B1800" s="202" t="s">
        <v>3179</v>
      </c>
      <c r="C1800" s="202" t="s">
        <v>1</v>
      </c>
      <c r="D1800" s="369">
        <v>71.569999999999993</v>
      </c>
    </row>
    <row r="1801" spans="1:4" ht="13.5">
      <c r="A1801" s="202">
        <v>94283</v>
      </c>
      <c r="B1801" s="202" t="s">
        <v>3180</v>
      </c>
      <c r="C1801" s="202" t="s">
        <v>1</v>
      </c>
      <c r="D1801" s="369">
        <v>75.53</v>
      </c>
    </row>
    <row r="1802" spans="1:4" ht="13.5">
      <c r="A1802" s="202">
        <v>94284</v>
      </c>
      <c r="B1802" s="202" t="s">
        <v>3181</v>
      </c>
      <c r="C1802" s="202" t="s">
        <v>1</v>
      </c>
      <c r="D1802" s="369">
        <v>88.76</v>
      </c>
    </row>
    <row r="1803" spans="1:4" ht="13.5">
      <c r="A1803" s="202">
        <v>94285</v>
      </c>
      <c r="B1803" s="202" t="s">
        <v>3182</v>
      </c>
      <c r="C1803" s="202" t="s">
        <v>1</v>
      </c>
      <c r="D1803" s="369">
        <v>92.09</v>
      </c>
    </row>
    <row r="1804" spans="1:4" ht="13.5">
      <c r="A1804" s="202">
        <v>94286</v>
      </c>
      <c r="B1804" s="202" t="s">
        <v>3183</v>
      </c>
      <c r="C1804" s="202" t="s">
        <v>1</v>
      </c>
      <c r="D1804" s="369">
        <v>105.32</v>
      </c>
    </row>
    <row r="1805" spans="1:4" ht="13.5">
      <c r="A1805" s="202">
        <v>94287</v>
      </c>
      <c r="B1805" s="202" t="s">
        <v>3184</v>
      </c>
      <c r="C1805" s="202" t="s">
        <v>1</v>
      </c>
      <c r="D1805" s="369">
        <v>45.1</v>
      </c>
    </row>
    <row r="1806" spans="1:4" ht="13.5">
      <c r="A1806" s="202">
        <v>94288</v>
      </c>
      <c r="B1806" s="202" t="s">
        <v>3185</v>
      </c>
      <c r="C1806" s="202" t="s">
        <v>1</v>
      </c>
      <c r="D1806" s="369">
        <v>56.66</v>
      </c>
    </row>
    <row r="1807" spans="1:4" ht="13.5">
      <c r="A1807" s="202">
        <v>94289</v>
      </c>
      <c r="B1807" s="202" t="s">
        <v>3186</v>
      </c>
      <c r="C1807" s="202" t="s">
        <v>1</v>
      </c>
      <c r="D1807" s="369">
        <v>57.35</v>
      </c>
    </row>
    <row r="1808" spans="1:4" ht="13.5">
      <c r="A1808" s="202">
        <v>94290</v>
      </c>
      <c r="B1808" s="202" t="s">
        <v>3187</v>
      </c>
      <c r="C1808" s="202" t="s">
        <v>1</v>
      </c>
      <c r="D1808" s="369">
        <v>68.91</v>
      </c>
    </row>
    <row r="1809" spans="1:4" ht="13.5">
      <c r="A1809" s="202">
        <v>94291</v>
      </c>
      <c r="B1809" s="202" t="s">
        <v>3188</v>
      </c>
      <c r="C1809" s="202" t="s">
        <v>1</v>
      </c>
      <c r="D1809" s="369">
        <v>69.010000000000005</v>
      </c>
    </row>
    <row r="1810" spans="1:4" ht="13.5">
      <c r="A1810" s="202">
        <v>94292</v>
      </c>
      <c r="B1810" s="202" t="s">
        <v>3189</v>
      </c>
      <c r="C1810" s="202" t="s">
        <v>1</v>
      </c>
      <c r="D1810" s="369">
        <v>80.58</v>
      </c>
    </row>
    <row r="1811" spans="1:4" ht="13.5">
      <c r="A1811" s="202">
        <v>94293</v>
      </c>
      <c r="B1811" s="202" t="s">
        <v>3190</v>
      </c>
      <c r="C1811" s="202" t="s">
        <v>1</v>
      </c>
      <c r="D1811" s="369">
        <v>184.21</v>
      </c>
    </row>
    <row r="1812" spans="1:4" ht="13.5">
      <c r="A1812" s="202">
        <v>94294</v>
      </c>
      <c r="B1812" s="202" t="s">
        <v>3191</v>
      </c>
      <c r="C1812" s="202" t="s">
        <v>1</v>
      </c>
      <c r="D1812" s="369">
        <v>8.94</v>
      </c>
    </row>
    <row r="1813" spans="1:4" ht="13.5">
      <c r="A1813" s="202">
        <v>104491</v>
      </c>
      <c r="B1813" s="202" t="s">
        <v>18996</v>
      </c>
      <c r="C1813" s="202" t="s">
        <v>1</v>
      </c>
      <c r="D1813" s="370">
        <v>3462.77</v>
      </c>
    </row>
    <row r="1814" spans="1:4" ht="13.5">
      <c r="A1814" s="202">
        <v>104492</v>
      </c>
      <c r="B1814" s="202" t="s">
        <v>18997</v>
      </c>
      <c r="C1814" s="202" t="s">
        <v>1</v>
      </c>
      <c r="D1814" s="370">
        <v>4327.8999999999996</v>
      </c>
    </row>
    <row r="1815" spans="1:4" ht="13.5">
      <c r="A1815" s="202">
        <v>104494</v>
      </c>
      <c r="B1815" s="202" t="s">
        <v>18998</v>
      </c>
      <c r="C1815" s="202" t="s">
        <v>1</v>
      </c>
      <c r="D1815" s="370">
        <v>5842.33</v>
      </c>
    </row>
    <row r="1816" spans="1:4" ht="13.5">
      <c r="A1816" s="202">
        <v>104497</v>
      </c>
      <c r="B1816" s="202" t="s">
        <v>18999</v>
      </c>
      <c r="C1816" s="202" t="s">
        <v>1</v>
      </c>
      <c r="D1816" s="370">
        <v>7020.31</v>
      </c>
    </row>
    <row r="1817" spans="1:4" ht="13.5">
      <c r="A1817" s="202">
        <v>104515</v>
      </c>
      <c r="B1817" s="202" t="s">
        <v>19000</v>
      </c>
      <c r="C1817" s="202" t="s">
        <v>4</v>
      </c>
      <c r="D1817" s="369">
        <v>29.81</v>
      </c>
    </row>
    <row r="1818" spans="1:4" ht="13.5">
      <c r="A1818" s="202">
        <v>102727</v>
      </c>
      <c r="B1818" s="202" t="s">
        <v>7081</v>
      </c>
      <c r="C1818" s="202" t="s">
        <v>4</v>
      </c>
      <c r="D1818" s="369">
        <v>105.64</v>
      </c>
    </row>
    <row r="1819" spans="1:4" ht="13.5">
      <c r="A1819" s="202">
        <v>102728</v>
      </c>
      <c r="B1819" s="202" t="s">
        <v>7082</v>
      </c>
      <c r="C1819" s="202" t="s">
        <v>3</v>
      </c>
      <c r="D1819" s="369">
        <v>18.05</v>
      </c>
    </row>
    <row r="1820" spans="1:4" ht="13.5">
      <c r="A1820" s="202">
        <v>102729</v>
      </c>
      <c r="B1820" s="202" t="s">
        <v>7083</v>
      </c>
      <c r="C1820" s="202" t="s">
        <v>3</v>
      </c>
      <c r="D1820" s="369">
        <v>17.149999999999999</v>
      </c>
    </row>
    <row r="1821" spans="1:4" ht="13.5">
      <c r="A1821" s="202">
        <v>102730</v>
      </c>
      <c r="B1821" s="202" t="s">
        <v>7084</v>
      </c>
      <c r="C1821" s="202" t="s">
        <v>3</v>
      </c>
      <c r="D1821" s="369">
        <v>15.4</v>
      </c>
    </row>
    <row r="1822" spans="1:4" ht="13.5">
      <c r="A1822" s="202">
        <v>102731</v>
      </c>
      <c r="B1822" s="202" t="s">
        <v>7085</v>
      </c>
      <c r="C1822" s="202" t="s">
        <v>3</v>
      </c>
      <c r="D1822" s="369">
        <v>13.04</v>
      </c>
    </row>
    <row r="1823" spans="1:4" ht="13.5">
      <c r="A1823" s="202">
        <v>102732</v>
      </c>
      <c r="B1823" s="202" t="s">
        <v>7086</v>
      </c>
      <c r="C1823" s="202" t="s">
        <v>3</v>
      </c>
      <c r="D1823" s="369">
        <v>12.42</v>
      </c>
    </row>
    <row r="1824" spans="1:4" ht="13.5">
      <c r="A1824" s="202">
        <v>102733</v>
      </c>
      <c r="B1824" s="202" t="s">
        <v>7087</v>
      </c>
      <c r="C1824" s="202" t="s">
        <v>3</v>
      </c>
      <c r="D1824" s="369">
        <v>13.98</v>
      </c>
    </row>
    <row r="1825" spans="1:4" ht="13.5">
      <c r="A1825" s="202">
        <v>102734</v>
      </c>
      <c r="B1825" s="202" t="s">
        <v>7088</v>
      </c>
      <c r="C1825" s="202" t="s">
        <v>3</v>
      </c>
      <c r="D1825" s="369">
        <v>17.12</v>
      </c>
    </row>
    <row r="1826" spans="1:4" ht="13.5">
      <c r="A1826" s="202">
        <v>102735</v>
      </c>
      <c r="B1826" s="202" t="s">
        <v>7089</v>
      </c>
      <c r="C1826" s="202" t="s">
        <v>3</v>
      </c>
      <c r="D1826" s="369">
        <v>16.34</v>
      </c>
    </row>
    <row r="1827" spans="1:4" ht="13.5">
      <c r="A1827" s="202">
        <v>102736</v>
      </c>
      <c r="B1827" s="202" t="s">
        <v>7090</v>
      </c>
      <c r="C1827" s="202" t="s">
        <v>7</v>
      </c>
      <c r="D1827" s="369">
        <v>667.33</v>
      </c>
    </row>
    <row r="1828" spans="1:4" ht="13.5">
      <c r="A1828" s="202">
        <v>102737</v>
      </c>
      <c r="B1828" s="202" t="s">
        <v>7091</v>
      </c>
      <c r="C1828" s="202" t="s">
        <v>2</v>
      </c>
      <c r="D1828" s="370">
        <v>1209.73</v>
      </c>
    </row>
    <row r="1829" spans="1:4" ht="13.5">
      <c r="A1829" s="202">
        <v>102738</v>
      </c>
      <c r="B1829" s="202" t="s">
        <v>7092</v>
      </c>
      <c r="C1829" s="202" t="s">
        <v>2</v>
      </c>
      <c r="D1829" s="370">
        <v>2486.94</v>
      </c>
    </row>
    <row r="1830" spans="1:4" ht="13.5">
      <c r="A1830" s="202">
        <v>102739</v>
      </c>
      <c r="B1830" s="202" t="s">
        <v>7093</v>
      </c>
      <c r="C1830" s="202" t="s">
        <v>2</v>
      </c>
      <c r="D1830" s="370">
        <v>4177.9399999999996</v>
      </c>
    </row>
    <row r="1831" spans="1:4" ht="13.5">
      <c r="A1831" s="202">
        <v>102740</v>
      </c>
      <c r="B1831" s="202" t="s">
        <v>7094</v>
      </c>
      <c r="C1831" s="202" t="s">
        <v>2</v>
      </c>
      <c r="D1831" s="370">
        <v>6277.61</v>
      </c>
    </row>
    <row r="1832" spans="1:4" ht="13.5">
      <c r="A1832" s="202">
        <v>102741</v>
      </c>
      <c r="B1832" s="202" t="s">
        <v>7095</v>
      </c>
      <c r="C1832" s="202" t="s">
        <v>2</v>
      </c>
      <c r="D1832" s="370">
        <v>8829.5</v>
      </c>
    </row>
    <row r="1833" spans="1:4" ht="13.5">
      <c r="A1833" s="202">
        <v>102742</v>
      </c>
      <c r="B1833" s="202" t="s">
        <v>7096</v>
      </c>
      <c r="C1833" s="202" t="s">
        <v>2</v>
      </c>
      <c r="D1833" s="370">
        <v>15318.14</v>
      </c>
    </row>
    <row r="1834" spans="1:4" ht="13.5">
      <c r="A1834" s="202">
        <v>102743</v>
      </c>
      <c r="B1834" s="202" t="s">
        <v>7097</v>
      </c>
      <c r="C1834" s="202" t="s">
        <v>2</v>
      </c>
      <c r="D1834" s="370">
        <v>5050.33</v>
      </c>
    </row>
    <row r="1835" spans="1:4" ht="13.5">
      <c r="A1835" s="202">
        <v>102744</v>
      </c>
      <c r="B1835" s="202" t="s">
        <v>7098</v>
      </c>
      <c r="C1835" s="202" t="s">
        <v>2</v>
      </c>
      <c r="D1835" s="370">
        <v>7586.37</v>
      </c>
    </row>
    <row r="1836" spans="1:4" ht="13.5">
      <c r="A1836" s="202">
        <v>102745</v>
      </c>
      <c r="B1836" s="202" t="s">
        <v>7099</v>
      </c>
      <c r="C1836" s="202" t="s">
        <v>2</v>
      </c>
      <c r="D1836" s="370">
        <v>10687.44</v>
      </c>
    </row>
    <row r="1837" spans="1:4" ht="13.5">
      <c r="A1837" s="202">
        <v>102746</v>
      </c>
      <c r="B1837" s="202" t="s">
        <v>7100</v>
      </c>
      <c r="C1837" s="202" t="s">
        <v>2</v>
      </c>
      <c r="D1837" s="370">
        <v>18565.939999999999</v>
      </c>
    </row>
    <row r="1838" spans="1:4" ht="13.5">
      <c r="A1838" s="202">
        <v>102747</v>
      </c>
      <c r="B1838" s="202" t="s">
        <v>7101</v>
      </c>
      <c r="C1838" s="202" t="s">
        <v>2</v>
      </c>
      <c r="D1838" s="370">
        <v>9416.19</v>
      </c>
    </row>
    <row r="1839" spans="1:4" ht="13.5">
      <c r="A1839" s="202">
        <v>102748</v>
      </c>
      <c r="B1839" s="202" t="s">
        <v>7102</v>
      </c>
      <c r="C1839" s="202" t="s">
        <v>2</v>
      </c>
      <c r="D1839" s="370">
        <v>13207.03</v>
      </c>
    </row>
    <row r="1840" spans="1:4" ht="13.5">
      <c r="A1840" s="202">
        <v>102749</v>
      </c>
      <c r="B1840" s="202" t="s">
        <v>7103</v>
      </c>
      <c r="C1840" s="202" t="s">
        <v>2</v>
      </c>
      <c r="D1840" s="370">
        <v>22719.61</v>
      </c>
    </row>
    <row r="1841" spans="1:4" ht="13.5">
      <c r="A1841" s="202">
        <v>102750</v>
      </c>
      <c r="B1841" s="202" t="s">
        <v>7104</v>
      </c>
      <c r="C1841" s="202" t="s">
        <v>2</v>
      </c>
      <c r="D1841" s="370">
        <v>3037.27</v>
      </c>
    </row>
    <row r="1842" spans="1:4" ht="13.5">
      <c r="A1842" s="202">
        <v>102751</v>
      </c>
      <c r="B1842" s="202" t="s">
        <v>7105</v>
      </c>
      <c r="C1842" s="202" t="s">
        <v>2</v>
      </c>
      <c r="D1842" s="370">
        <v>5303.98</v>
      </c>
    </row>
    <row r="1843" spans="1:4" ht="13.5">
      <c r="A1843" s="202">
        <v>102752</v>
      </c>
      <c r="B1843" s="202" t="s">
        <v>7106</v>
      </c>
      <c r="C1843" s="202" t="s">
        <v>2</v>
      </c>
      <c r="D1843" s="370">
        <v>8480.93</v>
      </c>
    </row>
    <row r="1844" spans="1:4" ht="13.5">
      <c r="A1844" s="202">
        <v>102753</v>
      </c>
      <c r="B1844" s="202" t="s">
        <v>7107</v>
      </c>
      <c r="C1844" s="202" t="s">
        <v>2</v>
      </c>
      <c r="D1844" s="370">
        <v>12594.51</v>
      </c>
    </row>
    <row r="1845" spans="1:4" ht="13.5">
      <c r="A1845" s="202">
        <v>102754</v>
      </c>
      <c r="B1845" s="202" t="s">
        <v>7108</v>
      </c>
      <c r="C1845" s="202" t="s">
        <v>2</v>
      </c>
      <c r="D1845" s="370">
        <v>23988.81</v>
      </c>
    </row>
    <row r="1846" spans="1:4" ht="13.5">
      <c r="A1846" s="202">
        <v>102755</v>
      </c>
      <c r="B1846" s="202" t="s">
        <v>7109</v>
      </c>
      <c r="C1846" s="202" t="s">
        <v>2</v>
      </c>
      <c r="D1846" s="370">
        <v>11857.31</v>
      </c>
    </row>
    <row r="1847" spans="1:4" ht="13.5">
      <c r="A1847" s="202">
        <v>102756</v>
      </c>
      <c r="B1847" s="202" t="s">
        <v>7110</v>
      </c>
      <c r="C1847" s="202" t="s">
        <v>2</v>
      </c>
      <c r="D1847" s="370">
        <v>17666.669999999998</v>
      </c>
    </row>
    <row r="1848" spans="1:4" ht="13.5">
      <c r="A1848" s="202">
        <v>102757</v>
      </c>
      <c r="B1848" s="202" t="s">
        <v>7111</v>
      </c>
      <c r="C1848" s="202" t="s">
        <v>2</v>
      </c>
      <c r="D1848" s="370">
        <v>32927.839999999997</v>
      </c>
    </row>
    <row r="1849" spans="1:4" ht="13.5">
      <c r="A1849" s="202">
        <v>102758</v>
      </c>
      <c r="B1849" s="202" t="s">
        <v>7112</v>
      </c>
      <c r="C1849" s="202" t="s">
        <v>2</v>
      </c>
      <c r="D1849" s="370">
        <v>15250.11</v>
      </c>
    </row>
    <row r="1850" spans="1:4" ht="13.5">
      <c r="A1850" s="202">
        <v>102759</v>
      </c>
      <c r="B1850" s="202" t="s">
        <v>7113</v>
      </c>
      <c r="C1850" s="202" t="s">
        <v>2</v>
      </c>
      <c r="D1850" s="370">
        <v>22763.81</v>
      </c>
    </row>
    <row r="1851" spans="1:4" ht="13.5">
      <c r="A1851" s="202">
        <v>102760</v>
      </c>
      <c r="B1851" s="202" t="s">
        <v>7114</v>
      </c>
      <c r="C1851" s="202" t="s">
        <v>2</v>
      </c>
      <c r="D1851" s="370">
        <v>42036.68</v>
      </c>
    </row>
    <row r="1852" spans="1:4" ht="13.5">
      <c r="A1852" s="202">
        <v>102761</v>
      </c>
      <c r="B1852" s="202" t="s">
        <v>7115</v>
      </c>
      <c r="C1852" s="202" t="s">
        <v>2</v>
      </c>
      <c r="D1852" s="370">
        <v>14436.77</v>
      </c>
    </row>
    <row r="1853" spans="1:4" ht="13.5">
      <c r="A1853" s="202">
        <v>102762</v>
      </c>
      <c r="B1853" s="202" t="s">
        <v>7116</v>
      </c>
      <c r="C1853" s="202" t="s">
        <v>2</v>
      </c>
      <c r="D1853" s="370">
        <v>22401.86</v>
      </c>
    </row>
    <row r="1854" spans="1:4" ht="13.5">
      <c r="A1854" s="202">
        <v>102763</v>
      </c>
      <c r="B1854" s="202" t="s">
        <v>7117</v>
      </c>
      <c r="C1854" s="202" t="s">
        <v>2</v>
      </c>
      <c r="D1854" s="370">
        <v>31228.09</v>
      </c>
    </row>
    <row r="1855" spans="1:4" ht="13.5">
      <c r="A1855" s="202">
        <v>102764</v>
      </c>
      <c r="B1855" s="202" t="s">
        <v>7118</v>
      </c>
      <c r="C1855" s="202" t="s">
        <v>2</v>
      </c>
      <c r="D1855" s="370">
        <v>44283.89</v>
      </c>
    </row>
    <row r="1856" spans="1:4" ht="13.5">
      <c r="A1856" s="202">
        <v>102765</v>
      </c>
      <c r="B1856" s="202" t="s">
        <v>7119</v>
      </c>
      <c r="C1856" s="202" t="s">
        <v>2</v>
      </c>
      <c r="D1856" s="370">
        <v>17916.310000000001</v>
      </c>
    </row>
    <row r="1857" spans="1:4" ht="13.5">
      <c r="A1857" s="202">
        <v>102766</v>
      </c>
      <c r="B1857" s="202" t="s">
        <v>7120</v>
      </c>
      <c r="C1857" s="202" t="s">
        <v>2</v>
      </c>
      <c r="D1857" s="370">
        <v>27113.5</v>
      </c>
    </row>
    <row r="1858" spans="1:4" ht="13.5">
      <c r="A1858" s="202">
        <v>102767</v>
      </c>
      <c r="B1858" s="202" t="s">
        <v>7121</v>
      </c>
      <c r="C1858" s="202" t="s">
        <v>2</v>
      </c>
      <c r="D1858" s="370">
        <v>38089.910000000003</v>
      </c>
    </row>
    <row r="1859" spans="1:4" ht="13.5">
      <c r="A1859" s="202">
        <v>102768</v>
      </c>
      <c r="B1859" s="202" t="s">
        <v>7122</v>
      </c>
      <c r="C1859" s="202" t="s">
        <v>2</v>
      </c>
      <c r="D1859" s="370">
        <v>53549.33</v>
      </c>
    </row>
    <row r="1860" spans="1:4" ht="13.5">
      <c r="A1860" s="202">
        <v>102769</v>
      </c>
      <c r="B1860" s="202" t="s">
        <v>7123</v>
      </c>
      <c r="C1860" s="202" t="s">
        <v>2</v>
      </c>
      <c r="D1860" s="370">
        <v>20696.97</v>
      </c>
    </row>
    <row r="1861" spans="1:4" ht="13.5">
      <c r="A1861" s="202">
        <v>102770</v>
      </c>
      <c r="B1861" s="202" t="s">
        <v>7124</v>
      </c>
      <c r="C1861" s="202" t="s">
        <v>2</v>
      </c>
      <c r="D1861" s="370">
        <v>31893.599999999999</v>
      </c>
    </row>
    <row r="1862" spans="1:4" ht="13.5">
      <c r="A1862" s="202">
        <v>102771</v>
      </c>
      <c r="B1862" s="202" t="s">
        <v>7125</v>
      </c>
      <c r="C1862" s="202" t="s">
        <v>2</v>
      </c>
      <c r="D1862" s="370">
        <v>44777.99</v>
      </c>
    </row>
    <row r="1863" spans="1:4" ht="13.5">
      <c r="A1863" s="202">
        <v>102772</v>
      </c>
      <c r="B1863" s="202" t="s">
        <v>7126</v>
      </c>
      <c r="C1863" s="202" t="s">
        <v>2</v>
      </c>
      <c r="D1863" s="370">
        <v>63496.41</v>
      </c>
    </row>
    <row r="1864" spans="1:4" ht="13.5">
      <c r="A1864" s="202">
        <v>102773</v>
      </c>
      <c r="B1864" s="202" t="s">
        <v>7127</v>
      </c>
      <c r="C1864" s="202" t="s">
        <v>2</v>
      </c>
      <c r="D1864" s="370">
        <v>8878.52</v>
      </c>
    </row>
    <row r="1865" spans="1:4" ht="13.5">
      <c r="A1865" s="202">
        <v>102774</v>
      </c>
      <c r="B1865" s="202" t="s">
        <v>7128</v>
      </c>
      <c r="C1865" s="202" t="s">
        <v>2</v>
      </c>
      <c r="D1865" s="370">
        <v>8878.52</v>
      </c>
    </row>
    <row r="1866" spans="1:4" ht="13.5">
      <c r="A1866" s="202">
        <v>102775</v>
      </c>
      <c r="B1866" s="202" t="s">
        <v>7129</v>
      </c>
      <c r="C1866" s="202" t="s">
        <v>2</v>
      </c>
      <c r="D1866" s="370">
        <v>13298.06</v>
      </c>
    </row>
    <row r="1867" spans="1:4" ht="13.5">
      <c r="A1867" s="202">
        <v>102776</v>
      </c>
      <c r="B1867" s="202" t="s">
        <v>7130</v>
      </c>
      <c r="C1867" s="202" t="s">
        <v>2</v>
      </c>
      <c r="D1867" s="370">
        <v>13298.06</v>
      </c>
    </row>
    <row r="1868" spans="1:4" ht="13.5">
      <c r="A1868" s="202">
        <v>102777</v>
      </c>
      <c r="B1868" s="202" t="s">
        <v>7131</v>
      </c>
      <c r="C1868" s="202" t="s">
        <v>2</v>
      </c>
      <c r="D1868" s="370">
        <v>20156.23</v>
      </c>
    </row>
    <row r="1869" spans="1:4" ht="13.5">
      <c r="A1869" s="202">
        <v>102778</v>
      </c>
      <c r="B1869" s="202" t="s">
        <v>7132</v>
      </c>
      <c r="C1869" s="202" t="s">
        <v>2</v>
      </c>
      <c r="D1869" s="370">
        <v>30295.34</v>
      </c>
    </row>
    <row r="1870" spans="1:4" ht="13.5">
      <c r="A1870" s="202">
        <v>102779</v>
      </c>
      <c r="B1870" s="202" t="s">
        <v>7133</v>
      </c>
      <c r="C1870" s="202" t="s">
        <v>2</v>
      </c>
      <c r="D1870" s="370">
        <v>8878.52</v>
      </c>
    </row>
    <row r="1871" spans="1:4" ht="13.5">
      <c r="A1871" s="202">
        <v>102780</v>
      </c>
      <c r="B1871" s="202" t="s">
        <v>7134</v>
      </c>
      <c r="C1871" s="202" t="s">
        <v>2</v>
      </c>
      <c r="D1871" s="370">
        <v>10212.27</v>
      </c>
    </row>
    <row r="1872" spans="1:4" ht="13.5">
      <c r="A1872" s="202">
        <v>102781</v>
      </c>
      <c r="B1872" s="202" t="s">
        <v>7135</v>
      </c>
      <c r="C1872" s="202" t="s">
        <v>2</v>
      </c>
      <c r="D1872" s="370">
        <v>15184.25</v>
      </c>
    </row>
    <row r="1873" spans="1:4" ht="13.5">
      <c r="A1873" s="202">
        <v>102782</v>
      </c>
      <c r="B1873" s="202" t="s">
        <v>7136</v>
      </c>
      <c r="C1873" s="202" t="s">
        <v>2</v>
      </c>
      <c r="D1873" s="370">
        <v>16940.88</v>
      </c>
    </row>
    <row r="1874" spans="1:4" ht="13.5">
      <c r="A1874" s="202">
        <v>102783</v>
      </c>
      <c r="B1874" s="202" t="s">
        <v>7137</v>
      </c>
      <c r="C1874" s="202" t="s">
        <v>2</v>
      </c>
      <c r="D1874" s="370">
        <v>22465.31</v>
      </c>
    </row>
    <row r="1875" spans="1:4" ht="13.5">
      <c r="A1875" s="202">
        <v>102784</v>
      </c>
      <c r="B1875" s="202" t="s">
        <v>7138</v>
      </c>
      <c r="C1875" s="202" t="s">
        <v>2</v>
      </c>
      <c r="D1875" s="370">
        <v>35364.9</v>
      </c>
    </row>
    <row r="1876" spans="1:4" ht="13.5">
      <c r="A1876" s="202">
        <v>102785</v>
      </c>
      <c r="B1876" s="202" t="s">
        <v>7139</v>
      </c>
      <c r="C1876" s="202" t="s">
        <v>2</v>
      </c>
      <c r="D1876" s="370">
        <v>10212.27</v>
      </c>
    </row>
    <row r="1877" spans="1:4" ht="13.5">
      <c r="A1877" s="202">
        <v>102786</v>
      </c>
      <c r="B1877" s="202" t="s">
        <v>7140</v>
      </c>
      <c r="C1877" s="202" t="s">
        <v>2</v>
      </c>
      <c r="D1877" s="370">
        <v>11416.46</v>
      </c>
    </row>
    <row r="1878" spans="1:4" ht="13.5">
      <c r="A1878" s="202">
        <v>102787</v>
      </c>
      <c r="B1878" s="202" t="s">
        <v>7141</v>
      </c>
      <c r="C1878" s="202" t="s">
        <v>2</v>
      </c>
      <c r="D1878" s="370">
        <v>16940.88</v>
      </c>
    </row>
    <row r="1879" spans="1:4" ht="13.5">
      <c r="A1879" s="202">
        <v>102788</v>
      </c>
      <c r="B1879" s="202" t="s">
        <v>7142</v>
      </c>
      <c r="C1879" s="202" t="s">
        <v>2</v>
      </c>
      <c r="D1879" s="370">
        <v>18673.22</v>
      </c>
    </row>
    <row r="1880" spans="1:4" ht="13.5">
      <c r="A1880" s="202">
        <v>102789</v>
      </c>
      <c r="B1880" s="202" t="s">
        <v>7143</v>
      </c>
      <c r="C1880" s="202" t="s">
        <v>2</v>
      </c>
      <c r="D1880" s="370">
        <v>24628.63</v>
      </c>
    </row>
    <row r="1881" spans="1:4" ht="13.5">
      <c r="A1881" s="202">
        <v>102790</v>
      </c>
      <c r="B1881" s="202" t="s">
        <v>7144</v>
      </c>
      <c r="C1881" s="202" t="s">
        <v>2</v>
      </c>
      <c r="D1881" s="370">
        <v>40839.33</v>
      </c>
    </row>
    <row r="1882" spans="1:4" ht="13.5">
      <c r="A1882" s="202">
        <v>102791</v>
      </c>
      <c r="B1882" s="202" t="s">
        <v>7145</v>
      </c>
      <c r="C1882" s="202" t="s">
        <v>2</v>
      </c>
      <c r="D1882" s="370">
        <v>32622.67</v>
      </c>
    </row>
    <row r="1883" spans="1:4" ht="13.5">
      <c r="A1883" s="202">
        <v>102792</v>
      </c>
      <c r="B1883" s="202" t="s">
        <v>7146</v>
      </c>
      <c r="C1883" s="202" t="s">
        <v>2</v>
      </c>
      <c r="D1883" s="370">
        <v>53213.79</v>
      </c>
    </row>
    <row r="1884" spans="1:4" ht="13.5">
      <c r="A1884" s="202">
        <v>102793</v>
      </c>
      <c r="B1884" s="202" t="s">
        <v>7147</v>
      </c>
      <c r="C1884" s="202" t="s">
        <v>2</v>
      </c>
      <c r="D1884" s="370">
        <v>71809.95</v>
      </c>
    </row>
    <row r="1885" spans="1:4" ht="13.5">
      <c r="A1885" s="202">
        <v>102794</v>
      </c>
      <c r="B1885" s="202" t="s">
        <v>7148</v>
      </c>
      <c r="C1885" s="202" t="s">
        <v>2</v>
      </c>
      <c r="D1885" s="370">
        <v>103111.23</v>
      </c>
    </row>
    <row r="1886" spans="1:4" ht="13.5">
      <c r="A1886" s="202">
        <v>102795</v>
      </c>
      <c r="B1886" s="202" t="s">
        <v>7149</v>
      </c>
      <c r="C1886" s="202" t="s">
        <v>2</v>
      </c>
      <c r="D1886" s="370">
        <v>34766.25</v>
      </c>
    </row>
    <row r="1887" spans="1:4" ht="13.5">
      <c r="A1887" s="202">
        <v>102796</v>
      </c>
      <c r="B1887" s="202" t="s">
        <v>7150</v>
      </c>
      <c r="C1887" s="202" t="s">
        <v>2</v>
      </c>
      <c r="D1887" s="370">
        <v>56258.04</v>
      </c>
    </row>
    <row r="1888" spans="1:4" ht="13.5">
      <c r="A1888" s="202">
        <v>102797</v>
      </c>
      <c r="B1888" s="202" t="s">
        <v>7151</v>
      </c>
      <c r="C1888" s="202" t="s">
        <v>2</v>
      </c>
      <c r="D1888" s="370">
        <v>79798.710000000006</v>
      </c>
    </row>
    <row r="1889" spans="1:4" ht="13.5">
      <c r="A1889" s="202">
        <v>102798</v>
      </c>
      <c r="B1889" s="202" t="s">
        <v>7152</v>
      </c>
      <c r="C1889" s="202" t="s">
        <v>2</v>
      </c>
      <c r="D1889" s="370">
        <v>97833.24</v>
      </c>
    </row>
    <row r="1890" spans="1:4" ht="13.5">
      <c r="A1890" s="202">
        <v>102799</v>
      </c>
      <c r="B1890" s="202" t="s">
        <v>7153</v>
      </c>
      <c r="C1890" s="202" t="s">
        <v>2</v>
      </c>
      <c r="D1890" s="370">
        <v>35502.839999999997</v>
      </c>
    </row>
    <row r="1891" spans="1:4" ht="13.5">
      <c r="A1891" s="202">
        <v>102800</v>
      </c>
      <c r="B1891" s="202" t="s">
        <v>7154</v>
      </c>
      <c r="C1891" s="202" t="s">
        <v>2</v>
      </c>
      <c r="D1891" s="370">
        <v>61712.41</v>
      </c>
    </row>
    <row r="1892" spans="1:4" ht="13.5">
      <c r="A1892" s="202">
        <v>102801</v>
      </c>
      <c r="B1892" s="202" t="s">
        <v>7155</v>
      </c>
      <c r="C1892" s="202" t="s">
        <v>2</v>
      </c>
      <c r="D1892" s="370">
        <v>86489.66</v>
      </c>
    </row>
    <row r="1893" spans="1:4" ht="13.5">
      <c r="A1893" s="202">
        <v>102802</v>
      </c>
      <c r="B1893" s="202" t="s">
        <v>7156</v>
      </c>
      <c r="C1893" s="202" t="s">
        <v>2</v>
      </c>
      <c r="D1893" s="370">
        <v>103802.38</v>
      </c>
    </row>
    <row r="1894" spans="1:4" ht="13.5">
      <c r="A1894" s="202">
        <v>101570</v>
      </c>
      <c r="B1894" s="202" t="s">
        <v>5251</v>
      </c>
      <c r="C1894" s="202" t="s">
        <v>4</v>
      </c>
      <c r="D1894" s="369">
        <v>24.55</v>
      </c>
    </row>
    <row r="1895" spans="1:4" ht="13.5">
      <c r="A1895" s="202">
        <v>101571</v>
      </c>
      <c r="B1895" s="202" t="s">
        <v>5252</v>
      </c>
      <c r="C1895" s="202" t="s">
        <v>4</v>
      </c>
      <c r="D1895" s="369">
        <v>33.56</v>
      </c>
    </row>
    <row r="1896" spans="1:4" ht="13.5">
      <c r="A1896" s="202">
        <v>101572</v>
      </c>
      <c r="B1896" s="202" t="s">
        <v>5253</v>
      </c>
      <c r="C1896" s="202" t="s">
        <v>4</v>
      </c>
      <c r="D1896" s="369">
        <v>19.21</v>
      </c>
    </row>
    <row r="1897" spans="1:4" ht="13.5">
      <c r="A1897" s="202">
        <v>101573</v>
      </c>
      <c r="B1897" s="202" t="s">
        <v>5254</v>
      </c>
      <c r="C1897" s="202" t="s">
        <v>4</v>
      </c>
      <c r="D1897" s="369">
        <v>28.23</v>
      </c>
    </row>
    <row r="1898" spans="1:4" ht="13.5">
      <c r="A1898" s="202">
        <v>101574</v>
      </c>
      <c r="B1898" s="202" t="s">
        <v>5255</v>
      </c>
      <c r="C1898" s="202" t="s">
        <v>4</v>
      </c>
      <c r="D1898" s="369">
        <v>14.61</v>
      </c>
    </row>
    <row r="1899" spans="1:4" ht="13.5">
      <c r="A1899" s="202">
        <v>101575</v>
      </c>
      <c r="B1899" s="202" t="s">
        <v>5256</v>
      </c>
      <c r="C1899" s="202" t="s">
        <v>4</v>
      </c>
      <c r="D1899" s="369">
        <v>23.79</v>
      </c>
    </row>
    <row r="1900" spans="1:4" ht="13.5">
      <c r="A1900" s="202">
        <v>101576</v>
      </c>
      <c r="B1900" s="202" t="s">
        <v>5257</v>
      </c>
      <c r="C1900" s="202" t="s">
        <v>4</v>
      </c>
      <c r="D1900" s="369">
        <v>43.09</v>
      </c>
    </row>
    <row r="1901" spans="1:4" ht="13.5">
      <c r="A1901" s="202">
        <v>101577</v>
      </c>
      <c r="B1901" s="202" t="s">
        <v>5258</v>
      </c>
      <c r="C1901" s="202" t="s">
        <v>4</v>
      </c>
      <c r="D1901" s="369">
        <v>54.64</v>
      </c>
    </row>
    <row r="1902" spans="1:4" ht="13.5">
      <c r="A1902" s="202">
        <v>101578</v>
      </c>
      <c r="B1902" s="202" t="s">
        <v>5259</v>
      </c>
      <c r="C1902" s="202" t="s">
        <v>4</v>
      </c>
      <c r="D1902" s="369">
        <v>35.44</v>
      </c>
    </row>
    <row r="1903" spans="1:4" ht="13.5">
      <c r="A1903" s="202">
        <v>101579</v>
      </c>
      <c r="B1903" s="202" t="s">
        <v>5260</v>
      </c>
      <c r="C1903" s="202" t="s">
        <v>4</v>
      </c>
      <c r="D1903" s="369">
        <v>46.99</v>
      </c>
    </row>
    <row r="1904" spans="1:4" ht="13.5">
      <c r="A1904" s="202">
        <v>101580</v>
      </c>
      <c r="B1904" s="202" t="s">
        <v>5261</v>
      </c>
      <c r="C1904" s="202" t="s">
        <v>4</v>
      </c>
      <c r="D1904" s="369">
        <v>31.02</v>
      </c>
    </row>
    <row r="1905" spans="1:4" ht="13.5">
      <c r="A1905" s="202">
        <v>101581</v>
      </c>
      <c r="B1905" s="202" t="s">
        <v>5262</v>
      </c>
      <c r="C1905" s="202" t="s">
        <v>4</v>
      </c>
      <c r="D1905" s="369">
        <v>42.74</v>
      </c>
    </row>
    <row r="1906" spans="1:4" ht="13.5">
      <c r="A1906" s="202">
        <v>101582</v>
      </c>
      <c r="B1906" s="202" t="s">
        <v>5263</v>
      </c>
      <c r="C1906" s="202" t="s">
        <v>4</v>
      </c>
      <c r="D1906" s="369">
        <v>70.599999999999994</v>
      </c>
    </row>
    <row r="1907" spans="1:4" ht="13.5">
      <c r="A1907" s="202">
        <v>101583</v>
      </c>
      <c r="B1907" s="202" t="s">
        <v>5264</v>
      </c>
      <c r="C1907" s="202" t="s">
        <v>4</v>
      </c>
      <c r="D1907" s="369">
        <v>88.61</v>
      </c>
    </row>
    <row r="1908" spans="1:4" ht="13.5">
      <c r="A1908" s="202">
        <v>101584</v>
      </c>
      <c r="B1908" s="202" t="s">
        <v>5265</v>
      </c>
      <c r="C1908" s="202" t="s">
        <v>4</v>
      </c>
      <c r="D1908" s="369">
        <v>57.78</v>
      </c>
    </row>
    <row r="1909" spans="1:4" ht="13.5">
      <c r="A1909" s="202">
        <v>101585</v>
      </c>
      <c r="B1909" s="202" t="s">
        <v>5266</v>
      </c>
      <c r="C1909" s="202" t="s">
        <v>4</v>
      </c>
      <c r="D1909" s="369">
        <v>75.78</v>
      </c>
    </row>
    <row r="1910" spans="1:4" ht="13.5">
      <c r="A1910" s="202">
        <v>101586</v>
      </c>
      <c r="B1910" s="202" t="s">
        <v>5267</v>
      </c>
      <c r="C1910" s="202" t="s">
        <v>4</v>
      </c>
      <c r="D1910" s="369">
        <v>49.44</v>
      </c>
    </row>
    <row r="1911" spans="1:4" ht="13.5">
      <c r="A1911" s="202">
        <v>101587</v>
      </c>
      <c r="B1911" s="202" t="s">
        <v>5268</v>
      </c>
      <c r="C1911" s="202" t="s">
        <v>4</v>
      </c>
      <c r="D1911" s="369">
        <v>67.62</v>
      </c>
    </row>
    <row r="1912" spans="1:4" ht="13.5">
      <c r="A1912" s="202">
        <v>101588</v>
      </c>
      <c r="B1912" s="202" t="s">
        <v>5269</v>
      </c>
      <c r="C1912" s="202" t="s">
        <v>4</v>
      </c>
      <c r="D1912" s="369">
        <v>92.9</v>
      </c>
    </row>
    <row r="1913" spans="1:4" ht="13.5">
      <c r="A1913" s="202">
        <v>101589</v>
      </c>
      <c r="B1913" s="202" t="s">
        <v>5270</v>
      </c>
      <c r="C1913" s="202" t="s">
        <v>4</v>
      </c>
      <c r="D1913" s="369">
        <v>135.41999999999999</v>
      </c>
    </row>
    <row r="1914" spans="1:4" ht="13.5">
      <c r="A1914" s="202">
        <v>101590</v>
      </c>
      <c r="B1914" s="202" t="s">
        <v>5271</v>
      </c>
      <c r="C1914" s="202" t="s">
        <v>4</v>
      </c>
      <c r="D1914" s="369">
        <v>70.319999999999993</v>
      </c>
    </row>
    <row r="1915" spans="1:4" ht="13.5">
      <c r="A1915" s="202">
        <v>101591</v>
      </c>
      <c r="B1915" s="202" t="s">
        <v>5272</v>
      </c>
      <c r="C1915" s="202" t="s">
        <v>4</v>
      </c>
      <c r="D1915" s="369">
        <v>112.83</v>
      </c>
    </row>
    <row r="1916" spans="1:4" ht="13.5">
      <c r="A1916" s="202">
        <v>101592</v>
      </c>
      <c r="B1916" s="202" t="s">
        <v>5273</v>
      </c>
      <c r="C1916" s="202" t="s">
        <v>4</v>
      </c>
      <c r="D1916" s="369">
        <v>49.4</v>
      </c>
    </row>
    <row r="1917" spans="1:4" ht="13.5">
      <c r="A1917" s="202">
        <v>101593</v>
      </c>
      <c r="B1917" s="202" t="s">
        <v>5274</v>
      </c>
      <c r="C1917" s="202" t="s">
        <v>4</v>
      </c>
      <c r="D1917" s="369">
        <v>92.05</v>
      </c>
    </row>
    <row r="1918" spans="1:4" ht="13.5">
      <c r="A1918" s="202">
        <v>101600</v>
      </c>
      <c r="B1918" s="202" t="s">
        <v>5275</v>
      </c>
      <c r="C1918" s="202" t="s">
        <v>4</v>
      </c>
      <c r="D1918" s="369">
        <v>17.420000000000002</v>
      </c>
    </row>
    <row r="1919" spans="1:4" ht="13.5">
      <c r="A1919" s="202">
        <v>101601</v>
      </c>
      <c r="B1919" s="202" t="s">
        <v>5276</v>
      </c>
      <c r="C1919" s="202" t="s">
        <v>4</v>
      </c>
      <c r="D1919" s="369">
        <v>25.79</v>
      </c>
    </row>
    <row r="1920" spans="1:4" ht="13.5">
      <c r="A1920" s="202">
        <v>101602</v>
      </c>
      <c r="B1920" s="202" t="s">
        <v>5277</v>
      </c>
      <c r="C1920" s="202" t="s">
        <v>4</v>
      </c>
      <c r="D1920" s="369">
        <v>12.92</v>
      </c>
    </row>
    <row r="1921" spans="1:4" ht="13.5">
      <c r="A1921" s="202">
        <v>101603</v>
      </c>
      <c r="B1921" s="202" t="s">
        <v>5278</v>
      </c>
      <c r="C1921" s="202" t="s">
        <v>4</v>
      </c>
      <c r="D1921" s="369">
        <v>21.28</v>
      </c>
    </row>
    <row r="1922" spans="1:4" ht="13.5">
      <c r="A1922" s="202">
        <v>101604</v>
      </c>
      <c r="B1922" s="202" t="s">
        <v>5279</v>
      </c>
      <c r="C1922" s="202" t="s">
        <v>4</v>
      </c>
      <c r="D1922" s="369">
        <v>8.4499999999999993</v>
      </c>
    </row>
    <row r="1923" spans="1:4" ht="13.5">
      <c r="A1923" s="202">
        <v>101605</v>
      </c>
      <c r="B1923" s="202" t="s">
        <v>5280</v>
      </c>
      <c r="C1923" s="202" t="s">
        <v>4</v>
      </c>
      <c r="D1923" s="369">
        <v>16.82</v>
      </c>
    </row>
    <row r="1924" spans="1:4" ht="13.5">
      <c r="A1924" s="202">
        <v>90788</v>
      </c>
      <c r="B1924" s="202" t="s">
        <v>3192</v>
      </c>
      <c r="C1924" s="202" t="s">
        <v>2</v>
      </c>
      <c r="D1924" s="369">
        <v>713.93</v>
      </c>
    </row>
    <row r="1925" spans="1:4" ht="13.5">
      <c r="A1925" s="202">
        <v>90789</v>
      </c>
      <c r="B1925" s="202" t="s">
        <v>3193</v>
      </c>
      <c r="C1925" s="202" t="s">
        <v>2</v>
      </c>
      <c r="D1925" s="369">
        <v>715.87</v>
      </c>
    </row>
    <row r="1926" spans="1:4" ht="13.5">
      <c r="A1926" s="202">
        <v>90790</v>
      </c>
      <c r="B1926" s="202" t="s">
        <v>3194</v>
      </c>
      <c r="C1926" s="202" t="s">
        <v>2</v>
      </c>
      <c r="D1926" s="369">
        <v>738.6</v>
      </c>
    </row>
    <row r="1927" spans="1:4" ht="13.5">
      <c r="A1927" s="202">
        <v>90791</v>
      </c>
      <c r="B1927" s="202" t="s">
        <v>5281</v>
      </c>
      <c r="C1927" s="202" t="s">
        <v>2</v>
      </c>
      <c r="D1927" s="369">
        <v>866.3</v>
      </c>
    </row>
    <row r="1928" spans="1:4" ht="13.5">
      <c r="A1928" s="202">
        <v>90793</v>
      </c>
      <c r="B1928" s="202" t="s">
        <v>5282</v>
      </c>
      <c r="C1928" s="202" t="s">
        <v>2</v>
      </c>
      <c r="D1928" s="369">
        <v>921.12</v>
      </c>
    </row>
    <row r="1929" spans="1:4" ht="13.5">
      <c r="A1929" s="202">
        <v>90794</v>
      </c>
      <c r="B1929" s="202" t="s">
        <v>5283</v>
      </c>
      <c r="C1929" s="202" t="s">
        <v>2</v>
      </c>
      <c r="D1929" s="369">
        <v>624.46</v>
      </c>
    </row>
    <row r="1930" spans="1:4" ht="13.5">
      <c r="A1930" s="202">
        <v>90795</v>
      </c>
      <c r="B1930" s="202" t="s">
        <v>5284</v>
      </c>
      <c r="C1930" s="202" t="s">
        <v>2</v>
      </c>
      <c r="D1930" s="369">
        <v>632.04999999999995</v>
      </c>
    </row>
    <row r="1931" spans="1:4" ht="13.5">
      <c r="A1931" s="202">
        <v>90796</v>
      </c>
      <c r="B1931" s="202" t="s">
        <v>5285</v>
      </c>
      <c r="C1931" s="202" t="s">
        <v>2</v>
      </c>
      <c r="D1931" s="369">
        <v>639.66999999999996</v>
      </c>
    </row>
    <row r="1932" spans="1:4" ht="13.5">
      <c r="A1932" s="202">
        <v>90797</v>
      </c>
      <c r="B1932" s="202" t="s">
        <v>5286</v>
      </c>
      <c r="C1932" s="202" t="s">
        <v>2</v>
      </c>
      <c r="D1932" s="369">
        <v>647.27</v>
      </c>
    </row>
    <row r="1933" spans="1:4" ht="13.5">
      <c r="A1933" s="202">
        <v>90798</v>
      </c>
      <c r="B1933" s="202" t="s">
        <v>19001</v>
      </c>
      <c r="C1933" s="202" t="s">
        <v>2</v>
      </c>
      <c r="D1933" s="369">
        <v>931.21</v>
      </c>
    </row>
    <row r="1934" spans="1:4" ht="13.5">
      <c r="A1934" s="202">
        <v>90799</v>
      </c>
      <c r="B1934" s="202" t="s">
        <v>19002</v>
      </c>
      <c r="C1934" s="202" t="s">
        <v>2</v>
      </c>
      <c r="D1934" s="369">
        <v>962.08</v>
      </c>
    </row>
    <row r="1935" spans="1:4" ht="13.5">
      <c r="A1935" s="202">
        <v>90801</v>
      </c>
      <c r="B1935" s="202" t="s">
        <v>3195</v>
      </c>
      <c r="C1935" s="202" t="s">
        <v>2</v>
      </c>
      <c r="D1935" s="369">
        <v>305.91000000000003</v>
      </c>
    </row>
    <row r="1936" spans="1:4" ht="13.5">
      <c r="A1936" s="202">
        <v>90806</v>
      </c>
      <c r="B1936" s="202" t="s">
        <v>12414</v>
      </c>
      <c r="C1936" s="202" t="s">
        <v>2</v>
      </c>
      <c r="D1936" s="369">
        <v>399.14</v>
      </c>
    </row>
    <row r="1937" spans="1:4" ht="13.5">
      <c r="A1937" s="202">
        <v>90820</v>
      </c>
      <c r="B1937" s="202" t="s">
        <v>3196</v>
      </c>
      <c r="C1937" s="202" t="s">
        <v>2</v>
      </c>
      <c r="D1937" s="369">
        <v>287.73</v>
      </c>
    </row>
    <row r="1938" spans="1:4" ht="13.5">
      <c r="A1938" s="202">
        <v>90821</v>
      </c>
      <c r="B1938" s="202" t="s">
        <v>3197</v>
      </c>
      <c r="C1938" s="202" t="s">
        <v>2</v>
      </c>
      <c r="D1938" s="369">
        <v>294.61</v>
      </c>
    </row>
    <row r="1939" spans="1:4" ht="13.5">
      <c r="A1939" s="202">
        <v>90822</v>
      </c>
      <c r="B1939" s="202" t="s">
        <v>3198</v>
      </c>
      <c r="C1939" s="202" t="s">
        <v>2</v>
      </c>
      <c r="D1939" s="369">
        <v>316.12</v>
      </c>
    </row>
    <row r="1940" spans="1:4" ht="13.5">
      <c r="A1940" s="202">
        <v>90823</v>
      </c>
      <c r="B1940" s="202" t="s">
        <v>3199</v>
      </c>
      <c r="C1940" s="202" t="s">
        <v>2</v>
      </c>
      <c r="D1940" s="369">
        <v>385.78</v>
      </c>
    </row>
    <row r="1941" spans="1:4" ht="13.5">
      <c r="A1941" s="202">
        <v>90824</v>
      </c>
      <c r="B1941" s="202" t="s">
        <v>3200</v>
      </c>
      <c r="C1941" s="202" t="s">
        <v>2</v>
      </c>
      <c r="D1941" s="369">
        <v>548.04999999999995</v>
      </c>
    </row>
    <row r="1942" spans="1:4" ht="13.5">
      <c r="A1942" s="202">
        <v>90825</v>
      </c>
      <c r="B1942" s="202" t="s">
        <v>3201</v>
      </c>
      <c r="C1942" s="202" t="s">
        <v>2</v>
      </c>
      <c r="D1942" s="369">
        <v>609.47</v>
      </c>
    </row>
    <row r="1943" spans="1:4" ht="13.5">
      <c r="A1943" s="202">
        <v>90830</v>
      </c>
      <c r="B1943" s="202" t="s">
        <v>3202</v>
      </c>
      <c r="C1943" s="202" t="s">
        <v>2</v>
      </c>
      <c r="D1943" s="369">
        <v>151.21</v>
      </c>
    </row>
    <row r="1944" spans="1:4" ht="13.5">
      <c r="A1944" s="202">
        <v>90831</v>
      </c>
      <c r="B1944" s="202" t="s">
        <v>3203</v>
      </c>
      <c r="C1944" s="202" t="s">
        <v>2</v>
      </c>
      <c r="D1944" s="369">
        <v>131.36000000000001</v>
      </c>
    </row>
    <row r="1945" spans="1:4" ht="13.5">
      <c r="A1945" s="202">
        <v>90841</v>
      </c>
      <c r="B1945" s="202" t="s">
        <v>3204</v>
      </c>
      <c r="C1945" s="202" t="s">
        <v>2</v>
      </c>
      <c r="D1945" s="369">
        <v>924.79</v>
      </c>
    </row>
    <row r="1946" spans="1:4" ht="13.5">
      <c r="A1946" s="202">
        <v>90842</v>
      </c>
      <c r="B1946" s="202" t="s">
        <v>3205</v>
      </c>
      <c r="C1946" s="202" t="s">
        <v>2</v>
      </c>
      <c r="D1946" s="369">
        <v>933.89</v>
      </c>
    </row>
    <row r="1947" spans="1:4" ht="13.5">
      <c r="A1947" s="202">
        <v>90843</v>
      </c>
      <c r="B1947" s="202" t="s">
        <v>3206</v>
      </c>
      <c r="C1947" s="202" t="s">
        <v>2</v>
      </c>
      <c r="D1947" s="369">
        <v>977.47</v>
      </c>
    </row>
    <row r="1948" spans="1:4" ht="13.5">
      <c r="A1948" s="202">
        <v>90844</v>
      </c>
      <c r="B1948" s="202" t="s">
        <v>3207</v>
      </c>
      <c r="C1948" s="202" t="s">
        <v>2</v>
      </c>
      <c r="D1948" s="370">
        <v>1049.3499999999999</v>
      </c>
    </row>
    <row r="1949" spans="1:4" ht="13.5">
      <c r="A1949" s="202">
        <v>90845</v>
      </c>
      <c r="B1949" s="202" t="s">
        <v>5013</v>
      </c>
      <c r="C1949" s="202" t="s">
        <v>2</v>
      </c>
      <c r="D1949" s="370">
        <v>1209.4000000000001</v>
      </c>
    </row>
    <row r="1950" spans="1:4" ht="13.5">
      <c r="A1950" s="202">
        <v>90846</v>
      </c>
      <c r="B1950" s="202" t="s">
        <v>5014</v>
      </c>
      <c r="C1950" s="202" t="s">
        <v>2</v>
      </c>
      <c r="D1950" s="370">
        <v>1273.04</v>
      </c>
    </row>
    <row r="1951" spans="1:4" ht="13.5">
      <c r="A1951" s="202">
        <v>90847</v>
      </c>
      <c r="B1951" s="202" t="s">
        <v>3208</v>
      </c>
      <c r="C1951" s="202" t="s">
        <v>2</v>
      </c>
      <c r="D1951" s="369">
        <v>793.43</v>
      </c>
    </row>
    <row r="1952" spans="1:4" ht="13.5">
      <c r="A1952" s="202">
        <v>90848</v>
      </c>
      <c r="B1952" s="202" t="s">
        <v>3209</v>
      </c>
      <c r="C1952" s="202" t="s">
        <v>2</v>
      </c>
      <c r="D1952" s="369">
        <v>802.53</v>
      </c>
    </row>
    <row r="1953" spans="1:4" ht="13.5">
      <c r="A1953" s="202">
        <v>90849</v>
      </c>
      <c r="B1953" s="202" t="s">
        <v>3210</v>
      </c>
      <c r="C1953" s="202" t="s">
        <v>2</v>
      </c>
      <c r="D1953" s="369">
        <v>826.26</v>
      </c>
    </row>
    <row r="1954" spans="1:4" ht="13.5">
      <c r="A1954" s="202">
        <v>90850</v>
      </c>
      <c r="B1954" s="202" t="s">
        <v>3211</v>
      </c>
      <c r="C1954" s="202" t="s">
        <v>2</v>
      </c>
      <c r="D1954" s="369">
        <v>898.14</v>
      </c>
    </row>
    <row r="1955" spans="1:4" ht="13.5">
      <c r="A1955" s="202">
        <v>90851</v>
      </c>
      <c r="B1955" s="202" t="s">
        <v>5015</v>
      </c>
      <c r="C1955" s="202" t="s">
        <v>2</v>
      </c>
      <c r="D1955" s="370">
        <v>1058.19</v>
      </c>
    </row>
    <row r="1956" spans="1:4" ht="13.5">
      <c r="A1956" s="202">
        <v>90852</v>
      </c>
      <c r="B1956" s="202" t="s">
        <v>5016</v>
      </c>
      <c r="C1956" s="202" t="s">
        <v>2</v>
      </c>
      <c r="D1956" s="370">
        <v>1121.83</v>
      </c>
    </row>
    <row r="1957" spans="1:4" ht="13.5">
      <c r="A1957" s="202">
        <v>91009</v>
      </c>
      <c r="B1957" s="202" t="s">
        <v>3212</v>
      </c>
      <c r="C1957" s="202" t="s">
        <v>2</v>
      </c>
      <c r="D1957" s="369">
        <v>297.36</v>
      </c>
    </row>
    <row r="1958" spans="1:4" ht="13.5">
      <c r="A1958" s="202">
        <v>91010</v>
      </c>
      <c r="B1958" s="202" t="s">
        <v>3213</v>
      </c>
      <c r="C1958" s="202" t="s">
        <v>2</v>
      </c>
      <c r="D1958" s="369">
        <v>304.7</v>
      </c>
    </row>
    <row r="1959" spans="1:4" ht="13.5">
      <c r="A1959" s="202">
        <v>91011</v>
      </c>
      <c r="B1959" s="202" t="s">
        <v>3214</v>
      </c>
      <c r="C1959" s="202" t="s">
        <v>2</v>
      </c>
      <c r="D1959" s="369">
        <v>355.23</v>
      </c>
    </row>
    <row r="1960" spans="1:4" ht="13.5">
      <c r="A1960" s="202">
        <v>91012</v>
      </c>
      <c r="B1960" s="202" t="s">
        <v>3215</v>
      </c>
      <c r="C1960" s="202" t="s">
        <v>2</v>
      </c>
      <c r="D1960" s="369">
        <v>394.31</v>
      </c>
    </row>
    <row r="1961" spans="1:4" ht="13.5">
      <c r="A1961" s="202">
        <v>91013</v>
      </c>
      <c r="B1961" s="202" t="s">
        <v>3216</v>
      </c>
      <c r="C1961" s="202" t="s">
        <v>2</v>
      </c>
      <c r="D1961" s="369">
        <v>803.06</v>
      </c>
    </row>
    <row r="1962" spans="1:4" ht="13.5">
      <c r="A1962" s="202">
        <v>91014</v>
      </c>
      <c r="B1962" s="202" t="s">
        <v>3217</v>
      </c>
      <c r="C1962" s="202" t="s">
        <v>2</v>
      </c>
      <c r="D1962" s="369">
        <v>812.62</v>
      </c>
    </row>
    <row r="1963" spans="1:4" ht="13.5">
      <c r="A1963" s="202">
        <v>91015</v>
      </c>
      <c r="B1963" s="202" t="s">
        <v>3218</v>
      </c>
      <c r="C1963" s="202" t="s">
        <v>2</v>
      </c>
      <c r="D1963" s="369">
        <v>865.37</v>
      </c>
    </row>
    <row r="1964" spans="1:4" ht="13.5">
      <c r="A1964" s="202">
        <v>91016</v>
      </c>
      <c r="B1964" s="202" t="s">
        <v>3219</v>
      </c>
      <c r="C1964" s="202" t="s">
        <v>2</v>
      </c>
      <c r="D1964" s="369">
        <v>906.67</v>
      </c>
    </row>
    <row r="1965" spans="1:4" ht="13.5">
      <c r="A1965" s="202">
        <v>91287</v>
      </c>
      <c r="B1965" s="202" t="s">
        <v>3220</v>
      </c>
      <c r="C1965" s="202" t="s">
        <v>2</v>
      </c>
      <c r="D1965" s="369">
        <v>232.07</v>
      </c>
    </row>
    <row r="1966" spans="1:4" ht="13.5">
      <c r="A1966" s="202">
        <v>91292</v>
      </c>
      <c r="B1966" s="202" t="s">
        <v>12415</v>
      </c>
      <c r="C1966" s="202" t="s">
        <v>2</v>
      </c>
      <c r="D1966" s="369">
        <v>325.3</v>
      </c>
    </row>
    <row r="1967" spans="1:4" ht="13.5">
      <c r="A1967" s="202">
        <v>91295</v>
      </c>
      <c r="B1967" s="202" t="s">
        <v>3221</v>
      </c>
      <c r="C1967" s="202" t="s">
        <v>2</v>
      </c>
      <c r="D1967" s="369">
        <v>305.7</v>
      </c>
    </row>
    <row r="1968" spans="1:4" ht="13.5">
      <c r="A1968" s="202">
        <v>91296</v>
      </c>
      <c r="B1968" s="202" t="s">
        <v>3222</v>
      </c>
      <c r="C1968" s="202" t="s">
        <v>2</v>
      </c>
      <c r="D1968" s="369">
        <v>328</v>
      </c>
    </row>
    <row r="1969" spans="1:4" ht="13.5">
      <c r="A1969" s="202">
        <v>91297</v>
      </c>
      <c r="B1969" s="202" t="s">
        <v>3223</v>
      </c>
      <c r="C1969" s="202" t="s">
        <v>2</v>
      </c>
      <c r="D1969" s="369">
        <v>360.79</v>
      </c>
    </row>
    <row r="1970" spans="1:4" ht="13.5">
      <c r="A1970" s="202">
        <v>91298</v>
      </c>
      <c r="B1970" s="202" t="s">
        <v>3224</v>
      </c>
      <c r="C1970" s="202" t="s">
        <v>2</v>
      </c>
      <c r="D1970" s="369">
        <v>886.7</v>
      </c>
    </row>
    <row r="1971" spans="1:4" ht="13.5">
      <c r="A1971" s="202">
        <v>91299</v>
      </c>
      <c r="B1971" s="202" t="s">
        <v>3225</v>
      </c>
      <c r="C1971" s="202" t="s">
        <v>2</v>
      </c>
      <c r="D1971" s="370">
        <v>1245.3699999999999</v>
      </c>
    </row>
    <row r="1972" spans="1:4" ht="13.5">
      <c r="A1972" s="202">
        <v>91304</v>
      </c>
      <c r="B1972" s="202" t="s">
        <v>3226</v>
      </c>
      <c r="C1972" s="202" t="s">
        <v>2</v>
      </c>
      <c r="D1972" s="369">
        <v>96.39</v>
      </c>
    </row>
    <row r="1973" spans="1:4" ht="13.5">
      <c r="A1973" s="202">
        <v>91305</v>
      </c>
      <c r="B1973" s="202" t="s">
        <v>3227</v>
      </c>
      <c r="C1973" s="202" t="s">
        <v>2</v>
      </c>
      <c r="D1973" s="369">
        <v>93.64</v>
      </c>
    </row>
    <row r="1974" spans="1:4" ht="13.5">
      <c r="A1974" s="202">
        <v>91306</v>
      </c>
      <c r="B1974" s="202" t="s">
        <v>3228</v>
      </c>
      <c r="C1974" s="202" t="s">
        <v>2</v>
      </c>
      <c r="D1974" s="369">
        <v>131.36000000000001</v>
      </c>
    </row>
    <row r="1975" spans="1:4" ht="13.5">
      <c r="A1975" s="202">
        <v>91307</v>
      </c>
      <c r="B1975" s="202" t="s">
        <v>3229</v>
      </c>
      <c r="C1975" s="202" t="s">
        <v>2</v>
      </c>
      <c r="D1975" s="369">
        <v>80.92</v>
      </c>
    </row>
    <row r="1976" spans="1:4" ht="13.5">
      <c r="A1976" s="202">
        <v>91312</v>
      </c>
      <c r="B1976" s="202" t="s">
        <v>3230</v>
      </c>
      <c r="C1976" s="202" t="s">
        <v>2</v>
      </c>
      <c r="D1976" s="369">
        <v>781.26</v>
      </c>
    </row>
    <row r="1977" spans="1:4" ht="13.5">
      <c r="A1977" s="202">
        <v>91313</v>
      </c>
      <c r="B1977" s="202" t="s">
        <v>3231</v>
      </c>
      <c r="C1977" s="202" t="s">
        <v>2</v>
      </c>
      <c r="D1977" s="369">
        <v>776.97</v>
      </c>
    </row>
    <row r="1978" spans="1:4" ht="13.5">
      <c r="A1978" s="202">
        <v>91314</v>
      </c>
      <c r="B1978" s="202" t="s">
        <v>3232</v>
      </c>
      <c r="C1978" s="202" t="s">
        <v>2</v>
      </c>
      <c r="D1978" s="369">
        <v>815.51</v>
      </c>
    </row>
    <row r="1979" spans="1:4" ht="13.5">
      <c r="A1979" s="202">
        <v>91315</v>
      </c>
      <c r="B1979" s="202" t="s">
        <v>3233</v>
      </c>
      <c r="C1979" s="202" t="s">
        <v>2</v>
      </c>
      <c r="D1979" s="369">
        <v>886.72</v>
      </c>
    </row>
    <row r="1980" spans="1:4" ht="13.5">
      <c r="A1980" s="202">
        <v>91316</v>
      </c>
      <c r="B1980" s="202" t="s">
        <v>5017</v>
      </c>
      <c r="C1980" s="202" t="s">
        <v>2</v>
      </c>
      <c r="D1980" s="370">
        <v>1047.44</v>
      </c>
    </row>
    <row r="1981" spans="1:4" ht="13.5">
      <c r="A1981" s="202">
        <v>91317</v>
      </c>
      <c r="B1981" s="202" t="s">
        <v>5018</v>
      </c>
      <c r="C1981" s="202" t="s">
        <v>2</v>
      </c>
      <c r="D1981" s="370">
        <v>1110.4100000000001</v>
      </c>
    </row>
    <row r="1982" spans="1:4" ht="13.5">
      <c r="A1982" s="202">
        <v>91318</v>
      </c>
      <c r="B1982" s="202" t="s">
        <v>3234</v>
      </c>
      <c r="C1982" s="202" t="s">
        <v>2</v>
      </c>
      <c r="D1982" s="369">
        <v>687.62</v>
      </c>
    </row>
    <row r="1983" spans="1:4" ht="13.5">
      <c r="A1983" s="202">
        <v>91319</v>
      </c>
      <c r="B1983" s="202" t="s">
        <v>3235</v>
      </c>
      <c r="C1983" s="202" t="s">
        <v>2</v>
      </c>
      <c r="D1983" s="369">
        <v>696.05</v>
      </c>
    </row>
    <row r="1984" spans="1:4" ht="13.5">
      <c r="A1984" s="202">
        <v>91320</v>
      </c>
      <c r="B1984" s="202" t="s">
        <v>3236</v>
      </c>
      <c r="C1984" s="202" t="s">
        <v>2</v>
      </c>
      <c r="D1984" s="369">
        <v>719.12</v>
      </c>
    </row>
    <row r="1985" spans="1:4" ht="13.5">
      <c r="A1985" s="202">
        <v>91321</v>
      </c>
      <c r="B1985" s="202" t="s">
        <v>3237</v>
      </c>
      <c r="C1985" s="202" t="s">
        <v>2</v>
      </c>
      <c r="D1985" s="369">
        <v>790.33</v>
      </c>
    </row>
    <row r="1986" spans="1:4" ht="13.5">
      <c r="A1986" s="202">
        <v>91322</v>
      </c>
      <c r="B1986" s="202" t="s">
        <v>5019</v>
      </c>
      <c r="C1986" s="202" t="s">
        <v>2</v>
      </c>
      <c r="D1986" s="369">
        <v>951.05</v>
      </c>
    </row>
    <row r="1987" spans="1:4" ht="13.5">
      <c r="A1987" s="202">
        <v>91323</v>
      </c>
      <c r="B1987" s="202" t="s">
        <v>5020</v>
      </c>
      <c r="C1987" s="202" t="s">
        <v>2</v>
      </c>
      <c r="D1987" s="370">
        <v>1014.02</v>
      </c>
    </row>
    <row r="1988" spans="1:4" ht="13.5">
      <c r="A1988" s="202">
        <v>91324</v>
      </c>
      <c r="B1988" s="202" t="s">
        <v>3238</v>
      </c>
      <c r="C1988" s="202" t="s">
        <v>2</v>
      </c>
      <c r="D1988" s="369">
        <v>697.25</v>
      </c>
    </row>
    <row r="1989" spans="1:4" ht="13.5">
      <c r="A1989" s="202">
        <v>91325</v>
      </c>
      <c r="B1989" s="202" t="s">
        <v>3239</v>
      </c>
      <c r="C1989" s="202" t="s">
        <v>2</v>
      </c>
      <c r="D1989" s="369">
        <v>706.14</v>
      </c>
    </row>
    <row r="1990" spans="1:4" ht="13.5">
      <c r="A1990" s="202">
        <v>91326</v>
      </c>
      <c r="B1990" s="202" t="s">
        <v>3240</v>
      </c>
      <c r="C1990" s="202" t="s">
        <v>2</v>
      </c>
      <c r="D1990" s="369">
        <v>758.23</v>
      </c>
    </row>
    <row r="1991" spans="1:4" ht="13.5">
      <c r="A1991" s="202">
        <v>91327</v>
      </c>
      <c r="B1991" s="202" t="s">
        <v>3241</v>
      </c>
      <c r="C1991" s="202" t="s">
        <v>2</v>
      </c>
      <c r="D1991" s="369">
        <v>798.86</v>
      </c>
    </row>
    <row r="1992" spans="1:4" ht="13.5">
      <c r="A1992" s="202">
        <v>91328</v>
      </c>
      <c r="B1992" s="202" t="s">
        <v>3242</v>
      </c>
      <c r="C1992" s="202" t="s">
        <v>2</v>
      </c>
      <c r="D1992" s="369">
        <v>811.4</v>
      </c>
    </row>
    <row r="1993" spans="1:4" ht="13.5">
      <c r="A1993" s="202">
        <v>91329</v>
      </c>
      <c r="B1993" s="202" t="s">
        <v>3243</v>
      </c>
      <c r="C1993" s="202" t="s">
        <v>2</v>
      </c>
      <c r="D1993" s="369">
        <v>705.59</v>
      </c>
    </row>
    <row r="1994" spans="1:4" ht="13.5">
      <c r="A1994" s="202">
        <v>91330</v>
      </c>
      <c r="B1994" s="202" t="s">
        <v>3244</v>
      </c>
      <c r="C1994" s="202" t="s">
        <v>2</v>
      </c>
      <c r="D1994" s="369">
        <v>835.92</v>
      </c>
    </row>
    <row r="1995" spans="1:4" ht="13.5">
      <c r="A1995" s="202">
        <v>91331</v>
      </c>
      <c r="B1995" s="202" t="s">
        <v>3245</v>
      </c>
      <c r="C1995" s="202" t="s">
        <v>2</v>
      </c>
      <c r="D1995" s="369">
        <v>729.44</v>
      </c>
    </row>
    <row r="1996" spans="1:4" ht="13.5">
      <c r="A1996" s="202">
        <v>91332</v>
      </c>
      <c r="B1996" s="202" t="s">
        <v>3246</v>
      </c>
      <c r="C1996" s="202" t="s">
        <v>2</v>
      </c>
      <c r="D1996" s="369">
        <v>870.93</v>
      </c>
    </row>
    <row r="1997" spans="1:4" ht="13.5">
      <c r="A1997" s="202">
        <v>91333</v>
      </c>
      <c r="B1997" s="202" t="s">
        <v>3247</v>
      </c>
      <c r="C1997" s="202" t="s">
        <v>2</v>
      </c>
      <c r="D1997" s="369">
        <v>763.79</v>
      </c>
    </row>
    <row r="1998" spans="1:4" ht="13.5">
      <c r="A1998" s="202">
        <v>91334</v>
      </c>
      <c r="B1998" s="202" t="s">
        <v>3248</v>
      </c>
      <c r="C1998" s="202" t="s">
        <v>2</v>
      </c>
      <c r="D1998" s="370">
        <v>1396.84</v>
      </c>
    </row>
    <row r="1999" spans="1:4" ht="13.5">
      <c r="A1999" s="202">
        <v>91335</v>
      </c>
      <c r="B1999" s="202" t="s">
        <v>3249</v>
      </c>
      <c r="C1999" s="202" t="s">
        <v>2</v>
      </c>
      <c r="D1999" s="370">
        <v>1289.7</v>
      </c>
    </row>
    <row r="2000" spans="1:4" ht="13.5">
      <c r="A2000" s="202">
        <v>91336</v>
      </c>
      <c r="B2000" s="202" t="s">
        <v>3250</v>
      </c>
      <c r="C2000" s="202" t="s">
        <v>2</v>
      </c>
      <c r="D2000" s="370">
        <v>1755.51</v>
      </c>
    </row>
    <row r="2001" spans="1:4" ht="13.5">
      <c r="A2001" s="202">
        <v>91337</v>
      </c>
      <c r="B2001" s="202" t="s">
        <v>3251</v>
      </c>
      <c r="C2001" s="202" t="s">
        <v>2</v>
      </c>
      <c r="D2001" s="370">
        <v>1648.37</v>
      </c>
    </row>
    <row r="2002" spans="1:4" ht="13.5">
      <c r="A2002" s="202">
        <v>100659</v>
      </c>
      <c r="B2002" s="202" t="s">
        <v>3252</v>
      </c>
      <c r="C2002" s="202" t="s">
        <v>1</v>
      </c>
      <c r="D2002" s="369">
        <v>11.1</v>
      </c>
    </row>
    <row r="2003" spans="1:4" ht="13.5">
      <c r="A2003" s="202">
        <v>100660</v>
      </c>
      <c r="B2003" s="202" t="s">
        <v>3253</v>
      </c>
      <c r="C2003" s="202" t="s">
        <v>1</v>
      </c>
      <c r="D2003" s="369">
        <v>7.77</v>
      </c>
    </row>
    <row r="2004" spans="1:4" ht="13.5">
      <c r="A2004" s="202">
        <v>100675</v>
      </c>
      <c r="B2004" s="202" t="s">
        <v>3254</v>
      </c>
      <c r="C2004" s="202" t="s">
        <v>2</v>
      </c>
      <c r="D2004" s="369">
        <v>820.11</v>
      </c>
    </row>
    <row r="2005" spans="1:4" ht="13.5">
      <c r="A2005" s="202">
        <v>100676</v>
      </c>
      <c r="B2005" s="202" t="s">
        <v>3255</v>
      </c>
      <c r="C2005" s="202" t="s">
        <v>2</v>
      </c>
      <c r="D2005" s="369">
        <v>192.58</v>
      </c>
    </row>
    <row r="2006" spans="1:4" ht="13.5">
      <c r="A2006" s="202">
        <v>100678</v>
      </c>
      <c r="B2006" s="202" t="s">
        <v>3256</v>
      </c>
      <c r="C2006" s="202" t="s">
        <v>2</v>
      </c>
      <c r="D2006" s="369">
        <v>934.42</v>
      </c>
    </row>
    <row r="2007" spans="1:4" ht="13.5">
      <c r="A2007" s="202">
        <v>100679</v>
      </c>
      <c r="B2007" s="202" t="s">
        <v>3257</v>
      </c>
      <c r="C2007" s="202" t="s">
        <v>2</v>
      </c>
      <c r="D2007" s="369">
        <v>790.89</v>
      </c>
    </row>
    <row r="2008" spans="1:4" ht="13.5">
      <c r="A2008" s="202">
        <v>100680</v>
      </c>
      <c r="B2008" s="202" t="s">
        <v>3258</v>
      </c>
      <c r="C2008" s="202" t="s">
        <v>2</v>
      </c>
      <c r="D2008" s="369">
        <v>943.98</v>
      </c>
    </row>
    <row r="2009" spans="1:4" ht="13.5">
      <c r="A2009" s="202">
        <v>100681</v>
      </c>
      <c r="B2009" s="202" t="s">
        <v>3259</v>
      </c>
      <c r="C2009" s="202" t="s">
        <v>2</v>
      </c>
      <c r="D2009" s="369">
        <v>967.28</v>
      </c>
    </row>
    <row r="2010" spans="1:4" ht="13.5">
      <c r="A2010" s="202">
        <v>100682</v>
      </c>
      <c r="B2010" s="202" t="s">
        <v>3260</v>
      </c>
      <c r="C2010" s="202" t="s">
        <v>2</v>
      </c>
      <c r="D2010" s="369">
        <v>810.36</v>
      </c>
    </row>
    <row r="2011" spans="1:4" ht="13.5">
      <c r="A2011" s="202">
        <v>100683</v>
      </c>
      <c r="B2011" s="202" t="s">
        <v>3261</v>
      </c>
      <c r="C2011" s="202" t="s">
        <v>2</v>
      </c>
      <c r="D2011" s="370">
        <v>1016.58</v>
      </c>
    </row>
    <row r="2012" spans="1:4" ht="13.5">
      <c r="A2012" s="202">
        <v>100684</v>
      </c>
      <c r="B2012" s="202" t="s">
        <v>3262</v>
      </c>
      <c r="C2012" s="202" t="s">
        <v>2</v>
      </c>
      <c r="D2012" s="369">
        <v>854.62</v>
      </c>
    </row>
    <row r="2013" spans="1:4" ht="13.5">
      <c r="A2013" s="202">
        <v>100685</v>
      </c>
      <c r="B2013" s="202" t="s">
        <v>3263</v>
      </c>
      <c r="C2013" s="202" t="s">
        <v>2</v>
      </c>
      <c r="D2013" s="370">
        <v>1057.8800000000001</v>
      </c>
    </row>
    <row r="2014" spans="1:4" ht="13.5">
      <c r="A2014" s="202">
        <v>100686</v>
      </c>
      <c r="B2014" s="202" t="s">
        <v>3264</v>
      </c>
      <c r="C2014" s="202" t="s">
        <v>2</v>
      </c>
      <c r="D2014" s="369">
        <v>895.25</v>
      </c>
    </row>
    <row r="2015" spans="1:4" ht="13.5">
      <c r="A2015" s="202">
        <v>100687</v>
      </c>
      <c r="B2015" s="202" t="s">
        <v>3265</v>
      </c>
      <c r="C2015" s="202" t="s">
        <v>2</v>
      </c>
      <c r="D2015" s="369">
        <v>942.76</v>
      </c>
    </row>
    <row r="2016" spans="1:4" ht="13.5">
      <c r="A2016" s="202">
        <v>100688</v>
      </c>
      <c r="B2016" s="202" t="s">
        <v>3266</v>
      </c>
      <c r="C2016" s="202" t="s">
        <v>2</v>
      </c>
      <c r="D2016" s="369">
        <v>799.23</v>
      </c>
    </row>
    <row r="2017" spans="1:4" ht="13.5">
      <c r="A2017" s="202">
        <v>100689</v>
      </c>
      <c r="B2017" s="202" t="s">
        <v>3267</v>
      </c>
      <c r="C2017" s="202" t="s">
        <v>2</v>
      </c>
      <c r="D2017" s="370">
        <v>1022.14</v>
      </c>
    </row>
    <row r="2018" spans="1:4" ht="13.5">
      <c r="A2018" s="202">
        <v>100690</v>
      </c>
      <c r="B2018" s="202" t="s">
        <v>3268</v>
      </c>
      <c r="C2018" s="202" t="s">
        <v>2</v>
      </c>
      <c r="D2018" s="369">
        <v>860.18</v>
      </c>
    </row>
    <row r="2019" spans="1:4" ht="13.5">
      <c r="A2019" s="202">
        <v>100691</v>
      </c>
      <c r="B2019" s="202" t="s">
        <v>3269</v>
      </c>
      <c r="C2019" s="202" t="s">
        <v>2</v>
      </c>
      <c r="D2019" s="370">
        <v>1548.05</v>
      </c>
    </row>
    <row r="2020" spans="1:4" ht="13.5">
      <c r="A2020" s="202">
        <v>100692</v>
      </c>
      <c r="B2020" s="202" t="s">
        <v>3270</v>
      </c>
      <c r="C2020" s="202" t="s">
        <v>2</v>
      </c>
      <c r="D2020" s="370">
        <v>1386.09</v>
      </c>
    </row>
    <row r="2021" spans="1:4" ht="13.5">
      <c r="A2021" s="202">
        <v>100693</v>
      </c>
      <c r="B2021" s="202" t="s">
        <v>3271</v>
      </c>
      <c r="C2021" s="202" t="s">
        <v>2</v>
      </c>
      <c r="D2021" s="370">
        <v>1906.72</v>
      </c>
    </row>
    <row r="2022" spans="1:4" ht="13.5">
      <c r="A2022" s="202">
        <v>100694</v>
      </c>
      <c r="B2022" s="202" t="s">
        <v>3272</v>
      </c>
      <c r="C2022" s="202" t="s">
        <v>2</v>
      </c>
      <c r="D2022" s="370">
        <v>1744.76</v>
      </c>
    </row>
    <row r="2023" spans="1:4" ht="13.5">
      <c r="A2023" s="202">
        <v>100695</v>
      </c>
      <c r="B2023" s="202" t="s">
        <v>3273</v>
      </c>
      <c r="C2023" s="202" t="s">
        <v>2</v>
      </c>
      <c r="D2023" s="369">
        <v>64.900000000000006</v>
      </c>
    </row>
    <row r="2024" spans="1:4" ht="13.5">
      <c r="A2024" s="202">
        <v>100696</v>
      </c>
      <c r="B2024" s="202" t="s">
        <v>3274</v>
      </c>
      <c r="C2024" s="202" t="s">
        <v>2</v>
      </c>
      <c r="D2024" s="369">
        <v>72.12</v>
      </c>
    </row>
    <row r="2025" spans="1:4" ht="13.5">
      <c r="A2025" s="202">
        <v>100697</v>
      </c>
      <c r="B2025" s="202" t="s">
        <v>3275</v>
      </c>
      <c r="C2025" s="202" t="s">
        <v>2</v>
      </c>
      <c r="D2025" s="369">
        <v>79.37</v>
      </c>
    </row>
    <row r="2026" spans="1:4" ht="13.5">
      <c r="A2026" s="202">
        <v>100698</v>
      </c>
      <c r="B2026" s="202" t="s">
        <v>3276</v>
      </c>
      <c r="C2026" s="202" t="s">
        <v>2</v>
      </c>
      <c r="D2026" s="369">
        <v>86.61</v>
      </c>
    </row>
    <row r="2027" spans="1:4" ht="13.5">
      <c r="A2027" s="202">
        <v>100699</v>
      </c>
      <c r="B2027" s="202" t="s">
        <v>3277</v>
      </c>
      <c r="C2027" s="202" t="s">
        <v>2</v>
      </c>
      <c r="D2027" s="369">
        <v>103.49</v>
      </c>
    </row>
    <row r="2028" spans="1:4" ht="13.5">
      <c r="A2028" s="202">
        <v>100700</v>
      </c>
      <c r="B2028" s="202" t="s">
        <v>3278</v>
      </c>
      <c r="C2028" s="202" t="s">
        <v>2</v>
      </c>
      <c r="D2028" s="369">
        <v>774.59</v>
      </c>
    </row>
    <row r="2029" spans="1:4" ht="13.5">
      <c r="A2029" s="202">
        <v>100712</v>
      </c>
      <c r="B2029" s="202" t="s">
        <v>3279</v>
      </c>
      <c r="C2029" s="202" t="s">
        <v>2</v>
      </c>
      <c r="D2029" s="369">
        <v>787.06</v>
      </c>
    </row>
    <row r="2030" spans="1:4" ht="13.5">
      <c r="A2030" s="202">
        <v>100665</v>
      </c>
      <c r="B2030" s="202" t="s">
        <v>3280</v>
      </c>
      <c r="C2030" s="202" t="s">
        <v>4</v>
      </c>
      <c r="D2030" s="370">
        <v>1197.53</v>
      </c>
    </row>
    <row r="2031" spans="1:4" ht="13.5">
      <c r="A2031" s="202">
        <v>100666</v>
      </c>
      <c r="B2031" s="202" t="s">
        <v>3281</v>
      </c>
      <c r="C2031" s="202" t="s">
        <v>4</v>
      </c>
      <c r="D2031" s="369">
        <v>942.3</v>
      </c>
    </row>
    <row r="2032" spans="1:4" ht="13.5">
      <c r="A2032" s="202">
        <v>100667</v>
      </c>
      <c r="B2032" s="202" t="s">
        <v>3282</v>
      </c>
      <c r="C2032" s="202" t="s">
        <v>4</v>
      </c>
      <c r="D2032" s="370">
        <v>1558.35</v>
      </c>
    </row>
    <row r="2033" spans="1:4" ht="13.5">
      <c r="A2033" s="202">
        <v>100668</v>
      </c>
      <c r="B2033" s="202" t="s">
        <v>3283</v>
      </c>
      <c r="C2033" s="202" t="s">
        <v>4</v>
      </c>
      <c r="D2033" s="370">
        <v>1839.59</v>
      </c>
    </row>
    <row r="2034" spans="1:4" ht="13.5">
      <c r="A2034" s="202">
        <v>100669</v>
      </c>
      <c r="B2034" s="202" t="s">
        <v>3284</v>
      </c>
      <c r="C2034" s="202" t="s">
        <v>4</v>
      </c>
      <c r="D2034" s="370">
        <v>1113.06</v>
      </c>
    </row>
    <row r="2035" spans="1:4" ht="13.5">
      <c r="A2035" s="202">
        <v>100670</v>
      </c>
      <c r="B2035" s="202" t="s">
        <v>3285</v>
      </c>
      <c r="C2035" s="202" t="s">
        <v>4</v>
      </c>
      <c r="D2035" s="370">
        <v>1500.49</v>
      </c>
    </row>
    <row r="2036" spans="1:4" ht="13.5">
      <c r="A2036" s="202">
        <v>100671</v>
      </c>
      <c r="B2036" s="202" t="s">
        <v>3286</v>
      </c>
      <c r="C2036" s="202" t="s">
        <v>4</v>
      </c>
      <c r="D2036" s="370">
        <v>1867.27</v>
      </c>
    </row>
    <row r="2037" spans="1:4" ht="13.5">
      <c r="A2037" s="202">
        <v>100672</v>
      </c>
      <c r="B2037" s="202" t="s">
        <v>3287</v>
      </c>
      <c r="C2037" s="202" t="s">
        <v>4</v>
      </c>
      <c r="D2037" s="370">
        <v>1198.0899999999999</v>
      </c>
    </row>
    <row r="2038" spans="1:4" ht="13.5">
      <c r="A2038" s="202">
        <v>100701</v>
      </c>
      <c r="B2038" s="202" t="s">
        <v>3288</v>
      </c>
      <c r="C2038" s="202" t="s">
        <v>4</v>
      </c>
      <c r="D2038" s="369">
        <v>554.64</v>
      </c>
    </row>
    <row r="2039" spans="1:4" ht="13.5">
      <c r="A2039" s="202">
        <v>94559</v>
      </c>
      <c r="B2039" s="202" t="s">
        <v>3289</v>
      </c>
      <c r="C2039" s="202" t="s">
        <v>4</v>
      </c>
      <c r="D2039" s="369">
        <v>663.07</v>
      </c>
    </row>
    <row r="2040" spans="1:4" ht="13.5">
      <c r="A2040" s="202">
        <v>94562</v>
      </c>
      <c r="B2040" s="202" t="s">
        <v>3290</v>
      </c>
      <c r="C2040" s="202" t="s">
        <v>4</v>
      </c>
      <c r="D2040" s="369">
        <v>610.51</v>
      </c>
    </row>
    <row r="2041" spans="1:4" ht="13.5">
      <c r="A2041" s="202">
        <v>94587</v>
      </c>
      <c r="B2041" s="202" t="s">
        <v>3291</v>
      </c>
      <c r="C2041" s="202" t="s">
        <v>1</v>
      </c>
      <c r="D2041" s="369">
        <v>62.99</v>
      </c>
    </row>
    <row r="2042" spans="1:4" ht="13.5">
      <c r="A2042" s="202">
        <v>94588</v>
      </c>
      <c r="B2042" s="202" t="s">
        <v>3292</v>
      </c>
      <c r="C2042" s="202" t="s">
        <v>1</v>
      </c>
      <c r="D2042" s="369">
        <v>54.67</v>
      </c>
    </row>
    <row r="2043" spans="1:4" ht="13.5">
      <c r="A2043" s="202">
        <v>99837</v>
      </c>
      <c r="B2043" s="202" t="s">
        <v>17719</v>
      </c>
      <c r="C2043" s="202" t="s">
        <v>1</v>
      </c>
      <c r="D2043" s="369">
        <v>828.84</v>
      </c>
    </row>
    <row r="2044" spans="1:4" ht="13.5">
      <c r="A2044" s="202">
        <v>99839</v>
      </c>
      <c r="B2044" s="202" t="s">
        <v>17720</v>
      </c>
      <c r="C2044" s="202" t="s">
        <v>1</v>
      </c>
      <c r="D2044" s="369">
        <v>599.46</v>
      </c>
    </row>
    <row r="2045" spans="1:4" ht="13.5">
      <c r="A2045" s="202">
        <v>99841</v>
      </c>
      <c r="B2045" s="202" t="s">
        <v>17721</v>
      </c>
      <c r="C2045" s="202" t="s">
        <v>1</v>
      </c>
      <c r="D2045" s="370">
        <v>1082.23</v>
      </c>
    </row>
    <row r="2046" spans="1:4" ht="13.5">
      <c r="A2046" s="202">
        <v>99855</v>
      </c>
      <c r="B2046" s="202" t="s">
        <v>17722</v>
      </c>
      <c r="C2046" s="202" t="s">
        <v>1</v>
      </c>
      <c r="D2046" s="369">
        <v>150.43</v>
      </c>
    </row>
    <row r="2047" spans="1:4" ht="13.5">
      <c r="A2047" s="202">
        <v>99857</v>
      </c>
      <c r="B2047" s="202" t="s">
        <v>17723</v>
      </c>
      <c r="C2047" s="202" t="s">
        <v>1</v>
      </c>
      <c r="D2047" s="369">
        <v>96.86</v>
      </c>
    </row>
    <row r="2048" spans="1:4" ht="13.5">
      <c r="A2048" s="202">
        <v>99861</v>
      </c>
      <c r="B2048" s="202" t="s">
        <v>3293</v>
      </c>
      <c r="C2048" s="202" t="s">
        <v>4</v>
      </c>
      <c r="D2048" s="369">
        <v>649.4</v>
      </c>
    </row>
    <row r="2049" spans="1:4" ht="13.5">
      <c r="A2049" s="202">
        <v>99862</v>
      </c>
      <c r="B2049" s="202" t="s">
        <v>3294</v>
      </c>
      <c r="C2049" s="202" t="s">
        <v>4</v>
      </c>
      <c r="D2049" s="369">
        <v>622.24</v>
      </c>
    </row>
    <row r="2050" spans="1:4" ht="13.5">
      <c r="A2050" s="202">
        <v>90838</v>
      </c>
      <c r="B2050" s="202" t="s">
        <v>3295</v>
      </c>
      <c r="C2050" s="202" t="s">
        <v>2</v>
      </c>
      <c r="D2050" s="370">
        <v>1408.97</v>
      </c>
    </row>
    <row r="2051" spans="1:4" ht="13.5">
      <c r="A2051" s="202">
        <v>91338</v>
      </c>
      <c r="B2051" s="202" t="s">
        <v>3296</v>
      </c>
      <c r="C2051" s="202" t="s">
        <v>4</v>
      </c>
      <c r="D2051" s="369">
        <v>796.79</v>
      </c>
    </row>
    <row r="2052" spans="1:4" ht="13.5">
      <c r="A2052" s="202">
        <v>91341</v>
      </c>
      <c r="B2052" s="202" t="s">
        <v>3297</v>
      </c>
      <c r="C2052" s="202" t="s">
        <v>4</v>
      </c>
      <c r="D2052" s="369">
        <v>621.39</v>
      </c>
    </row>
    <row r="2053" spans="1:4" ht="13.5">
      <c r="A2053" s="202">
        <v>94805</v>
      </c>
      <c r="B2053" s="202" t="s">
        <v>3298</v>
      </c>
      <c r="C2053" s="202" t="s">
        <v>2</v>
      </c>
      <c r="D2053" s="369">
        <v>788.81</v>
      </c>
    </row>
    <row r="2054" spans="1:4" ht="13.5">
      <c r="A2054" s="202">
        <v>94806</v>
      </c>
      <c r="B2054" s="202" t="s">
        <v>3299</v>
      </c>
      <c r="C2054" s="202" t="s">
        <v>2</v>
      </c>
      <c r="D2054" s="369">
        <v>656.08</v>
      </c>
    </row>
    <row r="2055" spans="1:4" ht="13.5">
      <c r="A2055" s="202">
        <v>94807</v>
      </c>
      <c r="B2055" s="202" t="s">
        <v>3300</v>
      </c>
      <c r="C2055" s="202" t="s">
        <v>2</v>
      </c>
      <c r="D2055" s="369">
        <v>599.16</v>
      </c>
    </row>
    <row r="2056" spans="1:4" ht="13.5">
      <c r="A2056" s="202">
        <v>100702</v>
      </c>
      <c r="B2056" s="202" t="s">
        <v>3301</v>
      </c>
      <c r="C2056" s="202" t="s">
        <v>4</v>
      </c>
      <c r="D2056" s="369">
        <v>440.22</v>
      </c>
    </row>
    <row r="2057" spans="1:4" ht="13.5">
      <c r="A2057" s="202">
        <v>102188</v>
      </c>
      <c r="B2057" s="202" t="s">
        <v>6016</v>
      </c>
      <c r="C2057" s="202" t="s">
        <v>2</v>
      </c>
      <c r="D2057" s="369">
        <v>777.03</v>
      </c>
    </row>
    <row r="2058" spans="1:4" ht="13.5">
      <c r="A2058" s="202">
        <v>102189</v>
      </c>
      <c r="B2058" s="202" t="s">
        <v>6017</v>
      </c>
      <c r="C2058" s="202" t="s">
        <v>2</v>
      </c>
      <c r="D2058" s="369">
        <v>219.29</v>
      </c>
    </row>
    <row r="2059" spans="1:4" ht="13.5">
      <c r="A2059" s="202">
        <v>100703</v>
      </c>
      <c r="B2059" s="202" t="s">
        <v>3302</v>
      </c>
      <c r="C2059" s="202" t="s">
        <v>2</v>
      </c>
      <c r="D2059" s="369">
        <v>33.130000000000003</v>
      </c>
    </row>
    <row r="2060" spans="1:4" ht="13.5">
      <c r="A2060" s="202">
        <v>100704</v>
      </c>
      <c r="B2060" s="202" t="s">
        <v>3303</v>
      </c>
      <c r="C2060" s="202" t="s">
        <v>2</v>
      </c>
      <c r="D2060" s="369">
        <v>69.319999999999993</v>
      </c>
    </row>
    <row r="2061" spans="1:4" ht="13.5">
      <c r="A2061" s="202">
        <v>100705</v>
      </c>
      <c r="B2061" s="202" t="s">
        <v>3304</v>
      </c>
      <c r="C2061" s="202" t="s">
        <v>2</v>
      </c>
      <c r="D2061" s="369">
        <v>81.42</v>
      </c>
    </row>
    <row r="2062" spans="1:4" ht="13.5">
      <c r="A2062" s="202">
        <v>100706</v>
      </c>
      <c r="B2062" s="202" t="s">
        <v>3305</v>
      </c>
      <c r="C2062" s="202" t="s">
        <v>2</v>
      </c>
      <c r="D2062" s="369">
        <v>74.55</v>
      </c>
    </row>
    <row r="2063" spans="1:4" ht="13.5">
      <c r="A2063" s="202">
        <v>100707</v>
      </c>
      <c r="B2063" s="202" t="s">
        <v>3306</v>
      </c>
      <c r="C2063" s="202" t="s">
        <v>2</v>
      </c>
      <c r="D2063" s="369">
        <v>146.66999999999999</v>
      </c>
    </row>
    <row r="2064" spans="1:4" ht="13.5">
      <c r="A2064" s="202">
        <v>100708</v>
      </c>
      <c r="B2064" s="202" t="s">
        <v>3307</v>
      </c>
      <c r="C2064" s="202" t="s">
        <v>2</v>
      </c>
      <c r="D2064" s="369">
        <v>182.8</v>
      </c>
    </row>
    <row r="2065" spans="1:4" ht="13.5">
      <c r="A2065" s="202">
        <v>100709</v>
      </c>
      <c r="B2065" s="202" t="s">
        <v>3308</v>
      </c>
      <c r="C2065" s="202" t="s">
        <v>2</v>
      </c>
      <c r="D2065" s="369">
        <v>47.92</v>
      </c>
    </row>
    <row r="2066" spans="1:4" ht="13.5">
      <c r="A2066" s="202">
        <v>100710</v>
      </c>
      <c r="B2066" s="202" t="s">
        <v>3309</v>
      </c>
      <c r="C2066" s="202" t="s">
        <v>2</v>
      </c>
      <c r="D2066" s="369">
        <v>107.7</v>
      </c>
    </row>
    <row r="2067" spans="1:4" ht="13.5">
      <c r="A2067" s="202">
        <v>102151</v>
      </c>
      <c r="B2067" s="202" t="s">
        <v>6018</v>
      </c>
      <c r="C2067" s="202" t="s">
        <v>4</v>
      </c>
      <c r="D2067" s="369">
        <v>168.45</v>
      </c>
    </row>
    <row r="2068" spans="1:4" ht="13.5">
      <c r="A2068" s="202">
        <v>102152</v>
      </c>
      <c r="B2068" s="202" t="s">
        <v>6019</v>
      </c>
      <c r="C2068" s="202" t="s">
        <v>4</v>
      </c>
      <c r="D2068" s="369">
        <v>186.58</v>
      </c>
    </row>
    <row r="2069" spans="1:4" ht="13.5">
      <c r="A2069" s="202">
        <v>102153</v>
      </c>
      <c r="B2069" s="202" t="s">
        <v>6020</v>
      </c>
      <c r="C2069" s="202" t="s">
        <v>4</v>
      </c>
      <c r="D2069" s="369">
        <v>234.91</v>
      </c>
    </row>
    <row r="2070" spans="1:4" ht="13.5">
      <c r="A2070" s="202">
        <v>102154</v>
      </c>
      <c r="B2070" s="202" t="s">
        <v>6021</v>
      </c>
      <c r="C2070" s="202" t="s">
        <v>4</v>
      </c>
      <c r="D2070" s="369">
        <v>202.6</v>
      </c>
    </row>
    <row r="2071" spans="1:4" ht="13.5">
      <c r="A2071" s="202">
        <v>102155</v>
      </c>
      <c r="B2071" s="202" t="s">
        <v>6022</v>
      </c>
      <c r="C2071" s="202" t="s">
        <v>4</v>
      </c>
      <c r="D2071" s="369">
        <v>242.14</v>
      </c>
    </row>
    <row r="2072" spans="1:4" ht="13.5">
      <c r="A2072" s="202">
        <v>102156</v>
      </c>
      <c r="B2072" s="202" t="s">
        <v>6023</v>
      </c>
      <c r="C2072" s="202" t="s">
        <v>4</v>
      </c>
      <c r="D2072" s="369">
        <v>231.06</v>
      </c>
    </row>
    <row r="2073" spans="1:4" ht="13.5">
      <c r="A2073" s="202">
        <v>102157</v>
      </c>
      <c r="B2073" s="202" t="s">
        <v>6024</v>
      </c>
      <c r="C2073" s="202" t="s">
        <v>4</v>
      </c>
      <c r="D2073" s="369">
        <v>315.64999999999998</v>
      </c>
    </row>
    <row r="2074" spans="1:4" ht="13.5">
      <c r="A2074" s="202">
        <v>102158</v>
      </c>
      <c r="B2074" s="202" t="s">
        <v>6025</v>
      </c>
      <c r="C2074" s="202" t="s">
        <v>4</v>
      </c>
      <c r="D2074" s="369">
        <v>318.7</v>
      </c>
    </row>
    <row r="2075" spans="1:4" ht="13.5">
      <c r="A2075" s="202">
        <v>102159</v>
      </c>
      <c r="B2075" s="202" t="s">
        <v>6026</v>
      </c>
      <c r="C2075" s="202" t="s">
        <v>4</v>
      </c>
      <c r="D2075" s="369">
        <v>379.16</v>
      </c>
    </row>
    <row r="2076" spans="1:4" ht="13.5">
      <c r="A2076" s="202">
        <v>102160</v>
      </c>
      <c r="B2076" s="202" t="s">
        <v>6027</v>
      </c>
      <c r="C2076" s="202" t="s">
        <v>4</v>
      </c>
      <c r="D2076" s="369">
        <v>162.41</v>
      </c>
    </row>
    <row r="2077" spans="1:4" ht="13.5">
      <c r="A2077" s="202">
        <v>102161</v>
      </c>
      <c r="B2077" s="202" t="s">
        <v>17724</v>
      </c>
      <c r="C2077" s="202" t="s">
        <v>4</v>
      </c>
      <c r="D2077" s="369">
        <v>274.73</v>
      </c>
    </row>
    <row r="2078" spans="1:4" ht="13.5">
      <c r="A2078" s="202">
        <v>102162</v>
      </c>
      <c r="B2078" s="202" t="s">
        <v>17725</v>
      </c>
      <c r="C2078" s="202" t="s">
        <v>4</v>
      </c>
      <c r="D2078" s="369">
        <v>292.86</v>
      </c>
    </row>
    <row r="2079" spans="1:4" ht="13.5">
      <c r="A2079" s="202">
        <v>102163</v>
      </c>
      <c r="B2079" s="202" t="s">
        <v>17726</v>
      </c>
      <c r="C2079" s="202" t="s">
        <v>4</v>
      </c>
      <c r="D2079" s="369">
        <v>341.19</v>
      </c>
    </row>
    <row r="2080" spans="1:4" ht="13.5">
      <c r="A2080" s="202">
        <v>102164</v>
      </c>
      <c r="B2080" s="202" t="s">
        <v>17727</v>
      </c>
      <c r="C2080" s="202" t="s">
        <v>4</v>
      </c>
      <c r="D2080" s="369">
        <v>289.32</v>
      </c>
    </row>
    <row r="2081" spans="1:4" ht="13.5">
      <c r="A2081" s="202">
        <v>102165</v>
      </c>
      <c r="B2081" s="202" t="s">
        <v>17728</v>
      </c>
      <c r="C2081" s="202" t="s">
        <v>4</v>
      </c>
      <c r="D2081" s="369">
        <v>328.86</v>
      </c>
    </row>
    <row r="2082" spans="1:4" ht="13.5">
      <c r="A2082" s="202">
        <v>102166</v>
      </c>
      <c r="B2082" s="202" t="s">
        <v>17729</v>
      </c>
      <c r="C2082" s="202" t="s">
        <v>4</v>
      </c>
      <c r="D2082" s="369">
        <v>298.2</v>
      </c>
    </row>
    <row r="2083" spans="1:4" ht="13.5">
      <c r="A2083" s="202">
        <v>102167</v>
      </c>
      <c r="B2083" s="202" t="s">
        <v>17730</v>
      </c>
      <c r="C2083" s="202" t="s">
        <v>4</v>
      </c>
      <c r="D2083" s="369">
        <v>382.79</v>
      </c>
    </row>
    <row r="2084" spans="1:4" ht="13.5">
      <c r="A2084" s="202">
        <v>102168</v>
      </c>
      <c r="B2084" s="202" t="s">
        <v>17731</v>
      </c>
      <c r="C2084" s="202" t="s">
        <v>4</v>
      </c>
      <c r="D2084" s="369">
        <v>368.47</v>
      </c>
    </row>
    <row r="2085" spans="1:4" ht="13.5">
      <c r="A2085" s="202">
        <v>102169</v>
      </c>
      <c r="B2085" s="202" t="s">
        <v>17732</v>
      </c>
      <c r="C2085" s="202" t="s">
        <v>4</v>
      </c>
      <c r="D2085" s="369">
        <v>422.5</v>
      </c>
    </row>
    <row r="2086" spans="1:4" ht="13.5">
      <c r="A2086" s="202">
        <v>102170</v>
      </c>
      <c r="B2086" s="202" t="s">
        <v>17733</v>
      </c>
      <c r="C2086" s="202" t="s">
        <v>4</v>
      </c>
      <c r="D2086" s="369">
        <v>268.69</v>
      </c>
    </row>
    <row r="2087" spans="1:4" ht="13.5">
      <c r="A2087" s="202">
        <v>102171</v>
      </c>
      <c r="B2087" s="202" t="s">
        <v>17734</v>
      </c>
      <c r="C2087" s="202" t="s">
        <v>4</v>
      </c>
      <c r="D2087" s="369">
        <v>482.66</v>
      </c>
    </row>
    <row r="2088" spans="1:4" ht="13.5">
      <c r="A2088" s="202">
        <v>102172</v>
      </c>
      <c r="B2088" s="202" t="s">
        <v>17735</v>
      </c>
      <c r="C2088" s="202" t="s">
        <v>4</v>
      </c>
      <c r="D2088" s="369">
        <v>467.37</v>
      </c>
    </row>
    <row r="2089" spans="1:4" ht="13.5">
      <c r="A2089" s="202">
        <v>102176</v>
      </c>
      <c r="B2089" s="202" t="s">
        <v>17736</v>
      </c>
      <c r="C2089" s="202" t="s">
        <v>4</v>
      </c>
      <c r="D2089" s="369">
        <v>860.45</v>
      </c>
    </row>
    <row r="2090" spans="1:4" ht="13.5">
      <c r="A2090" s="202">
        <v>102177</v>
      </c>
      <c r="B2090" s="202" t="s">
        <v>17737</v>
      </c>
      <c r="C2090" s="202" t="s">
        <v>4</v>
      </c>
      <c r="D2090" s="370">
        <v>1718.48</v>
      </c>
    </row>
    <row r="2091" spans="1:4" ht="13.5">
      <c r="A2091" s="202">
        <v>102178</v>
      </c>
      <c r="B2091" s="202" t="s">
        <v>17738</v>
      </c>
      <c r="C2091" s="202" t="s">
        <v>4</v>
      </c>
      <c r="D2091" s="370">
        <v>1969.95</v>
      </c>
    </row>
    <row r="2092" spans="1:4" ht="13.5">
      <c r="A2092" s="202">
        <v>102179</v>
      </c>
      <c r="B2092" s="202" t="s">
        <v>17739</v>
      </c>
      <c r="C2092" s="202" t="s">
        <v>4</v>
      </c>
      <c r="D2092" s="369">
        <v>346.41</v>
      </c>
    </row>
    <row r="2093" spans="1:4" ht="13.5">
      <c r="A2093" s="202">
        <v>102180</v>
      </c>
      <c r="B2093" s="202" t="s">
        <v>17740</v>
      </c>
      <c r="C2093" s="202" t="s">
        <v>4</v>
      </c>
      <c r="D2093" s="369">
        <v>402.76</v>
      </c>
    </row>
    <row r="2094" spans="1:4" ht="13.5">
      <c r="A2094" s="202">
        <v>102181</v>
      </c>
      <c r="B2094" s="202" t="s">
        <v>17741</v>
      </c>
      <c r="C2094" s="202" t="s">
        <v>4</v>
      </c>
      <c r="D2094" s="369">
        <v>478.65</v>
      </c>
    </row>
    <row r="2095" spans="1:4" ht="13.5">
      <c r="A2095" s="202">
        <v>102182</v>
      </c>
      <c r="B2095" s="202" t="s">
        <v>6028</v>
      </c>
      <c r="C2095" s="202" t="s">
        <v>2</v>
      </c>
      <c r="D2095" s="369">
        <v>974.56</v>
      </c>
    </row>
    <row r="2096" spans="1:4" ht="13.5">
      <c r="A2096" s="202">
        <v>102183</v>
      </c>
      <c r="B2096" s="202" t="s">
        <v>6029</v>
      </c>
      <c r="C2096" s="202" t="s">
        <v>2</v>
      </c>
      <c r="D2096" s="370">
        <v>1960.77</v>
      </c>
    </row>
    <row r="2097" spans="1:4" ht="13.5">
      <c r="A2097" s="202">
        <v>102184</v>
      </c>
      <c r="B2097" s="202" t="s">
        <v>6030</v>
      </c>
      <c r="C2097" s="202" t="s">
        <v>2</v>
      </c>
      <c r="D2097" s="370">
        <v>1729.96</v>
      </c>
    </row>
    <row r="2098" spans="1:4" ht="13.5">
      <c r="A2098" s="202">
        <v>102185</v>
      </c>
      <c r="B2098" s="202" t="s">
        <v>6031</v>
      </c>
      <c r="C2098" s="202" t="s">
        <v>2</v>
      </c>
      <c r="D2098" s="370">
        <v>3471.23</v>
      </c>
    </row>
    <row r="2099" spans="1:4" ht="13.5">
      <c r="A2099" s="202">
        <v>102190</v>
      </c>
      <c r="B2099" s="202" t="s">
        <v>6032</v>
      </c>
      <c r="C2099" s="202" t="s">
        <v>4</v>
      </c>
      <c r="D2099" s="369">
        <v>17.88</v>
      </c>
    </row>
    <row r="2100" spans="1:4" ht="13.5">
      <c r="A2100" s="202">
        <v>102191</v>
      </c>
      <c r="B2100" s="202" t="s">
        <v>6033</v>
      </c>
      <c r="C2100" s="202" t="s">
        <v>4</v>
      </c>
      <c r="D2100" s="369">
        <v>21.72</v>
      </c>
    </row>
    <row r="2101" spans="1:4" ht="13.5">
      <c r="A2101" s="202">
        <v>102192</v>
      </c>
      <c r="B2101" s="202" t="s">
        <v>6034</v>
      </c>
      <c r="C2101" s="202" t="s">
        <v>4</v>
      </c>
      <c r="D2101" s="369">
        <v>15.51</v>
      </c>
    </row>
    <row r="2102" spans="1:4" ht="13.5">
      <c r="A2102" s="202">
        <v>94569</v>
      </c>
      <c r="B2102" s="202" t="s">
        <v>3310</v>
      </c>
      <c r="C2102" s="202" t="s">
        <v>4</v>
      </c>
      <c r="D2102" s="369">
        <v>643.08000000000004</v>
      </c>
    </row>
    <row r="2103" spans="1:4" ht="13.5">
      <c r="A2103" s="202">
        <v>94570</v>
      </c>
      <c r="B2103" s="202" t="s">
        <v>3311</v>
      </c>
      <c r="C2103" s="202" t="s">
        <v>4</v>
      </c>
      <c r="D2103" s="369">
        <v>331.72</v>
      </c>
    </row>
    <row r="2104" spans="1:4" ht="13.5">
      <c r="A2104" s="202">
        <v>94572</v>
      </c>
      <c r="B2104" s="202" t="s">
        <v>3312</v>
      </c>
      <c r="C2104" s="202" t="s">
        <v>4</v>
      </c>
      <c r="D2104" s="369">
        <v>472.42</v>
      </c>
    </row>
    <row r="2105" spans="1:4" ht="13.5">
      <c r="A2105" s="202">
        <v>94573</v>
      </c>
      <c r="B2105" s="202" t="s">
        <v>3313</v>
      </c>
      <c r="C2105" s="202" t="s">
        <v>4</v>
      </c>
      <c r="D2105" s="369">
        <v>385.49</v>
      </c>
    </row>
    <row r="2106" spans="1:4" ht="13.5">
      <c r="A2106" s="202">
        <v>94580</v>
      </c>
      <c r="B2106" s="202" t="s">
        <v>3314</v>
      </c>
      <c r="C2106" s="202" t="s">
        <v>4</v>
      </c>
      <c r="D2106" s="369">
        <v>527.51</v>
      </c>
    </row>
    <row r="2107" spans="1:4" ht="13.5">
      <c r="A2107" s="202">
        <v>94589</v>
      </c>
      <c r="B2107" s="202" t="s">
        <v>7469</v>
      </c>
      <c r="C2107" s="202" t="s">
        <v>1</v>
      </c>
      <c r="D2107" s="369">
        <v>21.28</v>
      </c>
    </row>
    <row r="2108" spans="1:4" ht="13.5">
      <c r="A2108" s="202">
        <v>94590</v>
      </c>
      <c r="B2108" s="202" t="s">
        <v>7470</v>
      </c>
      <c r="C2108" s="202" t="s">
        <v>1</v>
      </c>
      <c r="D2108" s="369">
        <v>17.420000000000002</v>
      </c>
    </row>
    <row r="2109" spans="1:4" ht="13.5">
      <c r="A2109" s="202">
        <v>100674</v>
      </c>
      <c r="B2109" s="202" t="s">
        <v>3315</v>
      </c>
      <c r="C2109" s="202" t="s">
        <v>4</v>
      </c>
      <c r="D2109" s="369">
        <v>689.59</v>
      </c>
    </row>
    <row r="2110" spans="1:4" ht="13.5">
      <c r="A2110" s="202">
        <v>101096</v>
      </c>
      <c r="B2110" s="202" t="s">
        <v>19003</v>
      </c>
      <c r="C2110" s="202" t="s">
        <v>7</v>
      </c>
      <c r="D2110" s="370">
        <v>1313.29</v>
      </c>
    </row>
    <row r="2111" spans="1:4" ht="13.5">
      <c r="A2111" s="202">
        <v>101097</v>
      </c>
      <c r="B2111" s="202" t="s">
        <v>19004</v>
      </c>
      <c r="C2111" s="202" t="s">
        <v>7</v>
      </c>
      <c r="D2111" s="370">
        <v>1243.74</v>
      </c>
    </row>
    <row r="2112" spans="1:4" ht="13.5">
      <c r="A2112" s="202">
        <v>101098</v>
      </c>
      <c r="B2112" s="202" t="s">
        <v>19005</v>
      </c>
      <c r="C2112" s="202" t="s">
        <v>7</v>
      </c>
      <c r="D2112" s="370">
        <v>1158.18</v>
      </c>
    </row>
    <row r="2113" spans="1:4" ht="13.5">
      <c r="A2113" s="202">
        <v>101099</v>
      </c>
      <c r="B2113" s="202" t="s">
        <v>19006</v>
      </c>
      <c r="C2113" s="202" t="s">
        <v>7</v>
      </c>
      <c r="D2113" s="370">
        <v>1057.6300000000001</v>
      </c>
    </row>
    <row r="2114" spans="1:4" ht="13.5">
      <c r="A2114" s="202">
        <v>101100</v>
      </c>
      <c r="B2114" s="202" t="s">
        <v>19007</v>
      </c>
      <c r="C2114" s="202" t="s">
        <v>7</v>
      </c>
      <c r="D2114" s="369">
        <v>962.74</v>
      </c>
    </row>
    <row r="2115" spans="1:4" ht="13.5">
      <c r="A2115" s="202">
        <v>101101</v>
      </c>
      <c r="B2115" s="202" t="s">
        <v>19008</v>
      </c>
      <c r="C2115" s="202" t="s">
        <v>7</v>
      </c>
      <c r="D2115" s="369">
        <v>941.76</v>
      </c>
    </row>
    <row r="2116" spans="1:4" ht="13.5">
      <c r="A2116" s="202">
        <v>101102</v>
      </c>
      <c r="B2116" s="202" t="s">
        <v>19009</v>
      </c>
      <c r="C2116" s="202" t="s">
        <v>7</v>
      </c>
      <c r="D2116" s="369">
        <v>923.18</v>
      </c>
    </row>
    <row r="2117" spans="1:4" ht="13.5">
      <c r="A2117" s="202">
        <v>101103</v>
      </c>
      <c r="B2117" s="202" t="s">
        <v>19010</v>
      </c>
      <c r="C2117" s="202" t="s">
        <v>7</v>
      </c>
      <c r="D2117" s="369">
        <v>866.16</v>
      </c>
    </row>
    <row r="2118" spans="1:4" ht="13.5">
      <c r="A2118" s="202">
        <v>101104</v>
      </c>
      <c r="B2118" s="202" t="s">
        <v>19011</v>
      </c>
      <c r="C2118" s="202" t="s">
        <v>7</v>
      </c>
      <c r="D2118" s="370">
        <v>1389.11</v>
      </c>
    </row>
    <row r="2119" spans="1:4" ht="13.5">
      <c r="A2119" s="202">
        <v>101105</v>
      </c>
      <c r="B2119" s="202" t="s">
        <v>19012</v>
      </c>
      <c r="C2119" s="202" t="s">
        <v>7</v>
      </c>
      <c r="D2119" s="370">
        <v>1318.53</v>
      </c>
    </row>
    <row r="2120" spans="1:4" ht="13.5">
      <c r="A2120" s="202">
        <v>101106</v>
      </c>
      <c r="B2120" s="202" t="s">
        <v>19013</v>
      </c>
      <c r="C2120" s="202" t="s">
        <v>7</v>
      </c>
      <c r="D2120" s="370">
        <v>1231.8499999999999</v>
      </c>
    </row>
    <row r="2121" spans="1:4" ht="13.5">
      <c r="A2121" s="202">
        <v>101107</v>
      </c>
      <c r="B2121" s="202" t="s">
        <v>19014</v>
      </c>
      <c r="C2121" s="202" t="s">
        <v>7</v>
      </c>
      <c r="D2121" s="370">
        <v>1129.21</v>
      </c>
    </row>
    <row r="2122" spans="1:4" ht="13.5">
      <c r="A2122" s="202">
        <v>101108</v>
      </c>
      <c r="B2122" s="202" t="s">
        <v>19015</v>
      </c>
      <c r="C2122" s="202" t="s">
        <v>7</v>
      </c>
      <c r="D2122" s="370">
        <v>1032.54</v>
      </c>
    </row>
    <row r="2123" spans="1:4" ht="13.5">
      <c r="A2123" s="202">
        <v>101109</v>
      </c>
      <c r="B2123" s="202" t="s">
        <v>19016</v>
      </c>
      <c r="C2123" s="202" t="s">
        <v>7</v>
      </c>
      <c r="D2123" s="370">
        <v>1010.86</v>
      </c>
    </row>
    <row r="2124" spans="1:4" ht="13.5">
      <c r="A2124" s="202">
        <v>101110</v>
      </c>
      <c r="B2124" s="202" t="s">
        <v>19017</v>
      </c>
      <c r="C2124" s="202" t="s">
        <v>7</v>
      </c>
      <c r="D2124" s="369">
        <v>991.85</v>
      </c>
    </row>
    <row r="2125" spans="1:4" ht="13.5">
      <c r="A2125" s="202">
        <v>101111</v>
      </c>
      <c r="B2125" s="202" t="s">
        <v>19018</v>
      </c>
      <c r="C2125" s="202" t="s">
        <v>7</v>
      </c>
      <c r="D2125" s="369">
        <v>933.41</v>
      </c>
    </row>
    <row r="2126" spans="1:4" ht="13.5">
      <c r="A2126" s="202">
        <v>101112</v>
      </c>
      <c r="B2126" s="202" t="s">
        <v>4837</v>
      </c>
      <c r="C2126" s="202" t="s">
        <v>7</v>
      </c>
      <c r="D2126" s="369">
        <v>898.32</v>
      </c>
    </row>
    <row r="2127" spans="1:4" ht="13.5">
      <c r="A2127" s="202">
        <v>101113</v>
      </c>
      <c r="B2127" s="202" t="s">
        <v>19019</v>
      </c>
      <c r="C2127" s="202" t="s">
        <v>7</v>
      </c>
      <c r="D2127" s="369">
        <v>979.95</v>
      </c>
    </row>
    <row r="2128" spans="1:4" ht="13.5">
      <c r="A2128" s="202">
        <v>95601</v>
      </c>
      <c r="B2128" s="202" t="s">
        <v>6711</v>
      </c>
      <c r="C2128" s="202" t="s">
        <v>2</v>
      </c>
      <c r="D2128" s="369">
        <v>17.05</v>
      </c>
    </row>
    <row r="2129" spans="1:4" ht="13.5">
      <c r="A2129" s="202">
        <v>95602</v>
      </c>
      <c r="B2129" s="202" t="s">
        <v>6712</v>
      </c>
      <c r="C2129" s="202" t="s">
        <v>2</v>
      </c>
      <c r="D2129" s="369">
        <v>27.27</v>
      </c>
    </row>
    <row r="2130" spans="1:4" ht="13.5">
      <c r="A2130" s="202">
        <v>95603</v>
      </c>
      <c r="B2130" s="202" t="s">
        <v>6713</v>
      </c>
      <c r="C2130" s="202" t="s">
        <v>2</v>
      </c>
      <c r="D2130" s="369">
        <v>46.54</v>
      </c>
    </row>
    <row r="2131" spans="1:4" ht="13.5">
      <c r="A2131" s="202">
        <v>95604</v>
      </c>
      <c r="B2131" s="202" t="s">
        <v>6714</v>
      </c>
      <c r="C2131" s="202" t="s">
        <v>2</v>
      </c>
      <c r="D2131" s="369">
        <v>72.23</v>
      </c>
    </row>
    <row r="2132" spans="1:4" ht="13.5">
      <c r="A2132" s="202">
        <v>95605</v>
      </c>
      <c r="B2132" s="202" t="s">
        <v>6715</v>
      </c>
      <c r="C2132" s="202" t="s">
        <v>2</v>
      </c>
      <c r="D2132" s="369">
        <v>132.63999999999999</v>
      </c>
    </row>
    <row r="2133" spans="1:4" ht="13.5">
      <c r="A2133" s="202">
        <v>95607</v>
      </c>
      <c r="B2133" s="202" t="s">
        <v>6716</v>
      </c>
      <c r="C2133" s="202" t="s">
        <v>2</v>
      </c>
      <c r="D2133" s="369">
        <v>22.66</v>
      </c>
    </row>
    <row r="2134" spans="1:4" ht="13.5">
      <c r="A2134" s="202">
        <v>95608</v>
      </c>
      <c r="B2134" s="202" t="s">
        <v>6717</v>
      </c>
      <c r="C2134" s="202" t="s">
        <v>2</v>
      </c>
      <c r="D2134" s="369">
        <v>32.869999999999997</v>
      </c>
    </row>
    <row r="2135" spans="1:4" ht="13.5">
      <c r="A2135" s="202">
        <v>95609</v>
      </c>
      <c r="B2135" s="202" t="s">
        <v>6718</v>
      </c>
      <c r="C2135" s="202" t="s">
        <v>2</v>
      </c>
      <c r="D2135" s="369">
        <v>41.68</v>
      </c>
    </row>
    <row r="2136" spans="1:4" ht="13.5">
      <c r="A2136" s="202">
        <v>100651</v>
      </c>
      <c r="B2136" s="202" t="s">
        <v>19020</v>
      </c>
      <c r="C2136" s="202" t="s">
        <v>1</v>
      </c>
      <c r="D2136" s="369">
        <v>149.59</v>
      </c>
    </row>
    <row r="2137" spans="1:4" ht="13.5">
      <c r="A2137" s="202">
        <v>100652</v>
      </c>
      <c r="B2137" s="202" t="s">
        <v>19021</v>
      </c>
      <c r="C2137" s="202" t="s">
        <v>1</v>
      </c>
      <c r="D2137" s="369">
        <v>285.54000000000002</v>
      </c>
    </row>
    <row r="2138" spans="1:4" ht="13.5">
      <c r="A2138" s="202">
        <v>100653</v>
      </c>
      <c r="B2138" s="202" t="s">
        <v>19022</v>
      </c>
      <c r="C2138" s="202" t="s">
        <v>1</v>
      </c>
      <c r="D2138" s="369">
        <v>476.07</v>
      </c>
    </row>
    <row r="2139" spans="1:4" ht="13.5">
      <c r="A2139" s="202">
        <v>100654</v>
      </c>
      <c r="B2139" s="202" t="s">
        <v>19023</v>
      </c>
      <c r="C2139" s="202" t="s">
        <v>1</v>
      </c>
      <c r="D2139" s="369">
        <v>648.70000000000005</v>
      </c>
    </row>
    <row r="2140" spans="1:4" ht="13.5">
      <c r="A2140" s="202">
        <v>100655</v>
      </c>
      <c r="B2140" s="202" t="s">
        <v>19024</v>
      </c>
      <c r="C2140" s="202" t="s">
        <v>1</v>
      </c>
      <c r="D2140" s="369">
        <v>749.44</v>
      </c>
    </row>
    <row r="2141" spans="1:4" ht="13.5">
      <c r="A2141" s="202">
        <v>100656</v>
      </c>
      <c r="B2141" s="202" t="s">
        <v>3316</v>
      </c>
      <c r="C2141" s="202" t="s">
        <v>1</v>
      </c>
      <c r="D2141" s="369">
        <v>118.68</v>
      </c>
    </row>
    <row r="2142" spans="1:4" ht="13.5">
      <c r="A2142" s="202">
        <v>100657</v>
      </c>
      <c r="B2142" s="202" t="s">
        <v>3317</v>
      </c>
      <c r="C2142" s="202" t="s">
        <v>1</v>
      </c>
      <c r="D2142" s="369">
        <v>153.1</v>
      </c>
    </row>
    <row r="2143" spans="1:4" ht="13.5">
      <c r="A2143" s="202">
        <v>100658</v>
      </c>
      <c r="B2143" s="202" t="s">
        <v>3318</v>
      </c>
      <c r="C2143" s="202" t="s">
        <v>1</v>
      </c>
      <c r="D2143" s="369">
        <v>353.02</v>
      </c>
    </row>
    <row r="2144" spans="1:4" ht="13.5">
      <c r="A2144" s="202">
        <v>100889</v>
      </c>
      <c r="B2144" s="202" t="s">
        <v>3319</v>
      </c>
      <c r="C2144" s="202" t="s">
        <v>3</v>
      </c>
      <c r="D2144" s="369">
        <v>13.01</v>
      </c>
    </row>
    <row r="2145" spans="1:4" ht="13.5">
      <c r="A2145" s="202">
        <v>100890</v>
      </c>
      <c r="B2145" s="202" t="s">
        <v>3320</v>
      </c>
      <c r="C2145" s="202" t="s">
        <v>3</v>
      </c>
      <c r="D2145" s="369">
        <v>12.82</v>
      </c>
    </row>
    <row r="2146" spans="1:4" ht="13.5">
      <c r="A2146" s="202">
        <v>100892</v>
      </c>
      <c r="B2146" s="202" t="s">
        <v>3321</v>
      </c>
      <c r="C2146" s="202" t="s">
        <v>3</v>
      </c>
      <c r="D2146" s="369">
        <v>12.47</v>
      </c>
    </row>
    <row r="2147" spans="1:4" ht="13.5">
      <c r="A2147" s="202">
        <v>100893</v>
      </c>
      <c r="B2147" s="202" t="s">
        <v>3322</v>
      </c>
      <c r="C2147" s="202" t="s">
        <v>3</v>
      </c>
      <c r="D2147" s="369">
        <v>12.29</v>
      </c>
    </row>
    <row r="2148" spans="1:4" ht="13.5">
      <c r="A2148" s="202">
        <v>100894</v>
      </c>
      <c r="B2148" s="202" t="s">
        <v>3323</v>
      </c>
      <c r="C2148" s="202" t="s">
        <v>3</v>
      </c>
      <c r="D2148" s="369">
        <v>12.16</v>
      </c>
    </row>
    <row r="2149" spans="1:4" ht="13.5">
      <c r="A2149" s="202">
        <v>100896</v>
      </c>
      <c r="B2149" s="202" t="s">
        <v>19025</v>
      </c>
      <c r="C2149" s="202" t="s">
        <v>1</v>
      </c>
      <c r="D2149" s="369">
        <v>66.430000000000007</v>
      </c>
    </row>
    <row r="2150" spans="1:4" ht="13.5">
      <c r="A2150" s="202">
        <v>100897</v>
      </c>
      <c r="B2150" s="202" t="s">
        <v>19026</v>
      </c>
      <c r="C2150" s="202" t="s">
        <v>1</v>
      </c>
      <c r="D2150" s="369">
        <v>129.34</v>
      </c>
    </row>
    <row r="2151" spans="1:4" ht="13.5">
      <c r="A2151" s="202">
        <v>100898</v>
      </c>
      <c r="B2151" s="202" t="s">
        <v>19027</v>
      </c>
      <c r="C2151" s="202" t="s">
        <v>1</v>
      </c>
      <c r="D2151" s="369">
        <v>249.79</v>
      </c>
    </row>
    <row r="2152" spans="1:4" ht="13.5">
      <c r="A2152" s="202">
        <v>100899</v>
      </c>
      <c r="B2152" s="202" t="s">
        <v>19028</v>
      </c>
      <c r="C2152" s="202" t="s">
        <v>1</v>
      </c>
      <c r="D2152" s="369">
        <v>90.51</v>
      </c>
    </row>
    <row r="2153" spans="1:4" ht="13.5">
      <c r="A2153" s="202">
        <v>100900</v>
      </c>
      <c r="B2153" s="202" t="s">
        <v>19029</v>
      </c>
      <c r="C2153" s="202" t="s">
        <v>1</v>
      </c>
      <c r="D2153" s="369">
        <v>286.08</v>
      </c>
    </row>
    <row r="2154" spans="1:4" ht="13.5">
      <c r="A2154" s="202">
        <v>101173</v>
      </c>
      <c r="B2154" s="202" t="s">
        <v>4838</v>
      </c>
      <c r="C2154" s="202" t="s">
        <v>1</v>
      </c>
      <c r="D2154" s="369">
        <v>63.73</v>
      </c>
    </row>
    <row r="2155" spans="1:4" ht="13.5">
      <c r="A2155" s="202">
        <v>101174</v>
      </c>
      <c r="B2155" s="202" t="s">
        <v>4839</v>
      </c>
      <c r="C2155" s="202" t="s">
        <v>1</v>
      </c>
      <c r="D2155" s="369">
        <v>87.77</v>
      </c>
    </row>
    <row r="2156" spans="1:4" ht="13.5">
      <c r="A2156" s="202">
        <v>101175</v>
      </c>
      <c r="B2156" s="202" t="s">
        <v>4840</v>
      </c>
      <c r="C2156" s="202" t="s">
        <v>1</v>
      </c>
      <c r="D2156" s="369">
        <v>119.84</v>
      </c>
    </row>
    <row r="2157" spans="1:4" ht="13.5">
      <c r="A2157" s="202">
        <v>101176</v>
      </c>
      <c r="B2157" s="202" t="s">
        <v>19030</v>
      </c>
      <c r="C2157" s="202" t="s">
        <v>1</v>
      </c>
      <c r="D2157" s="369">
        <v>154.9</v>
      </c>
    </row>
    <row r="2158" spans="1:4" ht="13.5">
      <c r="A2158" s="202">
        <v>102521</v>
      </c>
      <c r="B2158" s="202" t="s">
        <v>6719</v>
      </c>
      <c r="C2158" s="202" t="s">
        <v>2</v>
      </c>
      <c r="D2158" s="369">
        <v>109.41</v>
      </c>
    </row>
    <row r="2159" spans="1:4" ht="13.5">
      <c r="A2159" s="202">
        <v>102522</v>
      </c>
      <c r="B2159" s="202" t="s">
        <v>6720</v>
      </c>
      <c r="C2159" s="202" t="s">
        <v>2</v>
      </c>
      <c r="D2159" s="369">
        <v>160.52000000000001</v>
      </c>
    </row>
    <row r="2160" spans="1:4" ht="13.5">
      <c r="A2160" s="202">
        <v>102523</v>
      </c>
      <c r="B2160" s="202" t="s">
        <v>6721</v>
      </c>
      <c r="C2160" s="202" t="s">
        <v>2</v>
      </c>
      <c r="D2160" s="369">
        <v>211.61</v>
      </c>
    </row>
    <row r="2161" spans="1:4" ht="13.5">
      <c r="A2161" s="202">
        <v>95240</v>
      </c>
      <c r="B2161" s="202" t="s">
        <v>6035</v>
      </c>
      <c r="C2161" s="202" t="s">
        <v>4</v>
      </c>
      <c r="D2161" s="369">
        <v>18.16</v>
      </c>
    </row>
    <row r="2162" spans="1:4" ht="13.5">
      <c r="A2162" s="202">
        <v>95241</v>
      </c>
      <c r="B2162" s="202" t="s">
        <v>6036</v>
      </c>
      <c r="C2162" s="202" t="s">
        <v>4</v>
      </c>
      <c r="D2162" s="369">
        <v>30.27</v>
      </c>
    </row>
    <row r="2163" spans="1:4" ht="13.5">
      <c r="A2163" s="202">
        <v>96616</v>
      </c>
      <c r="B2163" s="202" t="s">
        <v>3324</v>
      </c>
      <c r="C2163" s="202" t="s">
        <v>7</v>
      </c>
      <c r="D2163" s="369">
        <v>631.75</v>
      </c>
    </row>
    <row r="2164" spans="1:4" ht="13.5">
      <c r="A2164" s="202">
        <v>96617</v>
      </c>
      <c r="B2164" s="202" t="s">
        <v>3325</v>
      </c>
      <c r="C2164" s="202" t="s">
        <v>4</v>
      </c>
      <c r="D2164" s="369">
        <v>18.940000000000001</v>
      </c>
    </row>
    <row r="2165" spans="1:4" ht="13.5">
      <c r="A2165" s="202">
        <v>96619</v>
      </c>
      <c r="B2165" s="202" t="s">
        <v>3326</v>
      </c>
      <c r="C2165" s="202" t="s">
        <v>4</v>
      </c>
      <c r="D2165" s="369">
        <v>31.57</v>
      </c>
    </row>
    <row r="2166" spans="1:4" ht="13.5">
      <c r="A2166" s="202">
        <v>96620</v>
      </c>
      <c r="B2166" s="202" t="s">
        <v>6037</v>
      </c>
      <c r="C2166" s="202" t="s">
        <v>7</v>
      </c>
      <c r="D2166" s="369">
        <v>605.92999999999995</v>
      </c>
    </row>
    <row r="2167" spans="1:4" ht="13.5">
      <c r="A2167" s="202">
        <v>96621</v>
      </c>
      <c r="B2167" s="202" t="s">
        <v>3327</v>
      </c>
      <c r="C2167" s="202" t="s">
        <v>7</v>
      </c>
      <c r="D2167" s="369">
        <v>276.33</v>
      </c>
    </row>
    <row r="2168" spans="1:4" ht="13.5">
      <c r="A2168" s="202">
        <v>96622</v>
      </c>
      <c r="B2168" s="202" t="s">
        <v>6038</v>
      </c>
      <c r="C2168" s="202" t="s">
        <v>7</v>
      </c>
      <c r="D2168" s="369">
        <v>200.43</v>
      </c>
    </row>
    <row r="2169" spans="1:4" ht="13.5">
      <c r="A2169" s="202">
        <v>96623</v>
      </c>
      <c r="B2169" s="202" t="s">
        <v>3328</v>
      </c>
      <c r="C2169" s="202" t="s">
        <v>7</v>
      </c>
      <c r="D2169" s="369">
        <v>258.64999999999998</v>
      </c>
    </row>
    <row r="2170" spans="1:4" ht="13.5">
      <c r="A2170" s="202">
        <v>96624</v>
      </c>
      <c r="B2170" s="202" t="s">
        <v>6039</v>
      </c>
      <c r="C2170" s="202" t="s">
        <v>7</v>
      </c>
      <c r="D2170" s="369">
        <v>194.19</v>
      </c>
    </row>
    <row r="2171" spans="1:4" ht="13.5">
      <c r="A2171" s="202">
        <v>97082</v>
      </c>
      <c r="B2171" s="202" t="s">
        <v>7158</v>
      </c>
      <c r="C2171" s="202" t="s">
        <v>7</v>
      </c>
      <c r="D2171" s="369">
        <v>61.79</v>
      </c>
    </row>
    <row r="2172" spans="1:4" ht="13.5">
      <c r="A2172" s="202">
        <v>97083</v>
      </c>
      <c r="B2172" s="202" t="s">
        <v>7159</v>
      </c>
      <c r="C2172" s="202" t="s">
        <v>4</v>
      </c>
      <c r="D2172" s="369">
        <v>3.32</v>
      </c>
    </row>
    <row r="2173" spans="1:4" ht="13.5">
      <c r="A2173" s="202">
        <v>97084</v>
      </c>
      <c r="B2173" s="202" t="s">
        <v>7160</v>
      </c>
      <c r="C2173" s="202" t="s">
        <v>4</v>
      </c>
      <c r="D2173" s="369">
        <v>0.68</v>
      </c>
    </row>
    <row r="2174" spans="1:4" ht="13.5">
      <c r="A2174" s="202">
        <v>97086</v>
      </c>
      <c r="B2174" s="202" t="s">
        <v>7161</v>
      </c>
      <c r="C2174" s="202" t="s">
        <v>4</v>
      </c>
      <c r="D2174" s="369">
        <v>135.94</v>
      </c>
    </row>
    <row r="2175" spans="1:4" ht="13.5">
      <c r="A2175" s="202">
        <v>97087</v>
      </c>
      <c r="B2175" s="202" t="s">
        <v>7162</v>
      </c>
      <c r="C2175" s="202" t="s">
        <v>4</v>
      </c>
      <c r="D2175" s="369">
        <v>2.39</v>
      </c>
    </row>
    <row r="2176" spans="1:4" ht="13.5">
      <c r="A2176" s="202">
        <v>97088</v>
      </c>
      <c r="B2176" s="202" t="s">
        <v>7163</v>
      </c>
      <c r="C2176" s="202" t="s">
        <v>3</v>
      </c>
      <c r="D2176" s="369">
        <v>19.62</v>
      </c>
    </row>
    <row r="2177" spans="1:4" ht="13.5">
      <c r="A2177" s="202">
        <v>97089</v>
      </c>
      <c r="B2177" s="202" t="s">
        <v>7164</v>
      </c>
      <c r="C2177" s="202" t="s">
        <v>3</v>
      </c>
      <c r="D2177" s="369">
        <v>17.95</v>
      </c>
    </row>
    <row r="2178" spans="1:4" ht="13.5">
      <c r="A2178" s="202">
        <v>97090</v>
      </c>
      <c r="B2178" s="202" t="s">
        <v>7165</v>
      </c>
      <c r="C2178" s="202" t="s">
        <v>3</v>
      </c>
      <c r="D2178" s="369">
        <v>17.61</v>
      </c>
    </row>
    <row r="2179" spans="1:4" ht="13.5">
      <c r="A2179" s="202">
        <v>97091</v>
      </c>
      <c r="B2179" s="202" t="s">
        <v>7166</v>
      </c>
      <c r="C2179" s="202" t="s">
        <v>3</v>
      </c>
      <c r="D2179" s="369">
        <v>17.07</v>
      </c>
    </row>
    <row r="2180" spans="1:4" ht="13.5">
      <c r="A2180" s="202">
        <v>97092</v>
      </c>
      <c r="B2180" s="202" t="s">
        <v>7167</v>
      </c>
      <c r="C2180" s="202" t="s">
        <v>3</v>
      </c>
      <c r="D2180" s="369">
        <v>16.52</v>
      </c>
    </row>
    <row r="2181" spans="1:4" ht="13.5">
      <c r="A2181" s="202">
        <v>97093</v>
      </c>
      <c r="B2181" s="202" t="s">
        <v>7168</v>
      </c>
      <c r="C2181" s="202" t="s">
        <v>3</v>
      </c>
      <c r="D2181" s="369">
        <v>15.5</v>
      </c>
    </row>
    <row r="2182" spans="1:4" ht="13.5">
      <c r="A2182" s="202">
        <v>97096</v>
      </c>
      <c r="B2182" s="202" t="s">
        <v>7169</v>
      </c>
      <c r="C2182" s="202" t="s">
        <v>7</v>
      </c>
      <c r="D2182" s="369">
        <v>655.41</v>
      </c>
    </row>
    <row r="2183" spans="1:4" ht="13.5">
      <c r="A2183" s="202">
        <v>97097</v>
      </c>
      <c r="B2183" s="202" t="s">
        <v>7170</v>
      </c>
      <c r="C2183" s="202" t="s">
        <v>4</v>
      </c>
      <c r="D2183" s="369">
        <v>35.56</v>
      </c>
    </row>
    <row r="2184" spans="1:4" ht="13.5">
      <c r="A2184" s="202">
        <v>97101</v>
      </c>
      <c r="B2184" s="202" t="s">
        <v>7171</v>
      </c>
      <c r="C2184" s="202" t="s">
        <v>4</v>
      </c>
      <c r="D2184" s="369">
        <v>191.82</v>
      </c>
    </row>
    <row r="2185" spans="1:4" ht="13.5">
      <c r="A2185" s="202">
        <v>97102</v>
      </c>
      <c r="B2185" s="202" t="s">
        <v>7172</v>
      </c>
      <c r="C2185" s="202" t="s">
        <v>4</v>
      </c>
      <c r="D2185" s="369">
        <v>240.17</v>
      </c>
    </row>
    <row r="2186" spans="1:4" ht="13.5">
      <c r="A2186" s="202">
        <v>97103</v>
      </c>
      <c r="B2186" s="202" t="s">
        <v>7173</v>
      </c>
      <c r="C2186" s="202" t="s">
        <v>4</v>
      </c>
      <c r="D2186" s="369">
        <v>284.20999999999998</v>
      </c>
    </row>
    <row r="2187" spans="1:4" ht="13.5">
      <c r="A2187" s="202">
        <v>100322</v>
      </c>
      <c r="B2187" s="202" t="s">
        <v>6040</v>
      </c>
      <c r="C2187" s="202" t="s">
        <v>7</v>
      </c>
      <c r="D2187" s="369">
        <v>184.64</v>
      </c>
    </row>
    <row r="2188" spans="1:4" ht="13.5">
      <c r="A2188" s="202">
        <v>100323</v>
      </c>
      <c r="B2188" s="202" t="s">
        <v>6041</v>
      </c>
      <c r="C2188" s="202" t="s">
        <v>7</v>
      </c>
      <c r="D2188" s="369">
        <v>121.64</v>
      </c>
    </row>
    <row r="2189" spans="1:4" ht="13.5">
      <c r="A2189" s="202">
        <v>100324</v>
      </c>
      <c r="B2189" s="202" t="s">
        <v>6042</v>
      </c>
      <c r="C2189" s="202" t="s">
        <v>7</v>
      </c>
      <c r="D2189" s="369">
        <v>193.77</v>
      </c>
    </row>
    <row r="2190" spans="1:4" ht="13.5">
      <c r="A2190" s="202">
        <v>103072</v>
      </c>
      <c r="B2190" s="202" t="s">
        <v>7174</v>
      </c>
      <c r="C2190" s="202" t="s">
        <v>4</v>
      </c>
      <c r="D2190" s="369">
        <v>336.42</v>
      </c>
    </row>
    <row r="2191" spans="1:4" ht="13.5">
      <c r="A2191" s="202">
        <v>103073</v>
      </c>
      <c r="B2191" s="202" t="s">
        <v>7175</v>
      </c>
      <c r="C2191" s="202" t="s">
        <v>4</v>
      </c>
      <c r="D2191" s="369">
        <v>408.04</v>
      </c>
    </row>
    <row r="2192" spans="1:4" ht="13.5">
      <c r="A2192" s="202">
        <v>103074</v>
      </c>
      <c r="B2192" s="202" t="s">
        <v>7176</v>
      </c>
      <c r="C2192" s="202" t="s">
        <v>4</v>
      </c>
      <c r="D2192" s="369">
        <v>188.39</v>
      </c>
    </row>
    <row r="2193" spans="1:4" ht="13.5">
      <c r="A2193" s="202">
        <v>103075</v>
      </c>
      <c r="B2193" s="202" t="s">
        <v>7177</v>
      </c>
      <c r="C2193" s="202" t="s">
        <v>4</v>
      </c>
      <c r="D2193" s="369">
        <v>223.95</v>
      </c>
    </row>
    <row r="2194" spans="1:4" ht="13.5">
      <c r="A2194" s="202">
        <v>103076</v>
      </c>
      <c r="B2194" s="202" t="s">
        <v>7178</v>
      </c>
      <c r="C2194" s="202" t="s">
        <v>4</v>
      </c>
      <c r="D2194" s="369">
        <v>166.15</v>
      </c>
    </row>
    <row r="2195" spans="1:4" ht="13.5">
      <c r="A2195" s="202">
        <v>103077</v>
      </c>
      <c r="B2195" s="202" t="s">
        <v>7179</v>
      </c>
      <c r="C2195" s="202" t="s">
        <v>4</v>
      </c>
      <c r="D2195" s="369">
        <v>214.5</v>
      </c>
    </row>
    <row r="2196" spans="1:4" ht="13.5">
      <c r="A2196" s="202">
        <v>103078</v>
      </c>
      <c r="B2196" s="202" t="s">
        <v>7180</v>
      </c>
      <c r="C2196" s="202" t="s">
        <v>4</v>
      </c>
      <c r="D2196" s="369">
        <v>258.54000000000002</v>
      </c>
    </row>
    <row r="2197" spans="1:4" ht="13.5">
      <c r="A2197" s="202">
        <v>103079</v>
      </c>
      <c r="B2197" s="202" t="s">
        <v>7181</v>
      </c>
      <c r="C2197" s="202" t="s">
        <v>4</v>
      </c>
      <c r="D2197" s="369">
        <v>310.75</v>
      </c>
    </row>
    <row r="2198" spans="1:4" ht="13.5">
      <c r="A2198" s="202">
        <v>103080</v>
      </c>
      <c r="B2198" s="202" t="s">
        <v>7182</v>
      </c>
      <c r="C2198" s="202" t="s">
        <v>4</v>
      </c>
      <c r="D2198" s="369">
        <v>382.37</v>
      </c>
    </row>
    <row r="2199" spans="1:4" ht="13.5">
      <c r="A2199" s="202">
        <v>92263</v>
      </c>
      <c r="B2199" s="202" t="s">
        <v>5287</v>
      </c>
      <c r="C2199" s="202" t="s">
        <v>4</v>
      </c>
      <c r="D2199" s="369">
        <v>180.35</v>
      </c>
    </row>
    <row r="2200" spans="1:4" ht="13.5">
      <c r="A2200" s="202">
        <v>92264</v>
      </c>
      <c r="B2200" s="202" t="s">
        <v>5288</v>
      </c>
      <c r="C2200" s="202" t="s">
        <v>4</v>
      </c>
      <c r="D2200" s="369">
        <v>236.06</v>
      </c>
    </row>
    <row r="2201" spans="1:4" ht="13.5">
      <c r="A2201" s="202">
        <v>92265</v>
      </c>
      <c r="B2201" s="202" t="s">
        <v>5289</v>
      </c>
      <c r="C2201" s="202" t="s">
        <v>4</v>
      </c>
      <c r="D2201" s="369">
        <v>134.22</v>
      </c>
    </row>
    <row r="2202" spans="1:4" ht="13.5">
      <c r="A2202" s="202">
        <v>92266</v>
      </c>
      <c r="B2202" s="202" t="s">
        <v>5290</v>
      </c>
      <c r="C2202" s="202" t="s">
        <v>4</v>
      </c>
      <c r="D2202" s="369">
        <v>182.01</v>
      </c>
    </row>
    <row r="2203" spans="1:4" ht="13.5">
      <c r="A2203" s="202">
        <v>92267</v>
      </c>
      <c r="B2203" s="202" t="s">
        <v>5291</v>
      </c>
      <c r="C2203" s="202" t="s">
        <v>4</v>
      </c>
      <c r="D2203" s="369">
        <v>64.27</v>
      </c>
    </row>
    <row r="2204" spans="1:4" ht="13.5">
      <c r="A2204" s="202">
        <v>92268</v>
      </c>
      <c r="B2204" s="202" t="s">
        <v>5292</v>
      </c>
      <c r="C2204" s="202" t="s">
        <v>4</v>
      </c>
      <c r="D2204" s="369">
        <v>108.06</v>
      </c>
    </row>
    <row r="2205" spans="1:4" ht="13.5">
      <c r="A2205" s="202">
        <v>92269</v>
      </c>
      <c r="B2205" s="202" t="s">
        <v>5293</v>
      </c>
      <c r="C2205" s="202" t="s">
        <v>4</v>
      </c>
      <c r="D2205" s="369">
        <v>130.72</v>
      </c>
    </row>
    <row r="2206" spans="1:4" ht="13.5">
      <c r="A2206" s="202">
        <v>92270</v>
      </c>
      <c r="B2206" s="202" t="s">
        <v>5294</v>
      </c>
      <c r="C2206" s="202" t="s">
        <v>4</v>
      </c>
      <c r="D2206" s="369">
        <v>176.66</v>
      </c>
    </row>
    <row r="2207" spans="1:4" ht="13.5">
      <c r="A2207" s="202">
        <v>92271</v>
      </c>
      <c r="B2207" s="202" t="s">
        <v>5295</v>
      </c>
      <c r="C2207" s="202" t="s">
        <v>4</v>
      </c>
      <c r="D2207" s="369">
        <v>109.09</v>
      </c>
    </row>
    <row r="2208" spans="1:4" ht="13.5">
      <c r="A2208" s="202">
        <v>92272</v>
      </c>
      <c r="B2208" s="202" t="s">
        <v>5296</v>
      </c>
      <c r="C2208" s="202" t="s">
        <v>1</v>
      </c>
      <c r="D2208" s="369">
        <v>39.75</v>
      </c>
    </row>
    <row r="2209" spans="1:4" ht="13.5">
      <c r="A2209" s="202">
        <v>92273</v>
      </c>
      <c r="B2209" s="202" t="s">
        <v>5297</v>
      </c>
      <c r="C2209" s="202" t="s">
        <v>1</v>
      </c>
      <c r="D2209" s="369">
        <v>15.37</v>
      </c>
    </row>
    <row r="2210" spans="1:4" ht="13.5">
      <c r="A2210" s="202">
        <v>92409</v>
      </c>
      <c r="B2210" s="202" t="s">
        <v>5298</v>
      </c>
      <c r="C2210" s="202" t="s">
        <v>4</v>
      </c>
      <c r="D2210" s="369">
        <v>236.32</v>
      </c>
    </row>
    <row r="2211" spans="1:4" ht="13.5">
      <c r="A2211" s="202">
        <v>92411</v>
      </c>
      <c r="B2211" s="202" t="s">
        <v>5299</v>
      </c>
      <c r="C2211" s="202" t="s">
        <v>4</v>
      </c>
      <c r="D2211" s="369">
        <v>160.26</v>
      </c>
    </row>
    <row r="2212" spans="1:4" ht="13.5">
      <c r="A2212" s="202">
        <v>92413</v>
      </c>
      <c r="B2212" s="202" t="s">
        <v>5300</v>
      </c>
      <c r="C2212" s="202" t="s">
        <v>4</v>
      </c>
      <c r="D2212" s="369">
        <v>106.09</v>
      </c>
    </row>
    <row r="2213" spans="1:4" ht="13.5">
      <c r="A2213" s="202">
        <v>92415</v>
      </c>
      <c r="B2213" s="202" t="s">
        <v>5301</v>
      </c>
      <c r="C2213" s="202" t="s">
        <v>4</v>
      </c>
      <c r="D2213" s="369">
        <v>151.32</v>
      </c>
    </row>
    <row r="2214" spans="1:4" ht="13.5">
      <c r="A2214" s="202">
        <v>92417</v>
      </c>
      <c r="B2214" s="202" t="s">
        <v>5302</v>
      </c>
      <c r="C2214" s="202" t="s">
        <v>4</v>
      </c>
      <c r="D2214" s="369">
        <v>175.93</v>
      </c>
    </row>
    <row r="2215" spans="1:4" ht="13.5">
      <c r="A2215" s="202">
        <v>92419</v>
      </c>
      <c r="B2215" s="202" t="s">
        <v>5303</v>
      </c>
      <c r="C2215" s="202" t="s">
        <v>4</v>
      </c>
      <c r="D2215" s="369">
        <v>95.32</v>
      </c>
    </row>
    <row r="2216" spans="1:4" ht="13.5">
      <c r="A2216" s="202">
        <v>92421</v>
      </c>
      <c r="B2216" s="202" t="s">
        <v>5304</v>
      </c>
      <c r="C2216" s="202" t="s">
        <v>4</v>
      </c>
      <c r="D2216" s="369">
        <v>114.19</v>
      </c>
    </row>
    <row r="2217" spans="1:4" ht="13.5">
      <c r="A2217" s="202">
        <v>92423</v>
      </c>
      <c r="B2217" s="202" t="s">
        <v>5305</v>
      </c>
      <c r="C2217" s="202" t="s">
        <v>4</v>
      </c>
      <c r="D2217" s="369">
        <v>77.94</v>
      </c>
    </row>
    <row r="2218" spans="1:4" ht="13.5">
      <c r="A2218" s="202">
        <v>92425</v>
      </c>
      <c r="B2218" s="202" t="s">
        <v>5306</v>
      </c>
      <c r="C2218" s="202" t="s">
        <v>4</v>
      </c>
      <c r="D2218" s="369">
        <v>94.34</v>
      </c>
    </row>
    <row r="2219" spans="1:4" ht="13.5">
      <c r="A2219" s="202">
        <v>92427</v>
      </c>
      <c r="B2219" s="202" t="s">
        <v>5307</v>
      </c>
      <c r="C2219" s="202" t="s">
        <v>4</v>
      </c>
      <c r="D2219" s="369">
        <v>69.14</v>
      </c>
    </row>
    <row r="2220" spans="1:4" ht="13.5">
      <c r="A2220" s="202">
        <v>92429</v>
      </c>
      <c r="B2220" s="202" t="s">
        <v>5308</v>
      </c>
      <c r="C2220" s="202" t="s">
        <v>4</v>
      </c>
      <c r="D2220" s="369">
        <v>84.34</v>
      </c>
    </row>
    <row r="2221" spans="1:4" ht="13.5">
      <c r="A2221" s="202">
        <v>92431</v>
      </c>
      <c r="B2221" s="202" t="s">
        <v>5309</v>
      </c>
      <c r="C2221" s="202" t="s">
        <v>4</v>
      </c>
      <c r="D2221" s="369">
        <v>65.69</v>
      </c>
    </row>
    <row r="2222" spans="1:4" ht="13.5">
      <c r="A2222" s="202">
        <v>92433</v>
      </c>
      <c r="B2222" s="202" t="s">
        <v>5310</v>
      </c>
      <c r="C2222" s="202" t="s">
        <v>4</v>
      </c>
      <c r="D2222" s="369">
        <v>80.13</v>
      </c>
    </row>
    <row r="2223" spans="1:4" ht="13.5">
      <c r="A2223" s="202">
        <v>92435</v>
      </c>
      <c r="B2223" s="202" t="s">
        <v>5311</v>
      </c>
      <c r="C2223" s="202" t="s">
        <v>4</v>
      </c>
      <c r="D2223" s="369">
        <v>62.32</v>
      </c>
    </row>
    <row r="2224" spans="1:4" ht="13.5">
      <c r="A2224" s="202">
        <v>92437</v>
      </c>
      <c r="B2224" s="202" t="s">
        <v>5312</v>
      </c>
      <c r="C2224" s="202" t="s">
        <v>4</v>
      </c>
      <c r="D2224" s="369">
        <v>76.260000000000005</v>
      </c>
    </row>
    <row r="2225" spans="1:4" ht="13.5">
      <c r="A2225" s="202">
        <v>92439</v>
      </c>
      <c r="B2225" s="202" t="s">
        <v>5313</v>
      </c>
      <c r="C2225" s="202" t="s">
        <v>4</v>
      </c>
      <c r="D2225" s="369">
        <v>59.89</v>
      </c>
    </row>
    <row r="2226" spans="1:4" ht="13.5">
      <c r="A2226" s="202">
        <v>92441</v>
      </c>
      <c r="B2226" s="202" t="s">
        <v>5314</v>
      </c>
      <c r="C2226" s="202" t="s">
        <v>4</v>
      </c>
      <c r="D2226" s="369">
        <v>73.489999999999995</v>
      </c>
    </row>
    <row r="2227" spans="1:4" ht="13.5">
      <c r="A2227" s="202">
        <v>92443</v>
      </c>
      <c r="B2227" s="202" t="s">
        <v>5315</v>
      </c>
      <c r="C2227" s="202" t="s">
        <v>4</v>
      </c>
      <c r="D2227" s="369">
        <v>54.66</v>
      </c>
    </row>
    <row r="2228" spans="1:4" ht="13.5">
      <c r="A2228" s="202">
        <v>92445</v>
      </c>
      <c r="B2228" s="202" t="s">
        <v>5316</v>
      </c>
      <c r="C2228" s="202" t="s">
        <v>4</v>
      </c>
      <c r="D2228" s="369">
        <v>67.78</v>
      </c>
    </row>
    <row r="2229" spans="1:4" ht="13.5">
      <c r="A2229" s="202">
        <v>92446</v>
      </c>
      <c r="B2229" s="202" t="s">
        <v>5317</v>
      </c>
      <c r="C2229" s="202" t="s">
        <v>4</v>
      </c>
      <c r="D2229" s="369">
        <v>309.29000000000002</v>
      </c>
    </row>
    <row r="2230" spans="1:4" ht="13.5">
      <c r="A2230" s="202">
        <v>92447</v>
      </c>
      <c r="B2230" s="202" t="s">
        <v>5318</v>
      </c>
      <c r="C2230" s="202" t="s">
        <v>4</v>
      </c>
      <c r="D2230" s="369">
        <v>215.2</v>
      </c>
    </row>
    <row r="2231" spans="1:4" ht="13.5">
      <c r="A2231" s="202">
        <v>92448</v>
      </c>
      <c r="B2231" s="202" t="s">
        <v>5319</v>
      </c>
      <c r="C2231" s="202" t="s">
        <v>4</v>
      </c>
      <c r="D2231" s="369">
        <v>167.98</v>
      </c>
    </row>
    <row r="2232" spans="1:4" ht="13.5">
      <c r="A2232" s="202">
        <v>92449</v>
      </c>
      <c r="B2232" s="202" t="s">
        <v>5320</v>
      </c>
      <c r="C2232" s="202" t="s">
        <v>4</v>
      </c>
      <c r="D2232" s="369">
        <v>298.48</v>
      </c>
    </row>
    <row r="2233" spans="1:4" ht="13.5">
      <c r="A2233" s="202">
        <v>92450</v>
      </c>
      <c r="B2233" s="202" t="s">
        <v>5321</v>
      </c>
      <c r="C2233" s="202" t="s">
        <v>4</v>
      </c>
      <c r="D2233" s="369">
        <v>332.43</v>
      </c>
    </row>
    <row r="2234" spans="1:4" ht="13.5">
      <c r="A2234" s="202">
        <v>92451</v>
      </c>
      <c r="B2234" s="202" t="s">
        <v>5322</v>
      </c>
      <c r="C2234" s="202" t="s">
        <v>4</v>
      </c>
      <c r="D2234" s="369">
        <v>203.8</v>
      </c>
    </row>
    <row r="2235" spans="1:4" ht="13.5">
      <c r="A2235" s="202">
        <v>92452</v>
      </c>
      <c r="B2235" s="202" t="s">
        <v>5323</v>
      </c>
      <c r="C2235" s="202" t="s">
        <v>4</v>
      </c>
      <c r="D2235" s="369">
        <v>196.52</v>
      </c>
    </row>
    <row r="2236" spans="1:4" ht="13.5">
      <c r="A2236" s="202">
        <v>92453</v>
      </c>
      <c r="B2236" s="202" t="s">
        <v>5324</v>
      </c>
      <c r="C2236" s="202" t="s">
        <v>4</v>
      </c>
      <c r="D2236" s="369">
        <v>255.41</v>
      </c>
    </row>
    <row r="2237" spans="1:4" ht="13.5">
      <c r="A2237" s="202">
        <v>92454</v>
      </c>
      <c r="B2237" s="202" t="s">
        <v>5325</v>
      </c>
      <c r="C2237" s="202" t="s">
        <v>4</v>
      </c>
      <c r="D2237" s="369">
        <v>298.63</v>
      </c>
    </row>
    <row r="2238" spans="1:4" ht="13.5">
      <c r="A2238" s="202">
        <v>92455</v>
      </c>
      <c r="B2238" s="202" t="s">
        <v>5326</v>
      </c>
      <c r="C2238" s="202" t="s">
        <v>4</v>
      </c>
      <c r="D2238" s="369">
        <v>166.88</v>
      </c>
    </row>
    <row r="2239" spans="1:4" ht="13.5">
      <c r="A2239" s="202">
        <v>92456</v>
      </c>
      <c r="B2239" s="202" t="s">
        <v>5327</v>
      </c>
      <c r="C2239" s="202" t="s">
        <v>4</v>
      </c>
      <c r="D2239" s="369">
        <v>162.55000000000001</v>
      </c>
    </row>
    <row r="2240" spans="1:4" ht="13.5">
      <c r="A2240" s="202">
        <v>92457</v>
      </c>
      <c r="B2240" s="202" t="s">
        <v>5328</v>
      </c>
      <c r="C2240" s="202" t="s">
        <v>4</v>
      </c>
      <c r="D2240" s="369">
        <v>221.62</v>
      </c>
    </row>
    <row r="2241" spans="1:4" ht="13.5">
      <c r="A2241" s="202">
        <v>92458</v>
      </c>
      <c r="B2241" s="202" t="s">
        <v>3329</v>
      </c>
      <c r="C2241" s="202" t="s">
        <v>4</v>
      </c>
      <c r="D2241" s="369">
        <v>277.33999999999997</v>
      </c>
    </row>
    <row r="2242" spans="1:4" ht="13.5">
      <c r="A2242" s="202">
        <v>92459</v>
      </c>
      <c r="B2242" s="202" t="s">
        <v>5329</v>
      </c>
      <c r="C2242" s="202" t="s">
        <v>4</v>
      </c>
      <c r="D2242" s="369">
        <v>141.44999999999999</v>
      </c>
    </row>
    <row r="2243" spans="1:4" ht="13.5">
      <c r="A2243" s="202">
        <v>92460</v>
      </c>
      <c r="B2243" s="202" t="s">
        <v>5330</v>
      </c>
      <c r="C2243" s="202" t="s">
        <v>4</v>
      </c>
      <c r="D2243" s="369">
        <v>135.94999999999999</v>
      </c>
    </row>
    <row r="2244" spans="1:4" ht="13.5">
      <c r="A2244" s="202">
        <v>92461</v>
      </c>
      <c r="B2244" s="202" t="s">
        <v>5331</v>
      </c>
      <c r="C2244" s="202" t="s">
        <v>4</v>
      </c>
      <c r="D2244" s="369">
        <v>204.34</v>
      </c>
    </row>
    <row r="2245" spans="1:4" ht="13.5">
      <c r="A2245" s="202">
        <v>92462</v>
      </c>
      <c r="B2245" s="202" t="s">
        <v>5332</v>
      </c>
      <c r="C2245" s="202" t="s">
        <v>4</v>
      </c>
      <c r="D2245" s="369">
        <v>263.97000000000003</v>
      </c>
    </row>
    <row r="2246" spans="1:4" ht="13.5">
      <c r="A2246" s="202">
        <v>92463</v>
      </c>
      <c r="B2246" s="202" t="s">
        <v>5333</v>
      </c>
      <c r="C2246" s="202" t="s">
        <v>4</v>
      </c>
      <c r="D2246" s="369">
        <v>128.05000000000001</v>
      </c>
    </row>
    <row r="2247" spans="1:4" ht="13.5">
      <c r="A2247" s="202">
        <v>92464</v>
      </c>
      <c r="B2247" s="202" t="s">
        <v>5334</v>
      </c>
      <c r="C2247" s="202" t="s">
        <v>4</v>
      </c>
      <c r="D2247" s="369">
        <v>128.81</v>
      </c>
    </row>
    <row r="2248" spans="1:4" ht="13.5">
      <c r="A2248" s="202">
        <v>92465</v>
      </c>
      <c r="B2248" s="202" t="s">
        <v>5335</v>
      </c>
      <c r="C2248" s="202" t="s">
        <v>4</v>
      </c>
      <c r="D2248" s="369">
        <v>163.99</v>
      </c>
    </row>
    <row r="2249" spans="1:4" ht="13.5">
      <c r="A2249" s="202">
        <v>92466</v>
      </c>
      <c r="B2249" s="202" t="s">
        <v>5336</v>
      </c>
      <c r="C2249" s="202" t="s">
        <v>4</v>
      </c>
      <c r="D2249" s="369">
        <v>257.54000000000002</v>
      </c>
    </row>
    <row r="2250" spans="1:4" ht="13.5">
      <c r="A2250" s="202">
        <v>92467</v>
      </c>
      <c r="B2250" s="202" t="s">
        <v>5337</v>
      </c>
      <c r="C2250" s="202" t="s">
        <v>4</v>
      </c>
      <c r="D2250" s="369">
        <v>106.47</v>
      </c>
    </row>
    <row r="2251" spans="1:4" ht="13.5">
      <c r="A2251" s="202">
        <v>92468</v>
      </c>
      <c r="B2251" s="202" t="s">
        <v>5338</v>
      </c>
      <c r="C2251" s="202" t="s">
        <v>4</v>
      </c>
      <c r="D2251" s="369">
        <v>122.84</v>
      </c>
    </row>
    <row r="2252" spans="1:4" ht="13.5">
      <c r="A2252" s="202">
        <v>92469</v>
      </c>
      <c r="B2252" s="202" t="s">
        <v>5339</v>
      </c>
      <c r="C2252" s="202" t="s">
        <v>4</v>
      </c>
      <c r="D2252" s="369">
        <v>149.26</v>
      </c>
    </row>
    <row r="2253" spans="1:4" ht="13.5">
      <c r="A2253" s="202">
        <v>92470</v>
      </c>
      <c r="B2253" s="202" t="s">
        <v>5340</v>
      </c>
      <c r="C2253" s="202" t="s">
        <v>4</v>
      </c>
      <c r="D2253" s="369">
        <v>250.05</v>
      </c>
    </row>
    <row r="2254" spans="1:4" ht="13.5">
      <c r="A2254" s="202">
        <v>92471</v>
      </c>
      <c r="B2254" s="202" t="s">
        <v>5341</v>
      </c>
      <c r="C2254" s="202" t="s">
        <v>4</v>
      </c>
      <c r="D2254" s="369">
        <v>97.03</v>
      </c>
    </row>
    <row r="2255" spans="1:4" ht="13.5">
      <c r="A2255" s="202">
        <v>92472</v>
      </c>
      <c r="B2255" s="202" t="s">
        <v>5342</v>
      </c>
      <c r="C2255" s="202" t="s">
        <v>4</v>
      </c>
      <c r="D2255" s="369">
        <v>116.26</v>
      </c>
    </row>
    <row r="2256" spans="1:4" ht="13.5">
      <c r="A2256" s="202">
        <v>92473</v>
      </c>
      <c r="B2256" s="202" t="s">
        <v>5343</v>
      </c>
      <c r="C2256" s="202" t="s">
        <v>4</v>
      </c>
      <c r="D2256" s="369">
        <v>137.37</v>
      </c>
    </row>
    <row r="2257" spans="1:4" ht="13.5">
      <c r="A2257" s="202">
        <v>92474</v>
      </c>
      <c r="B2257" s="202" t="s">
        <v>5344</v>
      </c>
      <c r="C2257" s="202" t="s">
        <v>4</v>
      </c>
      <c r="D2257" s="369">
        <v>243.63</v>
      </c>
    </row>
    <row r="2258" spans="1:4" ht="13.5">
      <c r="A2258" s="202">
        <v>92475</v>
      </c>
      <c r="B2258" s="202" t="s">
        <v>5345</v>
      </c>
      <c r="C2258" s="202" t="s">
        <v>4</v>
      </c>
      <c r="D2258" s="369">
        <v>89.38</v>
      </c>
    </row>
    <row r="2259" spans="1:4" ht="13.5">
      <c r="A2259" s="202">
        <v>92476</v>
      </c>
      <c r="B2259" s="202" t="s">
        <v>5346</v>
      </c>
      <c r="C2259" s="202" t="s">
        <v>4</v>
      </c>
      <c r="D2259" s="369">
        <v>110.71</v>
      </c>
    </row>
    <row r="2260" spans="1:4" ht="13.5">
      <c r="A2260" s="202">
        <v>92477</v>
      </c>
      <c r="B2260" s="202" t="s">
        <v>5347</v>
      </c>
      <c r="C2260" s="202" t="s">
        <v>4</v>
      </c>
      <c r="D2260" s="369">
        <v>111.91</v>
      </c>
    </row>
    <row r="2261" spans="1:4" ht="13.5">
      <c r="A2261" s="202">
        <v>92478</v>
      </c>
      <c r="B2261" s="202" t="s">
        <v>5348</v>
      </c>
      <c r="C2261" s="202" t="s">
        <v>4</v>
      </c>
      <c r="D2261" s="369">
        <v>230.88</v>
      </c>
    </row>
    <row r="2262" spans="1:4" ht="13.5">
      <c r="A2262" s="202">
        <v>92479</v>
      </c>
      <c r="B2262" s="202" t="s">
        <v>5349</v>
      </c>
      <c r="C2262" s="202" t="s">
        <v>4</v>
      </c>
      <c r="D2262" s="369">
        <v>73</v>
      </c>
    </row>
    <row r="2263" spans="1:4" ht="13.5">
      <c r="A2263" s="202">
        <v>92480</v>
      </c>
      <c r="B2263" s="202" t="s">
        <v>5350</v>
      </c>
      <c r="C2263" s="202" t="s">
        <v>4</v>
      </c>
      <c r="D2263" s="369">
        <v>99.51</v>
      </c>
    </row>
    <row r="2264" spans="1:4" ht="13.5">
      <c r="A2264" s="202">
        <v>92482</v>
      </c>
      <c r="B2264" s="202" t="s">
        <v>5351</v>
      </c>
      <c r="C2264" s="202" t="s">
        <v>4</v>
      </c>
      <c r="D2264" s="369">
        <v>342.47</v>
      </c>
    </row>
    <row r="2265" spans="1:4" ht="13.5">
      <c r="A2265" s="202">
        <v>92484</v>
      </c>
      <c r="B2265" s="202" t="s">
        <v>5352</v>
      </c>
      <c r="C2265" s="202" t="s">
        <v>4</v>
      </c>
      <c r="D2265" s="369">
        <v>237.6</v>
      </c>
    </row>
    <row r="2266" spans="1:4" ht="13.5">
      <c r="A2266" s="202">
        <v>92486</v>
      </c>
      <c r="B2266" s="202" t="s">
        <v>5353</v>
      </c>
      <c r="C2266" s="202" t="s">
        <v>4</v>
      </c>
      <c r="D2266" s="369">
        <v>170.41</v>
      </c>
    </row>
    <row r="2267" spans="1:4" ht="13.5">
      <c r="A2267" s="202">
        <v>92488</v>
      </c>
      <c r="B2267" s="202" t="s">
        <v>5354</v>
      </c>
      <c r="C2267" s="202" t="s">
        <v>4</v>
      </c>
      <c r="D2267" s="369">
        <v>121.28</v>
      </c>
    </row>
    <row r="2268" spans="1:4" ht="13.5">
      <c r="A2268" s="202">
        <v>92490</v>
      </c>
      <c r="B2268" s="202" t="s">
        <v>5355</v>
      </c>
      <c r="C2268" s="202" t="s">
        <v>4</v>
      </c>
      <c r="D2268" s="369">
        <v>83.01</v>
      </c>
    </row>
    <row r="2269" spans="1:4" ht="13.5">
      <c r="A2269" s="202">
        <v>92492</v>
      </c>
      <c r="B2269" s="202" t="s">
        <v>5356</v>
      </c>
      <c r="C2269" s="202" t="s">
        <v>4</v>
      </c>
      <c r="D2269" s="369">
        <v>114.99</v>
      </c>
    </row>
    <row r="2270" spans="1:4" ht="13.5">
      <c r="A2270" s="202">
        <v>92494</v>
      </c>
      <c r="B2270" s="202" t="s">
        <v>5357</v>
      </c>
      <c r="C2270" s="202" t="s">
        <v>4</v>
      </c>
      <c r="D2270" s="369">
        <v>77.89</v>
      </c>
    </row>
    <row r="2271" spans="1:4" ht="13.5">
      <c r="A2271" s="202">
        <v>92496</v>
      </c>
      <c r="B2271" s="202" t="s">
        <v>5358</v>
      </c>
      <c r="C2271" s="202" t="s">
        <v>4</v>
      </c>
      <c r="D2271" s="369">
        <v>109.78</v>
      </c>
    </row>
    <row r="2272" spans="1:4" ht="13.5">
      <c r="A2272" s="202">
        <v>92498</v>
      </c>
      <c r="B2272" s="202" t="s">
        <v>5359</v>
      </c>
      <c r="C2272" s="202" t="s">
        <v>4</v>
      </c>
      <c r="D2272" s="369">
        <v>73.680000000000007</v>
      </c>
    </row>
    <row r="2273" spans="1:4" ht="13.5">
      <c r="A2273" s="202">
        <v>92500</v>
      </c>
      <c r="B2273" s="202" t="s">
        <v>5360</v>
      </c>
      <c r="C2273" s="202" t="s">
        <v>4</v>
      </c>
      <c r="D2273" s="369">
        <v>105.67</v>
      </c>
    </row>
    <row r="2274" spans="1:4" ht="13.5">
      <c r="A2274" s="202">
        <v>92502</v>
      </c>
      <c r="B2274" s="202" t="s">
        <v>5361</v>
      </c>
      <c r="C2274" s="202" t="s">
        <v>4</v>
      </c>
      <c r="D2274" s="369">
        <v>70.55</v>
      </c>
    </row>
    <row r="2275" spans="1:4" ht="13.5">
      <c r="A2275" s="202">
        <v>92504</v>
      </c>
      <c r="B2275" s="202" t="s">
        <v>5362</v>
      </c>
      <c r="C2275" s="202" t="s">
        <v>4</v>
      </c>
      <c r="D2275" s="369">
        <v>98.16</v>
      </c>
    </row>
    <row r="2276" spans="1:4" ht="13.5">
      <c r="A2276" s="202">
        <v>92506</v>
      </c>
      <c r="B2276" s="202" t="s">
        <v>5363</v>
      </c>
      <c r="C2276" s="202" t="s">
        <v>4</v>
      </c>
      <c r="D2276" s="369">
        <v>64.72</v>
      </c>
    </row>
    <row r="2277" spans="1:4" ht="13.5">
      <c r="A2277" s="202">
        <v>92508</v>
      </c>
      <c r="B2277" s="202" t="s">
        <v>5364</v>
      </c>
      <c r="C2277" s="202" t="s">
        <v>4</v>
      </c>
      <c r="D2277" s="369">
        <v>121.79</v>
      </c>
    </row>
    <row r="2278" spans="1:4" ht="13.5">
      <c r="A2278" s="202">
        <v>92510</v>
      </c>
      <c r="B2278" s="202" t="s">
        <v>5365</v>
      </c>
      <c r="C2278" s="202" t="s">
        <v>4</v>
      </c>
      <c r="D2278" s="369">
        <v>81.489999999999995</v>
      </c>
    </row>
    <row r="2279" spans="1:4" ht="13.5">
      <c r="A2279" s="202">
        <v>92512</v>
      </c>
      <c r="B2279" s="202" t="s">
        <v>5366</v>
      </c>
      <c r="C2279" s="202" t="s">
        <v>4</v>
      </c>
      <c r="D2279" s="369">
        <v>103.58</v>
      </c>
    </row>
    <row r="2280" spans="1:4" ht="13.5">
      <c r="A2280" s="202">
        <v>92514</v>
      </c>
      <c r="B2280" s="202" t="s">
        <v>5367</v>
      </c>
      <c r="C2280" s="202" t="s">
        <v>4</v>
      </c>
      <c r="D2280" s="369">
        <v>64.55</v>
      </c>
    </row>
    <row r="2281" spans="1:4" ht="13.5">
      <c r="A2281" s="202">
        <v>92515</v>
      </c>
      <c r="B2281" s="202" t="s">
        <v>5368</v>
      </c>
      <c r="C2281" s="202" t="s">
        <v>4</v>
      </c>
      <c r="D2281" s="369">
        <v>94.62</v>
      </c>
    </row>
    <row r="2282" spans="1:4" ht="13.5">
      <c r="A2282" s="202">
        <v>92518</v>
      </c>
      <c r="B2282" s="202" t="s">
        <v>5369</v>
      </c>
      <c r="C2282" s="202" t="s">
        <v>4</v>
      </c>
      <c r="D2282" s="369">
        <v>56.77</v>
      </c>
    </row>
    <row r="2283" spans="1:4" ht="13.5">
      <c r="A2283" s="202">
        <v>92520</v>
      </c>
      <c r="B2283" s="202" t="s">
        <v>5370</v>
      </c>
      <c r="C2283" s="202" t="s">
        <v>4</v>
      </c>
      <c r="D2283" s="369">
        <v>88.8</v>
      </c>
    </row>
    <row r="2284" spans="1:4" ht="13.5">
      <c r="A2284" s="202">
        <v>92522</v>
      </c>
      <c r="B2284" s="202" t="s">
        <v>5371</v>
      </c>
      <c r="C2284" s="202" t="s">
        <v>4</v>
      </c>
      <c r="D2284" s="369">
        <v>52.05</v>
      </c>
    </row>
    <row r="2285" spans="1:4" ht="13.5">
      <c r="A2285" s="202">
        <v>92524</v>
      </c>
      <c r="B2285" s="202" t="s">
        <v>7471</v>
      </c>
      <c r="C2285" s="202" t="s">
        <v>4</v>
      </c>
      <c r="D2285" s="369">
        <v>88.52</v>
      </c>
    </row>
    <row r="2286" spans="1:4" ht="13.5">
      <c r="A2286" s="202">
        <v>92526</v>
      </c>
      <c r="B2286" s="202" t="s">
        <v>5372</v>
      </c>
      <c r="C2286" s="202" t="s">
        <v>4</v>
      </c>
      <c r="D2286" s="369">
        <v>52.79</v>
      </c>
    </row>
    <row r="2287" spans="1:4" ht="13.5">
      <c r="A2287" s="202">
        <v>92528</v>
      </c>
      <c r="B2287" s="202" t="s">
        <v>5373</v>
      </c>
      <c r="C2287" s="202" t="s">
        <v>4</v>
      </c>
      <c r="D2287" s="369">
        <v>84.78</v>
      </c>
    </row>
    <row r="2288" spans="1:4" ht="13.5">
      <c r="A2288" s="202">
        <v>92530</v>
      </c>
      <c r="B2288" s="202" t="s">
        <v>5374</v>
      </c>
      <c r="C2288" s="202" t="s">
        <v>4</v>
      </c>
      <c r="D2288" s="369">
        <v>50</v>
      </c>
    </row>
    <row r="2289" spans="1:4" ht="13.5">
      <c r="A2289" s="202">
        <v>92532</v>
      </c>
      <c r="B2289" s="202" t="s">
        <v>5375</v>
      </c>
      <c r="C2289" s="202" t="s">
        <v>4</v>
      </c>
      <c r="D2289" s="369">
        <v>81.56</v>
      </c>
    </row>
    <row r="2290" spans="1:4" ht="13.5">
      <c r="A2290" s="202">
        <v>92534</v>
      </c>
      <c r="B2290" s="202" t="s">
        <v>5376</v>
      </c>
      <c r="C2290" s="202" t="s">
        <v>4</v>
      </c>
      <c r="D2290" s="369">
        <v>47.63</v>
      </c>
    </row>
    <row r="2291" spans="1:4" ht="13.5">
      <c r="A2291" s="202">
        <v>92536</v>
      </c>
      <c r="B2291" s="202" t="s">
        <v>5377</v>
      </c>
      <c r="C2291" s="202" t="s">
        <v>4</v>
      </c>
      <c r="D2291" s="369">
        <v>75.319999999999993</v>
      </c>
    </row>
    <row r="2292" spans="1:4" ht="13.5">
      <c r="A2292" s="202">
        <v>92538</v>
      </c>
      <c r="B2292" s="202" t="s">
        <v>5378</v>
      </c>
      <c r="C2292" s="202" t="s">
        <v>4</v>
      </c>
      <c r="D2292" s="369">
        <v>42.9</v>
      </c>
    </row>
    <row r="2293" spans="1:4" ht="13.5">
      <c r="A2293" s="202">
        <v>96252</v>
      </c>
      <c r="B2293" s="202" t="s">
        <v>3330</v>
      </c>
      <c r="C2293" s="202" t="s">
        <v>4</v>
      </c>
      <c r="D2293" s="369">
        <v>266.39999999999998</v>
      </c>
    </row>
    <row r="2294" spans="1:4" ht="13.5">
      <c r="A2294" s="202">
        <v>96257</v>
      </c>
      <c r="B2294" s="202" t="s">
        <v>3331</v>
      </c>
      <c r="C2294" s="202" t="s">
        <v>4</v>
      </c>
      <c r="D2294" s="369">
        <v>219.6</v>
      </c>
    </row>
    <row r="2295" spans="1:4" ht="13.5">
      <c r="A2295" s="202">
        <v>96258</v>
      </c>
      <c r="B2295" s="202" t="s">
        <v>3332</v>
      </c>
      <c r="C2295" s="202" t="s">
        <v>4</v>
      </c>
      <c r="D2295" s="369">
        <v>205.61</v>
      </c>
    </row>
    <row r="2296" spans="1:4" ht="13.5">
      <c r="A2296" s="202">
        <v>96259</v>
      </c>
      <c r="B2296" s="202" t="s">
        <v>3333</v>
      </c>
      <c r="C2296" s="202" t="s">
        <v>4</v>
      </c>
      <c r="D2296" s="369">
        <v>244.8</v>
      </c>
    </row>
    <row r="2297" spans="1:4" ht="13.5">
      <c r="A2297" s="202">
        <v>96529</v>
      </c>
      <c r="B2297" s="202" t="s">
        <v>3334</v>
      </c>
      <c r="C2297" s="202" t="s">
        <v>4</v>
      </c>
      <c r="D2297" s="369">
        <v>363.57</v>
      </c>
    </row>
    <row r="2298" spans="1:4" ht="13.5">
      <c r="A2298" s="202">
        <v>96530</v>
      </c>
      <c r="B2298" s="202" t="s">
        <v>3335</v>
      </c>
      <c r="C2298" s="202" t="s">
        <v>4</v>
      </c>
      <c r="D2298" s="369">
        <v>195.16</v>
      </c>
    </row>
    <row r="2299" spans="1:4" ht="13.5">
      <c r="A2299" s="202">
        <v>96531</v>
      </c>
      <c r="B2299" s="202" t="s">
        <v>3336</v>
      </c>
      <c r="C2299" s="202" t="s">
        <v>4</v>
      </c>
      <c r="D2299" s="369">
        <v>136.49</v>
      </c>
    </row>
    <row r="2300" spans="1:4" ht="13.5">
      <c r="A2300" s="202">
        <v>96532</v>
      </c>
      <c r="B2300" s="202" t="s">
        <v>3337</v>
      </c>
      <c r="C2300" s="202" t="s">
        <v>4</v>
      </c>
      <c r="D2300" s="369">
        <v>230.78</v>
      </c>
    </row>
    <row r="2301" spans="1:4" ht="13.5">
      <c r="A2301" s="202">
        <v>96533</v>
      </c>
      <c r="B2301" s="202" t="s">
        <v>3338</v>
      </c>
      <c r="C2301" s="202" t="s">
        <v>4</v>
      </c>
      <c r="D2301" s="369">
        <v>120.79</v>
      </c>
    </row>
    <row r="2302" spans="1:4" ht="13.5">
      <c r="A2302" s="202">
        <v>96534</v>
      </c>
      <c r="B2302" s="202" t="s">
        <v>3339</v>
      </c>
      <c r="C2302" s="202" t="s">
        <v>4</v>
      </c>
      <c r="D2302" s="369">
        <v>95.34</v>
      </c>
    </row>
    <row r="2303" spans="1:4" ht="13.5">
      <c r="A2303" s="202">
        <v>96535</v>
      </c>
      <c r="B2303" s="202" t="s">
        <v>3340</v>
      </c>
      <c r="C2303" s="202" t="s">
        <v>4</v>
      </c>
      <c r="D2303" s="369">
        <v>161.62</v>
      </c>
    </row>
    <row r="2304" spans="1:4" ht="13.5">
      <c r="A2304" s="202">
        <v>96536</v>
      </c>
      <c r="B2304" s="202" t="s">
        <v>3341</v>
      </c>
      <c r="C2304" s="202" t="s">
        <v>4</v>
      </c>
      <c r="D2304" s="369">
        <v>82.08</v>
      </c>
    </row>
    <row r="2305" spans="1:4" ht="13.5">
      <c r="A2305" s="202">
        <v>96537</v>
      </c>
      <c r="B2305" s="202" t="s">
        <v>3342</v>
      </c>
      <c r="C2305" s="202" t="s">
        <v>4</v>
      </c>
      <c r="D2305" s="369">
        <v>208.2</v>
      </c>
    </row>
    <row r="2306" spans="1:4" ht="13.5">
      <c r="A2306" s="202">
        <v>96538</v>
      </c>
      <c r="B2306" s="202" t="s">
        <v>3343</v>
      </c>
      <c r="C2306" s="202" t="s">
        <v>4</v>
      </c>
      <c r="D2306" s="369">
        <v>296.88</v>
      </c>
    </row>
    <row r="2307" spans="1:4" ht="13.5">
      <c r="A2307" s="202">
        <v>96539</v>
      </c>
      <c r="B2307" s="202" t="s">
        <v>3344</v>
      </c>
      <c r="C2307" s="202" t="s">
        <v>4</v>
      </c>
      <c r="D2307" s="369">
        <v>136.72</v>
      </c>
    </row>
    <row r="2308" spans="1:4" ht="13.5">
      <c r="A2308" s="202">
        <v>96540</v>
      </c>
      <c r="B2308" s="202" t="s">
        <v>3345</v>
      </c>
      <c r="C2308" s="202" t="s">
        <v>4</v>
      </c>
      <c r="D2308" s="369">
        <v>144.43</v>
      </c>
    </row>
    <row r="2309" spans="1:4" ht="13.5">
      <c r="A2309" s="202">
        <v>96541</v>
      </c>
      <c r="B2309" s="202" t="s">
        <v>3346</v>
      </c>
      <c r="C2309" s="202" t="s">
        <v>4</v>
      </c>
      <c r="D2309" s="369">
        <v>208.85</v>
      </c>
    </row>
    <row r="2310" spans="1:4" ht="13.5">
      <c r="A2310" s="202">
        <v>96542</v>
      </c>
      <c r="B2310" s="202" t="s">
        <v>3347</v>
      </c>
      <c r="C2310" s="202" t="s">
        <v>4</v>
      </c>
      <c r="D2310" s="369">
        <v>101.44</v>
      </c>
    </row>
    <row r="2311" spans="1:4" ht="13.5">
      <c r="A2311" s="202">
        <v>96543</v>
      </c>
      <c r="B2311" s="202" t="s">
        <v>3348</v>
      </c>
      <c r="C2311" s="202" t="s">
        <v>3</v>
      </c>
      <c r="D2311" s="369">
        <v>20.88</v>
      </c>
    </row>
    <row r="2312" spans="1:4" ht="13.5">
      <c r="A2312" s="202">
        <v>97747</v>
      </c>
      <c r="B2312" s="202" t="s">
        <v>3349</v>
      </c>
      <c r="C2312" s="202" t="s">
        <v>4</v>
      </c>
      <c r="D2312" s="369">
        <v>227.51</v>
      </c>
    </row>
    <row r="2313" spans="1:4" ht="13.5">
      <c r="A2313" s="202">
        <v>101791</v>
      </c>
      <c r="B2313" s="202" t="s">
        <v>5379</v>
      </c>
      <c r="C2313" s="202" t="s">
        <v>1</v>
      </c>
      <c r="D2313" s="369">
        <v>25.66</v>
      </c>
    </row>
    <row r="2314" spans="1:4" ht="13.5">
      <c r="A2314" s="202">
        <v>101792</v>
      </c>
      <c r="B2314" s="202" t="s">
        <v>5380</v>
      </c>
      <c r="C2314" s="202" t="s">
        <v>7</v>
      </c>
      <c r="D2314" s="369">
        <v>17.22</v>
      </c>
    </row>
    <row r="2315" spans="1:4" ht="13.5">
      <c r="A2315" s="202">
        <v>101793</v>
      </c>
      <c r="B2315" s="202" t="s">
        <v>5381</v>
      </c>
      <c r="C2315" s="202" t="s">
        <v>7</v>
      </c>
      <c r="D2315" s="369">
        <v>26.01</v>
      </c>
    </row>
    <row r="2316" spans="1:4" ht="13.5">
      <c r="A2316" s="202">
        <v>101969</v>
      </c>
      <c r="B2316" s="202" t="s">
        <v>6043</v>
      </c>
      <c r="C2316" s="202" t="s">
        <v>4</v>
      </c>
      <c r="D2316" s="369">
        <v>212.46</v>
      </c>
    </row>
    <row r="2317" spans="1:4" ht="13.5">
      <c r="A2317" s="202">
        <v>101971</v>
      </c>
      <c r="B2317" s="202" t="s">
        <v>6044</v>
      </c>
      <c r="C2317" s="202" t="s">
        <v>4</v>
      </c>
      <c r="D2317" s="369">
        <v>162.5</v>
      </c>
    </row>
    <row r="2318" spans="1:4" ht="13.5">
      <c r="A2318" s="202">
        <v>101973</v>
      </c>
      <c r="B2318" s="202" t="s">
        <v>6045</v>
      </c>
      <c r="C2318" s="202" t="s">
        <v>4</v>
      </c>
      <c r="D2318" s="369">
        <v>213.87</v>
      </c>
    </row>
    <row r="2319" spans="1:4" ht="13.5">
      <c r="A2319" s="202">
        <v>101974</v>
      </c>
      <c r="B2319" s="202" t="s">
        <v>6046</v>
      </c>
      <c r="C2319" s="202" t="s">
        <v>4</v>
      </c>
      <c r="D2319" s="369">
        <v>504.37</v>
      </c>
    </row>
    <row r="2320" spans="1:4" ht="13.5">
      <c r="A2320" s="202">
        <v>101975</v>
      </c>
      <c r="B2320" s="202" t="s">
        <v>6047</v>
      </c>
      <c r="C2320" s="202" t="s">
        <v>4</v>
      </c>
      <c r="D2320" s="369">
        <v>427.64</v>
      </c>
    </row>
    <row r="2321" spans="1:4" ht="13.5">
      <c r="A2321" s="202">
        <v>101977</v>
      </c>
      <c r="B2321" s="202" t="s">
        <v>6048</v>
      </c>
      <c r="C2321" s="202" t="s">
        <v>4</v>
      </c>
      <c r="D2321" s="369">
        <v>331.63</v>
      </c>
    </row>
    <row r="2322" spans="1:4" ht="13.5">
      <c r="A2322" s="202">
        <v>101980</v>
      </c>
      <c r="B2322" s="202" t="s">
        <v>6049</v>
      </c>
      <c r="C2322" s="202" t="s">
        <v>4</v>
      </c>
      <c r="D2322" s="369">
        <v>307.66000000000003</v>
      </c>
    </row>
    <row r="2323" spans="1:4" ht="13.5">
      <c r="A2323" s="202">
        <v>101981</v>
      </c>
      <c r="B2323" s="202" t="s">
        <v>6050</v>
      </c>
      <c r="C2323" s="202" t="s">
        <v>4</v>
      </c>
      <c r="D2323" s="369">
        <v>268.58999999999997</v>
      </c>
    </row>
    <row r="2324" spans="1:4" ht="13.5">
      <c r="A2324" s="202">
        <v>101982</v>
      </c>
      <c r="B2324" s="202" t="s">
        <v>6051</v>
      </c>
      <c r="C2324" s="202" t="s">
        <v>4</v>
      </c>
      <c r="D2324" s="369">
        <v>239.34</v>
      </c>
    </row>
    <row r="2325" spans="1:4" ht="13.5">
      <c r="A2325" s="202">
        <v>101983</v>
      </c>
      <c r="B2325" s="202" t="s">
        <v>6052</v>
      </c>
      <c r="C2325" s="202" t="s">
        <v>4</v>
      </c>
      <c r="D2325" s="369">
        <v>220.95</v>
      </c>
    </row>
    <row r="2326" spans="1:4" ht="13.5">
      <c r="A2326" s="202">
        <v>101985</v>
      </c>
      <c r="B2326" s="202" t="s">
        <v>6053</v>
      </c>
      <c r="C2326" s="202" t="s">
        <v>4</v>
      </c>
      <c r="D2326" s="369">
        <v>227.55</v>
      </c>
    </row>
    <row r="2327" spans="1:4" ht="13.5">
      <c r="A2327" s="202">
        <v>101986</v>
      </c>
      <c r="B2327" s="202" t="s">
        <v>6054</v>
      </c>
      <c r="C2327" s="202" t="s">
        <v>4</v>
      </c>
      <c r="D2327" s="369">
        <v>164.04</v>
      </c>
    </row>
    <row r="2328" spans="1:4" ht="13.5">
      <c r="A2328" s="202">
        <v>101987</v>
      </c>
      <c r="B2328" s="202" t="s">
        <v>6055</v>
      </c>
      <c r="C2328" s="202" t="s">
        <v>4</v>
      </c>
      <c r="D2328" s="369">
        <v>251.14</v>
      </c>
    </row>
    <row r="2329" spans="1:4" ht="13.5">
      <c r="A2329" s="202">
        <v>101988</v>
      </c>
      <c r="B2329" s="202" t="s">
        <v>6056</v>
      </c>
      <c r="C2329" s="202" t="s">
        <v>4</v>
      </c>
      <c r="D2329" s="369">
        <v>220.21</v>
      </c>
    </row>
    <row r="2330" spans="1:4" ht="13.5">
      <c r="A2330" s="202">
        <v>101989</v>
      </c>
      <c r="B2330" s="202" t="s">
        <v>6057</v>
      </c>
      <c r="C2330" s="202" t="s">
        <v>4</v>
      </c>
      <c r="D2330" s="369">
        <v>170.88</v>
      </c>
    </row>
    <row r="2331" spans="1:4" ht="13.5">
      <c r="A2331" s="202">
        <v>101990</v>
      </c>
      <c r="B2331" s="202" t="s">
        <v>6058</v>
      </c>
      <c r="C2331" s="202" t="s">
        <v>4</v>
      </c>
      <c r="D2331" s="369">
        <v>230.18</v>
      </c>
    </row>
    <row r="2332" spans="1:4" ht="13.5">
      <c r="A2332" s="202">
        <v>101991</v>
      </c>
      <c r="B2332" s="202" t="s">
        <v>6059</v>
      </c>
      <c r="C2332" s="202" t="s">
        <v>4</v>
      </c>
      <c r="D2332" s="369">
        <v>227.25</v>
      </c>
    </row>
    <row r="2333" spans="1:4" ht="13.5">
      <c r="A2333" s="202">
        <v>101992</v>
      </c>
      <c r="B2333" s="202" t="s">
        <v>6060</v>
      </c>
      <c r="C2333" s="202" t="s">
        <v>4</v>
      </c>
      <c r="D2333" s="369">
        <v>166.54</v>
      </c>
    </row>
    <row r="2334" spans="1:4" ht="13.5">
      <c r="A2334" s="202">
        <v>101993</v>
      </c>
      <c r="B2334" s="202" t="s">
        <v>6061</v>
      </c>
      <c r="C2334" s="202" t="s">
        <v>4</v>
      </c>
      <c r="D2334" s="369">
        <v>294.41000000000003</v>
      </c>
    </row>
    <row r="2335" spans="1:4" ht="13.5">
      <c r="A2335" s="202">
        <v>101994</v>
      </c>
      <c r="B2335" s="202" t="s">
        <v>6062</v>
      </c>
      <c r="C2335" s="202" t="s">
        <v>4</v>
      </c>
      <c r="D2335" s="369">
        <v>234.39</v>
      </c>
    </row>
    <row r="2336" spans="1:4" ht="13.5">
      <c r="A2336" s="202">
        <v>101995</v>
      </c>
      <c r="B2336" s="202" t="s">
        <v>6063</v>
      </c>
      <c r="C2336" s="202" t="s">
        <v>4</v>
      </c>
      <c r="D2336" s="369">
        <v>179.01</v>
      </c>
    </row>
    <row r="2337" spans="1:4" ht="13.5">
      <c r="A2337" s="202">
        <v>101996</v>
      </c>
      <c r="B2337" s="202" t="s">
        <v>6064</v>
      </c>
      <c r="C2337" s="202" t="s">
        <v>4</v>
      </c>
      <c r="D2337" s="369">
        <v>247.1</v>
      </c>
    </row>
    <row r="2338" spans="1:4" ht="13.5">
      <c r="A2338" s="202">
        <v>101997</v>
      </c>
      <c r="B2338" s="202" t="s">
        <v>6065</v>
      </c>
      <c r="C2338" s="202" t="s">
        <v>4</v>
      </c>
      <c r="D2338" s="369">
        <v>227.55</v>
      </c>
    </row>
    <row r="2339" spans="1:4" ht="13.5">
      <c r="A2339" s="202">
        <v>101998</v>
      </c>
      <c r="B2339" s="202" t="s">
        <v>6066</v>
      </c>
      <c r="C2339" s="202" t="s">
        <v>4</v>
      </c>
      <c r="D2339" s="369">
        <v>165.46</v>
      </c>
    </row>
    <row r="2340" spans="1:4" ht="13.5">
      <c r="A2340" s="202">
        <v>101999</v>
      </c>
      <c r="B2340" s="202" t="s">
        <v>6067</v>
      </c>
      <c r="C2340" s="202" t="s">
        <v>4</v>
      </c>
      <c r="D2340" s="369">
        <v>315.24</v>
      </c>
    </row>
    <row r="2341" spans="1:4" ht="13.5">
      <c r="A2341" s="202">
        <v>102000</v>
      </c>
      <c r="B2341" s="202" t="s">
        <v>6068</v>
      </c>
      <c r="C2341" s="202" t="s">
        <v>4</v>
      </c>
      <c r="D2341" s="369">
        <v>515.25</v>
      </c>
    </row>
    <row r="2342" spans="1:4" ht="13.5">
      <c r="A2342" s="202">
        <v>102001</v>
      </c>
      <c r="B2342" s="202" t="s">
        <v>6069</v>
      </c>
      <c r="C2342" s="202" t="s">
        <v>4</v>
      </c>
      <c r="D2342" s="369">
        <v>442.31</v>
      </c>
    </row>
    <row r="2343" spans="1:4" ht="13.5">
      <c r="A2343" s="202">
        <v>102002</v>
      </c>
      <c r="B2343" s="202" t="s">
        <v>6070</v>
      </c>
      <c r="C2343" s="202" t="s">
        <v>4</v>
      </c>
      <c r="D2343" s="369">
        <v>326.39</v>
      </c>
    </row>
    <row r="2344" spans="1:4" ht="13.5">
      <c r="A2344" s="202">
        <v>102003</v>
      </c>
      <c r="B2344" s="202" t="s">
        <v>6071</v>
      </c>
      <c r="C2344" s="202" t="s">
        <v>4</v>
      </c>
      <c r="D2344" s="369">
        <v>301.29000000000002</v>
      </c>
    </row>
    <row r="2345" spans="1:4" ht="13.5">
      <c r="A2345" s="202">
        <v>102004</v>
      </c>
      <c r="B2345" s="202" t="s">
        <v>6072</v>
      </c>
      <c r="C2345" s="202" t="s">
        <v>4</v>
      </c>
      <c r="D2345" s="369">
        <v>267.27999999999997</v>
      </c>
    </row>
    <row r="2346" spans="1:4" ht="13.5">
      <c r="A2346" s="202">
        <v>102005</v>
      </c>
      <c r="B2346" s="202" t="s">
        <v>6073</v>
      </c>
      <c r="C2346" s="202" t="s">
        <v>4</v>
      </c>
      <c r="D2346" s="369">
        <v>236.37</v>
      </c>
    </row>
    <row r="2347" spans="1:4" ht="13.5">
      <c r="A2347" s="202">
        <v>102006</v>
      </c>
      <c r="B2347" s="202" t="s">
        <v>6074</v>
      </c>
      <c r="C2347" s="202" t="s">
        <v>4</v>
      </c>
      <c r="D2347" s="369">
        <v>216.93</v>
      </c>
    </row>
    <row r="2348" spans="1:4" ht="13.5">
      <c r="A2348" s="202">
        <v>102007</v>
      </c>
      <c r="B2348" s="202" t="s">
        <v>6075</v>
      </c>
      <c r="C2348" s="202" t="s">
        <v>4</v>
      </c>
      <c r="D2348" s="369">
        <v>498.93</v>
      </c>
    </row>
    <row r="2349" spans="1:4" ht="13.5">
      <c r="A2349" s="202">
        <v>102008</v>
      </c>
      <c r="B2349" s="202" t="s">
        <v>6076</v>
      </c>
      <c r="C2349" s="202" t="s">
        <v>4</v>
      </c>
      <c r="D2349" s="369">
        <v>415.69</v>
      </c>
    </row>
    <row r="2350" spans="1:4" ht="13.5">
      <c r="A2350" s="202">
        <v>102009</v>
      </c>
      <c r="B2350" s="202" t="s">
        <v>6077</v>
      </c>
      <c r="C2350" s="202" t="s">
        <v>4</v>
      </c>
      <c r="D2350" s="369">
        <v>332.96</v>
      </c>
    </row>
    <row r="2351" spans="1:4" ht="13.5">
      <c r="A2351" s="202">
        <v>102010</v>
      </c>
      <c r="B2351" s="202" t="s">
        <v>6078</v>
      </c>
      <c r="C2351" s="202" t="s">
        <v>4</v>
      </c>
      <c r="D2351" s="369">
        <v>305.85000000000002</v>
      </c>
    </row>
    <row r="2352" spans="1:4" ht="13.5">
      <c r="A2352" s="202">
        <v>102011</v>
      </c>
      <c r="B2352" s="202" t="s">
        <v>6079</v>
      </c>
      <c r="C2352" s="202" t="s">
        <v>4</v>
      </c>
      <c r="D2352" s="369">
        <v>264.31</v>
      </c>
    </row>
    <row r="2353" spans="1:4" ht="13.5">
      <c r="A2353" s="202">
        <v>102012</v>
      </c>
      <c r="B2353" s="202" t="s">
        <v>6080</v>
      </c>
      <c r="C2353" s="202" t="s">
        <v>4</v>
      </c>
      <c r="D2353" s="369">
        <v>234.21</v>
      </c>
    </row>
    <row r="2354" spans="1:4" ht="13.5">
      <c r="A2354" s="202">
        <v>102013</v>
      </c>
      <c r="B2354" s="202" t="s">
        <v>6081</v>
      </c>
      <c r="C2354" s="202" t="s">
        <v>4</v>
      </c>
      <c r="D2354" s="369">
        <v>217.47</v>
      </c>
    </row>
    <row r="2355" spans="1:4" ht="13.5">
      <c r="A2355" s="202">
        <v>102014</v>
      </c>
      <c r="B2355" s="202" t="s">
        <v>6082</v>
      </c>
      <c r="C2355" s="202" t="s">
        <v>4</v>
      </c>
      <c r="D2355" s="369">
        <v>558.52</v>
      </c>
    </row>
    <row r="2356" spans="1:4" ht="13.5">
      <c r="A2356" s="202">
        <v>102015</v>
      </c>
      <c r="B2356" s="202" t="s">
        <v>6083</v>
      </c>
      <c r="C2356" s="202" t="s">
        <v>4</v>
      </c>
      <c r="D2356" s="369">
        <v>466.95</v>
      </c>
    </row>
    <row r="2357" spans="1:4" ht="13.5">
      <c r="A2357" s="202">
        <v>102016</v>
      </c>
      <c r="B2357" s="202" t="s">
        <v>6084</v>
      </c>
      <c r="C2357" s="202" t="s">
        <v>4</v>
      </c>
      <c r="D2357" s="369">
        <v>323.87</v>
      </c>
    </row>
    <row r="2358" spans="1:4" ht="13.5">
      <c r="A2358" s="202">
        <v>102017</v>
      </c>
      <c r="B2358" s="202" t="s">
        <v>6085</v>
      </c>
      <c r="C2358" s="202" t="s">
        <v>4</v>
      </c>
      <c r="D2358" s="369">
        <v>296.39999999999998</v>
      </c>
    </row>
    <row r="2359" spans="1:4" ht="13.5">
      <c r="A2359" s="202">
        <v>102036</v>
      </c>
      <c r="B2359" s="202" t="s">
        <v>6086</v>
      </c>
      <c r="C2359" s="202" t="s">
        <v>4</v>
      </c>
      <c r="D2359" s="369">
        <v>260.32</v>
      </c>
    </row>
    <row r="2360" spans="1:4" ht="13.5">
      <c r="A2360" s="202">
        <v>102037</v>
      </c>
      <c r="B2360" s="202" t="s">
        <v>6087</v>
      </c>
      <c r="C2360" s="202" t="s">
        <v>4</v>
      </c>
      <c r="D2360" s="369">
        <v>229.44</v>
      </c>
    </row>
    <row r="2361" spans="1:4" ht="13.5">
      <c r="A2361" s="202">
        <v>102038</v>
      </c>
      <c r="B2361" s="202" t="s">
        <v>6088</v>
      </c>
      <c r="C2361" s="202" t="s">
        <v>4</v>
      </c>
      <c r="D2361" s="369">
        <v>212.28</v>
      </c>
    </row>
    <row r="2362" spans="1:4" ht="13.5">
      <c r="A2362" s="202">
        <v>102039</v>
      </c>
      <c r="B2362" s="202" t="s">
        <v>6089</v>
      </c>
      <c r="C2362" s="202" t="s">
        <v>4</v>
      </c>
      <c r="D2362" s="369">
        <v>521.29</v>
      </c>
    </row>
    <row r="2363" spans="1:4" ht="13.5">
      <c r="A2363" s="202">
        <v>102040</v>
      </c>
      <c r="B2363" s="202" t="s">
        <v>6090</v>
      </c>
      <c r="C2363" s="202" t="s">
        <v>4</v>
      </c>
      <c r="D2363" s="369">
        <v>433.12</v>
      </c>
    </row>
    <row r="2364" spans="1:4" ht="13.5">
      <c r="A2364" s="202">
        <v>102041</v>
      </c>
      <c r="B2364" s="202" t="s">
        <v>6091</v>
      </c>
      <c r="C2364" s="202" t="s">
        <v>4</v>
      </c>
      <c r="D2364" s="369">
        <v>333.88</v>
      </c>
    </row>
    <row r="2365" spans="1:4" ht="13.5">
      <c r="A2365" s="202">
        <v>102042</v>
      </c>
      <c r="B2365" s="202" t="s">
        <v>6092</v>
      </c>
      <c r="C2365" s="202" t="s">
        <v>4</v>
      </c>
      <c r="D2365" s="369">
        <v>303.52</v>
      </c>
    </row>
    <row r="2366" spans="1:4" ht="13.5">
      <c r="A2366" s="202">
        <v>102043</v>
      </c>
      <c r="B2366" s="202" t="s">
        <v>6093</v>
      </c>
      <c r="C2366" s="202" t="s">
        <v>4</v>
      </c>
      <c r="D2366" s="369">
        <v>263.25</v>
      </c>
    </row>
    <row r="2367" spans="1:4" ht="13.5">
      <c r="A2367" s="202">
        <v>102044</v>
      </c>
      <c r="B2367" s="202" t="s">
        <v>6094</v>
      </c>
      <c r="C2367" s="202" t="s">
        <v>4</v>
      </c>
      <c r="D2367" s="369">
        <v>233.93</v>
      </c>
    </row>
    <row r="2368" spans="1:4" ht="13.5">
      <c r="A2368" s="202">
        <v>102045</v>
      </c>
      <c r="B2368" s="202" t="s">
        <v>6095</v>
      </c>
      <c r="C2368" s="202" t="s">
        <v>4</v>
      </c>
      <c r="D2368" s="369">
        <v>216.35</v>
      </c>
    </row>
    <row r="2369" spans="1:4" ht="13.5">
      <c r="A2369" s="202">
        <v>102046</v>
      </c>
      <c r="B2369" s="202" t="s">
        <v>6096</v>
      </c>
      <c r="C2369" s="202" t="s">
        <v>4</v>
      </c>
      <c r="D2369" s="369">
        <v>568.91</v>
      </c>
    </row>
    <row r="2370" spans="1:4" ht="13.5">
      <c r="A2370" s="202">
        <v>102047</v>
      </c>
      <c r="B2370" s="202" t="s">
        <v>6097</v>
      </c>
      <c r="C2370" s="202" t="s">
        <v>4</v>
      </c>
      <c r="D2370" s="369">
        <v>483.72</v>
      </c>
    </row>
    <row r="2371" spans="1:4" ht="13.5">
      <c r="A2371" s="202">
        <v>102048</v>
      </c>
      <c r="B2371" s="202" t="s">
        <v>6098</v>
      </c>
      <c r="C2371" s="202" t="s">
        <v>4</v>
      </c>
      <c r="D2371" s="369">
        <v>315.74</v>
      </c>
    </row>
    <row r="2372" spans="1:4" ht="13.5">
      <c r="A2372" s="202">
        <v>102049</v>
      </c>
      <c r="B2372" s="202" t="s">
        <v>6099</v>
      </c>
      <c r="C2372" s="202" t="s">
        <v>4</v>
      </c>
      <c r="D2372" s="369">
        <v>284.11</v>
      </c>
    </row>
    <row r="2373" spans="1:4" ht="13.5">
      <c r="A2373" s="202">
        <v>102050</v>
      </c>
      <c r="B2373" s="202" t="s">
        <v>6100</v>
      </c>
      <c r="C2373" s="202" t="s">
        <v>4</v>
      </c>
      <c r="D2373" s="369">
        <v>250.22</v>
      </c>
    </row>
    <row r="2374" spans="1:4" ht="13.5">
      <c r="A2374" s="202">
        <v>102051</v>
      </c>
      <c r="B2374" s="202" t="s">
        <v>6101</v>
      </c>
      <c r="C2374" s="202" t="s">
        <v>4</v>
      </c>
      <c r="D2374" s="369">
        <v>219.31</v>
      </c>
    </row>
    <row r="2375" spans="1:4" ht="13.5">
      <c r="A2375" s="202">
        <v>102052</v>
      </c>
      <c r="B2375" s="202" t="s">
        <v>6102</v>
      </c>
      <c r="C2375" s="202" t="s">
        <v>4</v>
      </c>
      <c r="D2375" s="369">
        <v>202.13</v>
      </c>
    </row>
    <row r="2376" spans="1:4" ht="13.5">
      <c r="A2376" s="202">
        <v>102059</v>
      </c>
      <c r="B2376" s="202" t="s">
        <v>6103</v>
      </c>
      <c r="C2376" s="202" t="s">
        <v>4</v>
      </c>
      <c r="D2376" s="369">
        <v>484.53</v>
      </c>
    </row>
    <row r="2377" spans="1:4" ht="13.5">
      <c r="A2377" s="202">
        <v>102060</v>
      </c>
      <c r="B2377" s="202" t="s">
        <v>6104</v>
      </c>
      <c r="C2377" s="202" t="s">
        <v>4</v>
      </c>
      <c r="D2377" s="369">
        <v>406.03</v>
      </c>
    </row>
    <row r="2378" spans="1:4" ht="13.5">
      <c r="A2378" s="202">
        <v>102061</v>
      </c>
      <c r="B2378" s="202" t="s">
        <v>6105</v>
      </c>
      <c r="C2378" s="202" t="s">
        <v>4</v>
      </c>
      <c r="D2378" s="369">
        <v>309.85000000000002</v>
      </c>
    </row>
    <row r="2379" spans="1:4" ht="13.5">
      <c r="A2379" s="202">
        <v>102062</v>
      </c>
      <c r="B2379" s="202" t="s">
        <v>6106</v>
      </c>
      <c r="C2379" s="202" t="s">
        <v>4</v>
      </c>
      <c r="D2379" s="369">
        <v>288.44</v>
      </c>
    </row>
    <row r="2380" spans="1:4" ht="13.5">
      <c r="A2380" s="202">
        <v>102063</v>
      </c>
      <c r="B2380" s="202" t="s">
        <v>6107</v>
      </c>
      <c r="C2380" s="202" t="s">
        <v>4</v>
      </c>
      <c r="D2380" s="369">
        <v>249.59</v>
      </c>
    </row>
    <row r="2381" spans="1:4" ht="13.5">
      <c r="A2381" s="202">
        <v>102064</v>
      </c>
      <c r="B2381" s="202" t="s">
        <v>6108</v>
      </c>
      <c r="C2381" s="202" t="s">
        <v>4</v>
      </c>
      <c r="D2381" s="369">
        <v>219.98</v>
      </c>
    </row>
    <row r="2382" spans="1:4" ht="13.5">
      <c r="A2382" s="202">
        <v>102065</v>
      </c>
      <c r="B2382" s="202" t="s">
        <v>6109</v>
      </c>
      <c r="C2382" s="202" t="s">
        <v>4</v>
      </c>
      <c r="D2382" s="369">
        <v>203.57</v>
      </c>
    </row>
    <row r="2383" spans="1:4" ht="13.5">
      <c r="A2383" s="202">
        <v>102066</v>
      </c>
      <c r="B2383" s="202" t="s">
        <v>6110</v>
      </c>
      <c r="C2383" s="202" t="s">
        <v>4</v>
      </c>
      <c r="D2383" s="369">
        <v>506.15</v>
      </c>
    </row>
    <row r="2384" spans="1:4" ht="13.5">
      <c r="A2384" s="202">
        <v>102067</v>
      </c>
      <c r="B2384" s="202" t="s">
        <v>6111</v>
      </c>
      <c r="C2384" s="202" t="s">
        <v>4</v>
      </c>
      <c r="D2384" s="369">
        <v>432.36</v>
      </c>
    </row>
    <row r="2385" spans="1:4" ht="13.5">
      <c r="A2385" s="202">
        <v>102068</v>
      </c>
      <c r="B2385" s="202" t="s">
        <v>6112</v>
      </c>
      <c r="C2385" s="202" t="s">
        <v>4</v>
      </c>
      <c r="D2385" s="369">
        <v>290.56</v>
      </c>
    </row>
    <row r="2386" spans="1:4" ht="13.5">
      <c r="A2386" s="202">
        <v>102069</v>
      </c>
      <c r="B2386" s="202" t="s">
        <v>6113</v>
      </c>
      <c r="C2386" s="202" t="s">
        <v>4</v>
      </c>
      <c r="D2386" s="369">
        <v>268.81</v>
      </c>
    </row>
    <row r="2387" spans="1:4" ht="13.5">
      <c r="A2387" s="202">
        <v>102070</v>
      </c>
      <c r="B2387" s="202" t="s">
        <v>6114</v>
      </c>
      <c r="C2387" s="202" t="s">
        <v>4</v>
      </c>
      <c r="D2387" s="369">
        <v>236.89</v>
      </c>
    </row>
    <row r="2388" spans="1:4" ht="13.5">
      <c r="A2388" s="202">
        <v>102071</v>
      </c>
      <c r="B2388" s="202" t="s">
        <v>6115</v>
      </c>
      <c r="C2388" s="202" t="s">
        <v>4</v>
      </c>
      <c r="D2388" s="369">
        <v>208.23</v>
      </c>
    </row>
    <row r="2389" spans="1:4" ht="13.5">
      <c r="A2389" s="202">
        <v>102072</v>
      </c>
      <c r="B2389" s="202" t="s">
        <v>6116</v>
      </c>
      <c r="C2389" s="202" t="s">
        <v>4</v>
      </c>
      <c r="D2389" s="369">
        <v>195.44</v>
      </c>
    </row>
    <row r="2390" spans="1:4" ht="13.5">
      <c r="A2390" s="202">
        <v>102073</v>
      </c>
      <c r="B2390" s="202" t="s">
        <v>19031</v>
      </c>
      <c r="C2390" s="202" t="s">
        <v>7</v>
      </c>
      <c r="D2390" s="370">
        <v>4091.52</v>
      </c>
    </row>
    <row r="2391" spans="1:4" ht="13.5">
      <c r="A2391" s="202">
        <v>102074</v>
      </c>
      <c r="B2391" s="202" t="s">
        <v>19032</v>
      </c>
      <c r="C2391" s="202" t="s">
        <v>7</v>
      </c>
      <c r="D2391" s="370">
        <v>4983.75</v>
      </c>
    </row>
    <row r="2392" spans="1:4" ht="13.5">
      <c r="A2392" s="202">
        <v>102075</v>
      </c>
      <c r="B2392" s="202" t="s">
        <v>19033</v>
      </c>
      <c r="C2392" s="202" t="s">
        <v>7</v>
      </c>
      <c r="D2392" s="370">
        <v>5208.62</v>
      </c>
    </row>
    <row r="2393" spans="1:4" ht="13.5">
      <c r="A2393" s="202">
        <v>102076</v>
      </c>
      <c r="B2393" s="202" t="s">
        <v>19034</v>
      </c>
      <c r="C2393" s="202" t="s">
        <v>7</v>
      </c>
      <c r="D2393" s="370">
        <v>5345.08</v>
      </c>
    </row>
    <row r="2394" spans="1:4" ht="13.5">
      <c r="A2394" s="202">
        <v>102077</v>
      </c>
      <c r="B2394" s="202" t="s">
        <v>19035</v>
      </c>
      <c r="C2394" s="202" t="s">
        <v>7</v>
      </c>
      <c r="D2394" s="370">
        <v>5802.57</v>
      </c>
    </row>
    <row r="2395" spans="1:4" ht="13.5">
      <c r="A2395" s="202">
        <v>102078</v>
      </c>
      <c r="B2395" s="202" t="s">
        <v>19036</v>
      </c>
      <c r="C2395" s="202" t="s">
        <v>7</v>
      </c>
      <c r="D2395" s="370">
        <v>5927.63</v>
      </c>
    </row>
    <row r="2396" spans="1:4" ht="13.5">
      <c r="A2396" s="202">
        <v>102079</v>
      </c>
      <c r="B2396" s="202" t="s">
        <v>19037</v>
      </c>
      <c r="C2396" s="202" t="s">
        <v>7</v>
      </c>
      <c r="D2396" s="370">
        <v>5706.38</v>
      </c>
    </row>
    <row r="2397" spans="1:4" ht="13.5">
      <c r="A2397" s="202">
        <v>102080</v>
      </c>
      <c r="B2397" s="202" t="s">
        <v>19038</v>
      </c>
      <c r="C2397" s="202" t="s">
        <v>7</v>
      </c>
      <c r="D2397" s="370">
        <v>5032.3100000000004</v>
      </c>
    </row>
    <row r="2398" spans="1:4" ht="13.5">
      <c r="A2398" s="202">
        <v>102086</v>
      </c>
      <c r="B2398" s="202" t="s">
        <v>6117</v>
      </c>
      <c r="C2398" s="202" t="s">
        <v>4</v>
      </c>
      <c r="D2398" s="369">
        <v>224.37</v>
      </c>
    </row>
    <row r="2399" spans="1:4" ht="13.5">
      <c r="A2399" s="202">
        <v>102087</v>
      </c>
      <c r="B2399" s="202" t="s">
        <v>6118</v>
      </c>
      <c r="C2399" s="202" t="s">
        <v>4</v>
      </c>
      <c r="D2399" s="369">
        <v>172.57</v>
      </c>
    </row>
    <row r="2400" spans="1:4" ht="13.5">
      <c r="A2400" s="202">
        <v>102088</v>
      </c>
      <c r="B2400" s="202" t="s">
        <v>6119</v>
      </c>
      <c r="C2400" s="202" t="s">
        <v>4</v>
      </c>
      <c r="D2400" s="369">
        <v>230.31</v>
      </c>
    </row>
    <row r="2401" spans="1:4" ht="13.5">
      <c r="A2401" s="202">
        <v>102089</v>
      </c>
      <c r="B2401" s="202" t="s">
        <v>6120</v>
      </c>
      <c r="C2401" s="202" t="s">
        <v>4</v>
      </c>
      <c r="D2401" s="369">
        <v>215.76</v>
      </c>
    </row>
    <row r="2402" spans="1:4" ht="13.5">
      <c r="A2402" s="202">
        <v>102090</v>
      </c>
      <c r="B2402" s="202" t="s">
        <v>6121</v>
      </c>
      <c r="C2402" s="202" t="s">
        <v>4</v>
      </c>
      <c r="D2402" s="369">
        <v>157</v>
      </c>
    </row>
    <row r="2403" spans="1:4" ht="13.5">
      <c r="A2403" s="202">
        <v>102091</v>
      </c>
      <c r="B2403" s="202" t="s">
        <v>6122</v>
      </c>
      <c r="C2403" s="202" t="s">
        <v>4</v>
      </c>
      <c r="D2403" s="369">
        <v>267.31</v>
      </c>
    </row>
    <row r="2404" spans="1:4" ht="13.5">
      <c r="A2404" s="202">
        <v>103760</v>
      </c>
      <c r="B2404" s="202" t="s">
        <v>9327</v>
      </c>
      <c r="C2404" s="202" t="s">
        <v>4</v>
      </c>
      <c r="D2404" s="369">
        <v>126.07</v>
      </c>
    </row>
    <row r="2405" spans="1:4" ht="13.5">
      <c r="A2405" s="202">
        <v>103761</v>
      </c>
      <c r="B2405" s="202" t="s">
        <v>9328</v>
      </c>
      <c r="C2405" s="202" t="s">
        <v>4</v>
      </c>
      <c r="D2405" s="369">
        <v>85.66</v>
      </c>
    </row>
    <row r="2406" spans="1:4" ht="13.5">
      <c r="A2406" s="202">
        <v>103762</v>
      </c>
      <c r="B2406" s="202" t="s">
        <v>9329</v>
      </c>
      <c r="C2406" s="202" t="s">
        <v>4</v>
      </c>
      <c r="D2406" s="369">
        <v>72.81</v>
      </c>
    </row>
    <row r="2407" spans="1:4" ht="13.5">
      <c r="A2407" s="202">
        <v>103763</v>
      </c>
      <c r="B2407" s="202" t="s">
        <v>9330</v>
      </c>
      <c r="C2407" s="202" t="s">
        <v>4</v>
      </c>
      <c r="D2407" s="369">
        <v>64.040000000000006</v>
      </c>
    </row>
    <row r="2408" spans="1:4" ht="13.5">
      <c r="A2408" s="202">
        <v>89996</v>
      </c>
      <c r="B2408" s="202" t="s">
        <v>7183</v>
      </c>
      <c r="C2408" s="202" t="s">
        <v>3</v>
      </c>
      <c r="D2408" s="369">
        <v>13.7</v>
      </c>
    </row>
    <row r="2409" spans="1:4" ht="13.5">
      <c r="A2409" s="202">
        <v>89997</v>
      </c>
      <c r="B2409" s="202" t="s">
        <v>7184</v>
      </c>
      <c r="C2409" s="202" t="s">
        <v>3</v>
      </c>
      <c r="D2409" s="369">
        <v>11.27</v>
      </c>
    </row>
    <row r="2410" spans="1:4" ht="13.5">
      <c r="A2410" s="202">
        <v>89998</v>
      </c>
      <c r="B2410" s="202" t="s">
        <v>7185</v>
      </c>
      <c r="C2410" s="202" t="s">
        <v>3</v>
      </c>
      <c r="D2410" s="369">
        <v>13.15</v>
      </c>
    </row>
    <row r="2411" spans="1:4" ht="13.5">
      <c r="A2411" s="202">
        <v>89999</v>
      </c>
      <c r="B2411" s="202" t="s">
        <v>7186</v>
      </c>
      <c r="C2411" s="202" t="s">
        <v>3</v>
      </c>
      <c r="D2411" s="369">
        <v>19.41</v>
      </c>
    </row>
    <row r="2412" spans="1:4" ht="13.5">
      <c r="A2412" s="202">
        <v>90000</v>
      </c>
      <c r="B2412" s="202" t="s">
        <v>7187</v>
      </c>
      <c r="C2412" s="202" t="s">
        <v>3</v>
      </c>
      <c r="D2412" s="369">
        <v>15.97</v>
      </c>
    </row>
    <row r="2413" spans="1:4" ht="13.5">
      <c r="A2413" s="202">
        <v>91593</v>
      </c>
      <c r="B2413" s="202" t="s">
        <v>3350</v>
      </c>
      <c r="C2413" s="202" t="s">
        <v>3</v>
      </c>
      <c r="D2413" s="369">
        <v>12.35</v>
      </c>
    </row>
    <row r="2414" spans="1:4" ht="13.5">
      <c r="A2414" s="202">
        <v>91594</v>
      </c>
      <c r="B2414" s="202" t="s">
        <v>3351</v>
      </c>
      <c r="C2414" s="202" t="s">
        <v>3</v>
      </c>
      <c r="D2414" s="369">
        <v>12.79</v>
      </c>
    </row>
    <row r="2415" spans="1:4" ht="13.5">
      <c r="A2415" s="202">
        <v>91595</v>
      </c>
      <c r="B2415" s="202" t="s">
        <v>3352</v>
      </c>
      <c r="C2415" s="202" t="s">
        <v>3</v>
      </c>
      <c r="D2415" s="369">
        <v>13.52</v>
      </c>
    </row>
    <row r="2416" spans="1:4" ht="13.5">
      <c r="A2416" s="202">
        <v>91596</v>
      </c>
      <c r="B2416" s="202" t="s">
        <v>3353</v>
      </c>
      <c r="C2416" s="202" t="s">
        <v>3</v>
      </c>
      <c r="D2416" s="369">
        <v>12.68</v>
      </c>
    </row>
    <row r="2417" spans="1:4" ht="13.5">
      <c r="A2417" s="202">
        <v>91597</v>
      </c>
      <c r="B2417" s="202" t="s">
        <v>3354</v>
      </c>
      <c r="C2417" s="202" t="s">
        <v>3</v>
      </c>
      <c r="D2417" s="369">
        <v>9</v>
      </c>
    </row>
    <row r="2418" spans="1:4" ht="13.5">
      <c r="A2418" s="202">
        <v>91598</v>
      </c>
      <c r="B2418" s="202" t="s">
        <v>3355</v>
      </c>
      <c r="C2418" s="202" t="s">
        <v>3</v>
      </c>
      <c r="D2418" s="369">
        <v>12.43</v>
      </c>
    </row>
    <row r="2419" spans="1:4" ht="13.5">
      <c r="A2419" s="202">
        <v>91599</v>
      </c>
      <c r="B2419" s="202" t="s">
        <v>3356</v>
      </c>
      <c r="C2419" s="202" t="s">
        <v>3</v>
      </c>
      <c r="D2419" s="369">
        <v>9.4</v>
      </c>
    </row>
    <row r="2420" spans="1:4" ht="13.5">
      <c r="A2420" s="202">
        <v>91600</v>
      </c>
      <c r="B2420" s="202" t="s">
        <v>3357</v>
      </c>
      <c r="C2420" s="202" t="s">
        <v>3</v>
      </c>
      <c r="D2420" s="369">
        <v>15.33</v>
      </c>
    </row>
    <row r="2421" spans="1:4" ht="13.5">
      <c r="A2421" s="202">
        <v>91601</v>
      </c>
      <c r="B2421" s="202" t="s">
        <v>3358</v>
      </c>
      <c r="C2421" s="202" t="s">
        <v>3</v>
      </c>
      <c r="D2421" s="369">
        <v>15.91</v>
      </c>
    </row>
    <row r="2422" spans="1:4" ht="13.5">
      <c r="A2422" s="202">
        <v>91602</v>
      </c>
      <c r="B2422" s="202" t="s">
        <v>3359</v>
      </c>
      <c r="C2422" s="202" t="s">
        <v>3</v>
      </c>
      <c r="D2422" s="369">
        <v>14.93</v>
      </c>
    </row>
    <row r="2423" spans="1:4" ht="13.5">
      <c r="A2423" s="202">
        <v>91603</v>
      </c>
      <c r="B2423" s="202" t="s">
        <v>3360</v>
      </c>
      <c r="C2423" s="202" t="s">
        <v>3</v>
      </c>
      <c r="D2423" s="369">
        <v>14.08</v>
      </c>
    </row>
    <row r="2424" spans="1:4" ht="13.5">
      <c r="A2424" s="202">
        <v>92759</v>
      </c>
      <c r="B2424" s="202" t="s">
        <v>12416</v>
      </c>
      <c r="C2424" s="202" t="s">
        <v>3</v>
      </c>
      <c r="D2424" s="369">
        <v>17.25</v>
      </c>
    </row>
    <row r="2425" spans="1:4" ht="13.5">
      <c r="A2425" s="202">
        <v>92760</v>
      </c>
      <c r="B2425" s="202" t="s">
        <v>12417</v>
      </c>
      <c r="C2425" s="202" t="s">
        <v>3</v>
      </c>
      <c r="D2425" s="369">
        <v>16.75</v>
      </c>
    </row>
    <row r="2426" spans="1:4" ht="13.5">
      <c r="A2426" s="202">
        <v>92761</v>
      </c>
      <c r="B2426" s="202" t="s">
        <v>12418</v>
      </c>
      <c r="C2426" s="202" t="s">
        <v>3</v>
      </c>
      <c r="D2426" s="369">
        <v>16.100000000000001</v>
      </c>
    </row>
    <row r="2427" spans="1:4" ht="13.5">
      <c r="A2427" s="202">
        <v>92762</v>
      </c>
      <c r="B2427" s="202" t="s">
        <v>12419</v>
      </c>
      <c r="C2427" s="202" t="s">
        <v>3</v>
      </c>
      <c r="D2427" s="369">
        <v>14.53</v>
      </c>
    </row>
    <row r="2428" spans="1:4" ht="13.5">
      <c r="A2428" s="202">
        <v>92763</v>
      </c>
      <c r="B2428" s="202" t="s">
        <v>12420</v>
      </c>
      <c r="C2428" s="202" t="s">
        <v>3</v>
      </c>
      <c r="D2428" s="369">
        <v>12.31</v>
      </c>
    </row>
    <row r="2429" spans="1:4" ht="13.5">
      <c r="A2429" s="202">
        <v>92764</v>
      </c>
      <c r="B2429" s="202" t="s">
        <v>12421</v>
      </c>
      <c r="C2429" s="202" t="s">
        <v>3</v>
      </c>
      <c r="D2429" s="369">
        <v>12</v>
      </c>
    </row>
    <row r="2430" spans="1:4" ht="13.5">
      <c r="A2430" s="202">
        <v>92765</v>
      </c>
      <c r="B2430" s="202" t="s">
        <v>12422</v>
      </c>
      <c r="C2430" s="202" t="s">
        <v>3</v>
      </c>
      <c r="D2430" s="369">
        <v>13.77</v>
      </c>
    </row>
    <row r="2431" spans="1:4" ht="13.5">
      <c r="A2431" s="202">
        <v>92766</v>
      </c>
      <c r="B2431" s="202" t="s">
        <v>12423</v>
      </c>
      <c r="C2431" s="202" t="s">
        <v>3</v>
      </c>
      <c r="D2431" s="369">
        <v>13.66</v>
      </c>
    </row>
    <row r="2432" spans="1:4" ht="13.5">
      <c r="A2432" s="202">
        <v>92767</v>
      </c>
      <c r="B2432" s="202" t="s">
        <v>12424</v>
      </c>
      <c r="C2432" s="202" t="s">
        <v>3</v>
      </c>
      <c r="D2432" s="369">
        <v>18.64</v>
      </c>
    </row>
    <row r="2433" spans="1:4" ht="13.5">
      <c r="A2433" s="202">
        <v>92768</v>
      </c>
      <c r="B2433" s="202" t="s">
        <v>12425</v>
      </c>
      <c r="C2433" s="202" t="s">
        <v>3</v>
      </c>
      <c r="D2433" s="369">
        <v>16.72</v>
      </c>
    </row>
    <row r="2434" spans="1:4" ht="13.5">
      <c r="A2434" s="202">
        <v>92769</v>
      </c>
      <c r="B2434" s="202" t="s">
        <v>12426</v>
      </c>
      <c r="C2434" s="202" t="s">
        <v>3</v>
      </c>
      <c r="D2434" s="369">
        <v>16.239999999999998</v>
      </c>
    </row>
    <row r="2435" spans="1:4" ht="13.5">
      <c r="A2435" s="202">
        <v>92770</v>
      </c>
      <c r="B2435" s="202" t="s">
        <v>12427</v>
      </c>
      <c r="C2435" s="202" t="s">
        <v>3</v>
      </c>
      <c r="D2435" s="369">
        <v>15.61</v>
      </c>
    </row>
    <row r="2436" spans="1:4" ht="13.5">
      <c r="A2436" s="202">
        <v>92771</v>
      </c>
      <c r="B2436" s="202" t="s">
        <v>12428</v>
      </c>
      <c r="C2436" s="202" t="s">
        <v>3</v>
      </c>
      <c r="D2436" s="369">
        <v>14.07</v>
      </c>
    </row>
    <row r="2437" spans="1:4" ht="13.5">
      <c r="A2437" s="202">
        <v>92772</v>
      </c>
      <c r="B2437" s="202" t="s">
        <v>12429</v>
      </c>
      <c r="C2437" s="202" t="s">
        <v>3</v>
      </c>
      <c r="D2437" s="369">
        <v>11.91</v>
      </c>
    </row>
    <row r="2438" spans="1:4" ht="13.5">
      <c r="A2438" s="202">
        <v>92773</v>
      </c>
      <c r="B2438" s="202" t="s">
        <v>12430</v>
      </c>
      <c r="C2438" s="202" t="s">
        <v>3</v>
      </c>
      <c r="D2438" s="369">
        <v>11.73</v>
      </c>
    </row>
    <row r="2439" spans="1:4" ht="13.5">
      <c r="A2439" s="202">
        <v>92774</v>
      </c>
      <c r="B2439" s="202" t="s">
        <v>12431</v>
      </c>
      <c r="C2439" s="202" t="s">
        <v>3</v>
      </c>
      <c r="D2439" s="369">
        <v>13.62</v>
      </c>
    </row>
    <row r="2440" spans="1:4" ht="13.5">
      <c r="A2440" s="202">
        <v>92798</v>
      </c>
      <c r="B2440" s="202" t="s">
        <v>12432</v>
      </c>
      <c r="C2440" s="202" t="s">
        <v>3</v>
      </c>
      <c r="D2440" s="369">
        <v>12.63</v>
      </c>
    </row>
    <row r="2441" spans="1:4" ht="13.5">
      <c r="A2441" s="202">
        <v>92799</v>
      </c>
      <c r="B2441" s="202" t="s">
        <v>12433</v>
      </c>
      <c r="C2441" s="202" t="s">
        <v>3</v>
      </c>
      <c r="D2441" s="369">
        <v>14.1</v>
      </c>
    </row>
    <row r="2442" spans="1:4" ht="13.5">
      <c r="A2442" s="202">
        <v>92800</v>
      </c>
      <c r="B2442" s="202" t="s">
        <v>12434</v>
      </c>
      <c r="C2442" s="202" t="s">
        <v>3</v>
      </c>
      <c r="D2442" s="369">
        <v>13.01</v>
      </c>
    </row>
    <row r="2443" spans="1:4" ht="13.5">
      <c r="A2443" s="202">
        <v>92801</v>
      </c>
      <c r="B2443" s="202" t="s">
        <v>12435</v>
      </c>
      <c r="C2443" s="202" t="s">
        <v>3</v>
      </c>
      <c r="D2443" s="369">
        <v>13.44</v>
      </c>
    </row>
    <row r="2444" spans="1:4" ht="13.5">
      <c r="A2444" s="202">
        <v>92802</v>
      </c>
      <c r="B2444" s="202" t="s">
        <v>12436</v>
      </c>
      <c r="C2444" s="202" t="s">
        <v>3</v>
      </c>
      <c r="D2444" s="369">
        <v>13.54</v>
      </c>
    </row>
    <row r="2445" spans="1:4" ht="13.5">
      <c r="A2445" s="202">
        <v>92803</v>
      </c>
      <c r="B2445" s="202" t="s">
        <v>12437</v>
      </c>
      <c r="C2445" s="202" t="s">
        <v>3</v>
      </c>
      <c r="D2445" s="369">
        <v>12.55</v>
      </c>
    </row>
    <row r="2446" spans="1:4" ht="13.5">
      <c r="A2446" s="202">
        <v>92804</v>
      </c>
      <c r="B2446" s="202" t="s">
        <v>12438</v>
      </c>
      <c r="C2446" s="202" t="s">
        <v>3</v>
      </c>
      <c r="D2446" s="369">
        <v>10.78</v>
      </c>
    </row>
    <row r="2447" spans="1:4" ht="13.5">
      <c r="A2447" s="202">
        <v>92805</v>
      </c>
      <c r="B2447" s="202" t="s">
        <v>12439</v>
      </c>
      <c r="C2447" s="202" t="s">
        <v>3</v>
      </c>
      <c r="D2447" s="369">
        <v>10.7</v>
      </c>
    </row>
    <row r="2448" spans="1:4" ht="13.5">
      <c r="A2448" s="202">
        <v>92806</v>
      </c>
      <c r="B2448" s="202" t="s">
        <v>12440</v>
      </c>
      <c r="C2448" s="202" t="s">
        <v>3</v>
      </c>
      <c r="D2448" s="369">
        <v>12.63</v>
      </c>
    </row>
    <row r="2449" spans="1:4" ht="13.5">
      <c r="A2449" s="202">
        <v>92875</v>
      </c>
      <c r="B2449" s="202" t="s">
        <v>12441</v>
      </c>
      <c r="C2449" s="202" t="s">
        <v>3</v>
      </c>
      <c r="D2449" s="369">
        <v>12.64</v>
      </c>
    </row>
    <row r="2450" spans="1:4" ht="13.5">
      <c r="A2450" s="202">
        <v>92876</v>
      </c>
      <c r="B2450" s="202" t="s">
        <v>12442</v>
      </c>
      <c r="C2450" s="202" t="s">
        <v>3</v>
      </c>
      <c r="D2450" s="369">
        <v>12.47</v>
      </c>
    </row>
    <row r="2451" spans="1:4" ht="13.5">
      <c r="A2451" s="202">
        <v>92877</v>
      </c>
      <c r="B2451" s="202" t="s">
        <v>12443</v>
      </c>
      <c r="C2451" s="202" t="s">
        <v>3</v>
      </c>
      <c r="D2451" s="369">
        <v>13.57</v>
      </c>
    </row>
    <row r="2452" spans="1:4" ht="13.5">
      <c r="A2452" s="202">
        <v>92878</v>
      </c>
      <c r="B2452" s="202" t="s">
        <v>12444</v>
      </c>
      <c r="C2452" s="202" t="s">
        <v>3</v>
      </c>
      <c r="D2452" s="369">
        <v>13.4</v>
      </c>
    </row>
    <row r="2453" spans="1:4" ht="13.5">
      <c r="A2453" s="202">
        <v>92879</v>
      </c>
      <c r="B2453" s="202" t="s">
        <v>12445</v>
      </c>
      <c r="C2453" s="202" t="s">
        <v>3</v>
      </c>
      <c r="D2453" s="369">
        <v>13.29</v>
      </c>
    </row>
    <row r="2454" spans="1:4" ht="13.5">
      <c r="A2454" s="202">
        <v>92880</v>
      </c>
      <c r="B2454" s="202" t="s">
        <v>12446</v>
      </c>
      <c r="C2454" s="202" t="s">
        <v>3</v>
      </c>
      <c r="D2454" s="369">
        <v>13.6</v>
      </c>
    </row>
    <row r="2455" spans="1:4" ht="13.5">
      <c r="A2455" s="202">
        <v>92881</v>
      </c>
      <c r="B2455" s="202" t="s">
        <v>12447</v>
      </c>
      <c r="C2455" s="202" t="s">
        <v>3</v>
      </c>
      <c r="D2455" s="369">
        <v>13.58</v>
      </c>
    </row>
    <row r="2456" spans="1:4" ht="13.5">
      <c r="A2456" s="202">
        <v>92882</v>
      </c>
      <c r="B2456" s="202" t="s">
        <v>12448</v>
      </c>
      <c r="C2456" s="202" t="s">
        <v>3</v>
      </c>
      <c r="D2456" s="369">
        <v>16.45</v>
      </c>
    </row>
    <row r="2457" spans="1:4" ht="13.5">
      <c r="A2457" s="202">
        <v>92883</v>
      </c>
      <c r="B2457" s="202" t="s">
        <v>12449</v>
      </c>
      <c r="C2457" s="202" t="s">
        <v>3</v>
      </c>
      <c r="D2457" s="369">
        <v>15.48</v>
      </c>
    </row>
    <row r="2458" spans="1:4" ht="13.5">
      <c r="A2458" s="202">
        <v>92884</v>
      </c>
      <c r="B2458" s="202" t="s">
        <v>12450</v>
      </c>
      <c r="C2458" s="202" t="s">
        <v>3</v>
      </c>
      <c r="D2458" s="369">
        <v>15.97</v>
      </c>
    </row>
    <row r="2459" spans="1:4" ht="13.5">
      <c r="A2459" s="202">
        <v>92885</v>
      </c>
      <c r="B2459" s="202" t="s">
        <v>12451</v>
      </c>
      <c r="C2459" s="202" t="s">
        <v>3</v>
      </c>
      <c r="D2459" s="369">
        <v>15.33</v>
      </c>
    </row>
    <row r="2460" spans="1:4" ht="13.5">
      <c r="A2460" s="202">
        <v>92886</v>
      </c>
      <c r="B2460" s="202" t="s">
        <v>12452</v>
      </c>
      <c r="C2460" s="202" t="s">
        <v>3</v>
      </c>
      <c r="D2460" s="369">
        <v>14.79</v>
      </c>
    </row>
    <row r="2461" spans="1:4" ht="13.5">
      <c r="A2461" s="202">
        <v>92887</v>
      </c>
      <c r="B2461" s="202" t="s">
        <v>12453</v>
      </c>
      <c r="C2461" s="202" t="s">
        <v>3</v>
      </c>
      <c r="D2461" s="369">
        <v>14.8</v>
      </c>
    </row>
    <row r="2462" spans="1:4" ht="13.5">
      <c r="A2462" s="202">
        <v>92888</v>
      </c>
      <c r="B2462" s="202" t="s">
        <v>12454</v>
      </c>
      <c r="C2462" s="202" t="s">
        <v>3</v>
      </c>
      <c r="D2462" s="369">
        <v>14.54</v>
      </c>
    </row>
    <row r="2463" spans="1:4" ht="13.5">
      <c r="A2463" s="202">
        <v>92915</v>
      </c>
      <c r="B2463" s="202" t="s">
        <v>12455</v>
      </c>
      <c r="C2463" s="202" t="s">
        <v>3</v>
      </c>
      <c r="D2463" s="369">
        <v>19.940000000000001</v>
      </c>
    </row>
    <row r="2464" spans="1:4" ht="13.5">
      <c r="A2464" s="202">
        <v>92916</v>
      </c>
      <c r="B2464" s="202" t="s">
        <v>12456</v>
      </c>
      <c r="C2464" s="202" t="s">
        <v>3</v>
      </c>
      <c r="D2464" s="369">
        <v>18.75</v>
      </c>
    </row>
    <row r="2465" spans="1:4" ht="13.5">
      <c r="A2465" s="202">
        <v>92917</v>
      </c>
      <c r="B2465" s="202" t="s">
        <v>12457</v>
      </c>
      <c r="C2465" s="202" t="s">
        <v>3</v>
      </c>
      <c r="D2465" s="369">
        <v>17.510000000000002</v>
      </c>
    </row>
    <row r="2466" spans="1:4" ht="13.5">
      <c r="A2466" s="202">
        <v>92919</v>
      </c>
      <c r="B2466" s="202" t="s">
        <v>12458</v>
      </c>
      <c r="C2466" s="202" t="s">
        <v>3</v>
      </c>
      <c r="D2466" s="369">
        <v>15.51</v>
      </c>
    </row>
    <row r="2467" spans="1:4" ht="13.5">
      <c r="A2467" s="202">
        <v>92921</v>
      </c>
      <c r="B2467" s="202" t="s">
        <v>12459</v>
      </c>
      <c r="C2467" s="202" t="s">
        <v>3</v>
      </c>
      <c r="D2467" s="369">
        <v>12.95</v>
      </c>
    </row>
    <row r="2468" spans="1:4" ht="13.5">
      <c r="A2468" s="202">
        <v>92922</v>
      </c>
      <c r="B2468" s="202" t="s">
        <v>12460</v>
      </c>
      <c r="C2468" s="202" t="s">
        <v>3</v>
      </c>
      <c r="D2468" s="369">
        <v>12.48</v>
      </c>
    </row>
    <row r="2469" spans="1:4" ht="13.5">
      <c r="A2469" s="202">
        <v>92923</v>
      </c>
      <c r="B2469" s="202" t="s">
        <v>12461</v>
      </c>
      <c r="C2469" s="202" t="s">
        <v>3</v>
      </c>
      <c r="D2469" s="369">
        <v>14.16</v>
      </c>
    </row>
    <row r="2470" spans="1:4" ht="13.5">
      <c r="A2470" s="202">
        <v>92924</v>
      </c>
      <c r="B2470" s="202" t="s">
        <v>12462</v>
      </c>
      <c r="C2470" s="202" t="s">
        <v>3</v>
      </c>
      <c r="D2470" s="369">
        <v>13.97</v>
      </c>
    </row>
    <row r="2471" spans="1:4" ht="13.5">
      <c r="A2471" s="202">
        <v>95448</v>
      </c>
      <c r="B2471" s="202" t="s">
        <v>12463</v>
      </c>
      <c r="C2471" s="202" t="s">
        <v>3</v>
      </c>
      <c r="D2471" s="369">
        <v>13.86</v>
      </c>
    </row>
    <row r="2472" spans="1:4" ht="13.5">
      <c r="A2472" s="202">
        <v>95576</v>
      </c>
      <c r="B2472" s="202" t="s">
        <v>17742</v>
      </c>
      <c r="C2472" s="202" t="s">
        <v>3</v>
      </c>
      <c r="D2472" s="369">
        <v>16.28</v>
      </c>
    </row>
    <row r="2473" spans="1:4" ht="13.5">
      <c r="A2473" s="202">
        <v>95577</v>
      </c>
      <c r="B2473" s="202" t="s">
        <v>17743</v>
      </c>
      <c r="C2473" s="202" t="s">
        <v>3</v>
      </c>
      <c r="D2473" s="369">
        <v>14.16</v>
      </c>
    </row>
    <row r="2474" spans="1:4" ht="13.5">
      <c r="A2474" s="202">
        <v>95578</v>
      </c>
      <c r="B2474" s="202" t="s">
        <v>17744</v>
      </c>
      <c r="C2474" s="202" t="s">
        <v>3</v>
      </c>
      <c r="D2474" s="369">
        <v>11.91</v>
      </c>
    </row>
    <row r="2475" spans="1:4" ht="13.5">
      <c r="A2475" s="202">
        <v>95579</v>
      </c>
      <c r="B2475" s="202" t="s">
        <v>17745</v>
      </c>
      <c r="C2475" s="202" t="s">
        <v>3</v>
      </c>
      <c r="D2475" s="369">
        <v>11.59</v>
      </c>
    </row>
    <row r="2476" spans="1:4" ht="13.5">
      <c r="A2476" s="202">
        <v>95580</v>
      </c>
      <c r="B2476" s="202" t="s">
        <v>17746</v>
      </c>
      <c r="C2476" s="202" t="s">
        <v>3</v>
      </c>
      <c r="D2476" s="369">
        <v>13.44</v>
      </c>
    </row>
    <row r="2477" spans="1:4" ht="13.5">
      <c r="A2477" s="202">
        <v>95581</v>
      </c>
      <c r="B2477" s="202" t="s">
        <v>17747</v>
      </c>
      <c r="C2477" s="202" t="s">
        <v>3</v>
      </c>
      <c r="D2477" s="369">
        <v>13.41</v>
      </c>
    </row>
    <row r="2478" spans="1:4" ht="13.5">
      <c r="A2478" s="202">
        <v>95582</v>
      </c>
      <c r="B2478" s="202" t="s">
        <v>19039</v>
      </c>
      <c r="C2478" s="202" t="s">
        <v>3</v>
      </c>
      <c r="D2478" s="369">
        <v>14.61</v>
      </c>
    </row>
    <row r="2479" spans="1:4" ht="13.5">
      <c r="A2479" s="202">
        <v>95583</v>
      </c>
      <c r="B2479" s="202" t="s">
        <v>17748</v>
      </c>
      <c r="C2479" s="202" t="s">
        <v>3</v>
      </c>
      <c r="D2479" s="369">
        <v>19.07</v>
      </c>
    </row>
    <row r="2480" spans="1:4" ht="13.5">
      <c r="A2480" s="202">
        <v>95584</v>
      </c>
      <c r="B2480" s="202" t="s">
        <v>17749</v>
      </c>
      <c r="C2480" s="202" t="s">
        <v>3</v>
      </c>
      <c r="D2480" s="369">
        <v>17.5</v>
      </c>
    </row>
    <row r="2481" spans="1:4" ht="13.5">
      <c r="A2481" s="202">
        <v>95592</v>
      </c>
      <c r="B2481" s="202" t="s">
        <v>17750</v>
      </c>
      <c r="C2481" s="202" t="s">
        <v>3</v>
      </c>
      <c r="D2481" s="369">
        <v>19.07</v>
      </c>
    </row>
    <row r="2482" spans="1:4" ht="13.5">
      <c r="A2482" s="202">
        <v>95593</v>
      </c>
      <c r="B2482" s="202" t="s">
        <v>17751</v>
      </c>
      <c r="C2482" s="202" t="s">
        <v>3</v>
      </c>
      <c r="D2482" s="369">
        <v>17.5</v>
      </c>
    </row>
    <row r="2483" spans="1:4" ht="13.5">
      <c r="A2483" s="202">
        <v>95943</v>
      </c>
      <c r="B2483" s="202" t="s">
        <v>6123</v>
      </c>
      <c r="C2483" s="202" t="s">
        <v>3</v>
      </c>
      <c r="D2483" s="369">
        <v>25.22</v>
      </c>
    </row>
    <row r="2484" spans="1:4" ht="13.5">
      <c r="A2484" s="202">
        <v>95944</v>
      </c>
      <c r="B2484" s="202" t="s">
        <v>6124</v>
      </c>
      <c r="C2484" s="202" t="s">
        <v>3</v>
      </c>
      <c r="D2484" s="369">
        <v>23.48</v>
      </c>
    </row>
    <row r="2485" spans="1:4" ht="13.5">
      <c r="A2485" s="202">
        <v>95945</v>
      </c>
      <c r="B2485" s="202" t="s">
        <v>6125</v>
      </c>
      <c r="C2485" s="202" t="s">
        <v>3</v>
      </c>
      <c r="D2485" s="369">
        <v>19.760000000000002</v>
      </c>
    </row>
    <row r="2486" spans="1:4" ht="13.5">
      <c r="A2486" s="202">
        <v>95946</v>
      </c>
      <c r="B2486" s="202" t="s">
        <v>6126</v>
      </c>
      <c r="C2486" s="202" t="s">
        <v>3</v>
      </c>
      <c r="D2486" s="369">
        <v>16.2</v>
      </c>
    </row>
    <row r="2487" spans="1:4" ht="13.5">
      <c r="A2487" s="202">
        <v>95947</v>
      </c>
      <c r="B2487" s="202" t="s">
        <v>6127</v>
      </c>
      <c r="C2487" s="202" t="s">
        <v>3</v>
      </c>
      <c r="D2487" s="369">
        <v>12.8</v>
      </c>
    </row>
    <row r="2488" spans="1:4" ht="13.5">
      <c r="A2488" s="202">
        <v>95948</v>
      </c>
      <c r="B2488" s="202" t="s">
        <v>6128</v>
      </c>
      <c r="C2488" s="202" t="s">
        <v>3</v>
      </c>
      <c r="D2488" s="369">
        <v>11.6</v>
      </c>
    </row>
    <row r="2489" spans="1:4" ht="13.5">
      <c r="A2489" s="202">
        <v>96544</v>
      </c>
      <c r="B2489" s="202" t="s">
        <v>3361</v>
      </c>
      <c r="C2489" s="202" t="s">
        <v>3</v>
      </c>
      <c r="D2489" s="369">
        <v>19.61</v>
      </c>
    </row>
    <row r="2490" spans="1:4" ht="13.5">
      <c r="A2490" s="202">
        <v>96545</v>
      </c>
      <c r="B2490" s="202" t="s">
        <v>3362</v>
      </c>
      <c r="C2490" s="202" t="s">
        <v>3</v>
      </c>
      <c r="D2490" s="369">
        <v>18.37</v>
      </c>
    </row>
    <row r="2491" spans="1:4" ht="13.5">
      <c r="A2491" s="202">
        <v>96546</v>
      </c>
      <c r="B2491" s="202" t="s">
        <v>3363</v>
      </c>
      <c r="C2491" s="202" t="s">
        <v>3</v>
      </c>
      <c r="D2491" s="369">
        <v>16.41</v>
      </c>
    </row>
    <row r="2492" spans="1:4" ht="13.5">
      <c r="A2492" s="202">
        <v>96547</v>
      </c>
      <c r="B2492" s="202" t="s">
        <v>3364</v>
      </c>
      <c r="C2492" s="202" t="s">
        <v>3</v>
      </c>
      <c r="D2492" s="369">
        <v>13.86</v>
      </c>
    </row>
    <row r="2493" spans="1:4" ht="13.5">
      <c r="A2493" s="202">
        <v>96548</v>
      </c>
      <c r="B2493" s="202" t="s">
        <v>3365</v>
      </c>
      <c r="C2493" s="202" t="s">
        <v>3</v>
      </c>
      <c r="D2493" s="369">
        <v>13.12</v>
      </c>
    </row>
    <row r="2494" spans="1:4" ht="13.5">
      <c r="A2494" s="202">
        <v>96549</v>
      </c>
      <c r="B2494" s="202" t="s">
        <v>3366</v>
      </c>
      <c r="C2494" s="202" t="s">
        <v>3</v>
      </c>
      <c r="D2494" s="369">
        <v>14.57</v>
      </c>
    </row>
    <row r="2495" spans="1:4" ht="13.5">
      <c r="A2495" s="202">
        <v>96550</v>
      </c>
      <c r="B2495" s="202" t="s">
        <v>3367</v>
      </c>
      <c r="C2495" s="202" t="s">
        <v>3</v>
      </c>
      <c r="D2495" s="369">
        <v>14.21</v>
      </c>
    </row>
    <row r="2496" spans="1:4" ht="13.5">
      <c r="A2496" s="202">
        <v>100064</v>
      </c>
      <c r="B2496" s="202" t="s">
        <v>6722</v>
      </c>
      <c r="C2496" s="202" t="s">
        <v>3</v>
      </c>
      <c r="D2496" s="369">
        <v>12.63</v>
      </c>
    </row>
    <row r="2497" spans="1:4" ht="13.5">
      <c r="A2497" s="202">
        <v>100066</v>
      </c>
      <c r="B2497" s="202" t="s">
        <v>3368</v>
      </c>
      <c r="C2497" s="202" t="s">
        <v>3</v>
      </c>
      <c r="D2497" s="369">
        <v>12.55</v>
      </c>
    </row>
    <row r="2498" spans="1:4" ht="13.5">
      <c r="A2498" s="202">
        <v>100067</v>
      </c>
      <c r="B2498" s="202" t="s">
        <v>3369</v>
      </c>
      <c r="C2498" s="202" t="s">
        <v>3</v>
      </c>
      <c r="D2498" s="369">
        <v>15.26</v>
      </c>
    </row>
    <row r="2499" spans="1:4" ht="13.5">
      <c r="A2499" s="202">
        <v>100068</v>
      </c>
      <c r="B2499" s="202" t="s">
        <v>3370</v>
      </c>
      <c r="C2499" s="202" t="s">
        <v>3</v>
      </c>
      <c r="D2499" s="369">
        <v>12.09</v>
      </c>
    </row>
    <row r="2500" spans="1:4" ht="13.5">
      <c r="A2500" s="202">
        <v>102920</v>
      </c>
      <c r="B2500" s="202" t="s">
        <v>7189</v>
      </c>
      <c r="C2500" s="202" t="s">
        <v>3</v>
      </c>
      <c r="D2500" s="369">
        <v>10.92</v>
      </c>
    </row>
    <row r="2501" spans="1:4" ht="13.5">
      <c r="A2501" s="202">
        <v>102921</v>
      </c>
      <c r="B2501" s="202" t="s">
        <v>7190</v>
      </c>
      <c r="C2501" s="202" t="s">
        <v>3</v>
      </c>
      <c r="D2501" s="369">
        <v>10.61</v>
      </c>
    </row>
    <row r="2502" spans="1:4" ht="13.5">
      <c r="A2502" s="202">
        <v>102922</v>
      </c>
      <c r="B2502" s="202" t="s">
        <v>7191</v>
      </c>
      <c r="C2502" s="202" t="s">
        <v>3</v>
      </c>
      <c r="D2502" s="369">
        <v>11.5</v>
      </c>
    </row>
    <row r="2503" spans="1:4" ht="13.5">
      <c r="A2503" s="202">
        <v>102923</v>
      </c>
      <c r="B2503" s="202" t="s">
        <v>7192</v>
      </c>
      <c r="C2503" s="202" t="s">
        <v>3</v>
      </c>
      <c r="D2503" s="369">
        <v>10.4</v>
      </c>
    </row>
    <row r="2504" spans="1:4" ht="13.5">
      <c r="A2504" s="202">
        <v>103088</v>
      </c>
      <c r="B2504" s="202" t="s">
        <v>7193</v>
      </c>
      <c r="C2504" s="202" t="s">
        <v>3</v>
      </c>
      <c r="D2504" s="369">
        <v>12.72</v>
      </c>
    </row>
    <row r="2505" spans="1:4" ht="13.5">
      <c r="A2505" s="202">
        <v>104104</v>
      </c>
      <c r="B2505" s="202" t="s">
        <v>12464</v>
      </c>
      <c r="C2505" s="202" t="s">
        <v>3</v>
      </c>
      <c r="D2505" s="369">
        <v>14.79</v>
      </c>
    </row>
    <row r="2506" spans="1:4" ht="13.5">
      <c r="A2506" s="202">
        <v>104105</v>
      </c>
      <c r="B2506" s="202" t="s">
        <v>12465</v>
      </c>
      <c r="C2506" s="202" t="s">
        <v>3</v>
      </c>
      <c r="D2506" s="369">
        <v>14.8</v>
      </c>
    </row>
    <row r="2507" spans="1:4" ht="13.5">
      <c r="A2507" s="202">
        <v>104106</v>
      </c>
      <c r="B2507" s="202" t="s">
        <v>12466</v>
      </c>
      <c r="C2507" s="202" t="s">
        <v>3</v>
      </c>
      <c r="D2507" s="369">
        <v>13.14</v>
      </c>
    </row>
    <row r="2508" spans="1:4" ht="13.5">
      <c r="A2508" s="202">
        <v>104107</v>
      </c>
      <c r="B2508" s="202" t="s">
        <v>12467</v>
      </c>
      <c r="C2508" s="202" t="s">
        <v>3</v>
      </c>
      <c r="D2508" s="369">
        <v>13.82</v>
      </c>
    </row>
    <row r="2509" spans="1:4" ht="13.5">
      <c r="A2509" s="202">
        <v>104108</v>
      </c>
      <c r="B2509" s="202" t="s">
        <v>12468</v>
      </c>
      <c r="C2509" s="202" t="s">
        <v>3</v>
      </c>
      <c r="D2509" s="369">
        <v>16.29</v>
      </c>
    </row>
    <row r="2510" spans="1:4" ht="13.5">
      <c r="A2510" s="202">
        <v>104109</v>
      </c>
      <c r="B2510" s="202" t="s">
        <v>12469</v>
      </c>
      <c r="C2510" s="202" t="s">
        <v>3</v>
      </c>
      <c r="D2510" s="369">
        <v>19.399999999999999</v>
      </c>
    </row>
    <row r="2511" spans="1:4" ht="13.5">
      <c r="A2511" s="202">
        <v>104110</v>
      </c>
      <c r="B2511" s="202" t="s">
        <v>12470</v>
      </c>
      <c r="C2511" s="202" t="s">
        <v>3</v>
      </c>
      <c r="D2511" s="369">
        <v>21.41</v>
      </c>
    </row>
    <row r="2512" spans="1:4" ht="13.5">
      <c r="A2512" s="202">
        <v>104111</v>
      </c>
      <c r="B2512" s="202" t="s">
        <v>12471</v>
      </c>
      <c r="C2512" s="202" t="s">
        <v>3</v>
      </c>
      <c r="D2512" s="369">
        <v>23.55</v>
      </c>
    </row>
    <row r="2513" spans="1:4" ht="13.5">
      <c r="A2513" s="202">
        <v>89993</v>
      </c>
      <c r="B2513" s="202" t="s">
        <v>7194</v>
      </c>
      <c r="C2513" s="202" t="s">
        <v>7</v>
      </c>
      <c r="D2513" s="370">
        <v>1005.61</v>
      </c>
    </row>
    <row r="2514" spans="1:4" ht="13.5">
      <c r="A2514" s="202">
        <v>89994</v>
      </c>
      <c r="B2514" s="202" t="s">
        <v>7195</v>
      </c>
      <c r="C2514" s="202" t="s">
        <v>7</v>
      </c>
      <c r="D2514" s="369">
        <v>861.7</v>
      </c>
    </row>
    <row r="2515" spans="1:4" ht="13.5">
      <c r="A2515" s="202">
        <v>89995</v>
      </c>
      <c r="B2515" s="202" t="s">
        <v>7196</v>
      </c>
      <c r="C2515" s="202" t="s">
        <v>7</v>
      </c>
      <c r="D2515" s="369">
        <v>968.8</v>
      </c>
    </row>
    <row r="2516" spans="1:4" ht="13.5">
      <c r="A2516" s="202">
        <v>90278</v>
      </c>
      <c r="B2516" s="202" t="s">
        <v>7197</v>
      </c>
      <c r="C2516" s="202" t="s">
        <v>7</v>
      </c>
      <c r="D2516" s="369">
        <v>498.34</v>
      </c>
    </row>
    <row r="2517" spans="1:4" ht="13.5">
      <c r="A2517" s="202">
        <v>90279</v>
      </c>
      <c r="B2517" s="202" t="s">
        <v>7198</v>
      </c>
      <c r="C2517" s="202" t="s">
        <v>7</v>
      </c>
      <c r="D2517" s="369">
        <v>548.27</v>
      </c>
    </row>
    <row r="2518" spans="1:4" ht="13.5">
      <c r="A2518" s="202">
        <v>90280</v>
      </c>
      <c r="B2518" s="202" t="s">
        <v>7199</v>
      </c>
      <c r="C2518" s="202" t="s">
        <v>7</v>
      </c>
      <c r="D2518" s="369">
        <v>603.74</v>
      </c>
    </row>
    <row r="2519" spans="1:4" ht="13.5">
      <c r="A2519" s="202">
        <v>90281</v>
      </c>
      <c r="B2519" s="202" t="s">
        <v>7200</v>
      </c>
      <c r="C2519" s="202" t="s">
        <v>7</v>
      </c>
      <c r="D2519" s="369">
        <v>696.42</v>
      </c>
    </row>
    <row r="2520" spans="1:4" ht="13.5">
      <c r="A2520" s="202">
        <v>90282</v>
      </c>
      <c r="B2520" s="202" t="s">
        <v>7201</v>
      </c>
      <c r="C2520" s="202" t="s">
        <v>7</v>
      </c>
      <c r="D2520" s="369">
        <v>486.8</v>
      </c>
    </row>
    <row r="2521" spans="1:4" ht="13.5">
      <c r="A2521" s="202">
        <v>90283</v>
      </c>
      <c r="B2521" s="202" t="s">
        <v>7202</v>
      </c>
      <c r="C2521" s="202" t="s">
        <v>7</v>
      </c>
      <c r="D2521" s="369">
        <v>536.52</v>
      </c>
    </row>
    <row r="2522" spans="1:4" ht="13.5">
      <c r="A2522" s="202">
        <v>90284</v>
      </c>
      <c r="B2522" s="202" t="s">
        <v>7203</v>
      </c>
      <c r="C2522" s="202" t="s">
        <v>7</v>
      </c>
      <c r="D2522" s="369">
        <v>596.11</v>
      </c>
    </row>
    <row r="2523" spans="1:4" ht="13.5">
      <c r="A2523" s="202">
        <v>90285</v>
      </c>
      <c r="B2523" s="202" t="s">
        <v>7204</v>
      </c>
      <c r="C2523" s="202" t="s">
        <v>7</v>
      </c>
      <c r="D2523" s="369">
        <v>694.15</v>
      </c>
    </row>
    <row r="2524" spans="1:4" ht="13.5">
      <c r="A2524" s="202">
        <v>94962</v>
      </c>
      <c r="B2524" s="202" t="s">
        <v>6723</v>
      </c>
      <c r="C2524" s="202" t="s">
        <v>7</v>
      </c>
      <c r="D2524" s="369">
        <v>380.17</v>
      </c>
    </row>
    <row r="2525" spans="1:4" ht="13.5">
      <c r="A2525" s="202">
        <v>94963</v>
      </c>
      <c r="B2525" s="202" t="s">
        <v>6724</v>
      </c>
      <c r="C2525" s="202" t="s">
        <v>7</v>
      </c>
      <c r="D2525" s="369">
        <v>420.07</v>
      </c>
    </row>
    <row r="2526" spans="1:4" ht="13.5">
      <c r="A2526" s="202">
        <v>94964</v>
      </c>
      <c r="B2526" s="202" t="s">
        <v>6725</v>
      </c>
      <c r="C2526" s="202" t="s">
        <v>7</v>
      </c>
      <c r="D2526" s="369">
        <v>460.01</v>
      </c>
    </row>
    <row r="2527" spans="1:4" ht="13.5">
      <c r="A2527" s="202">
        <v>94965</v>
      </c>
      <c r="B2527" s="202" t="s">
        <v>6726</v>
      </c>
      <c r="C2527" s="202" t="s">
        <v>7</v>
      </c>
      <c r="D2527" s="369">
        <v>477.18</v>
      </c>
    </row>
    <row r="2528" spans="1:4" ht="13.5">
      <c r="A2528" s="202">
        <v>94966</v>
      </c>
      <c r="B2528" s="202" t="s">
        <v>6727</v>
      </c>
      <c r="C2528" s="202" t="s">
        <v>7</v>
      </c>
      <c r="D2528" s="369">
        <v>492.79</v>
      </c>
    </row>
    <row r="2529" spans="1:4" ht="13.5">
      <c r="A2529" s="202">
        <v>94967</v>
      </c>
      <c r="B2529" s="202" t="s">
        <v>6728</v>
      </c>
      <c r="C2529" s="202" t="s">
        <v>7</v>
      </c>
      <c r="D2529" s="369">
        <v>559.52</v>
      </c>
    </row>
    <row r="2530" spans="1:4" ht="13.5">
      <c r="A2530" s="202">
        <v>94968</v>
      </c>
      <c r="B2530" s="202" t="s">
        <v>6729</v>
      </c>
      <c r="C2530" s="202" t="s">
        <v>7</v>
      </c>
      <c r="D2530" s="369">
        <v>375.9</v>
      </c>
    </row>
    <row r="2531" spans="1:4" ht="13.5">
      <c r="A2531" s="202">
        <v>94969</v>
      </c>
      <c r="B2531" s="202" t="s">
        <v>6730</v>
      </c>
      <c r="C2531" s="202" t="s">
        <v>7</v>
      </c>
      <c r="D2531" s="369">
        <v>412.56</v>
      </c>
    </row>
    <row r="2532" spans="1:4" ht="13.5">
      <c r="A2532" s="202">
        <v>94970</v>
      </c>
      <c r="B2532" s="202" t="s">
        <v>6731</v>
      </c>
      <c r="C2532" s="202" t="s">
        <v>7</v>
      </c>
      <c r="D2532" s="369">
        <v>445.48</v>
      </c>
    </row>
    <row r="2533" spans="1:4" ht="13.5">
      <c r="A2533" s="202">
        <v>94971</v>
      </c>
      <c r="B2533" s="202" t="s">
        <v>6732</v>
      </c>
      <c r="C2533" s="202" t="s">
        <v>7</v>
      </c>
      <c r="D2533" s="369">
        <v>469.44</v>
      </c>
    </row>
    <row r="2534" spans="1:4" ht="13.5">
      <c r="A2534" s="202">
        <v>94972</v>
      </c>
      <c r="B2534" s="202" t="s">
        <v>6733</v>
      </c>
      <c r="C2534" s="202" t="s">
        <v>7</v>
      </c>
      <c r="D2534" s="369">
        <v>485.09</v>
      </c>
    </row>
    <row r="2535" spans="1:4" ht="13.5">
      <c r="A2535" s="202">
        <v>94973</v>
      </c>
      <c r="B2535" s="202" t="s">
        <v>6734</v>
      </c>
      <c r="C2535" s="202" t="s">
        <v>7</v>
      </c>
      <c r="D2535" s="369">
        <v>549.66999999999996</v>
      </c>
    </row>
    <row r="2536" spans="1:4" ht="13.5">
      <c r="A2536" s="202">
        <v>94974</v>
      </c>
      <c r="B2536" s="202" t="s">
        <v>6735</v>
      </c>
      <c r="C2536" s="202" t="s">
        <v>7</v>
      </c>
      <c r="D2536" s="369">
        <v>432.74</v>
      </c>
    </row>
    <row r="2537" spans="1:4" ht="13.5">
      <c r="A2537" s="202">
        <v>94975</v>
      </c>
      <c r="B2537" s="202" t="s">
        <v>6736</v>
      </c>
      <c r="C2537" s="202" t="s">
        <v>7</v>
      </c>
      <c r="D2537" s="369">
        <v>467.97</v>
      </c>
    </row>
    <row r="2538" spans="1:4" ht="13.5">
      <c r="A2538" s="202">
        <v>96555</v>
      </c>
      <c r="B2538" s="202" t="s">
        <v>3371</v>
      </c>
      <c r="C2538" s="202" t="s">
        <v>7</v>
      </c>
      <c r="D2538" s="369">
        <v>676.47</v>
      </c>
    </row>
    <row r="2539" spans="1:4" ht="13.5">
      <c r="A2539" s="202">
        <v>96556</v>
      </c>
      <c r="B2539" s="202" t="s">
        <v>3372</v>
      </c>
      <c r="C2539" s="202" t="s">
        <v>7</v>
      </c>
      <c r="D2539" s="369">
        <v>764.12</v>
      </c>
    </row>
    <row r="2540" spans="1:4" ht="13.5">
      <c r="A2540" s="202">
        <v>96557</v>
      </c>
      <c r="B2540" s="202" t="s">
        <v>3373</v>
      </c>
      <c r="C2540" s="202" t="s">
        <v>7</v>
      </c>
      <c r="D2540" s="369">
        <v>710.92</v>
      </c>
    </row>
    <row r="2541" spans="1:4" ht="13.5">
      <c r="A2541" s="202">
        <v>96558</v>
      </c>
      <c r="B2541" s="202" t="s">
        <v>3374</v>
      </c>
      <c r="C2541" s="202" t="s">
        <v>7</v>
      </c>
      <c r="D2541" s="369">
        <v>718.73</v>
      </c>
    </row>
    <row r="2542" spans="1:4" ht="13.5">
      <c r="A2542" s="202">
        <v>99235</v>
      </c>
      <c r="B2542" s="202" t="s">
        <v>7474</v>
      </c>
      <c r="C2542" s="202" t="s">
        <v>7</v>
      </c>
      <c r="D2542" s="369">
        <v>689.78</v>
      </c>
    </row>
    <row r="2543" spans="1:4" ht="13.5">
      <c r="A2543" s="202">
        <v>99431</v>
      </c>
      <c r="B2543" s="202" t="s">
        <v>7475</v>
      </c>
      <c r="C2543" s="202" t="s">
        <v>7</v>
      </c>
      <c r="D2543" s="369">
        <v>713.38</v>
      </c>
    </row>
    <row r="2544" spans="1:4" ht="13.5">
      <c r="A2544" s="202">
        <v>99432</v>
      </c>
      <c r="B2544" s="202" t="s">
        <v>7476</v>
      </c>
      <c r="C2544" s="202" t="s">
        <v>7</v>
      </c>
      <c r="D2544" s="369">
        <v>692.78</v>
      </c>
    </row>
    <row r="2545" spans="1:4" ht="13.5">
      <c r="A2545" s="202">
        <v>99433</v>
      </c>
      <c r="B2545" s="202" t="s">
        <v>7477</v>
      </c>
      <c r="C2545" s="202" t="s">
        <v>7</v>
      </c>
      <c r="D2545" s="369">
        <v>750.95</v>
      </c>
    </row>
    <row r="2546" spans="1:4" ht="13.5">
      <c r="A2546" s="202">
        <v>99434</v>
      </c>
      <c r="B2546" s="202" t="s">
        <v>7478</v>
      </c>
      <c r="C2546" s="202" t="s">
        <v>7</v>
      </c>
      <c r="D2546" s="369">
        <v>717.65</v>
      </c>
    </row>
    <row r="2547" spans="1:4" ht="13.5">
      <c r="A2547" s="202">
        <v>99435</v>
      </c>
      <c r="B2547" s="202" t="s">
        <v>7479</v>
      </c>
      <c r="C2547" s="202" t="s">
        <v>7</v>
      </c>
      <c r="D2547" s="369">
        <v>695.7</v>
      </c>
    </row>
    <row r="2548" spans="1:4" ht="13.5">
      <c r="A2548" s="202">
        <v>99436</v>
      </c>
      <c r="B2548" s="202" t="s">
        <v>7480</v>
      </c>
      <c r="C2548" s="202" t="s">
        <v>7</v>
      </c>
      <c r="D2548" s="369">
        <v>773.13</v>
      </c>
    </row>
    <row r="2549" spans="1:4" ht="13.5">
      <c r="A2549" s="202">
        <v>99437</v>
      </c>
      <c r="B2549" s="202" t="s">
        <v>7481</v>
      </c>
      <c r="C2549" s="202" t="s">
        <v>7</v>
      </c>
      <c r="D2549" s="369">
        <v>731.35</v>
      </c>
    </row>
    <row r="2550" spans="1:4" ht="13.5">
      <c r="A2550" s="202">
        <v>99438</v>
      </c>
      <c r="B2550" s="202" t="s">
        <v>7482</v>
      </c>
      <c r="C2550" s="202" t="s">
        <v>7</v>
      </c>
      <c r="D2550" s="369">
        <v>737.5</v>
      </c>
    </row>
    <row r="2551" spans="1:4" ht="13.5">
      <c r="A2551" s="202">
        <v>99439</v>
      </c>
      <c r="B2551" s="202" t="s">
        <v>7483</v>
      </c>
      <c r="C2551" s="202" t="s">
        <v>7</v>
      </c>
      <c r="D2551" s="369">
        <v>702.26</v>
      </c>
    </row>
    <row r="2552" spans="1:4" ht="13.5">
      <c r="A2552" s="202">
        <v>102473</v>
      </c>
      <c r="B2552" s="202" t="s">
        <v>6737</v>
      </c>
      <c r="C2552" s="202" t="s">
        <v>7</v>
      </c>
      <c r="D2552" s="369">
        <v>579.36</v>
      </c>
    </row>
    <row r="2553" spans="1:4" ht="13.5">
      <c r="A2553" s="202">
        <v>102474</v>
      </c>
      <c r="B2553" s="202" t="s">
        <v>6738</v>
      </c>
      <c r="C2553" s="202" t="s">
        <v>7</v>
      </c>
      <c r="D2553" s="369">
        <v>614.04999999999995</v>
      </c>
    </row>
    <row r="2554" spans="1:4" ht="13.5">
      <c r="A2554" s="202">
        <v>102475</v>
      </c>
      <c r="B2554" s="202" t="s">
        <v>6739</v>
      </c>
      <c r="C2554" s="202" t="s">
        <v>7</v>
      </c>
      <c r="D2554" s="369">
        <v>660.69</v>
      </c>
    </row>
    <row r="2555" spans="1:4" ht="13.5">
      <c r="A2555" s="202">
        <v>102476</v>
      </c>
      <c r="B2555" s="202" t="s">
        <v>6740</v>
      </c>
      <c r="C2555" s="202" t="s">
        <v>7</v>
      </c>
      <c r="D2555" s="369">
        <v>675.25</v>
      </c>
    </row>
    <row r="2556" spans="1:4" ht="13.5">
      <c r="A2556" s="202">
        <v>102477</v>
      </c>
      <c r="B2556" s="202" t="s">
        <v>6741</v>
      </c>
      <c r="C2556" s="202" t="s">
        <v>7</v>
      </c>
      <c r="D2556" s="369">
        <v>711.37</v>
      </c>
    </row>
    <row r="2557" spans="1:4" ht="13.5">
      <c r="A2557" s="202">
        <v>102478</v>
      </c>
      <c r="B2557" s="202" t="s">
        <v>6742</v>
      </c>
      <c r="C2557" s="202" t="s">
        <v>7</v>
      </c>
      <c r="D2557" s="369">
        <v>756.82</v>
      </c>
    </row>
    <row r="2558" spans="1:4" ht="13.5">
      <c r="A2558" s="202">
        <v>102479</v>
      </c>
      <c r="B2558" s="202" t="s">
        <v>6743</v>
      </c>
      <c r="C2558" s="202" t="s">
        <v>7</v>
      </c>
      <c r="D2558" s="369">
        <v>576.04</v>
      </c>
    </row>
    <row r="2559" spans="1:4" ht="13.5">
      <c r="A2559" s="202">
        <v>102480</v>
      </c>
      <c r="B2559" s="202" t="s">
        <v>6744</v>
      </c>
      <c r="C2559" s="202" t="s">
        <v>7</v>
      </c>
      <c r="D2559" s="369">
        <v>607.22</v>
      </c>
    </row>
    <row r="2560" spans="1:4" ht="13.5">
      <c r="A2560" s="202">
        <v>102481</v>
      </c>
      <c r="B2560" s="202" t="s">
        <v>6745</v>
      </c>
      <c r="C2560" s="202" t="s">
        <v>7</v>
      </c>
      <c r="D2560" s="369">
        <v>646.99</v>
      </c>
    </row>
    <row r="2561" spans="1:4" ht="13.5">
      <c r="A2561" s="202">
        <v>102482</v>
      </c>
      <c r="B2561" s="202" t="s">
        <v>6746</v>
      </c>
      <c r="C2561" s="202" t="s">
        <v>7</v>
      </c>
      <c r="D2561" s="369">
        <v>672.09</v>
      </c>
    </row>
    <row r="2562" spans="1:4" ht="13.5">
      <c r="A2562" s="202">
        <v>102483</v>
      </c>
      <c r="B2562" s="202" t="s">
        <v>6747</v>
      </c>
      <c r="C2562" s="202" t="s">
        <v>7</v>
      </c>
      <c r="D2562" s="369">
        <v>703.65</v>
      </c>
    </row>
    <row r="2563" spans="1:4" ht="13.5">
      <c r="A2563" s="202">
        <v>102484</v>
      </c>
      <c r="B2563" s="202" t="s">
        <v>6748</v>
      </c>
      <c r="C2563" s="202" t="s">
        <v>7</v>
      </c>
      <c r="D2563" s="369">
        <v>755.58</v>
      </c>
    </row>
    <row r="2564" spans="1:4" ht="13.5">
      <c r="A2564" s="202">
        <v>102485</v>
      </c>
      <c r="B2564" s="202" t="s">
        <v>6749</v>
      </c>
      <c r="C2564" s="202" t="s">
        <v>7</v>
      </c>
      <c r="D2564" s="369">
        <v>636.65</v>
      </c>
    </row>
    <row r="2565" spans="1:4" ht="13.5">
      <c r="A2565" s="202">
        <v>102486</v>
      </c>
      <c r="B2565" s="202" t="s">
        <v>6750</v>
      </c>
      <c r="C2565" s="202" t="s">
        <v>7</v>
      </c>
      <c r="D2565" s="369">
        <v>663.83</v>
      </c>
    </row>
    <row r="2566" spans="1:4" ht="13.5">
      <c r="A2566" s="202">
        <v>102487</v>
      </c>
      <c r="B2566" s="202" t="s">
        <v>6751</v>
      </c>
      <c r="C2566" s="202" t="s">
        <v>7</v>
      </c>
      <c r="D2566" s="369">
        <v>581.80999999999995</v>
      </c>
    </row>
    <row r="2567" spans="1:4" ht="13.5">
      <c r="A2567" s="202">
        <v>103183</v>
      </c>
      <c r="B2567" s="202" t="s">
        <v>7484</v>
      </c>
      <c r="C2567" s="202" t="s">
        <v>7</v>
      </c>
      <c r="D2567" s="369">
        <v>744.17</v>
      </c>
    </row>
    <row r="2568" spans="1:4" ht="13.5">
      <c r="A2568" s="202">
        <v>103184</v>
      </c>
      <c r="B2568" s="202" t="s">
        <v>7485</v>
      </c>
      <c r="C2568" s="202" t="s">
        <v>7</v>
      </c>
      <c r="D2568" s="369">
        <v>702.16</v>
      </c>
    </row>
    <row r="2569" spans="1:4" ht="13.5">
      <c r="A2569" s="202">
        <v>103669</v>
      </c>
      <c r="B2569" s="202" t="s">
        <v>9335</v>
      </c>
      <c r="C2569" s="202" t="s">
        <v>7</v>
      </c>
      <c r="D2569" s="369">
        <v>979.88</v>
      </c>
    </row>
    <row r="2570" spans="1:4" ht="13.5">
      <c r="A2570" s="202">
        <v>103670</v>
      </c>
      <c r="B2570" s="202" t="s">
        <v>9336</v>
      </c>
      <c r="C2570" s="202" t="s">
        <v>7</v>
      </c>
      <c r="D2570" s="369">
        <v>299.39</v>
      </c>
    </row>
    <row r="2571" spans="1:4" ht="13.5">
      <c r="A2571" s="202">
        <v>103671</v>
      </c>
      <c r="B2571" s="202" t="s">
        <v>9337</v>
      </c>
      <c r="C2571" s="202" t="s">
        <v>7</v>
      </c>
      <c r="D2571" s="369">
        <v>729.04</v>
      </c>
    </row>
    <row r="2572" spans="1:4" ht="13.5">
      <c r="A2572" s="202">
        <v>103672</v>
      </c>
      <c r="B2572" s="202" t="s">
        <v>19040</v>
      </c>
      <c r="C2572" s="202" t="s">
        <v>7</v>
      </c>
      <c r="D2572" s="369">
        <v>682.89</v>
      </c>
    </row>
    <row r="2573" spans="1:4" ht="13.5">
      <c r="A2573" s="202">
        <v>103673</v>
      </c>
      <c r="B2573" s="202" t="s">
        <v>9338</v>
      </c>
      <c r="C2573" s="202" t="s">
        <v>7</v>
      </c>
      <c r="D2573" s="369">
        <v>41.57</v>
      </c>
    </row>
    <row r="2574" spans="1:4" ht="13.5">
      <c r="A2574" s="202">
        <v>103674</v>
      </c>
      <c r="B2574" s="202" t="s">
        <v>19041</v>
      </c>
      <c r="C2574" s="202" t="s">
        <v>7</v>
      </c>
      <c r="D2574" s="369">
        <v>703.29</v>
      </c>
    </row>
    <row r="2575" spans="1:4" ht="13.5">
      <c r="A2575" s="202">
        <v>103675</v>
      </c>
      <c r="B2575" s="202" t="s">
        <v>19042</v>
      </c>
      <c r="C2575" s="202" t="s">
        <v>7</v>
      </c>
      <c r="D2575" s="369">
        <v>683.51</v>
      </c>
    </row>
    <row r="2576" spans="1:4" ht="13.5">
      <c r="A2576" s="202">
        <v>103676</v>
      </c>
      <c r="B2576" s="202" t="s">
        <v>9339</v>
      </c>
      <c r="C2576" s="202" t="s">
        <v>7</v>
      </c>
      <c r="D2576" s="370">
        <v>1031.52</v>
      </c>
    </row>
    <row r="2577" spans="1:4" ht="13.5">
      <c r="A2577" s="202">
        <v>103677</v>
      </c>
      <c r="B2577" s="202" t="s">
        <v>9340</v>
      </c>
      <c r="C2577" s="202" t="s">
        <v>7</v>
      </c>
      <c r="D2577" s="369">
        <v>862.44</v>
      </c>
    </row>
    <row r="2578" spans="1:4" ht="13.5">
      <c r="A2578" s="202">
        <v>103678</v>
      </c>
      <c r="B2578" s="202" t="s">
        <v>9341</v>
      </c>
      <c r="C2578" s="202" t="s">
        <v>7</v>
      </c>
      <c r="D2578" s="369">
        <v>936.16</v>
      </c>
    </row>
    <row r="2579" spans="1:4" ht="13.5">
      <c r="A2579" s="202">
        <v>103679</v>
      </c>
      <c r="B2579" s="202" t="s">
        <v>9342</v>
      </c>
      <c r="C2579" s="202" t="s">
        <v>7</v>
      </c>
      <c r="D2579" s="369">
        <v>820.03</v>
      </c>
    </row>
    <row r="2580" spans="1:4" ht="13.5">
      <c r="A2580" s="202">
        <v>103680</v>
      </c>
      <c r="B2580" s="202" t="s">
        <v>9343</v>
      </c>
      <c r="C2580" s="202" t="s">
        <v>7</v>
      </c>
      <c r="D2580" s="369">
        <v>869.88</v>
      </c>
    </row>
    <row r="2581" spans="1:4" ht="13.5">
      <c r="A2581" s="202">
        <v>103681</v>
      </c>
      <c r="B2581" s="202" t="s">
        <v>9344</v>
      </c>
      <c r="C2581" s="202" t="s">
        <v>7</v>
      </c>
      <c r="D2581" s="369">
        <v>755.02</v>
      </c>
    </row>
    <row r="2582" spans="1:4" ht="13.5">
      <c r="A2582" s="202">
        <v>103682</v>
      </c>
      <c r="B2582" s="202" t="s">
        <v>9345</v>
      </c>
      <c r="C2582" s="202" t="s">
        <v>7</v>
      </c>
      <c r="D2582" s="369">
        <v>994.17</v>
      </c>
    </row>
    <row r="2583" spans="1:4" ht="13.5">
      <c r="A2583" s="202">
        <v>103683</v>
      </c>
      <c r="B2583" s="202" t="s">
        <v>9346</v>
      </c>
      <c r="C2583" s="202" t="s">
        <v>7</v>
      </c>
      <c r="D2583" s="370">
        <v>1281.3699999999999</v>
      </c>
    </row>
    <row r="2584" spans="1:4" ht="13.5">
      <c r="A2584" s="202">
        <v>103684</v>
      </c>
      <c r="B2584" s="202" t="s">
        <v>19043</v>
      </c>
      <c r="C2584" s="202" t="s">
        <v>7</v>
      </c>
      <c r="D2584" s="369">
        <v>700.58</v>
      </c>
    </row>
    <row r="2585" spans="1:4" ht="13.5">
      <c r="A2585" s="202">
        <v>103685</v>
      </c>
      <c r="B2585" s="202" t="s">
        <v>19044</v>
      </c>
      <c r="C2585" s="202" t="s">
        <v>7</v>
      </c>
      <c r="D2585" s="369">
        <v>688.24</v>
      </c>
    </row>
    <row r="2586" spans="1:4" ht="13.5">
      <c r="A2586" s="202">
        <v>103686</v>
      </c>
      <c r="B2586" s="202" t="s">
        <v>19045</v>
      </c>
      <c r="C2586" s="202" t="s">
        <v>7</v>
      </c>
      <c r="D2586" s="369">
        <v>749.68</v>
      </c>
    </row>
    <row r="2587" spans="1:4" ht="13.5">
      <c r="A2587" s="202">
        <v>103687</v>
      </c>
      <c r="B2587" s="202" t="s">
        <v>9347</v>
      </c>
      <c r="C2587" s="202" t="s">
        <v>7</v>
      </c>
      <c r="D2587" s="370">
        <v>1099.4100000000001</v>
      </c>
    </row>
    <row r="2588" spans="1:4" ht="13.5">
      <c r="A2588" s="202">
        <v>103688</v>
      </c>
      <c r="B2588" s="202" t="s">
        <v>9348</v>
      </c>
      <c r="C2588" s="202" t="s">
        <v>7</v>
      </c>
      <c r="D2588" s="369">
        <v>856.74</v>
      </c>
    </row>
    <row r="2589" spans="1:4" ht="13.5">
      <c r="A2589" s="202">
        <v>101963</v>
      </c>
      <c r="B2589" s="202" t="s">
        <v>19046</v>
      </c>
      <c r="C2589" s="202" t="s">
        <v>4</v>
      </c>
      <c r="D2589" s="369">
        <v>181.59</v>
      </c>
    </row>
    <row r="2590" spans="1:4" ht="13.5">
      <c r="A2590" s="202">
        <v>101964</v>
      </c>
      <c r="B2590" s="202" t="s">
        <v>19047</v>
      </c>
      <c r="C2590" s="202" t="s">
        <v>4</v>
      </c>
      <c r="D2590" s="369">
        <v>168.72</v>
      </c>
    </row>
    <row r="2591" spans="1:4" ht="13.5">
      <c r="A2591" s="202">
        <v>101165</v>
      </c>
      <c r="B2591" s="202" t="s">
        <v>4841</v>
      </c>
      <c r="C2591" s="202" t="s">
        <v>7</v>
      </c>
      <c r="D2591" s="369">
        <v>923.34</v>
      </c>
    </row>
    <row r="2592" spans="1:4" ht="13.5">
      <c r="A2592" s="202">
        <v>101166</v>
      </c>
      <c r="B2592" s="202" t="s">
        <v>4842</v>
      </c>
      <c r="C2592" s="202" t="s">
        <v>7</v>
      </c>
      <c r="D2592" s="369">
        <v>559.1</v>
      </c>
    </row>
    <row r="2593" spans="1:4" ht="13.5">
      <c r="A2593" s="202">
        <v>98575</v>
      </c>
      <c r="B2593" s="202" t="s">
        <v>19048</v>
      </c>
      <c r="C2593" s="202" t="s">
        <v>1</v>
      </c>
      <c r="D2593" s="369">
        <v>66.86</v>
      </c>
    </row>
    <row r="2594" spans="1:4" ht="13.5">
      <c r="A2594" s="202">
        <v>98576</v>
      </c>
      <c r="B2594" s="202" t="s">
        <v>19049</v>
      </c>
      <c r="C2594" s="202" t="s">
        <v>1</v>
      </c>
      <c r="D2594" s="369">
        <v>26.8</v>
      </c>
    </row>
    <row r="2595" spans="1:4" ht="13.5">
      <c r="A2595" s="202">
        <v>98577</v>
      </c>
      <c r="B2595" s="202" t="s">
        <v>19050</v>
      </c>
      <c r="C2595" s="202" t="s">
        <v>1</v>
      </c>
      <c r="D2595" s="369">
        <v>45.68</v>
      </c>
    </row>
    <row r="2596" spans="1:4" ht="13.5">
      <c r="A2596" s="202">
        <v>93182</v>
      </c>
      <c r="B2596" s="202" t="s">
        <v>3375</v>
      </c>
      <c r="C2596" s="202" t="s">
        <v>1</v>
      </c>
      <c r="D2596" s="369">
        <v>51.4</v>
      </c>
    </row>
    <row r="2597" spans="1:4" ht="13.5">
      <c r="A2597" s="202">
        <v>93183</v>
      </c>
      <c r="B2597" s="202" t="s">
        <v>3376</v>
      </c>
      <c r="C2597" s="202" t="s">
        <v>1</v>
      </c>
      <c r="D2597" s="369">
        <v>65.89</v>
      </c>
    </row>
    <row r="2598" spans="1:4" ht="13.5">
      <c r="A2598" s="202">
        <v>93184</v>
      </c>
      <c r="B2598" s="202" t="s">
        <v>3377</v>
      </c>
      <c r="C2598" s="202" t="s">
        <v>1</v>
      </c>
      <c r="D2598" s="369">
        <v>38.04</v>
      </c>
    </row>
    <row r="2599" spans="1:4" ht="13.5">
      <c r="A2599" s="202">
        <v>93185</v>
      </c>
      <c r="B2599" s="202" t="s">
        <v>3378</v>
      </c>
      <c r="C2599" s="202" t="s">
        <v>1</v>
      </c>
      <c r="D2599" s="369">
        <v>64.91</v>
      </c>
    </row>
    <row r="2600" spans="1:4" ht="13.5">
      <c r="A2600" s="202">
        <v>93186</v>
      </c>
      <c r="B2600" s="202" t="s">
        <v>3379</v>
      </c>
      <c r="C2600" s="202" t="s">
        <v>1</v>
      </c>
      <c r="D2600" s="369">
        <v>94.93</v>
      </c>
    </row>
    <row r="2601" spans="1:4" ht="13.5">
      <c r="A2601" s="202">
        <v>93187</v>
      </c>
      <c r="B2601" s="202" t="s">
        <v>3380</v>
      </c>
      <c r="C2601" s="202" t="s">
        <v>1</v>
      </c>
      <c r="D2601" s="369">
        <v>108.89</v>
      </c>
    </row>
    <row r="2602" spans="1:4" ht="13.5">
      <c r="A2602" s="202">
        <v>93188</v>
      </c>
      <c r="B2602" s="202" t="s">
        <v>3381</v>
      </c>
      <c r="C2602" s="202" t="s">
        <v>1</v>
      </c>
      <c r="D2602" s="369">
        <v>88.2</v>
      </c>
    </row>
    <row r="2603" spans="1:4" ht="13.5">
      <c r="A2603" s="202">
        <v>93189</v>
      </c>
      <c r="B2603" s="202" t="s">
        <v>3382</v>
      </c>
      <c r="C2603" s="202" t="s">
        <v>1</v>
      </c>
      <c r="D2603" s="369">
        <v>109.78</v>
      </c>
    </row>
    <row r="2604" spans="1:4" ht="13.5">
      <c r="A2604" s="202">
        <v>93190</v>
      </c>
      <c r="B2604" s="202" t="s">
        <v>3383</v>
      </c>
      <c r="C2604" s="202" t="s">
        <v>1</v>
      </c>
      <c r="D2604" s="369">
        <v>48.16</v>
      </c>
    </row>
    <row r="2605" spans="1:4" ht="13.5">
      <c r="A2605" s="202">
        <v>93191</v>
      </c>
      <c r="B2605" s="202" t="s">
        <v>3384</v>
      </c>
      <c r="C2605" s="202" t="s">
        <v>1</v>
      </c>
      <c r="D2605" s="369">
        <v>50.74</v>
      </c>
    </row>
    <row r="2606" spans="1:4" ht="13.5">
      <c r="A2606" s="202">
        <v>93192</v>
      </c>
      <c r="B2606" s="202" t="s">
        <v>3385</v>
      </c>
      <c r="C2606" s="202" t="s">
        <v>1</v>
      </c>
      <c r="D2606" s="369">
        <v>52.83</v>
      </c>
    </row>
    <row r="2607" spans="1:4" ht="13.5">
      <c r="A2607" s="202">
        <v>93193</v>
      </c>
      <c r="B2607" s="202" t="s">
        <v>3386</v>
      </c>
      <c r="C2607" s="202" t="s">
        <v>1</v>
      </c>
      <c r="D2607" s="369">
        <v>51.75</v>
      </c>
    </row>
    <row r="2608" spans="1:4" ht="13.5">
      <c r="A2608" s="202">
        <v>93194</v>
      </c>
      <c r="B2608" s="202" t="s">
        <v>3387</v>
      </c>
      <c r="C2608" s="202" t="s">
        <v>1</v>
      </c>
      <c r="D2608" s="369">
        <v>50.34</v>
      </c>
    </row>
    <row r="2609" spans="1:4" ht="13.5">
      <c r="A2609" s="202">
        <v>93195</v>
      </c>
      <c r="B2609" s="202" t="s">
        <v>3388</v>
      </c>
      <c r="C2609" s="202" t="s">
        <v>1</v>
      </c>
      <c r="D2609" s="369">
        <v>61.07</v>
      </c>
    </row>
    <row r="2610" spans="1:4" ht="13.5">
      <c r="A2610" s="202">
        <v>93196</v>
      </c>
      <c r="B2610" s="202" t="s">
        <v>3389</v>
      </c>
      <c r="C2610" s="202" t="s">
        <v>1</v>
      </c>
      <c r="D2610" s="369">
        <v>92.11</v>
      </c>
    </row>
    <row r="2611" spans="1:4" ht="13.5">
      <c r="A2611" s="202">
        <v>93197</v>
      </c>
      <c r="B2611" s="202" t="s">
        <v>3390</v>
      </c>
      <c r="C2611" s="202" t="s">
        <v>1</v>
      </c>
      <c r="D2611" s="369">
        <v>103.02</v>
      </c>
    </row>
    <row r="2612" spans="1:4" ht="13.5">
      <c r="A2612" s="202">
        <v>93198</v>
      </c>
      <c r="B2612" s="202" t="s">
        <v>3391</v>
      </c>
      <c r="C2612" s="202" t="s">
        <v>1</v>
      </c>
      <c r="D2612" s="369">
        <v>41.95</v>
      </c>
    </row>
    <row r="2613" spans="1:4" ht="13.5">
      <c r="A2613" s="202">
        <v>93199</v>
      </c>
      <c r="B2613" s="202" t="s">
        <v>3392</v>
      </c>
      <c r="C2613" s="202" t="s">
        <v>1</v>
      </c>
      <c r="D2613" s="369">
        <v>41.34</v>
      </c>
    </row>
    <row r="2614" spans="1:4" ht="13.5">
      <c r="A2614" s="202">
        <v>93200</v>
      </c>
      <c r="B2614" s="202" t="s">
        <v>3393</v>
      </c>
      <c r="C2614" s="202" t="s">
        <v>1</v>
      </c>
      <c r="D2614" s="369">
        <v>3.13</v>
      </c>
    </row>
    <row r="2615" spans="1:4" ht="13.5">
      <c r="A2615" s="202">
        <v>93201</v>
      </c>
      <c r="B2615" s="202" t="s">
        <v>3394</v>
      </c>
      <c r="C2615" s="202" t="s">
        <v>1</v>
      </c>
      <c r="D2615" s="369">
        <v>6.51</v>
      </c>
    </row>
    <row r="2616" spans="1:4" ht="13.5">
      <c r="A2616" s="202">
        <v>93202</v>
      </c>
      <c r="B2616" s="202" t="s">
        <v>3395</v>
      </c>
      <c r="C2616" s="202" t="s">
        <v>1</v>
      </c>
      <c r="D2616" s="369">
        <v>24.23</v>
      </c>
    </row>
    <row r="2617" spans="1:4" ht="13.5">
      <c r="A2617" s="202">
        <v>93203</v>
      </c>
      <c r="B2617" s="202" t="s">
        <v>3396</v>
      </c>
      <c r="C2617" s="202" t="s">
        <v>1</v>
      </c>
      <c r="D2617" s="369">
        <v>15.87</v>
      </c>
    </row>
    <row r="2618" spans="1:4" ht="13.5">
      <c r="A2618" s="202">
        <v>93204</v>
      </c>
      <c r="B2618" s="202" t="s">
        <v>3397</v>
      </c>
      <c r="C2618" s="202" t="s">
        <v>1</v>
      </c>
      <c r="D2618" s="369">
        <v>67.95</v>
      </c>
    </row>
    <row r="2619" spans="1:4" ht="13.5">
      <c r="A2619" s="202">
        <v>93205</v>
      </c>
      <c r="B2619" s="202" t="s">
        <v>3398</v>
      </c>
      <c r="C2619" s="202" t="s">
        <v>1</v>
      </c>
      <c r="D2619" s="369">
        <v>41.05</v>
      </c>
    </row>
    <row r="2620" spans="1:4" ht="13.5">
      <c r="A2620" s="202">
        <v>97733</v>
      </c>
      <c r="B2620" s="202" t="s">
        <v>3399</v>
      </c>
      <c r="C2620" s="202" t="s">
        <v>7</v>
      </c>
      <c r="D2620" s="370">
        <v>3513.71</v>
      </c>
    </row>
    <row r="2621" spans="1:4" ht="13.5">
      <c r="A2621" s="202">
        <v>97734</v>
      </c>
      <c r="B2621" s="202" t="s">
        <v>3400</v>
      </c>
      <c r="C2621" s="202" t="s">
        <v>7</v>
      </c>
      <c r="D2621" s="370">
        <v>3027.83</v>
      </c>
    </row>
    <row r="2622" spans="1:4" ht="13.5">
      <c r="A2622" s="202">
        <v>97735</v>
      </c>
      <c r="B2622" s="202" t="s">
        <v>3401</v>
      </c>
      <c r="C2622" s="202" t="s">
        <v>7</v>
      </c>
      <c r="D2622" s="370">
        <v>2499.61</v>
      </c>
    </row>
    <row r="2623" spans="1:4" ht="13.5">
      <c r="A2623" s="202">
        <v>97736</v>
      </c>
      <c r="B2623" s="202" t="s">
        <v>3402</v>
      </c>
      <c r="C2623" s="202" t="s">
        <v>7</v>
      </c>
      <c r="D2623" s="370">
        <v>1551.19</v>
      </c>
    </row>
    <row r="2624" spans="1:4" ht="13.5">
      <c r="A2624" s="202">
        <v>97737</v>
      </c>
      <c r="B2624" s="202" t="s">
        <v>3403</v>
      </c>
      <c r="C2624" s="202" t="s">
        <v>7</v>
      </c>
      <c r="D2624" s="370">
        <v>3414.04</v>
      </c>
    </row>
    <row r="2625" spans="1:4" ht="13.5">
      <c r="A2625" s="202">
        <v>97738</v>
      </c>
      <c r="B2625" s="202" t="s">
        <v>17752</v>
      </c>
      <c r="C2625" s="202" t="s">
        <v>7</v>
      </c>
      <c r="D2625" s="370">
        <v>5522.71</v>
      </c>
    </row>
    <row r="2626" spans="1:4" ht="13.5">
      <c r="A2626" s="202">
        <v>97739</v>
      </c>
      <c r="B2626" s="202" t="s">
        <v>3404</v>
      </c>
      <c r="C2626" s="202" t="s">
        <v>7</v>
      </c>
      <c r="D2626" s="370">
        <v>3023.28</v>
      </c>
    </row>
    <row r="2627" spans="1:4" ht="13.5">
      <c r="A2627" s="202">
        <v>97740</v>
      </c>
      <c r="B2627" s="202" t="s">
        <v>3405</v>
      </c>
      <c r="C2627" s="202" t="s">
        <v>7</v>
      </c>
      <c r="D2627" s="370">
        <v>2186.9699999999998</v>
      </c>
    </row>
    <row r="2628" spans="1:4" ht="13.5">
      <c r="A2628" s="202">
        <v>98615</v>
      </c>
      <c r="B2628" s="202" t="s">
        <v>3406</v>
      </c>
      <c r="C2628" s="202" t="s">
        <v>4</v>
      </c>
      <c r="D2628" s="369">
        <v>154.44999999999999</v>
      </c>
    </row>
    <row r="2629" spans="1:4" ht="13.5">
      <c r="A2629" s="202">
        <v>98616</v>
      </c>
      <c r="B2629" s="202" t="s">
        <v>3407</v>
      </c>
      <c r="C2629" s="202" t="s">
        <v>4</v>
      </c>
      <c r="D2629" s="369">
        <v>121.71</v>
      </c>
    </row>
    <row r="2630" spans="1:4" ht="13.5">
      <c r="A2630" s="202">
        <v>98617</v>
      </c>
      <c r="B2630" s="202" t="s">
        <v>3408</v>
      </c>
      <c r="C2630" s="202" t="s">
        <v>4</v>
      </c>
      <c r="D2630" s="369">
        <v>112.65</v>
      </c>
    </row>
    <row r="2631" spans="1:4" ht="13.5">
      <c r="A2631" s="202">
        <v>98618</v>
      </c>
      <c r="B2631" s="202" t="s">
        <v>3409</v>
      </c>
      <c r="C2631" s="202" t="s">
        <v>4</v>
      </c>
      <c r="D2631" s="369">
        <v>154.57</v>
      </c>
    </row>
    <row r="2632" spans="1:4" ht="13.5">
      <c r="A2632" s="202">
        <v>98619</v>
      </c>
      <c r="B2632" s="202" t="s">
        <v>3410</v>
      </c>
      <c r="C2632" s="202" t="s">
        <v>4</v>
      </c>
      <c r="D2632" s="369">
        <v>140.85</v>
      </c>
    </row>
    <row r="2633" spans="1:4" ht="13.5">
      <c r="A2633" s="202">
        <v>98620</v>
      </c>
      <c r="B2633" s="202" t="s">
        <v>3411</v>
      </c>
      <c r="C2633" s="202" t="s">
        <v>4</v>
      </c>
      <c r="D2633" s="369">
        <v>133.9</v>
      </c>
    </row>
    <row r="2634" spans="1:4" ht="13.5">
      <c r="A2634" s="202">
        <v>98621</v>
      </c>
      <c r="B2634" s="202" t="s">
        <v>3412</v>
      </c>
      <c r="C2634" s="202" t="s">
        <v>4</v>
      </c>
      <c r="D2634" s="369">
        <v>175.4</v>
      </c>
    </row>
    <row r="2635" spans="1:4" ht="13.5">
      <c r="A2635" s="202">
        <v>98622</v>
      </c>
      <c r="B2635" s="202" t="s">
        <v>3413</v>
      </c>
      <c r="C2635" s="202" t="s">
        <v>4</v>
      </c>
      <c r="D2635" s="369">
        <v>164.36</v>
      </c>
    </row>
    <row r="2636" spans="1:4" ht="13.5">
      <c r="A2636" s="202">
        <v>98623</v>
      </c>
      <c r="B2636" s="202" t="s">
        <v>3414</v>
      </c>
      <c r="C2636" s="202" t="s">
        <v>4</v>
      </c>
      <c r="D2636" s="369">
        <v>158.72</v>
      </c>
    </row>
    <row r="2637" spans="1:4" ht="13.5">
      <c r="A2637" s="202">
        <v>98624</v>
      </c>
      <c r="B2637" s="202" t="s">
        <v>3415</v>
      </c>
      <c r="C2637" s="202" t="s">
        <v>4</v>
      </c>
      <c r="D2637" s="369">
        <v>198.1</v>
      </c>
    </row>
    <row r="2638" spans="1:4" ht="13.5">
      <c r="A2638" s="202">
        <v>98625</v>
      </c>
      <c r="B2638" s="202" t="s">
        <v>3416</v>
      </c>
      <c r="C2638" s="202" t="s">
        <v>4</v>
      </c>
      <c r="D2638" s="369">
        <v>188.77</v>
      </c>
    </row>
    <row r="2639" spans="1:4" ht="13.5">
      <c r="A2639" s="202">
        <v>98626</v>
      </c>
      <c r="B2639" s="202" t="s">
        <v>3417</v>
      </c>
      <c r="C2639" s="202" t="s">
        <v>4</v>
      </c>
      <c r="D2639" s="369">
        <v>183.96</v>
      </c>
    </row>
    <row r="2640" spans="1:4" ht="13.5">
      <c r="A2640" s="202">
        <v>98655</v>
      </c>
      <c r="B2640" s="202" t="s">
        <v>3418</v>
      </c>
      <c r="C2640" s="202" t="s">
        <v>1</v>
      </c>
      <c r="D2640" s="369">
        <v>709.95</v>
      </c>
    </row>
    <row r="2641" spans="1:4" ht="13.5">
      <c r="A2641" s="202">
        <v>98656</v>
      </c>
      <c r="B2641" s="202" t="s">
        <v>3419</v>
      </c>
      <c r="C2641" s="202" t="s">
        <v>1</v>
      </c>
      <c r="D2641" s="369">
        <v>721.45</v>
      </c>
    </row>
    <row r="2642" spans="1:4" ht="13.5">
      <c r="A2642" s="202">
        <v>98657</v>
      </c>
      <c r="B2642" s="202" t="s">
        <v>3420</v>
      </c>
      <c r="C2642" s="202" t="s">
        <v>1</v>
      </c>
      <c r="D2642" s="369">
        <v>732.98</v>
      </c>
    </row>
    <row r="2643" spans="1:4" ht="13.5">
      <c r="A2643" s="202">
        <v>98658</v>
      </c>
      <c r="B2643" s="202" t="s">
        <v>3421</v>
      </c>
      <c r="C2643" s="202" t="s">
        <v>1</v>
      </c>
      <c r="D2643" s="369">
        <v>744.48</v>
      </c>
    </row>
    <row r="2644" spans="1:4" ht="13.5">
      <c r="A2644" s="202">
        <v>98659</v>
      </c>
      <c r="B2644" s="202" t="s">
        <v>3422</v>
      </c>
      <c r="C2644" s="202" t="s">
        <v>1</v>
      </c>
      <c r="D2644" s="369">
        <v>767.53</v>
      </c>
    </row>
    <row r="2645" spans="1:4" ht="13.5">
      <c r="A2645" s="202">
        <v>98746</v>
      </c>
      <c r="B2645" s="202" t="s">
        <v>3423</v>
      </c>
      <c r="C2645" s="202" t="s">
        <v>1</v>
      </c>
      <c r="D2645" s="369">
        <v>67.930000000000007</v>
      </c>
    </row>
    <row r="2646" spans="1:4" ht="13.5">
      <c r="A2646" s="202">
        <v>98749</v>
      </c>
      <c r="B2646" s="202" t="s">
        <v>3424</v>
      </c>
      <c r="C2646" s="202" t="s">
        <v>1</v>
      </c>
      <c r="D2646" s="369">
        <v>80.069999999999993</v>
      </c>
    </row>
    <row r="2647" spans="1:4" ht="13.5">
      <c r="A2647" s="202">
        <v>98750</v>
      </c>
      <c r="B2647" s="202" t="s">
        <v>3425</v>
      </c>
      <c r="C2647" s="202" t="s">
        <v>1</v>
      </c>
      <c r="D2647" s="369">
        <v>94.64</v>
      </c>
    </row>
    <row r="2648" spans="1:4" ht="13.5">
      <c r="A2648" s="202">
        <v>98751</v>
      </c>
      <c r="B2648" s="202" t="s">
        <v>3426</v>
      </c>
      <c r="C2648" s="202" t="s">
        <v>1</v>
      </c>
      <c r="D2648" s="369">
        <v>132.63999999999999</v>
      </c>
    </row>
    <row r="2649" spans="1:4" ht="13.5">
      <c r="A2649" s="202">
        <v>98752</v>
      </c>
      <c r="B2649" s="202" t="s">
        <v>3427</v>
      </c>
      <c r="C2649" s="202" t="s">
        <v>1</v>
      </c>
      <c r="D2649" s="369">
        <v>178.23</v>
      </c>
    </row>
    <row r="2650" spans="1:4" ht="13.5">
      <c r="A2650" s="202">
        <v>98753</v>
      </c>
      <c r="B2650" s="202" t="s">
        <v>3428</v>
      </c>
      <c r="C2650" s="202" t="s">
        <v>1</v>
      </c>
      <c r="D2650" s="369">
        <v>234.8</v>
      </c>
    </row>
    <row r="2651" spans="1:4" ht="13.5">
      <c r="A2651" s="202">
        <v>100763</v>
      </c>
      <c r="B2651" s="202" t="s">
        <v>17753</v>
      </c>
      <c r="C2651" s="202" t="s">
        <v>3</v>
      </c>
      <c r="D2651" s="369">
        <v>15.96</v>
      </c>
    </row>
    <row r="2652" spans="1:4" ht="13.5">
      <c r="A2652" s="202">
        <v>100764</v>
      </c>
      <c r="B2652" s="202" t="s">
        <v>17754</v>
      </c>
      <c r="C2652" s="202" t="s">
        <v>3</v>
      </c>
      <c r="D2652" s="369">
        <v>15.67</v>
      </c>
    </row>
    <row r="2653" spans="1:4" ht="13.5">
      <c r="A2653" s="202">
        <v>100765</v>
      </c>
      <c r="B2653" s="202" t="s">
        <v>17755</v>
      </c>
      <c r="C2653" s="202" t="s">
        <v>3</v>
      </c>
      <c r="D2653" s="369">
        <v>15.03</v>
      </c>
    </row>
    <row r="2654" spans="1:4" ht="13.5">
      <c r="A2654" s="202">
        <v>100766</v>
      </c>
      <c r="B2654" s="202" t="s">
        <v>17756</v>
      </c>
      <c r="C2654" s="202" t="s">
        <v>3</v>
      </c>
      <c r="D2654" s="369">
        <v>15.21</v>
      </c>
    </row>
    <row r="2655" spans="1:4" ht="13.5">
      <c r="A2655" s="202">
        <v>100767</v>
      </c>
      <c r="B2655" s="202" t="s">
        <v>17757</v>
      </c>
      <c r="C2655" s="202" t="s">
        <v>3</v>
      </c>
      <c r="D2655" s="369">
        <v>17.04</v>
      </c>
    </row>
    <row r="2656" spans="1:4" ht="13.5">
      <c r="A2656" s="202">
        <v>100768</v>
      </c>
      <c r="B2656" s="202" t="s">
        <v>17758</v>
      </c>
      <c r="C2656" s="202" t="s">
        <v>3</v>
      </c>
      <c r="D2656" s="369">
        <v>16.07</v>
      </c>
    </row>
    <row r="2657" spans="1:4" ht="13.5">
      <c r="A2657" s="202">
        <v>100769</v>
      </c>
      <c r="B2657" s="202" t="s">
        <v>17759</v>
      </c>
      <c r="C2657" s="202" t="s">
        <v>3</v>
      </c>
      <c r="D2657" s="369">
        <v>23.02</v>
      </c>
    </row>
    <row r="2658" spans="1:4" ht="13.5">
      <c r="A2658" s="202">
        <v>100770</v>
      </c>
      <c r="B2658" s="202" t="s">
        <v>17760</v>
      </c>
      <c r="C2658" s="202" t="s">
        <v>3</v>
      </c>
      <c r="D2658" s="369">
        <v>21.87</v>
      </c>
    </row>
    <row r="2659" spans="1:4" ht="13.5">
      <c r="A2659" s="202">
        <v>100771</v>
      </c>
      <c r="B2659" s="202" t="s">
        <v>17761</v>
      </c>
      <c r="C2659" s="202" t="s">
        <v>3</v>
      </c>
      <c r="D2659" s="369">
        <v>17.23</v>
      </c>
    </row>
    <row r="2660" spans="1:4" ht="13.5">
      <c r="A2660" s="202">
        <v>100772</v>
      </c>
      <c r="B2660" s="202" t="s">
        <v>17762</v>
      </c>
      <c r="C2660" s="202" t="s">
        <v>3</v>
      </c>
      <c r="D2660" s="369">
        <v>16.170000000000002</v>
      </c>
    </row>
    <row r="2661" spans="1:4" ht="13.5">
      <c r="A2661" s="202">
        <v>100773</v>
      </c>
      <c r="B2661" s="202" t="s">
        <v>17763</v>
      </c>
      <c r="C2661" s="202" t="s">
        <v>3</v>
      </c>
      <c r="D2661" s="369">
        <v>19.39</v>
      </c>
    </row>
    <row r="2662" spans="1:4" ht="13.5">
      <c r="A2662" s="202">
        <v>100774</v>
      </c>
      <c r="B2662" s="202" t="s">
        <v>17764</v>
      </c>
      <c r="C2662" s="202" t="s">
        <v>3</v>
      </c>
      <c r="D2662" s="369">
        <v>11.46</v>
      </c>
    </row>
    <row r="2663" spans="1:4" ht="13.5">
      <c r="A2663" s="202">
        <v>100775</v>
      </c>
      <c r="B2663" s="202" t="s">
        <v>17765</v>
      </c>
      <c r="C2663" s="202" t="s">
        <v>3</v>
      </c>
      <c r="D2663" s="369">
        <v>13.57</v>
      </c>
    </row>
    <row r="2664" spans="1:4" ht="13.5">
      <c r="A2664" s="202">
        <v>100776</v>
      </c>
      <c r="B2664" s="202" t="s">
        <v>17766</v>
      </c>
      <c r="C2664" s="202" t="s">
        <v>3</v>
      </c>
      <c r="D2664" s="369">
        <v>19.579999999999998</v>
      </c>
    </row>
    <row r="2665" spans="1:4" ht="13.5">
      <c r="A2665" s="202">
        <v>100777</v>
      </c>
      <c r="B2665" s="202" t="s">
        <v>17767</v>
      </c>
      <c r="C2665" s="202" t="s">
        <v>3</v>
      </c>
      <c r="D2665" s="369">
        <v>14.1</v>
      </c>
    </row>
    <row r="2666" spans="1:4" ht="13.5">
      <c r="A2666" s="202">
        <v>100778</v>
      </c>
      <c r="B2666" s="202" t="s">
        <v>17768</v>
      </c>
      <c r="C2666" s="202" t="s">
        <v>3</v>
      </c>
      <c r="D2666" s="369">
        <v>10.18</v>
      </c>
    </row>
    <row r="2667" spans="1:4" ht="13.5">
      <c r="A2667" s="202">
        <v>103795</v>
      </c>
      <c r="B2667" s="202" t="s">
        <v>17769</v>
      </c>
      <c r="C2667" s="202" t="s">
        <v>4</v>
      </c>
      <c r="D2667" s="369">
        <v>89.64</v>
      </c>
    </row>
    <row r="2668" spans="1:4" ht="13.5">
      <c r="A2668" s="202">
        <v>103796</v>
      </c>
      <c r="B2668" s="202" t="s">
        <v>17770</v>
      </c>
      <c r="C2668" s="202" t="s">
        <v>4</v>
      </c>
      <c r="D2668" s="369">
        <v>57.98</v>
      </c>
    </row>
    <row r="2669" spans="1:4" ht="13.5">
      <c r="A2669" s="202">
        <v>103797</v>
      </c>
      <c r="B2669" s="202" t="s">
        <v>17771</v>
      </c>
      <c r="C2669" s="202" t="s">
        <v>3</v>
      </c>
      <c r="D2669" s="369">
        <v>19.350000000000001</v>
      </c>
    </row>
    <row r="2670" spans="1:4" ht="13.5">
      <c r="A2670" s="202">
        <v>103798</v>
      </c>
      <c r="B2670" s="202" t="s">
        <v>17772</v>
      </c>
      <c r="C2670" s="202" t="s">
        <v>7</v>
      </c>
      <c r="D2670" s="369">
        <v>684.36</v>
      </c>
    </row>
    <row r="2671" spans="1:4" ht="13.5">
      <c r="A2671" s="202">
        <v>103799</v>
      </c>
      <c r="B2671" s="202" t="s">
        <v>17773</v>
      </c>
      <c r="C2671" s="202" t="s">
        <v>7</v>
      </c>
      <c r="D2671" s="369">
        <v>442.49</v>
      </c>
    </row>
    <row r="2672" spans="1:4" ht="13.5">
      <c r="A2672" s="202">
        <v>103800</v>
      </c>
      <c r="B2672" s="202" t="s">
        <v>17774</v>
      </c>
      <c r="C2672" s="202" t="s">
        <v>7</v>
      </c>
      <c r="D2672" s="369">
        <v>509.23</v>
      </c>
    </row>
    <row r="2673" spans="1:4" ht="13.5">
      <c r="A2673" s="202">
        <v>103801</v>
      </c>
      <c r="B2673" s="202" t="s">
        <v>17775</v>
      </c>
      <c r="C2673" s="202" t="s">
        <v>7</v>
      </c>
      <c r="D2673" s="369">
        <v>621.38</v>
      </c>
    </row>
    <row r="2674" spans="1:4" ht="13.5">
      <c r="A2674" s="202">
        <v>103925</v>
      </c>
      <c r="B2674" s="202" t="s">
        <v>17776</v>
      </c>
      <c r="C2674" s="202" t="s">
        <v>7</v>
      </c>
      <c r="D2674" s="370">
        <v>1839.53</v>
      </c>
    </row>
    <row r="2675" spans="1:4" ht="13.5">
      <c r="A2675" s="202">
        <v>103926</v>
      </c>
      <c r="B2675" s="202" t="s">
        <v>17777</v>
      </c>
      <c r="C2675" s="202" t="s">
        <v>7</v>
      </c>
      <c r="D2675" s="370">
        <v>1480.68</v>
      </c>
    </row>
    <row r="2676" spans="1:4" ht="13.5">
      <c r="A2676" s="202">
        <v>103928</v>
      </c>
      <c r="B2676" s="202" t="s">
        <v>17778</v>
      </c>
      <c r="C2676" s="202" t="s">
        <v>7</v>
      </c>
      <c r="D2676" s="369">
        <v>509.23</v>
      </c>
    </row>
    <row r="2677" spans="1:4" ht="13.5">
      <c r="A2677" s="202">
        <v>103929</v>
      </c>
      <c r="B2677" s="202" t="s">
        <v>17779</v>
      </c>
      <c r="C2677" s="202" t="s">
        <v>7</v>
      </c>
      <c r="D2677" s="370">
        <v>1201.24</v>
      </c>
    </row>
    <row r="2678" spans="1:4" ht="13.5">
      <c r="A2678" s="202">
        <v>103930</v>
      </c>
      <c r="B2678" s="202" t="s">
        <v>17780</v>
      </c>
      <c r="C2678" s="202" t="s">
        <v>7</v>
      </c>
      <c r="D2678" s="369">
        <v>764.08</v>
      </c>
    </row>
    <row r="2679" spans="1:4" ht="13.5">
      <c r="A2679" s="202">
        <v>103931</v>
      </c>
      <c r="B2679" s="202" t="s">
        <v>17781</v>
      </c>
      <c r="C2679" s="202" t="s">
        <v>7</v>
      </c>
      <c r="D2679" s="369">
        <v>571.70000000000005</v>
      </c>
    </row>
    <row r="2680" spans="1:4" ht="13.5">
      <c r="A2680" s="202">
        <v>103932</v>
      </c>
      <c r="B2680" s="202" t="s">
        <v>17782</v>
      </c>
      <c r="C2680" s="202" t="s">
        <v>7</v>
      </c>
      <c r="D2680" s="369">
        <v>543.53</v>
      </c>
    </row>
    <row r="2681" spans="1:4" ht="13.5">
      <c r="A2681" s="202">
        <v>103933</v>
      </c>
      <c r="B2681" s="202" t="s">
        <v>17783</v>
      </c>
      <c r="C2681" s="202" t="s">
        <v>7</v>
      </c>
      <c r="D2681" s="370">
        <v>1644.32</v>
      </c>
    </row>
    <row r="2682" spans="1:4" ht="13.5">
      <c r="A2682" s="202">
        <v>104466</v>
      </c>
      <c r="B2682" s="202" t="s">
        <v>17784</v>
      </c>
      <c r="C2682" s="202" t="s">
        <v>3</v>
      </c>
      <c r="D2682" s="369">
        <v>28.5</v>
      </c>
    </row>
    <row r="2683" spans="1:4" ht="13.5">
      <c r="A2683" s="202">
        <v>104467</v>
      </c>
      <c r="B2683" s="202" t="s">
        <v>17785</v>
      </c>
      <c r="C2683" s="202" t="s">
        <v>3</v>
      </c>
      <c r="D2683" s="369">
        <v>39.01</v>
      </c>
    </row>
    <row r="2684" spans="1:4" ht="13.5">
      <c r="A2684" s="202">
        <v>104468</v>
      </c>
      <c r="B2684" s="202" t="s">
        <v>17786</v>
      </c>
      <c r="C2684" s="202" t="s">
        <v>3</v>
      </c>
      <c r="D2684" s="369">
        <v>53.02</v>
      </c>
    </row>
    <row r="2685" spans="1:4" ht="13.5">
      <c r="A2685" s="202">
        <v>104469</v>
      </c>
      <c r="B2685" s="202" t="s">
        <v>17787</v>
      </c>
      <c r="C2685" s="202" t="s">
        <v>3</v>
      </c>
      <c r="D2685" s="369">
        <v>54.19</v>
      </c>
    </row>
    <row r="2686" spans="1:4" ht="13.5">
      <c r="A2686" s="202">
        <v>104470</v>
      </c>
      <c r="B2686" s="202" t="s">
        <v>17788</v>
      </c>
      <c r="C2686" s="202" t="s">
        <v>3</v>
      </c>
      <c r="D2686" s="369">
        <v>30.58</v>
      </c>
    </row>
    <row r="2687" spans="1:4" ht="13.5">
      <c r="A2687" s="202">
        <v>104471</v>
      </c>
      <c r="B2687" s="202" t="s">
        <v>17789</v>
      </c>
      <c r="C2687" s="202" t="s">
        <v>3</v>
      </c>
      <c r="D2687" s="369">
        <v>26.89</v>
      </c>
    </row>
    <row r="2688" spans="1:4" ht="13.5">
      <c r="A2688" s="202">
        <v>104472</v>
      </c>
      <c r="B2688" s="202" t="s">
        <v>17790</v>
      </c>
      <c r="C2688" s="202" t="s">
        <v>3</v>
      </c>
      <c r="D2688" s="369">
        <v>40.369999999999997</v>
      </c>
    </row>
    <row r="2689" spans="1:4" ht="13.5">
      <c r="A2689" s="202">
        <v>104483</v>
      </c>
      <c r="B2689" s="202" t="s">
        <v>17791</v>
      </c>
      <c r="C2689" s="202" t="s">
        <v>7</v>
      </c>
      <c r="D2689" s="370">
        <v>2589.38</v>
      </c>
    </row>
    <row r="2690" spans="1:4" ht="13.5">
      <c r="A2690" s="202">
        <v>104484</v>
      </c>
      <c r="B2690" s="202" t="s">
        <v>17792</v>
      </c>
      <c r="C2690" s="202" t="s">
        <v>7</v>
      </c>
      <c r="D2690" s="370">
        <v>4245.1899999999996</v>
      </c>
    </row>
    <row r="2691" spans="1:4" ht="13.5">
      <c r="A2691" s="202">
        <v>104485</v>
      </c>
      <c r="B2691" s="202" t="s">
        <v>17793</v>
      </c>
      <c r="C2691" s="202" t="s">
        <v>7</v>
      </c>
      <c r="D2691" s="370">
        <v>3389.93</v>
      </c>
    </row>
    <row r="2692" spans="1:4" ht="13.5">
      <c r="A2692" s="202">
        <v>104486</v>
      </c>
      <c r="B2692" s="202" t="s">
        <v>17794</v>
      </c>
      <c r="C2692" s="202" t="s">
        <v>7</v>
      </c>
      <c r="D2692" s="370">
        <v>3610.21</v>
      </c>
    </row>
    <row r="2693" spans="1:4" ht="13.5">
      <c r="A2693" s="202">
        <v>104487</v>
      </c>
      <c r="B2693" s="202" t="s">
        <v>17795</v>
      </c>
      <c r="C2693" s="202" t="s">
        <v>7</v>
      </c>
      <c r="D2693" s="370">
        <v>2959.72</v>
      </c>
    </row>
    <row r="2694" spans="1:4" ht="13.5">
      <c r="A2694" s="202">
        <v>104488</v>
      </c>
      <c r="B2694" s="202" t="s">
        <v>17796</v>
      </c>
      <c r="C2694" s="202" t="s">
        <v>7</v>
      </c>
      <c r="D2694" s="370">
        <v>2889.6</v>
      </c>
    </row>
    <row r="2695" spans="1:4" ht="13.5">
      <c r="A2695" s="202">
        <v>104489</v>
      </c>
      <c r="B2695" s="202" t="s">
        <v>17797</v>
      </c>
      <c r="C2695" s="202" t="s">
        <v>7</v>
      </c>
      <c r="D2695" s="370">
        <v>4445.37</v>
      </c>
    </row>
    <row r="2696" spans="1:4" ht="13.5">
      <c r="A2696" s="202">
        <v>104490</v>
      </c>
      <c r="B2696" s="202" t="s">
        <v>17798</v>
      </c>
      <c r="C2696" s="202" t="s">
        <v>7</v>
      </c>
      <c r="D2696" s="370">
        <v>2821.61</v>
      </c>
    </row>
    <row r="2697" spans="1:4" ht="13.5">
      <c r="A2697" s="202">
        <v>98562</v>
      </c>
      <c r="B2697" s="202" t="s">
        <v>19051</v>
      </c>
      <c r="C2697" s="202" t="s">
        <v>4</v>
      </c>
      <c r="D2697" s="369">
        <v>47.16</v>
      </c>
    </row>
    <row r="2698" spans="1:4" ht="13.5">
      <c r="A2698" s="202">
        <v>98555</v>
      </c>
      <c r="B2698" s="202" t="s">
        <v>19052</v>
      </c>
      <c r="C2698" s="202" t="s">
        <v>4</v>
      </c>
      <c r="D2698" s="369">
        <v>29.17</v>
      </c>
    </row>
    <row r="2699" spans="1:4" ht="13.5">
      <c r="A2699" s="202">
        <v>98556</v>
      </c>
      <c r="B2699" s="202" t="s">
        <v>19053</v>
      </c>
      <c r="C2699" s="202" t="s">
        <v>4</v>
      </c>
      <c r="D2699" s="369">
        <v>56.23</v>
      </c>
    </row>
    <row r="2700" spans="1:4" ht="13.5">
      <c r="A2700" s="202">
        <v>98558</v>
      </c>
      <c r="B2700" s="202" t="s">
        <v>19054</v>
      </c>
      <c r="C2700" s="202" t="s">
        <v>2</v>
      </c>
      <c r="D2700" s="369">
        <v>9.5299999999999994</v>
      </c>
    </row>
    <row r="2701" spans="1:4" ht="13.5">
      <c r="A2701" s="202">
        <v>98559</v>
      </c>
      <c r="B2701" s="202" t="s">
        <v>19055</v>
      </c>
      <c r="C2701" s="202" t="s">
        <v>1</v>
      </c>
      <c r="D2701" s="369">
        <v>5.35</v>
      </c>
    </row>
    <row r="2702" spans="1:4" ht="13.5">
      <c r="A2702" s="202">
        <v>98546</v>
      </c>
      <c r="B2702" s="202" t="s">
        <v>19056</v>
      </c>
      <c r="C2702" s="202" t="s">
        <v>4</v>
      </c>
      <c r="D2702" s="369">
        <v>134.63</v>
      </c>
    </row>
    <row r="2703" spans="1:4" ht="13.5">
      <c r="A2703" s="202">
        <v>98547</v>
      </c>
      <c r="B2703" s="202" t="s">
        <v>19057</v>
      </c>
      <c r="C2703" s="202" t="s">
        <v>4</v>
      </c>
      <c r="D2703" s="369">
        <v>228.44</v>
      </c>
    </row>
    <row r="2704" spans="1:4" ht="13.5">
      <c r="A2704" s="202">
        <v>98553</v>
      </c>
      <c r="B2704" s="202" t="s">
        <v>19058</v>
      </c>
      <c r="C2704" s="202" t="s">
        <v>4</v>
      </c>
      <c r="D2704" s="369">
        <v>163.85</v>
      </c>
    </row>
    <row r="2705" spans="1:4" ht="13.5">
      <c r="A2705" s="202">
        <v>98554</v>
      </c>
      <c r="B2705" s="202" t="s">
        <v>19059</v>
      </c>
      <c r="C2705" s="202" t="s">
        <v>4</v>
      </c>
      <c r="D2705" s="369">
        <v>43.46</v>
      </c>
    </row>
    <row r="2706" spans="1:4" ht="13.5">
      <c r="A2706" s="202">
        <v>98557</v>
      </c>
      <c r="B2706" s="202" t="s">
        <v>19060</v>
      </c>
      <c r="C2706" s="202" t="s">
        <v>4</v>
      </c>
      <c r="D2706" s="369">
        <v>36.729999999999997</v>
      </c>
    </row>
    <row r="2707" spans="1:4" ht="13.5">
      <c r="A2707" s="202">
        <v>98563</v>
      </c>
      <c r="B2707" s="202" t="s">
        <v>19061</v>
      </c>
      <c r="C2707" s="202" t="s">
        <v>4</v>
      </c>
      <c r="D2707" s="369">
        <v>35.6</v>
      </c>
    </row>
    <row r="2708" spans="1:4" ht="13.5">
      <c r="A2708" s="202">
        <v>98564</v>
      </c>
      <c r="B2708" s="202" t="s">
        <v>19062</v>
      </c>
      <c r="C2708" s="202" t="s">
        <v>4</v>
      </c>
      <c r="D2708" s="369">
        <v>49.64</v>
      </c>
    </row>
    <row r="2709" spans="1:4" ht="13.5">
      <c r="A2709" s="202">
        <v>98565</v>
      </c>
      <c r="B2709" s="202" t="s">
        <v>19063</v>
      </c>
      <c r="C2709" s="202" t="s">
        <v>4</v>
      </c>
      <c r="D2709" s="369">
        <v>50.59</v>
      </c>
    </row>
    <row r="2710" spans="1:4" ht="13.5">
      <c r="A2710" s="202">
        <v>98566</v>
      </c>
      <c r="B2710" s="202" t="s">
        <v>19064</v>
      </c>
      <c r="C2710" s="202" t="s">
        <v>4</v>
      </c>
      <c r="D2710" s="369">
        <v>64.62</v>
      </c>
    </row>
    <row r="2711" spans="1:4" ht="13.5">
      <c r="A2711" s="202">
        <v>98567</v>
      </c>
      <c r="B2711" s="202" t="s">
        <v>19065</v>
      </c>
      <c r="C2711" s="202" t="s">
        <v>4</v>
      </c>
      <c r="D2711" s="369">
        <v>64.83</v>
      </c>
    </row>
    <row r="2712" spans="1:4" ht="13.5">
      <c r="A2712" s="202">
        <v>98568</v>
      </c>
      <c r="B2712" s="202" t="s">
        <v>19066</v>
      </c>
      <c r="C2712" s="202" t="s">
        <v>4</v>
      </c>
      <c r="D2712" s="369">
        <v>78.86</v>
      </c>
    </row>
    <row r="2713" spans="1:4" ht="13.5">
      <c r="A2713" s="202">
        <v>98569</v>
      </c>
      <c r="B2713" s="202" t="s">
        <v>19067</v>
      </c>
      <c r="C2713" s="202" t="s">
        <v>4</v>
      </c>
      <c r="D2713" s="369">
        <v>79.81</v>
      </c>
    </row>
    <row r="2714" spans="1:4" ht="13.5">
      <c r="A2714" s="202">
        <v>98570</v>
      </c>
      <c r="B2714" s="202" t="s">
        <v>19068</v>
      </c>
      <c r="C2714" s="202" t="s">
        <v>4</v>
      </c>
      <c r="D2714" s="369">
        <v>93.84</v>
      </c>
    </row>
    <row r="2715" spans="1:4" ht="13.5">
      <c r="A2715" s="202">
        <v>98571</v>
      </c>
      <c r="B2715" s="202" t="s">
        <v>19069</v>
      </c>
      <c r="C2715" s="202" t="s">
        <v>4</v>
      </c>
      <c r="D2715" s="369">
        <v>46.21</v>
      </c>
    </row>
    <row r="2716" spans="1:4" ht="13.5">
      <c r="A2716" s="202">
        <v>98572</v>
      </c>
      <c r="B2716" s="202" t="s">
        <v>19070</v>
      </c>
      <c r="C2716" s="202" t="s">
        <v>4</v>
      </c>
      <c r="D2716" s="369">
        <v>56.6</v>
      </c>
    </row>
    <row r="2717" spans="1:4" ht="13.5">
      <c r="A2717" s="202">
        <v>98573</v>
      </c>
      <c r="B2717" s="202" t="s">
        <v>19071</v>
      </c>
      <c r="C2717" s="202" t="s">
        <v>4</v>
      </c>
      <c r="D2717" s="369">
        <v>70.069999999999993</v>
      </c>
    </row>
    <row r="2718" spans="1:4" ht="13.5">
      <c r="A2718" s="202">
        <v>91831</v>
      </c>
      <c r="B2718" s="202" t="s">
        <v>19072</v>
      </c>
      <c r="C2718" s="202" t="s">
        <v>1</v>
      </c>
      <c r="D2718" s="369">
        <v>16.309999999999999</v>
      </c>
    </row>
    <row r="2719" spans="1:4" ht="13.5">
      <c r="A2719" s="202">
        <v>91833</v>
      </c>
      <c r="B2719" s="202" t="s">
        <v>19073</v>
      </c>
      <c r="C2719" s="202" t="s">
        <v>1</v>
      </c>
      <c r="D2719" s="369">
        <v>16.78</v>
      </c>
    </row>
    <row r="2720" spans="1:4" ht="13.5">
      <c r="A2720" s="202">
        <v>91834</v>
      </c>
      <c r="B2720" s="202" t="s">
        <v>19074</v>
      </c>
      <c r="C2720" s="202" t="s">
        <v>1</v>
      </c>
      <c r="D2720" s="369">
        <v>17.100000000000001</v>
      </c>
    </row>
    <row r="2721" spans="1:4" ht="13.5">
      <c r="A2721" s="202">
        <v>91835</v>
      </c>
      <c r="B2721" s="202" t="s">
        <v>19075</v>
      </c>
      <c r="C2721" s="202" t="s">
        <v>1</v>
      </c>
      <c r="D2721" s="369">
        <v>18.32</v>
      </c>
    </row>
    <row r="2722" spans="1:4" ht="13.5">
      <c r="A2722" s="202">
        <v>91836</v>
      </c>
      <c r="B2722" s="202" t="s">
        <v>19076</v>
      </c>
      <c r="C2722" s="202" t="s">
        <v>1</v>
      </c>
      <c r="D2722" s="369">
        <v>19.52</v>
      </c>
    </row>
    <row r="2723" spans="1:4" ht="13.5">
      <c r="A2723" s="202">
        <v>91837</v>
      </c>
      <c r="B2723" s="202" t="s">
        <v>19077</v>
      </c>
      <c r="C2723" s="202" t="s">
        <v>1</v>
      </c>
      <c r="D2723" s="369">
        <v>22.37</v>
      </c>
    </row>
    <row r="2724" spans="1:4" ht="13.5">
      <c r="A2724" s="202">
        <v>91839</v>
      </c>
      <c r="B2724" s="202" t="s">
        <v>19078</v>
      </c>
      <c r="C2724" s="202" t="s">
        <v>1</v>
      </c>
      <c r="D2724" s="369">
        <v>18.940000000000001</v>
      </c>
    </row>
    <row r="2725" spans="1:4" ht="13.5">
      <c r="A2725" s="202">
        <v>91840</v>
      </c>
      <c r="B2725" s="202" t="s">
        <v>19079</v>
      </c>
      <c r="C2725" s="202" t="s">
        <v>1</v>
      </c>
      <c r="D2725" s="369">
        <v>21.67</v>
      </c>
    </row>
    <row r="2726" spans="1:4" ht="13.5">
      <c r="A2726" s="202">
        <v>91841</v>
      </c>
      <c r="B2726" s="202" t="s">
        <v>19080</v>
      </c>
      <c r="C2726" s="202" t="s">
        <v>1</v>
      </c>
      <c r="D2726" s="369">
        <v>20.89</v>
      </c>
    </row>
    <row r="2727" spans="1:4" ht="13.5">
      <c r="A2727" s="202">
        <v>91842</v>
      </c>
      <c r="B2727" s="202" t="s">
        <v>19081</v>
      </c>
      <c r="C2727" s="202" t="s">
        <v>1</v>
      </c>
      <c r="D2727" s="369">
        <v>5.53</v>
      </c>
    </row>
    <row r="2728" spans="1:4" ht="13.5">
      <c r="A2728" s="202">
        <v>91843</v>
      </c>
      <c r="B2728" s="202" t="s">
        <v>19082</v>
      </c>
      <c r="C2728" s="202" t="s">
        <v>1</v>
      </c>
      <c r="D2728" s="369">
        <v>6</v>
      </c>
    </row>
    <row r="2729" spans="1:4" ht="13.5">
      <c r="A2729" s="202">
        <v>91844</v>
      </c>
      <c r="B2729" s="202" t="s">
        <v>19083</v>
      </c>
      <c r="C2729" s="202" t="s">
        <v>1</v>
      </c>
      <c r="D2729" s="369">
        <v>6.26</v>
      </c>
    </row>
    <row r="2730" spans="1:4" ht="13.5">
      <c r="A2730" s="202">
        <v>91845</v>
      </c>
      <c r="B2730" s="202" t="s">
        <v>19084</v>
      </c>
      <c r="C2730" s="202" t="s">
        <v>1</v>
      </c>
      <c r="D2730" s="369">
        <v>7.48</v>
      </c>
    </row>
    <row r="2731" spans="1:4" ht="13.5">
      <c r="A2731" s="202">
        <v>91846</v>
      </c>
      <c r="B2731" s="202" t="s">
        <v>19085</v>
      </c>
      <c r="C2731" s="202" t="s">
        <v>1</v>
      </c>
      <c r="D2731" s="369">
        <v>8.75</v>
      </c>
    </row>
    <row r="2732" spans="1:4" ht="13.5">
      <c r="A2732" s="202">
        <v>91847</v>
      </c>
      <c r="B2732" s="202" t="s">
        <v>19086</v>
      </c>
      <c r="C2732" s="202" t="s">
        <v>1</v>
      </c>
      <c r="D2732" s="369">
        <v>11.6</v>
      </c>
    </row>
    <row r="2733" spans="1:4" ht="13.5">
      <c r="A2733" s="202">
        <v>91849</v>
      </c>
      <c r="B2733" s="202" t="s">
        <v>19087</v>
      </c>
      <c r="C2733" s="202" t="s">
        <v>1</v>
      </c>
      <c r="D2733" s="369">
        <v>8.17</v>
      </c>
    </row>
    <row r="2734" spans="1:4" ht="13.5">
      <c r="A2734" s="202">
        <v>91850</v>
      </c>
      <c r="B2734" s="202" t="s">
        <v>19088</v>
      </c>
      <c r="C2734" s="202" t="s">
        <v>1</v>
      </c>
      <c r="D2734" s="369">
        <v>10.85</v>
      </c>
    </row>
    <row r="2735" spans="1:4" ht="13.5">
      <c r="A2735" s="202">
        <v>91851</v>
      </c>
      <c r="B2735" s="202" t="s">
        <v>19089</v>
      </c>
      <c r="C2735" s="202" t="s">
        <v>1</v>
      </c>
      <c r="D2735" s="369">
        <v>10.07</v>
      </c>
    </row>
    <row r="2736" spans="1:4" ht="13.5">
      <c r="A2736" s="202">
        <v>91852</v>
      </c>
      <c r="B2736" s="202" t="s">
        <v>19090</v>
      </c>
      <c r="C2736" s="202" t="s">
        <v>1</v>
      </c>
      <c r="D2736" s="369">
        <v>8.7899999999999991</v>
      </c>
    </row>
    <row r="2737" spans="1:4" ht="13.5">
      <c r="A2737" s="202">
        <v>91853</v>
      </c>
      <c r="B2737" s="202" t="s">
        <v>19091</v>
      </c>
      <c r="C2737" s="202" t="s">
        <v>1</v>
      </c>
      <c r="D2737" s="369">
        <v>9.23</v>
      </c>
    </row>
    <row r="2738" spans="1:4" ht="13.5">
      <c r="A2738" s="202">
        <v>91854</v>
      </c>
      <c r="B2738" s="202" t="s">
        <v>19092</v>
      </c>
      <c r="C2738" s="202" t="s">
        <v>1</v>
      </c>
      <c r="D2738" s="369">
        <v>9.5</v>
      </c>
    </row>
    <row r="2739" spans="1:4" ht="13.5">
      <c r="A2739" s="202">
        <v>91855</v>
      </c>
      <c r="B2739" s="202" t="s">
        <v>19093</v>
      </c>
      <c r="C2739" s="202" t="s">
        <v>1</v>
      </c>
      <c r="D2739" s="369">
        <v>10.63</v>
      </c>
    </row>
    <row r="2740" spans="1:4" ht="13.5">
      <c r="A2740" s="202">
        <v>91856</v>
      </c>
      <c r="B2740" s="202" t="s">
        <v>19094</v>
      </c>
      <c r="C2740" s="202" t="s">
        <v>1</v>
      </c>
      <c r="D2740" s="369">
        <v>11.86</v>
      </c>
    </row>
    <row r="2741" spans="1:4" ht="13.5">
      <c r="A2741" s="202">
        <v>91857</v>
      </c>
      <c r="B2741" s="202" t="s">
        <v>19095</v>
      </c>
      <c r="C2741" s="202" t="s">
        <v>1</v>
      </c>
      <c r="D2741" s="369">
        <v>14.49</v>
      </c>
    </row>
    <row r="2742" spans="1:4" ht="13.5">
      <c r="A2742" s="202">
        <v>91859</v>
      </c>
      <c r="B2742" s="202" t="s">
        <v>19096</v>
      </c>
      <c r="C2742" s="202" t="s">
        <v>1</v>
      </c>
      <c r="D2742" s="369">
        <v>11.32</v>
      </c>
    </row>
    <row r="2743" spans="1:4" ht="13.5">
      <c r="A2743" s="202">
        <v>91860</v>
      </c>
      <c r="B2743" s="202" t="s">
        <v>19097</v>
      </c>
      <c r="C2743" s="202" t="s">
        <v>1</v>
      </c>
      <c r="D2743" s="369">
        <v>13.87</v>
      </c>
    </row>
    <row r="2744" spans="1:4" ht="13.5">
      <c r="A2744" s="202">
        <v>91861</v>
      </c>
      <c r="B2744" s="202" t="s">
        <v>19098</v>
      </c>
      <c r="C2744" s="202" t="s">
        <v>1</v>
      </c>
      <c r="D2744" s="369">
        <v>13.15</v>
      </c>
    </row>
    <row r="2745" spans="1:4" ht="13.5">
      <c r="A2745" s="202">
        <v>91862</v>
      </c>
      <c r="B2745" s="202" t="s">
        <v>19099</v>
      </c>
      <c r="C2745" s="202" t="s">
        <v>1</v>
      </c>
      <c r="D2745" s="369">
        <v>9.0399999999999991</v>
      </c>
    </row>
    <row r="2746" spans="1:4" ht="13.5">
      <c r="A2746" s="202">
        <v>91863</v>
      </c>
      <c r="B2746" s="202" t="s">
        <v>19100</v>
      </c>
      <c r="C2746" s="202" t="s">
        <v>1</v>
      </c>
      <c r="D2746" s="369">
        <v>10.61</v>
      </c>
    </row>
    <row r="2747" spans="1:4" ht="13.5">
      <c r="A2747" s="202">
        <v>91864</v>
      </c>
      <c r="B2747" s="202" t="s">
        <v>19101</v>
      </c>
      <c r="C2747" s="202" t="s">
        <v>1</v>
      </c>
      <c r="D2747" s="369">
        <v>14.02</v>
      </c>
    </row>
    <row r="2748" spans="1:4" ht="13.5">
      <c r="A2748" s="202">
        <v>91865</v>
      </c>
      <c r="B2748" s="202" t="s">
        <v>19102</v>
      </c>
      <c r="C2748" s="202" t="s">
        <v>1</v>
      </c>
      <c r="D2748" s="369">
        <v>17.41</v>
      </c>
    </row>
    <row r="2749" spans="1:4" ht="13.5">
      <c r="A2749" s="202">
        <v>91866</v>
      </c>
      <c r="B2749" s="202" t="s">
        <v>19103</v>
      </c>
      <c r="C2749" s="202" t="s">
        <v>1</v>
      </c>
      <c r="D2749" s="369">
        <v>7.71</v>
      </c>
    </row>
    <row r="2750" spans="1:4" ht="13.5">
      <c r="A2750" s="202">
        <v>91867</v>
      </c>
      <c r="B2750" s="202" t="s">
        <v>19104</v>
      </c>
      <c r="C2750" s="202" t="s">
        <v>1</v>
      </c>
      <c r="D2750" s="369">
        <v>9.2799999999999994</v>
      </c>
    </row>
    <row r="2751" spans="1:4" ht="13.5">
      <c r="A2751" s="202">
        <v>91868</v>
      </c>
      <c r="B2751" s="202" t="s">
        <v>19105</v>
      </c>
      <c r="C2751" s="202" t="s">
        <v>1</v>
      </c>
      <c r="D2751" s="369">
        <v>12.69</v>
      </c>
    </row>
    <row r="2752" spans="1:4" ht="13.5">
      <c r="A2752" s="202">
        <v>91869</v>
      </c>
      <c r="B2752" s="202" t="s">
        <v>19106</v>
      </c>
      <c r="C2752" s="202" t="s">
        <v>1</v>
      </c>
      <c r="D2752" s="369">
        <v>16.05</v>
      </c>
    </row>
    <row r="2753" spans="1:4" ht="13.5">
      <c r="A2753" s="202">
        <v>91870</v>
      </c>
      <c r="B2753" s="202" t="s">
        <v>19107</v>
      </c>
      <c r="C2753" s="202" t="s">
        <v>1</v>
      </c>
      <c r="D2753" s="369">
        <v>12.22</v>
      </c>
    </row>
    <row r="2754" spans="1:4" ht="13.5">
      <c r="A2754" s="202">
        <v>91871</v>
      </c>
      <c r="B2754" s="202" t="s">
        <v>19108</v>
      </c>
      <c r="C2754" s="202" t="s">
        <v>1</v>
      </c>
      <c r="D2754" s="369">
        <v>13.8</v>
      </c>
    </row>
    <row r="2755" spans="1:4" ht="13.5">
      <c r="A2755" s="202">
        <v>91872</v>
      </c>
      <c r="B2755" s="202" t="s">
        <v>19109</v>
      </c>
      <c r="C2755" s="202" t="s">
        <v>1</v>
      </c>
      <c r="D2755" s="369">
        <v>17.2</v>
      </c>
    </row>
    <row r="2756" spans="1:4" ht="13.5">
      <c r="A2756" s="202">
        <v>91873</v>
      </c>
      <c r="B2756" s="202" t="s">
        <v>19110</v>
      </c>
      <c r="C2756" s="202" t="s">
        <v>1</v>
      </c>
      <c r="D2756" s="369">
        <v>20.54</v>
      </c>
    </row>
    <row r="2757" spans="1:4" ht="13.5">
      <c r="A2757" s="202">
        <v>93008</v>
      </c>
      <c r="B2757" s="202" t="s">
        <v>7487</v>
      </c>
      <c r="C2757" s="202" t="s">
        <v>1</v>
      </c>
      <c r="D2757" s="369">
        <v>16.29</v>
      </c>
    </row>
    <row r="2758" spans="1:4" ht="13.5">
      <c r="A2758" s="202">
        <v>93009</v>
      </c>
      <c r="B2758" s="202" t="s">
        <v>7488</v>
      </c>
      <c r="C2758" s="202" t="s">
        <v>1</v>
      </c>
      <c r="D2758" s="369">
        <v>23.64</v>
      </c>
    </row>
    <row r="2759" spans="1:4" ht="13.5">
      <c r="A2759" s="202">
        <v>93010</v>
      </c>
      <c r="B2759" s="202" t="s">
        <v>7489</v>
      </c>
      <c r="C2759" s="202" t="s">
        <v>1</v>
      </c>
      <c r="D2759" s="369">
        <v>32.64</v>
      </c>
    </row>
    <row r="2760" spans="1:4" ht="13.5">
      <c r="A2760" s="202">
        <v>93011</v>
      </c>
      <c r="B2760" s="202" t="s">
        <v>7490</v>
      </c>
      <c r="C2760" s="202" t="s">
        <v>1</v>
      </c>
      <c r="D2760" s="369">
        <v>39.700000000000003</v>
      </c>
    </row>
    <row r="2761" spans="1:4" ht="13.5">
      <c r="A2761" s="202">
        <v>93012</v>
      </c>
      <c r="B2761" s="202" t="s">
        <v>7491</v>
      </c>
      <c r="C2761" s="202" t="s">
        <v>1</v>
      </c>
      <c r="D2761" s="369">
        <v>59.48</v>
      </c>
    </row>
    <row r="2762" spans="1:4" ht="13.5">
      <c r="A2762" s="202">
        <v>95726</v>
      </c>
      <c r="B2762" s="202" t="s">
        <v>17799</v>
      </c>
      <c r="C2762" s="202" t="s">
        <v>1</v>
      </c>
      <c r="D2762" s="369">
        <v>15.26</v>
      </c>
    </row>
    <row r="2763" spans="1:4" ht="13.5">
      <c r="A2763" s="202">
        <v>95727</v>
      </c>
      <c r="B2763" s="202" t="s">
        <v>17800</v>
      </c>
      <c r="C2763" s="202" t="s">
        <v>1</v>
      </c>
      <c r="D2763" s="369">
        <v>18.940000000000001</v>
      </c>
    </row>
    <row r="2764" spans="1:4" ht="13.5">
      <c r="A2764" s="202">
        <v>95728</v>
      </c>
      <c r="B2764" s="202" t="s">
        <v>17801</v>
      </c>
      <c r="C2764" s="202" t="s">
        <v>1</v>
      </c>
      <c r="D2764" s="369">
        <v>24.74</v>
      </c>
    </row>
    <row r="2765" spans="1:4" ht="13.5">
      <c r="A2765" s="202">
        <v>97667</v>
      </c>
      <c r="B2765" s="202" t="s">
        <v>7492</v>
      </c>
      <c r="C2765" s="202" t="s">
        <v>1</v>
      </c>
      <c r="D2765" s="369">
        <v>9.59</v>
      </c>
    </row>
    <row r="2766" spans="1:4" ht="13.5">
      <c r="A2766" s="202">
        <v>97668</v>
      </c>
      <c r="B2766" s="202" t="s">
        <v>7493</v>
      </c>
      <c r="C2766" s="202" t="s">
        <v>1</v>
      </c>
      <c r="D2766" s="369">
        <v>13.67</v>
      </c>
    </row>
    <row r="2767" spans="1:4" ht="13.5">
      <c r="A2767" s="202">
        <v>97669</v>
      </c>
      <c r="B2767" s="202" t="s">
        <v>7494</v>
      </c>
      <c r="C2767" s="202" t="s">
        <v>1</v>
      </c>
      <c r="D2767" s="369">
        <v>20.190000000000001</v>
      </c>
    </row>
    <row r="2768" spans="1:4" ht="13.5">
      <c r="A2768" s="202">
        <v>97670</v>
      </c>
      <c r="B2768" s="202" t="s">
        <v>7495</v>
      </c>
      <c r="C2768" s="202" t="s">
        <v>1</v>
      </c>
      <c r="D2768" s="369">
        <v>26.03</v>
      </c>
    </row>
    <row r="2769" spans="1:4" ht="13.5">
      <c r="A2769" s="202">
        <v>91874</v>
      </c>
      <c r="B2769" s="202" t="s">
        <v>19111</v>
      </c>
      <c r="C2769" s="202" t="s">
        <v>2</v>
      </c>
      <c r="D2769" s="369">
        <v>7.48</v>
      </c>
    </row>
    <row r="2770" spans="1:4" ht="13.5">
      <c r="A2770" s="202">
        <v>91875</v>
      </c>
      <c r="B2770" s="202" t="s">
        <v>19112</v>
      </c>
      <c r="C2770" s="202" t="s">
        <v>2</v>
      </c>
      <c r="D2770" s="369">
        <v>8.77</v>
      </c>
    </row>
    <row r="2771" spans="1:4" ht="13.5">
      <c r="A2771" s="202">
        <v>91876</v>
      </c>
      <c r="B2771" s="202" t="s">
        <v>19113</v>
      </c>
      <c r="C2771" s="202" t="s">
        <v>2</v>
      </c>
      <c r="D2771" s="369">
        <v>10.53</v>
      </c>
    </row>
    <row r="2772" spans="1:4" ht="13.5">
      <c r="A2772" s="202">
        <v>91877</v>
      </c>
      <c r="B2772" s="202" t="s">
        <v>19114</v>
      </c>
      <c r="C2772" s="202" t="s">
        <v>2</v>
      </c>
      <c r="D2772" s="369">
        <v>12.94</v>
      </c>
    </row>
    <row r="2773" spans="1:4" ht="13.5">
      <c r="A2773" s="202">
        <v>91878</v>
      </c>
      <c r="B2773" s="202" t="s">
        <v>19115</v>
      </c>
      <c r="C2773" s="202" t="s">
        <v>2</v>
      </c>
      <c r="D2773" s="369">
        <v>5.89</v>
      </c>
    </row>
    <row r="2774" spans="1:4" ht="13.5">
      <c r="A2774" s="202">
        <v>91879</v>
      </c>
      <c r="B2774" s="202" t="s">
        <v>19116</v>
      </c>
      <c r="C2774" s="202" t="s">
        <v>2</v>
      </c>
      <c r="D2774" s="369">
        <v>7.18</v>
      </c>
    </row>
    <row r="2775" spans="1:4" ht="13.5">
      <c r="A2775" s="202">
        <v>91880</v>
      </c>
      <c r="B2775" s="202" t="s">
        <v>19117</v>
      </c>
      <c r="C2775" s="202" t="s">
        <v>2</v>
      </c>
      <c r="D2775" s="369">
        <v>8.94</v>
      </c>
    </row>
    <row r="2776" spans="1:4" ht="13.5">
      <c r="A2776" s="202">
        <v>91881</v>
      </c>
      <c r="B2776" s="202" t="s">
        <v>19118</v>
      </c>
      <c r="C2776" s="202" t="s">
        <v>2</v>
      </c>
      <c r="D2776" s="369">
        <v>11.34</v>
      </c>
    </row>
    <row r="2777" spans="1:4" ht="13.5">
      <c r="A2777" s="202">
        <v>91882</v>
      </c>
      <c r="B2777" s="202" t="s">
        <v>19119</v>
      </c>
      <c r="C2777" s="202" t="s">
        <v>2</v>
      </c>
      <c r="D2777" s="369">
        <v>10.77</v>
      </c>
    </row>
    <row r="2778" spans="1:4" ht="13.5">
      <c r="A2778" s="202">
        <v>91884</v>
      </c>
      <c r="B2778" s="202" t="s">
        <v>19120</v>
      </c>
      <c r="C2778" s="202" t="s">
        <v>2</v>
      </c>
      <c r="D2778" s="369">
        <v>12.06</v>
      </c>
    </row>
    <row r="2779" spans="1:4" ht="13.5">
      <c r="A2779" s="202">
        <v>91885</v>
      </c>
      <c r="B2779" s="202" t="s">
        <v>19121</v>
      </c>
      <c r="C2779" s="202" t="s">
        <v>2</v>
      </c>
      <c r="D2779" s="369">
        <v>13.77</v>
      </c>
    </row>
    <row r="2780" spans="1:4" ht="13.5">
      <c r="A2780" s="202">
        <v>91886</v>
      </c>
      <c r="B2780" s="202" t="s">
        <v>19122</v>
      </c>
      <c r="C2780" s="202" t="s">
        <v>2</v>
      </c>
      <c r="D2780" s="369">
        <v>16.12</v>
      </c>
    </row>
    <row r="2781" spans="1:4" ht="13.5">
      <c r="A2781" s="202">
        <v>91887</v>
      </c>
      <c r="B2781" s="202" t="s">
        <v>19123</v>
      </c>
      <c r="C2781" s="202" t="s">
        <v>2</v>
      </c>
      <c r="D2781" s="369">
        <v>12.86</v>
      </c>
    </row>
    <row r="2782" spans="1:4" ht="13.5">
      <c r="A2782" s="202">
        <v>91889</v>
      </c>
      <c r="B2782" s="202" t="s">
        <v>19124</v>
      </c>
      <c r="C2782" s="202" t="s">
        <v>2</v>
      </c>
      <c r="D2782" s="369">
        <v>12.55</v>
      </c>
    </row>
    <row r="2783" spans="1:4" ht="13.5">
      <c r="A2783" s="202">
        <v>91890</v>
      </c>
      <c r="B2783" s="202" t="s">
        <v>19125</v>
      </c>
      <c r="C2783" s="202" t="s">
        <v>2</v>
      </c>
      <c r="D2783" s="369">
        <v>14.21</v>
      </c>
    </row>
    <row r="2784" spans="1:4" ht="13.5">
      <c r="A2784" s="202">
        <v>91892</v>
      </c>
      <c r="B2784" s="202" t="s">
        <v>19126</v>
      </c>
      <c r="C2784" s="202" t="s">
        <v>2</v>
      </c>
      <c r="D2784" s="369">
        <v>16.29</v>
      </c>
    </row>
    <row r="2785" spans="1:4" ht="13.5">
      <c r="A2785" s="202">
        <v>91893</v>
      </c>
      <c r="B2785" s="202" t="s">
        <v>19127</v>
      </c>
      <c r="C2785" s="202" t="s">
        <v>2</v>
      </c>
      <c r="D2785" s="369">
        <v>17.59</v>
      </c>
    </row>
    <row r="2786" spans="1:4" ht="13.5">
      <c r="A2786" s="202">
        <v>91895</v>
      </c>
      <c r="B2786" s="202" t="s">
        <v>19128</v>
      </c>
      <c r="C2786" s="202" t="s">
        <v>2</v>
      </c>
      <c r="D2786" s="369">
        <v>19.71</v>
      </c>
    </row>
    <row r="2787" spans="1:4" ht="13.5">
      <c r="A2787" s="202">
        <v>91896</v>
      </c>
      <c r="B2787" s="202" t="s">
        <v>19129</v>
      </c>
      <c r="C2787" s="202" t="s">
        <v>2</v>
      </c>
      <c r="D2787" s="369">
        <v>20.239999999999998</v>
      </c>
    </row>
    <row r="2788" spans="1:4" ht="13.5">
      <c r="A2788" s="202">
        <v>91898</v>
      </c>
      <c r="B2788" s="202" t="s">
        <v>19130</v>
      </c>
      <c r="C2788" s="202" t="s">
        <v>2</v>
      </c>
      <c r="D2788" s="369">
        <v>22.51</v>
      </c>
    </row>
    <row r="2789" spans="1:4" ht="13.5">
      <c r="A2789" s="202">
        <v>91899</v>
      </c>
      <c r="B2789" s="202" t="s">
        <v>19131</v>
      </c>
      <c r="C2789" s="202" t="s">
        <v>2</v>
      </c>
      <c r="D2789" s="369">
        <v>10.44</v>
      </c>
    </row>
    <row r="2790" spans="1:4" ht="13.5">
      <c r="A2790" s="202">
        <v>91901</v>
      </c>
      <c r="B2790" s="202" t="s">
        <v>19132</v>
      </c>
      <c r="C2790" s="202" t="s">
        <v>2</v>
      </c>
      <c r="D2790" s="369">
        <v>10.130000000000001</v>
      </c>
    </row>
    <row r="2791" spans="1:4" ht="13.5">
      <c r="A2791" s="202">
        <v>91902</v>
      </c>
      <c r="B2791" s="202" t="s">
        <v>19133</v>
      </c>
      <c r="C2791" s="202" t="s">
        <v>2</v>
      </c>
      <c r="D2791" s="369">
        <v>11.8</v>
      </c>
    </row>
    <row r="2792" spans="1:4" ht="13.5">
      <c r="A2792" s="202">
        <v>91904</v>
      </c>
      <c r="B2792" s="202" t="s">
        <v>19134</v>
      </c>
      <c r="C2792" s="202" t="s">
        <v>2</v>
      </c>
      <c r="D2792" s="369">
        <v>13.88</v>
      </c>
    </row>
    <row r="2793" spans="1:4" ht="13.5">
      <c r="A2793" s="202">
        <v>91905</v>
      </c>
      <c r="B2793" s="202" t="s">
        <v>19135</v>
      </c>
      <c r="C2793" s="202" t="s">
        <v>2</v>
      </c>
      <c r="D2793" s="369">
        <v>15.17</v>
      </c>
    </row>
    <row r="2794" spans="1:4" ht="13.5">
      <c r="A2794" s="202">
        <v>91907</v>
      </c>
      <c r="B2794" s="202" t="s">
        <v>19136</v>
      </c>
      <c r="C2794" s="202" t="s">
        <v>2</v>
      </c>
      <c r="D2794" s="369">
        <v>17.29</v>
      </c>
    </row>
    <row r="2795" spans="1:4" ht="13.5">
      <c r="A2795" s="202">
        <v>91908</v>
      </c>
      <c r="B2795" s="202" t="s">
        <v>19137</v>
      </c>
      <c r="C2795" s="202" t="s">
        <v>2</v>
      </c>
      <c r="D2795" s="369">
        <v>17.88</v>
      </c>
    </row>
    <row r="2796" spans="1:4" ht="13.5">
      <c r="A2796" s="202">
        <v>91910</v>
      </c>
      <c r="B2796" s="202" t="s">
        <v>19138</v>
      </c>
      <c r="C2796" s="202" t="s">
        <v>2</v>
      </c>
      <c r="D2796" s="369">
        <v>20.149999999999999</v>
      </c>
    </row>
    <row r="2797" spans="1:4" ht="13.5">
      <c r="A2797" s="202">
        <v>91911</v>
      </c>
      <c r="B2797" s="202" t="s">
        <v>19139</v>
      </c>
      <c r="C2797" s="202" t="s">
        <v>2</v>
      </c>
      <c r="D2797" s="369">
        <v>17.8</v>
      </c>
    </row>
    <row r="2798" spans="1:4" ht="13.5">
      <c r="A2798" s="202">
        <v>91913</v>
      </c>
      <c r="B2798" s="202" t="s">
        <v>19140</v>
      </c>
      <c r="C2798" s="202" t="s">
        <v>2</v>
      </c>
      <c r="D2798" s="369">
        <v>17.489999999999998</v>
      </c>
    </row>
    <row r="2799" spans="1:4" ht="13.5">
      <c r="A2799" s="202">
        <v>91914</v>
      </c>
      <c r="B2799" s="202" t="s">
        <v>19141</v>
      </c>
      <c r="C2799" s="202" t="s">
        <v>2</v>
      </c>
      <c r="D2799" s="369">
        <v>19.100000000000001</v>
      </c>
    </row>
    <row r="2800" spans="1:4" ht="13.5">
      <c r="A2800" s="202">
        <v>91916</v>
      </c>
      <c r="B2800" s="202" t="s">
        <v>19142</v>
      </c>
      <c r="C2800" s="202" t="s">
        <v>2</v>
      </c>
      <c r="D2800" s="369">
        <v>21.18</v>
      </c>
    </row>
    <row r="2801" spans="1:4" ht="13.5">
      <c r="A2801" s="202">
        <v>91917</v>
      </c>
      <c r="B2801" s="202" t="s">
        <v>19143</v>
      </c>
      <c r="C2801" s="202" t="s">
        <v>2</v>
      </c>
      <c r="D2801" s="369">
        <v>22.41</v>
      </c>
    </row>
    <row r="2802" spans="1:4" ht="13.5">
      <c r="A2802" s="202">
        <v>91919</v>
      </c>
      <c r="B2802" s="202" t="s">
        <v>19144</v>
      </c>
      <c r="C2802" s="202" t="s">
        <v>2</v>
      </c>
      <c r="D2802" s="369">
        <v>24.53</v>
      </c>
    </row>
    <row r="2803" spans="1:4" ht="13.5">
      <c r="A2803" s="202">
        <v>91920</v>
      </c>
      <c r="B2803" s="202" t="s">
        <v>19145</v>
      </c>
      <c r="C2803" s="202" t="s">
        <v>2</v>
      </c>
      <c r="D2803" s="369">
        <v>25.02</v>
      </c>
    </row>
    <row r="2804" spans="1:4" ht="13.5">
      <c r="A2804" s="202">
        <v>91922</v>
      </c>
      <c r="B2804" s="202" t="s">
        <v>19146</v>
      </c>
      <c r="C2804" s="202" t="s">
        <v>2</v>
      </c>
      <c r="D2804" s="369">
        <v>27.29</v>
      </c>
    </row>
    <row r="2805" spans="1:4" ht="13.5">
      <c r="A2805" s="202">
        <v>93013</v>
      </c>
      <c r="B2805" s="202" t="s">
        <v>7497</v>
      </c>
      <c r="C2805" s="202" t="s">
        <v>2</v>
      </c>
      <c r="D2805" s="369">
        <v>16.079999999999998</v>
      </c>
    </row>
    <row r="2806" spans="1:4" ht="13.5">
      <c r="A2806" s="202">
        <v>93014</v>
      </c>
      <c r="B2806" s="202" t="s">
        <v>7498</v>
      </c>
      <c r="C2806" s="202" t="s">
        <v>2</v>
      </c>
      <c r="D2806" s="369">
        <v>19.59</v>
      </c>
    </row>
    <row r="2807" spans="1:4" ht="13.5">
      <c r="A2807" s="202">
        <v>93015</v>
      </c>
      <c r="B2807" s="202" t="s">
        <v>7499</v>
      </c>
      <c r="C2807" s="202" t="s">
        <v>2</v>
      </c>
      <c r="D2807" s="369">
        <v>29.05</v>
      </c>
    </row>
    <row r="2808" spans="1:4" ht="13.5">
      <c r="A2808" s="202">
        <v>93016</v>
      </c>
      <c r="B2808" s="202" t="s">
        <v>7500</v>
      </c>
      <c r="C2808" s="202" t="s">
        <v>2</v>
      </c>
      <c r="D2808" s="369">
        <v>35.049999999999997</v>
      </c>
    </row>
    <row r="2809" spans="1:4" ht="13.5">
      <c r="A2809" s="202">
        <v>93017</v>
      </c>
      <c r="B2809" s="202" t="s">
        <v>7501</v>
      </c>
      <c r="C2809" s="202" t="s">
        <v>2</v>
      </c>
      <c r="D2809" s="369">
        <v>52</v>
      </c>
    </row>
    <row r="2810" spans="1:4" ht="13.5">
      <c r="A2810" s="202">
        <v>93018</v>
      </c>
      <c r="B2810" s="202" t="s">
        <v>7502</v>
      </c>
      <c r="C2810" s="202" t="s">
        <v>2</v>
      </c>
      <c r="D2810" s="369">
        <v>24.5</v>
      </c>
    </row>
    <row r="2811" spans="1:4" ht="13.5">
      <c r="A2811" s="202">
        <v>93020</v>
      </c>
      <c r="B2811" s="202" t="s">
        <v>7503</v>
      </c>
      <c r="C2811" s="202" t="s">
        <v>2</v>
      </c>
      <c r="D2811" s="369">
        <v>31.04</v>
      </c>
    </row>
    <row r="2812" spans="1:4" ht="13.5">
      <c r="A2812" s="202">
        <v>93022</v>
      </c>
      <c r="B2812" s="202" t="s">
        <v>7504</v>
      </c>
      <c r="C2812" s="202" t="s">
        <v>2</v>
      </c>
      <c r="D2812" s="369">
        <v>50.42</v>
      </c>
    </row>
    <row r="2813" spans="1:4" ht="13.5">
      <c r="A2813" s="202">
        <v>93024</v>
      </c>
      <c r="B2813" s="202" t="s">
        <v>7505</v>
      </c>
      <c r="C2813" s="202" t="s">
        <v>2</v>
      </c>
      <c r="D2813" s="369">
        <v>53.22</v>
      </c>
    </row>
    <row r="2814" spans="1:4" ht="13.5">
      <c r="A2814" s="202">
        <v>93026</v>
      </c>
      <c r="B2814" s="202" t="s">
        <v>7506</v>
      </c>
      <c r="C2814" s="202" t="s">
        <v>2</v>
      </c>
      <c r="D2814" s="369">
        <v>85.44</v>
      </c>
    </row>
    <row r="2815" spans="1:4" ht="13.5">
      <c r="A2815" s="202">
        <v>97559</v>
      </c>
      <c r="B2815" s="202" t="s">
        <v>19147</v>
      </c>
      <c r="C2815" s="202" t="s">
        <v>2</v>
      </c>
      <c r="D2815" s="369">
        <v>13.97</v>
      </c>
    </row>
    <row r="2816" spans="1:4" ht="13.5">
      <c r="A2816" s="202">
        <v>97562</v>
      </c>
      <c r="B2816" s="202" t="s">
        <v>19148</v>
      </c>
      <c r="C2816" s="202" t="s">
        <v>2</v>
      </c>
      <c r="D2816" s="369">
        <v>11.56</v>
      </c>
    </row>
    <row r="2817" spans="1:4" ht="13.5">
      <c r="A2817" s="202">
        <v>97564</v>
      </c>
      <c r="B2817" s="202" t="s">
        <v>19149</v>
      </c>
      <c r="C2817" s="202" t="s">
        <v>2</v>
      </c>
      <c r="D2817" s="369">
        <v>18.86</v>
      </c>
    </row>
    <row r="2818" spans="1:4" ht="13.5">
      <c r="A2818" s="202">
        <v>104395</v>
      </c>
      <c r="B2818" s="202" t="s">
        <v>17802</v>
      </c>
      <c r="C2818" s="202" t="s">
        <v>2</v>
      </c>
      <c r="D2818" s="369">
        <v>22.28</v>
      </c>
    </row>
    <row r="2819" spans="1:4" ht="13.5">
      <c r="A2819" s="202">
        <v>91924</v>
      </c>
      <c r="B2819" s="202" t="s">
        <v>19150</v>
      </c>
      <c r="C2819" s="202" t="s">
        <v>1</v>
      </c>
      <c r="D2819" s="369">
        <v>2.84</v>
      </c>
    </row>
    <row r="2820" spans="1:4" ht="13.5">
      <c r="A2820" s="202">
        <v>91925</v>
      </c>
      <c r="B2820" s="202" t="s">
        <v>19151</v>
      </c>
      <c r="C2820" s="202" t="s">
        <v>1</v>
      </c>
      <c r="D2820" s="369">
        <v>3.39</v>
      </c>
    </row>
    <row r="2821" spans="1:4" ht="13.5">
      <c r="A2821" s="202">
        <v>91926</v>
      </c>
      <c r="B2821" s="202" t="s">
        <v>19152</v>
      </c>
      <c r="C2821" s="202" t="s">
        <v>1</v>
      </c>
      <c r="D2821" s="369">
        <v>4.09</v>
      </c>
    </row>
    <row r="2822" spans="1:4" ht="13.5">
      <c r="A2822" s="202">
        <v>91927</v>
      </c>
      <c r="B2822" s="202" t="s">
        <v>19153</v>
      </c>
      <c r="C2822" s="202" t="s">
        <v>1</v>
      </c>
      <c r="D2822" s="369">
        <v>4.55</v>
      </c>
    </row>
    <row r="2823" spans="1:4" ht="13.5">
      <c r="A2823" s="202">
        <v>91928</v>
      </c>
      <c r="B2823" s="202" t="s">
        <v>19154</v>
      </c>
      <c r="C2823" s="202" t="s">
        <v>1</v>
      </c>
      <c r="D2823" s="369">
        <v>6.27</v>
      </c>
    </row>
    <row r="2824" spans="1:4" ht="13.5">
      <c r="A2824" s="202">
        <v>91929</v>
      </c>
      <c r="B2824" s="202" t="s">
        <v>19155</v>
      </c>
      <c r="C2824" s="202" t="s">
        <v>1</v>
      </c>
      <c r="D2824" s="369">
        <v>6.67</v>
      </c>
    </row>
    <row r="2825" spans="1:4" ht="13.5">
      <c r="A2825" s="202">
        <v>91930</v>
      </c>
      <c r="B2825" s="202" t="s">
        <v>19156</v>
      </c>
      <c r="C2825" s="202" t="s">
        <v>1</v>
      </c>
      <c r="D2825" s="369">
        <v>8.7200000000000006</v>
      </c>
    </row>
    <row r="2826" spans="1:4" ht="13.5">
      <c r="A2826" s="202">
        <v>91931</v>
      </c>
      <c r="B2826" s="202" t="s">
        <v>19157</v>
      </c>
      <c r="C2826" s="202" t="s">
        <v>1</v>
      </c>
      <c r="D2826" s="369">
        <v>9.3800000000000008</v>
      </c>
    </row>
    <row r="2827" spans="1:4" ht="13.5">
      <c r="A2827" s="202">
        <v>91932</v>
      </c>
      <c r="B2827" s="202" t="s">
        <v>19158</v>
      </c>
      <c r="C2827" s="202" t="s">
        <v>1</v>
      </c>
      <c r="D2827" s="369">
        <v>15.46</v>
      </c>
    </row>
    <row r="2828" spans="1:4" ht="13.5">
      <c r="A2828" s="202">
        <v>91933</v>
      </c>
      <c r="B2828" s="202" t="s">
        <v>19159</v>
      </c>
      <c r="C2828" s="202" t="s">
        <v>1</v>
      </c>
      <c r="D2828" s="369">
        <v>14.94</v>
      </c>
    </row>
    <row r="2829" spans="1:4" ht="13.5">
      <c r="A2829" s="202">
        <v>91934</v>
      </c>
      <c r="B2829" s="202" t="s">
        <v>19160</v>
      </c>
      <c r="C2829" s="202" t="s">
        <v>1</v>
      </c>
      <c r="D2829" s="369">
        <v>22.38</v>
      </c>
    </row>
    <row r="2830" spans="1:4" ht="13.5">
      <c r="A2830" s="202">
        <v>91935</v>
      </c>
      <c r="B2830" s="202" t="s">
        <v>19161</v>
      </c>
      <c r="C2830" s="202" t="s">
        <v>1</v>
      </c>
      <c r="D2830" s="369">
        <v>23.38</v>
      </c>
    </row>
    <row r="2831" spans="1:4" ht="13.5">
      <c r="A2831" s="202">
        <v>92979</v>
      </c>
      <c r="B2831" s="202" t="s">
        <v>3429</v>
      </c>
      <c r="C2831" s="202" t="s">
        <v>1</v>
      </c>
      <c r="D2831" s="369">
        <v>9.83</v>
      </c>
    </row>
    <row r="2832" spans="1:4" ht="13.5">
      <c r="A2832" s="202">
        <v>92980</v>
      </c>
      <c r="B2832" s="202" t="s">
        <v>3430</v>
      </c>
      <c r="C2832" s="202" t="s">
        <v>1</v>
      </c>
      <c r="D2832" s="369">
        <v>9.4</v>
      </c>
    </row>
    <row r="2833" spans="1:4" ht="13.5">
      <c r="A2833" s="202">
        <v>92981</v>
      </c>
      <c r="B2833" s="202" t="s">
        <v>3431</v>
      </c>
      <c r="C2833" s="202" t="s">
        <v>1</v>
      </c>
      <c r="D2833" s="369">
        <v>14.03</v>
      </c>
    </row>
    <row r="2834" spans="1:4" ht="13.5">
      <c r="A2834" s="202">
        <v>92982</v>
      </c>
      <c r="B2834" s="202" t="s">
        <v>3432</v>
      </c>
      <c r="C2834" s="202" t="s">
        <v>1</v>
      </c>
      <c r="D2834" s="369">
        <v>14.87</v>
      </c>
    </row>
    <row r="2835" spans="1:4" ht="13.5">
      <c r="A2835" s="202">
        <v>92984</v>
      </c>
      <c r="B2835" s="202" t="s">
        <v>7509</v>
      </c>
      <c r="C2835" s="202" t="s">
        <v>1</v>
      </c>
      <c r="D2835" s="369">
        <v>25.01</v>
      </c>
    </row>
    <row r="2836" spans="1:4" ht="13.5">
      <c r="A2836" s="202">
        <v>92986</v>
      </c>
      <c r="B2836" s="202" t="s">
        <v>7510</v>
      </c>
      <c r="C2836" s="202" t="s">
        <v>1</v>
      </c>
      <c r="D2836" s="369">
        <v>34.46</v>
      </c>
    </row>
    <row r="2837" spans="1:4" ht="13.5">
      <c r="A2837" s="202">
        <v>92988</v>
      </c>
      <c r="B2837" s="202" t="s">
        <v>7511</v>
      </c>
      <c r="C2837" s="202" t="s">
        <v>1</v>
      </c>
      <c r="D2837" s="369">
        <v>49.84</v>
      </c>
    </row>
    <row r="2838" spans="1:4" ht="13.5">
      <c r="A2838" s="202">
        <v>92990</v>
      </c>
      <c r="B2838" s="202" t="s">
        <v>7512</v>
      </c>
      <c r="C2838" s="202" t="s">
        <v>1</v>
      </c>
      <c r="D2838" s="369">
        <v>68.87</v>
      </c>
    </row>
    <row r="2839" spans="1:4" ht="13.5">
      <c r="A2839" s="202">
        <v>92992</v>
      </c>
      <c r="B2839" s="202" t="s">
        <v>7513</v>
      </c>
      <c r="C2839" s="202" t="s">
        <v>1</v>
      </c>
      <c r="D2839" s="369">
        <v>88.98</v>
      </c>
    </row>
    <row r="2840" spans="1:4" ht="13.5">
      <c r="A2840" s="202">
        <v>92994</v>
      </c>
      <c r="B2840" s="202" t="s">
        <v>7514</v>
      </c>
      <c r="C2840" s="202" t="s">
        <v>1</v>
      </c>
      <c r="D2840" s="369">
        <v>115.5</v>
      </c>
    </row>
    <row r="2841" spans="1:4" ht="13.5">
      <c r="A2841" s="202">
        <v>92996</v>
      </c>
      <c r="B2841" s="202" t="s">
        <v>7515</v>
      </c>
      <c r="C2841" s="202" t="s">
        <v>1</v>
      </c>
      <c r="D2841" s="369">
        <v>139.71</v>
      </c>
    </row>
    <row r="2842" spans="1:4" ht="13.5">
      <c r="A2842" s="202">
        <v>92998</v>
      </c>
      <c r="B2842" s="202" t="s">
        <v>7516</v>
      </c>
      <c r="C2842" s="202" t="s">
        <v>1</v>
      </c>
      <c r="D2842" s="369">
        <v>171.15</v>
      </c>
    </row>
    <row r="2843" spans="1:4" ht="13.5">
      <c r="A2843" s="202">
        <v>93000</v>
      </c>
      <c r="B2843" s="202" t="s">
        <v>7517</v>
      </c>
      <c r="C2843" s="202" t="s">
        <v>1</v>
      </c>
      <c r="D2843" s="369">
        <v>226.44</v>
      </c>
    </row>
    <row r="2844" spans="1:4" ht="13.5">
      <c r="A2844" s="202">
        <v>93002</v>
      </c>
      <c r="B2844" s="202" t="s">
        <v>7518</v>
      </c>
      <c r="C2844" s="202" t="s">
        <v>1</v>
      </c>
      <c r="D2844" s="369">
        <v>292.62</v>
      </c>
    </row>
    <row r="2845" spans="1:4" ht="13.5">
      <c r="A2845" s="202">
        <v>101884</v>
      </c>
      <c r="B2845" s="202" t="s">
        <v>5382</v>
      </c>
      <c r="C2845" s="202" t="s">
        <v>1</v>
      </c>
      <c r="D2845" s="369">
        <v>9.5299999999999994</v>
      </c>
    </row>
    <row r="2846" spans="1:4" ht="13.5">
      <c r="A2846" s="202">
        <v>101885</v>
      </c>
      <c r="B2846" s="202" t="s">
        <v>5383</v>
      </c>
      <c r="C2846" s="202" t="s">
        <v>1</v>
      </c>
      <c r="D2846" s="369">
        <v>9.1</v>
      </c>
    </row>
    <row r="2847" spans="1:4" ht="13.5">
      <c r="A2847" s="202">
        <v>101886</v>
      </c>
      <c r="B2847" s="202" t="s">
        <v>5384</v>
      </c>
      <c r="C2847" s="202" t="s">
        <v>1</v>
      </c>
      <c r="D2847" s="369">
        <v>13.71</v>
      </c>
    </row>
    <row r="2848" spans="1:4" ht="13.5">
      <c r="A2848" s="202">
        <v>101887</v>
      </c>
      <c r="B2848" s="202" t="s">
        <v>5385</v>
      </c>
      <c r="C2848" s="202" t="s">
        <v>1</v>
      </c>
      <c r="D2848" s="369">
        <v>14.55</v>
      </c>
    </row>
    <row r="2849" spans="1:4" ht="13.5">
      <c r="A2849" s="202">
        <v>101888</v>
      </c>
      <c r="B2849" s="202" t="s">
        <v>5386</v>
      </c>
      <c r="C2849" s="202" t="s">
        <v>1</v>
      </c>
      <c r="D2849" s="369">
        <v>21.51</v>
      </c>
    </row>
    <row r="2850" spans="1:4" ht="13.5">
      <c r="A2850" s="202">
        <v>101889</v>
      </c>
      <c r="B2850" s="202" t="s">
        <v>5387</v>
      </c>
      <c r="C2850" s="202" t="s">
        <v>1</v>
      </c>
      <c r="D2850" s="369">
        <v>22.6</v>
      </c>
    </row>
    <row r="2851" spans="1:4" ht="13.5">
      <c r="A2851" s="202">
        <v>91936</v>
      </c>
      <c r="B2851" s="202" t="s">
        <v>19162</v>
      </c>
      <c r="C2851" s="202" t="s">
        <v>2</v>
      </c>
      <c r="D2851" s="369">
        <v>18.68</v>
      </c>
    </row>
    <row r="2852" spans="1:4" ht="13.5">
      <c r="A2852" s="202">
        <v>91937</v>
      </c>
      <c r="B2852" s="202" t="s">
        <v>19163</v>
      </c>
      <c r="C2852" s="202" t="s">
        <v>2</v>
      </c>
      <c r="D2852" s="369">
        <v>16.670000000000002</v>
      </c>
    </row>
    <row r="2853" spans="1:4" ht="13.5">
      <c r="A2853" s="202">
        <v>91939</v>
      </c>
      <c r="B2853" s="202" t="s">
        <v>19164</v>
      </c>
      <c r="C2853" s="202" t="s">
        <v>2</v>
      </c>
      <c r="D2853" s="369">
        <v>33.229999999999997</v>
      </c>
    </row>
    <row r="2854" spans="1:4" ht="13.5">
      <c r="A2854" s="202">
        <v>91940</v>
      </c>
      <c r="B2854" s="202" t="s">
        <v>19165</v>
      </c>
      <c r="C2854" s="202" t="s">
        <v>2</v>
      </c>
      <c r="D2854" s="369">
        <v>19.02</v>
      </c>
    </row>
    <row r="2855" spans="1:4" ht="13.5">
      <c r="A2855" s="202">
        <v>91941</v>
      </c>
      <c r="B2855" s="202" t="s">
        <v>19166</v>
      </c>
      <c r="C2855" s="202" t="s">
        <v>2</v>
      </c>
      <c r="D2855" s="369">
        <v>12.04</v>
      </c>
    </row>
    <row r="2856" spans="1:4" ht="13.5">
      <c r="A2856" s="202">
        <v>91942</v>
      </c>
      <c r="B2856" s="202" t="s">
        <v>19167</v>
      </c>
      <c r="C2856" s="202" t="s">
        <v>2</v>
      </c>
      <c r="D2856" s="369">
        <v>36.93</v>
      </c>
    </row>
    <row r="2857" spans="1:4" ht="13.5">
      <c r="A2857" s="202">
        <v>91943</v>
      </c>
      <c r="B2857" s="202" t="s">
        <v>19168</v>
      </c>
      <c r="C2857" s="202" t="s">
        <v>2</v>
      </c>
      <c r="D2857" s="369">
        <v>22.22</v>
      </c>
    </row>
    <row r="2858" spans="1:4" ht="13.5">
      <c r="A2858" s="202">
        <v>91944</v>
      </c>
      <c r="B2858" s="202" t="s">
        <v>19169</v>
      </c>
      <c r="C2858" s="202" t="s">
        <v>2</v>
      </c>
      <c r="D2858" s="369">
        <v>14.98</v>
      </c>
    </row>
    <row r="2859" spans="1:4" ht="13.5">
      <c r="A2859" s="202">
        <v>92865</v>
      </c>
      <c r="B2859" s="202" t="s">
        <v>19170</v>
      </c>
      <c r="C2859" s="202" t="s">
        <v>2</v>
      </c>
      <c r="D2859" s="369">
        <v>15.88</v>
      </c>
    </row>
    <row r="2860" spans="1:4" ht="13.5">
      <c r="A2860" s="202">
        <v>92866</v>
      </c>
      <c r="B2860" s="202" t="s">
        <v>19171</v>
      </c>
      <c r="C2860" s="202" t="s">
        <v>2</v>
      </c>
      <c r="D2860" s="369">
        <v>13.87</v>
      </c>
    </row>
    <row r="2861" spans="1:4" ht="13.5">
      <c r="A2861" s="202">
        <v>92867</v>
      </c>
      <c r="B2861" s="202" t="s">
        <v>19172</v>
      </c>
      <c r="C2861" s="202" t="s">
        <v>2</v>
      </c>
      <c r="D2861" s="369">
        <v>32.47</v>
      </c>
    </row>
    <row r="2862" spans="1:4" ht="13.5">
      <c r="A2862" s="202">
        <v>92868</v>
      </c>
      <c r="B2862" s="202" t="s">
        <v>19173</v>
      </c>
      <c r="C2862" s="202" t="s">
        <v>2</v>
      </c>
      <c r="D2862" s="369">
        <v>18.260000000000002</v>
      </c>
    </row>
    <row r="2863" spans="1:4" ht="13.5">
      <c r="A2863" s="202">
        <v>92869</v>
      </c>
      <c r="B2863" s="202" t="s">
        <v>19174</v>
      </c>
      <c r="C2863" s="202" t="s">
        <v>2</v>
      </c>
      <c r="D2863" s="369">
        <v>11.28</v>
      </c>
    </row>
    <row r="2864" spans="1:4" ht="13.5">
      <c r="A2864" s="202">
        <v>92870</v>
      </c>
      <c r="B2864" s="202" t="s">
        <v>19175</v>
      </c>
      <c r="C2864" s="202" t="s">
        <v>2</v>
      </c>
      <c r="D2864" s="369">
        <v>35.64</v>
      </c>
    </row>
    <row r="2865" spans="1:4" ht="13.5">
      <c r="A2865" s="202">
        <v>92871</v>
      </c>
      <c r="B2865" s="202" t="s">
        <v>19176</v>
      </c>
      <c r="C2865" s="202" t="s">
        <v>2</v>
      </c>
      <c r="D2865" s="369">
        <v>20.93</v>
      </c>
    </row>
    <row r="2866" spans="1:4" ht="13.5">
      <c r="A2866" s="202">
        <v>92872</v>
      </c>
      <c r="B2866" s="202" t="s">
        <v>19177</v>
      </c>
      <c r="C2866" s="202" t="s">
        <v>2</v>
      </c>
      <c r="D2866" s="369">
        <v>13.69</v>
      </c>
    </row>
    <row r="2867" spans="1:4" ht="13.5">
      <c r="A2867" s="202">
        <v>95777</v>
      </c>
      <c r="B2867" s="202" t="s">
        <v>17803</v>
      </c>
      <c r="C2867" s="202" t="s">
        <v>2</v>
      </c>
      <c r="D2867" s="369">
        <v>26.04</v>
      </c>
    </row>
    <row r="2868" spans="1:4" ht="13.5">
      <c r="A2868" s="202">
        <v>95778</v>
      </c>
      <c r="B2868" s="202" t="s">
        <v>17804</v>
      </c>
      <c r="C2868" s="202" t="s">
        <v>2</v>
      </c>
      <c r="D2868" s="369">
        <v>29.16</v>
      </c>
    </row>
    <row r="2869" spans="1:4" ht="13.5">
      <c r="A2869" s="202">
        <v>95779</v>
      </c>
      <c r="B2869" s="202" t="s">
        <v>17805</v>
      </c>
      <c r="C2869" s="202" t="s">
        <v>2</v>
      </c>
      <c r="D2869" s="369">
        <v>24.2</v>
      </c>
    </row>
    <row r="2870" spans="1:4" ht="13.5">
      <c r="A2870" s="202">
        <v>95780</v>
      </c>
      <c r="B2870" s="202" t="s">
        <v>17806</v>
      </c>
      <c r="C2870" s="202" t="s">
        <v>2</v>
      </c>
      <c r="D2870" s="369">
        <v>31.05</v>
      </c>
    </row>
    <row r="2871" spans="1:4" ht="13.5">
      <c r="A2871" s="202">
        <v>95781</v>
      </c>
      <c r="B2871" s="202" t="s">
        <v>17807</v>
      </c>
      <c r="C2871" s="202" t="s">
        <v>2</v>
      </c>
      <c r="D2871" s="369">
        <v>35.340000000000003</v>
      </c>
    </row>
    <row r="2872" spans="1:4" ht="13.5">
      <c r="A2872" s="202">
        <v>95782</v>
      </c>
      <c r="B2872" s="202" t="s">
        <v>17808</v>
      </c>
      <c r="C2872" s="202" t="s">
        <v>2</v>
      </c>
      <c r="D2872" s="369">
        <v>33.159999999999997</v>
      </c>
    </row>
    <row r="2873" spans="1:4" ht="13.5">
      <c r="A2873" s="202">
        <v>95785</v>
      </c>
      <c r="B2873" s="202" t="s">
        <v>17809</v>
      </c>
      <c r="C2873" s="202" t="s">
        <v>2</v>
      </c>
      <c r="D2873" s="369">
        <v>39.32</v>
      </c>
    </row>
    <row r="2874" spans="1:4" ht="13.5">
      <c r="A2874" s="202">
        <v>95787</v>
      </c>
      <c r="B2874" s="202" t="s">
        <v>17810</v>
      </c>
      <c r="C2874" s="202" t="s">
        <v>2</v>
      </c>
      <c r="D2874" s="369">
        <v>29.25</v>
      </c>
    </row>
    <row r="2875" spans="1:4" ht="13.5">
      <c r="A2875" s="202">
        <v>95789</v>
      </c>
      <c r="B2875" s="202" t="s">
        <v>17811</v>
      </c>
      <c r="C2875" s="202" t="s">
        <v>2</v>
      </c>
      <c r="D2875" s="369">
        <v>39.96</v>
      </c>
    </row>
    <row r="2876" spans="1:4" ht="13.5">
      <c r="A2876" s="202">
        <v>95791</v>
      </c>
      <c r="B2876" s="202" t="s">
        <v>17812</v>
      </c>
      <c r="C2876" s="202" t="s">
        <v>2</v>
      </c>
      <c r="D2876" s="369">
        <v>55.66</v>
      </c>
    </row>
    <row r="2877" spans="1:4" ht="13.5">
      <c r="A2877" s="202">
        <v>95795</v>
      </c>
      <c r="B2877" s="202" t="s">
        <v>17813</v>
      </c>
      <c r="C2877" s="202" t="s">
        <v>2</v>
      </c>
      <c r="D2877" s="369">
        <v>33.36</v>
      </c>
    </row>
    <row r="2878" spans="1:4" ht="13.5">
      <c r="A2878" s="202">
        <v>95796</v>
      </c>
      <c r="B2878" s="202" t="s">
        <v>17814</v>
      </c>
      <c r="C2878" s="202" t="s">
        <v>2</v>
      </c>
      <c r="D2878" s="369">
        <v>46.97</v>
      </c>
    </row>
    <row r="2879" spans="1:4" ht="13.5">
      <c r="A2879" s="202">
        <v>95797</v>
      </c>
      <c r="B2879" s="202" t="s">
        <v>17815</v>
      </c>
      <c r="C2879" s="202" t="s">
        <v>2</v>
      </c>
      <c r="D2879" s="369">
        <v>65.05</v>
      </c>
    </row>
    <row r="2880" spans="1:4" ht="13.5">
      <c r="A2880" s="202">
        <v>95801</v>
      </c>
      <c r="B2880" s="202" t="s">
        <v>17816</v>
      </c>
      <c r="C2880" s="202" t="s">
        <v>2</v>
      </c>
      <c r="D2880" s="369">
        <v>39.97</v>
      </c>
    </row>
    <row r="2881" spans="1:4" ht="13.5">
      <c r="A2881" s="202">
        <v>95802</v>
      </c>
      <c r="B2881" s="202" t="s">
        <v>17817</v>
      </c>
      <c r="C2881" s="202" t="s">
        <v>2</v>
      </c>
      <c r="D2881" s="369">
        <v>49.76</v>
      </c>
    </row>
    <row r="2882" spans="1:4" ht="13.5">
      <c r="A2882" s="202">
        <v>95803</v>
      </c>
      <c r="B2882" s="202" t="s">
        <v>17818</v>
      </c>
      <c r="C2882" s="202" t="s">
        <v>2</v>
      </c>
      <c r="D2882" s="369">
        <v>72.510000000000005</v>
      </c>
    </row>
    <row r="2883" spans="1:4" ht="13.5">
      <c r="A2883" s="202">
        <v>95804</v>
      </c>
      <c r="B2883" s="202" t="s">
        <v>17819</v>
      </c>
      <c r="C2883" s="202" t="s">
        <v>2</v>
      </c>
      <c r="D2883" s="369">
        <v>22.76</v>
      </c>
    </row>
    <row r="2884" spans="1:4" ht="13.5">
      <c r="A2884" s="202">
        <v>95805</v>
      </c>
      <c r="B2884" s="202" t="s">
        <v>17820</v>
      </c>
      <c r="C2884" s="202" t="s">
        <v>2</v>
      </c>
      <c r="D2884" s="369">
        <v>24.13</v>
      </c>
    </row>
    <row r="2885" spans="1:4" ht="13.5">
      <c r="A2885" s="202">
        <v>95806</v>
      </c>
      <c r="B2885" s="202" t="s">
        <v>17821</v>
      </c>
      <c r="C2885" s="202" t="s">
        <v>2</v>
      </c>
      <c r="D2885" s="369">
        <v>26.53</v>
      </c>
    </row>
    <row r="2886" spans="1:4" ht="13.5">
      <c r="A2886" s="202">
        <v>95807</v>
      </c>
      <c r="B2886" s="202" t="s">
        <v>17822</v>
      </c>
      <c r="C2886" s="202" t="s">
        <v>2</v>
      </c>
      <c r="D2886" s="369">
        <v>26.85</v>
      </c>
    </row>
    <row r="2887" spans="1:4" ht="13.5">
      <c r="A2887" s="202">
        <v>95808</v>
      </c>
      <c r="B2887" s="202" t="s">
        <v>17823</v>
      </c>
      <c r="C2887" s="202" t="s">
        <v>2</v>
      </c>
      <c r="D2887" s="369">
        <v>30.95</v>
      </c>
    </row>
    <row r="2888" spans="1:4" ht="13.5">
      <c r="A2888" s="202">
        <v>95809</v>
      </c>
      <c r="B2888" s="202" t="s">
        <v>17824</v>
      </c>
      <c r="C2888" s="202" t="s">
        <v>2</v>
      </c>
      <c r="D2888" s="369">
        <v>38.61</v>
      </c>
    </row>
    <row r="2889" spans="1:4" ht="13.5">
      <c r="A2889" s="202">
        <v>95810</v>
      </c>
      <c r="B2889" s="202" t="s">
        <v>17825</v>
      </c>
      <c r="C2889" s="202" t="s">
        <v>2</v>
      </c>
      <c r="D2889" s="369">
        <v>16.16</v>
      </c>
    </row>
    <row r="2890" spans="1:4" ht="13.5">
      <c r="A2890" s="202">
        <v>95811</v>
      </c>
      <c r="B2890" s="202" t="s">
        <v>17826</v>
      </c>
      <c r="C2890" s="202" t="s">
        <v>2</v>
      </c>
      <c r="D2890" s="369">
        <v>20.260000000000002</v>
      </c>
    </row>
    <row r="2891" spans="1:4" ht="13.5">
      <c r="A2891" s="202">
        <v>95812</v>
      </c>
      <c r="B2891" s="202" t="s">
        <v>17827</v>
      </c>
      <c r="C2891" s="202" t="s">
        <v>2</v>
      </c>
      <c r="D2891" s="369">
        <v>27.92</v>
      </c>
    </row>
    <row r="2892" spans="1:4" ht="13.5">
      <c r="A2892" s="202">
        <v>95813</v>
      </c>
      <c r="B2892" s="202" t="s">
        <v>17828</v>
      </c>
      <c r="C2892" s="202" t="s">
        <v>2</v>
      </c>
      <c r="D2892" s="369">
        <v>18.87</v>
      </c>
    </row>
    <row r="2893" spans="1:4" ht="13.5">
      <c r="A2893" s="202">
        <v>95814</v>
      </c>
      <c r="B2893" s="202" t="s">
        <v>17829</v>
      </c>
      <c r="C2893" s="202" t="s">
        <v>2</v>
      </c>
      <c r="D2893" s="369">
        <v>24.34</v>
      </c>
    </row>
    <row r="2894" spans="1:4" ht="13.5">
      <c r="A2894" s="202">
        <v>95815</v>
      </c>
      <c r="B2894" s="202" t="s">
        <v>17830</v>
      </c>
      <c r="C2894" s="202" t="s">
        <v>2</v>
      </c>
      <c r="D2894" s="369">
        <v>36.090000000000003</v>
      </c>
    </row>
    <row r="2895" spans="1:4" ht="13.5">
      <c r="A2895" s="202">
        <v>95816</v>
      </c>
      <c r="B2895" s="202" t="s">
        <v>17831</v>
      </c>
      <c r="C2895" s="202" t="s">
        <v>2</v>
      </c>
      <c r="D2895" s="369">
        <v>32.520000000000003</v>
      </c>
    </row>
    <row r="2896" spans="1:4" ht="13.5">
      <c r="A2896" s="202">
        <v>95817</v>
      </c>
      <c r="B2896" s="202" t="s">
        <v>17832</v>
      </c>
      <c r="C2896" s="202" t="s">
        <v>2</v>
      </c>
      <c r="D2896" s="369">
        <v>38.880000000000003</v>
      </c>
    </row>
    <row r="2897" spans="1:4" ht="13.5">
      <c r="A2897" s="202">
        <v>95818</v>
      </c>
      <c r="B2897" s="202" t="s">
        <v>17833</v>
      </c>
      <c r="C2897" s="202" t="s">
        <v>2</v>
      </c>
      <c r="D2897" s="369">
        <v>53.99</v>
      </c>
    </row>
    <row r="2898" spans="1:4" ht="13.5">
      <c r="A2898" s="202">
        <v>97881</v>
      </c>
      <c r="B2898" s="202" t="s">
        <v>6129</v>
      </c>
      <c r="C2898" s="202" t="s">
        <v>2</v>
      </c>
      <c r="D2898" s="369">
        <v>125.67</v>
      </c>
    </row>
    <row r="2899" spans="1:4" ht="13.5">
      <c r="A2899" s="202">
        <v>97882</v>
      </c>
      <c r="B2899" s="202" t="s">
        <v>6130</v>
      </c>
      <c r="C2899" s="202" t="s">
        <v>2</v>
      </c>
      <c r="D2899" s="369">
        <v>196.46</v>
      </c>
    </row>
    <row r="2900" spans="1:4" ht="13.5">
      <c r="A2900" s="202">
        <v>97883</v>
      </c>
      <c r="B2900" s="202" t="s">
        <v>6131</v>
      </c>
      <c r="C2900" s="202" t="s">
        <v>2</v>
      </c>
      <c r="D2900" s="369">
        <v>379.93</v>
      </c>
    </row>
    <row r="2901" spans="1:4" ht="13.5">
      <c r="A2901" s="202">
        <v>97884</v>
      </c>
      <c r="B2901" s="202" t="s">
        <v>6132</v>
      </c>
      <c r="C2901" s="202" t="s">
        <v>2</v>
      </c>
      <c r="D2901" s="369">
        <v>739.35</v>
      </c>
    </row>
    <row r="2902" spans="1:4" ht="13.5">
      <c r="A2902" s="202">
        <v>97885</v>
      </c>
      <c r="B2902" s="202" t="s">
        <v>6133</v>
      </c>
      <c r="C2902" s="202" t="s">
        <v>2</v>
      </c>
      <c r="D2902" s="370">
        <v>1135.72</v>
      </c>
    </row>
    <row r="2903" spans="1:4" ht="13.5">
      <c r="A2903" s="202">
        <v>97886</v>
      </c>
      <c r="B2903" s="202" t="s">
        <v>6134</v>
      </c>
      <c r="C2903" s="202" t="s">
        <v>2</v>
      </c>
      <c r="D2903" s="369">
        <v>157.38</v>
      </c>
    </row>
    <row r="2904" spans="1:4" ht="13.5">
      <c r="A2904" s="202">
        <v>97887</v>
      </c>
      <c r="B2904" s="202" t="s">
        <v>6135</v>
      </c>
      <c r="C2904" s="202" t="s">
        <v>2</v>
      </c>
      <c r="D2904" s="369">
        <v>246.6</v>
      </c>
    </row>
    <row r="2905" spans="1:4" ht="13.5">
      <c r="A2905" s="202">
        <v>97888</v>
      </c>
      <c r="B2905" s="202" t="s">
        <v>6136</v>
      </c>
      <c r="C2905" s="202" t="s">
        <v>2</v>
      </c>
      <c r="D2905" s="369">
        <v>471.77</v>
      </c>
    </row>
    <row r="2906" spans="1:4" ht="13.5">
      <c r="A2906" s="202">
        <v>97889</v>
      </c>
      <c r="B2906" s="202" t="s">
        <v>6137</v>
      </c>
      <c r="C2906" s="202" t="s">
        <v>2</v>
      </c>
      <c r="D2906" s="369">
        <v>643.82000000000005</v>
      </c>
    </row>
    <row r="2907" spans="1:4" ht="13.5">
      <c r="A2907" s="202">
        <v>97890</v>
      </c>
      <c r="B2907" s="202" t="s">
        <v>6138</v>
      </c>
      <c r="C2907" s="202" t="s">
        <v>2</v>
      </c>
      <c r="D2907" s="369">
        <v>730.53</v>
      </c>
    </row>
    <row r="2908" spans="1:4" ht="13.5">
      <c r="A2908" s="202">
        <v>97891</v>
      </c>
      <c r="B2908" s="202" t="s">
        <v>6139</v>
      </c>
      <c r="C2908" s="202" t="s">
        <v>2</v>
      </c>
      <c r="D2908" s="369">
        <v>201.13</v>
      </c>
    </row>
    <row r="2909" spans="1:4" ht="13.5">
      <c r="A2909" s="202">
        <v>97892</v>
      </c>
      <c r="B2909" s="202" t="s">
        <v>6140</v>
      </c>
      <c r="C2909" s="202" t="s">
        <v>2</v>
      </c>
      <c r="D2909" s="369">
        <v>375.64</v>
      </c>
    </row>
    <row r="2910" spans="1:4" ht="13.5">
      <c r="A2910" s="202">
        <v>97893</v>
      </c>
      <c r="B2910" s="202" t="s">
        <v>6141</v>
      </c>
      <c r="C2910" s="202" t="s">
        <v>2</v>
      </c>
      <c r="D2910" s="369">
        <v>521.19000000000005</v>
      </c>
    </row>
    <row r="2911" spans="1:4" ht="13.5">
      <c r="A2911" s="202">
        <v>97894</v>
      </c>
      <c r="B2911" s="202" t="s">
        <v>6142</v>
      </c>
      <c r="C2911" s="202" t="s">
        <v>2</v>
      </c>
      <c r="D2911" s="369">
        <v>581.94000000000005</v>
      </c>
    </row>
    <row r="2912" spans="1:4" ht="13.5">
      <c r="A2912" s="202">
        <v>104396</v>
      </c>
      <c r="B2912" s="202" t="s">
        <v>17834</v>
      </c>
      <c r="C2912" s="202" t="s">
        <v>2</v>
      </c>
      <c r="D2912" s="369">
        <v>22.84</v>
      </c>
    </row>
    <row r="2913" spans="1:4" ht="13.5">
      <c r="A2913" s="202">
        <v>104397</v>
      </c>
      <c r="B2913" s="202" t="s">
        <v>17835</v>
      </c>
      <c r="C2913" s="202" t="s">
        <v>2</v>
      </c>
      <c r="D2913" s="369">
        <v>27.15</v>
      </c>
    </row>
    <row r="2914" spans="1:4" ht="13.5">
      <c r="A2914" s="202">
        <v>104398</v>
      </c>
      <c r="B2914" s="202" t="s">
        <v>17836</v>
      </c>
      <c r="C2914" s="202" t="s">
        <v>2</v>
      </c>
      <c r="D2914" s="369">
        <v>26.83</v>
      </c>
    </row>
    <row r="2915" spans="1:4" ht="13.5">
      <c r="A2915" s="202">
        <v>104399</v>
      </c>
      <c r="B2915" s="202" t="s">
        <v>17837</v>
      </c>
      <c r="C2915" s="202" t="s">
        <v>2</v>
      </c>
      <c r="D2915" s="369">
        <v>29.64</v>
      </c>
    </row>
    <row r="2916" spans="1:4" ht="13.5">
      <c r="A2916" s="202">
        <v>104400</v>
      </c>
      <c r="B2916" s="202" t="s">
        <v>17838</v>
      </c>
      <c r="C2916" s="202" t="s">
        <v>2</v>
      </c>
      <c r="D2916" s="369">
        <v>38.049999999999997</v>
      </c>
    </row>
    <row r="2917" spans="1:4" ht="13.5">
      <c r="A2917" s="202">
        <v>104401</v>
      </c>
      <c r="B2917" s="202" t="s">
        <v>17839</v>
      </c>
      <c r="C2917" s="202" t="s">
        <v>2</v>
      </c>
      <c r="D2917" s="369">
        <v>25.32</v>
      </c>
    </row>
    <row r="2918" spans="1:4" ht="13.5">
      <c r="A2918" s="202">
        <v>104402</v>
      </c>
      <c r="B2918" s="202" t="s">
        <v>17840</v>
      </c>
      <c r="C2918" s="202" t="s">
        <v>2</v>
      </c>
      <c r="D2918" s="369">
        <v>26.77</v>
      </c>
    </row>
    <row r="2919" spans="1:4" ht="13.5">
      <c r="A2919" s="202">
        <v>104403</v>
      </c>
      <c r="B2919" s="202" t="s">
        <v>17841</v>
      </c>
      <c r="C2919" s="202" t="s">
        <v>2</v>
      </c>
      <c r="D2919" s="369">
        <v>33.26</v>
      </c>
    </row>
    <row r="2920" spans="1:4" ht="13.5">
      <c r="A2920" s="202">
        <v>104404</v>
      </c>
      <c r="B2920" s="202" t="s">
        <v>17842</v>
      </c>
      <c r="C2920" s="202" t="s">
        <v>2</v>
      </c>
      <c r="D2920" s="369">
        <v>34.619999999999997</v>
      </c>
    </row>
    <row r="2921" spans="1:4" ht="13.5">
      <c r="A2921" s="202">
        <v>104405</v>
      </c>
      <c r="B2921" s="202" t="s">
        <v>17843</v>
      </c>
      <c r="C2921" s="202" t="s">
        <v>2</v>
      </c>
      <c r="D2921" s="369">
        <v>46.78</v>
      </c>
    </row>
    <row r="2922" spans="1:4" ht="13.5">
      <c r="A2922" s="202">
        <v>93653</v>
      </c>
      <c r="B2922" s="202" t="s">
        <v>5388</v>
      </c>
      <c r="C2922" s="202" t="s">
        <v>2</v>
      </c>
      <c r="D2922" s="369">
        <v>11.32</v>
      </c>
    </row>
    <row r="2923" spans="1:4" ht="13.5">
      <c r="A2923" s="202">
        <v>93654</v>
      </c>
      <c r="B2923" s="202" t="s">
        <v>5389</v>
      </c>
      <c r="C2923" s="202" t="s">
        <v>2</v>
      </c>
      <c r="D2923" s="369">
        <v>12</v>
      </c>
    </row>
    <row r="2924" spans="1:4" ht="13.5">
      <c r="A2924" s="202">
        <v>93655</v>
      </c>
      <c r="B2924" s="202" t="s">
        <v>5390</v>
      </c>
      <c r="C2924" s="202" t="s">
        <v>2</v>
      </c>
      <c r="D2924" s="369">
        <v>13.32</v>
      </c>
    </row>
    <row r="2925" spans="1:4" ht="13.5">
      <c r="A2925" s="202">
        <v>93656</v>
      </c>
      <c r="B2925" s="202" t="s">
        <v>5391</v>
      </c>
      <c r="C2925" s="202" t="s">
        <v>2</v>
      </c>
      <c r="D2925" s="369">
        <v>13.32</v>
      </c>
    </row>
    <row r="2926" spans="1:4" ht="13.5">
      <c r="A2926" s="202">
        <v>93657</v>
      </c>
      <c r="B2926" s="202" t="s">
        <v>5392</v>
      </c>
      <c r="C2926" s="202" t="s">
        <v>2</v>
      </c>
      <c r="D2926" s="369">
        <v>14.95</v>
      </c>
    </row>
    <row r="2927" spans="1:4" ht="13.5">
      <c r="A2927" s="202">
        <v>93658</v>
      </c>
      <c r="B2927" s="202" t="s">
        <v>5393</v>
      </c>
      <c r="C2927" s="202" t="s">
        <v>2</v>
      </c>
      <c r="D2927" s="369">
        <v>21.55</v>
      </c>
    </row>
    <row r="2928" spans="1:4" ht="13.5">
      <c r="A2928" s="202">
        <v>93659</v>
      </c>
      <c r="B2928" s="202" t="s">
        <v>5394</v>
      </c>
      <c r="C2928" s="202" t="s">
        <v>2</v>
      </c>
      <c r="D2928" s="369">
        <v>24.84</v>
      </c>
    </row>
    <row r="2929" spans="1:4" ht="13.5">
      <c r="A2929" s="202">
        <v>93660</v>
      </c>
      <c r="B2929" s="202" t="s">
        <v>5395</v>
      </c>
      <c r="C2929" s="202" t="s">
        <v>2</v>
      </c>
      <c r="D2929" s="369">
        <v>53.93</v>
      </c>
    </row>
    <row r="2930" spans="1:4" ht="13.5">
      <c r="A2930" s="202">
        <v>93661</v>
      </c>
      <c r="B2930" s="202" t="s">
        <v>5396</v>
      </c>
      <c r="C2930" s="202" t="s">
        <v>2</v>
      </c>
      <c r="D2930" s="369">
        <v>55.3</v>
      </c>
    </row>
    <row r="2931" spans="1:4" ht="13.5">
      <c r="A2931" s="202">
        <v>93662</v>
      </c>
      <c r="B2931" s="202" t="s">
        <v>5397</v>
      </c>
      <c r="C2931" s="202" t="s">
        <v>2</v>
      </c>
      <c r="D2931" s="369">
        <v>57.94</v>
      </c>
    </row>
    <row r="2932" spans="1:4" ht="13.5">
      <c r="A2932" s="202">
        <v>93663</v>
      </c>
      <c r="B2932" s="202" t="s">
        <v>5398</v>
      </c>
      <c r="C2932" s="202" t="s">
        <v>2</v>
      </c>
      <c r="D2932" s="369">
        <v>57.94</v>
      </c>
    </row>
    <row r="2933" spans="1:4" ht="13.5">
      <c r="A2933" s="202">
        <v>93664</v>
      </c>
      <c r="B2933" s="202" t="s">
        <v>5399</v>
      </c>
      <c r="C2933" s="202" t="s">
        <v>2</v>
      </c>
      <c r="D2933" s="369">
        <v>61.19</v>
      </c>
    </row>
    <row r="2934" spans="1:4" ht="13.5">
      <c r="A2934" s="202">
        <v>93665</v>
      </c>
      <c r="B2934" s="202" t="s">
        <v>5400</v>
      </c>
      <c r="C2934" s="202" t="s">
        <v>2</v>
      </c>
      <c r="D2934" s="369">
        <v>65.56</v>
      </c>
    </row>
    <row r="2935" spans="1:4" ht="13.5">
      <c r="A2935" s="202">
        <v>93666</v>
      </c>
      <c r="B2935" s="202" t="s">
        <v>5401</v>
      </c>
      <c r="C2935" s="202" t="s">
        <v>2</v>
      </c>
      <c r="D2935" s="369">
        <v>72.12</v>
      </c>
    </row>
    <row r="2936" spans="1:4" ht="13.5">
      <c r="A2936" s="202">
        <v>93667</v>
      </c>
      <c r="B2936" s="202" t="s">
        <v>5402</v>
      </c>
      <c r="C2936" s="202" t="s">
        <v>2</v>
      </c>
      <c r="D2936" s="369">
        <v>67.7</v>
      </c>
    </row>
    <row r="2937" spans="1:4" ht="13.5">
      <c r="A2937" s="202">
        <v>93668</v>
      </c>
      <c r="B2937" s="202" t="s">
        <v>5403</v>
      </c>
      <c r="C2937" s="202" t="s">
        <v>2</v>
      </c>
      <c r="D2937" s="369">
        <v>69.75</v>
      </c>
    </row>
    <row r="2938" spans="1:4" ht="13.5">
      <c r="A2938" s="202">
        <v>93669</v>
      </c>
      <c r="B2938" s="202" t="s">
        <v>5404</v>
      </c>
      <c r="C2938" s="202" t="s">
        <v>2</v>
      </c>
      <c r="D2938" s="369">
        <v>73.72</v>
      </c>
    </row>
    <row r="2939" spans="1:4" ht="13.5">
      <c r="A2939" s="202">
        <v>93670</v>
      </c>
      <c r="B2939" s="202" t="s">
        <v>5405</v>
      </c>
      <c r="C2939" s="202" t="s">
        <v>2</v>
      </c>
      <c r="D2939" s="369">
        <v>73.72</v>
      </c>
    </row>
    <row r="2940" spans="1:4" ht="13.5">
      <c r="A2940" s="202">
        <v>93671</v>
      </c>
      <c r="B2940" s="202" t="s">
        <v>5406</v>
      </c>
      <c r="C2940" s="202" t="s">
        <v>2</v>
      </c>
      <c r="D2940" s="369">
        <v>78.599999999999994</v>
      </c>
    </row>
    <row r="2941" spans="1:4" ht="13.5">
      <c r="A2941" s="202">
        <v>93672</v>
      </c>
      <c r="B2941" s="202" t="s">
        <v>5407</v>
      </c>
      <c r="C2941" s="202" t="s">
        <v>2</v>
      </c>
      <c r="D2941" s="369">
        <v>86.25</v>
      </c>
    </row>
    <row r="2942" spans="1:4" ht="13.5">
      <c r="A2942" s="202">
        <v>93673</v>
      </c>
      <c r="B2942" s="202" t="s">
        <v>5408</v>
      </c>
      <c r="C2942" s="202" t="s">
        <v>2</v>
      </c>
      <c r="D2942" s="369">
        <v>96.1</v>
      </c>
    </row>
    <row r="2943" spans="1:4" ht="13.5">
      <c r="A2943" s="202">
        <v>97359</v>
      </c>
      <c r="B2943" s="202" t="s">
        <v>5409</v>
      </c>
      <c r="C2943" s="202" t="s">
        <v>2</v>
      </c>
      <c r="D2943" s="370">
        <v>2938.59</v>
      </c>
    </row>
    <row r="2944" spans="1:4" ht="13.5">
      <c r="A2944" s="202">
        <v>97360</v>
      </c>
      <c r="B2944" s="202" t="s">
        <v>5410</v>
      </c>
      <c r="C2944" s="202" t="s">
        <v>2</v>
      </c>
      <c r="D2944" s="370">
        <v>5639.86</v>
      </c>
    </row>
    <row r="2945" spans="1:4" ht="13.5">
      <c r="A2945" s="202">
        <v>97361</v>
      </c>
      <c r="B2945" s="202" t="s">
        <v>5411</v>
      </c>
      <c r="C2945" s="202" t="s">
        <v>2</v>
      </c>
      <c r="D2945" s="370">
        <v>7519.82</v>
      </c>
    </row>
    <row r="2946" spans="1:4" ht="13.5">
      <c r="A2946" s="202">
        <v>97362</v>
      </c>
      <c r="B2946" s="202" t="s">
        <v>5412</v>
      </c>
      <c r="C2946" s="202" t="s">
        <v>2</v>
      </c>
      <c r="D2946" s="370">
        <v>2009.65</v>
      </c>
    </row>
    <row r="2947" spans="1:4" ht="13.5">
      <c r="A2947" s="202">
        <v>101875</v>
      </c>
      <c r="B2947" s="202" t="s">
        <v>5413</v>
      </c>
      <c r="C2947" s="202" t="s">
        <v>2</v>
      </c>
      <c r="D2947" s="369">
        <v>431.55</v>
      </c>
    </row>
    <row r="2948" spans="1:4" ht="13.5">
      <c r="A2948" s="202">
        <v>101876</v>
      </c>
      <c r="B2948" s="202" t="s">
        <v>5414</v>
      </c>
      <c r="C2948" s="202" t="s">
        <v>2</v>
      </c>
      <c r="D2948" s="369">
        <v>70.2</v>
      </c>
    </row>
    <row r="2949" spans="1:4" ht="13.5">
      <c r="A2949" s="202">
        <v>101877</v>
      </c>
      <c r="B2949" s="202" t="s">
        <v>5415</v>
      </c>
      <c r="C2949" s="202" t="s">
        <v>2</v>
      </c>
      <c r="D2949" s="369">
        <v>49.49</v>
      </c>
    </row>
    <row r="2950" spans="1:4" ht="13.5">
      <c r="A2950" s="202">
        <v>101878</v>
      </c>
      <c r="B2950" s="202" t="s">
        <v>5416</v>
      </c>
      <c r="C2950" s="202" t="s">
        <v>2</v>
      </c>
      <c r="D2950" s="369">
        <v>599.47</v>
      </c>
    </row>
    <row r="2951" spans="1:4" ht="13.5">
      <c r="A2951" s="202">
        <v>101879</v>
      </c>
      <c r="B2951" s="202" t="s">
        <v>5417</v>
      </c>
      <c r="C2951" s="202" t="s">
        <v>2</v>
      </c>
      <c r="D2951" s="369">
        <v>624.20000000000005</v>
      </c>
    </row>
    <row r="2952" spans="1:4" ht="13.5">
      <c r="A2952" s="202">
        <v>101880</v>
      </c>
      <c r="B2952" s="202" t="s">
        <v>5418</v>
      </c>
      <c r="C2952" s="202" t="s">
        <v>2</v>
      </c>
      <c r="D2952" s="369">
        <v>718.68</v>
      </c>
    </row>
    <row r="2953" spans="1:4" ht="13.5">
      <c r="A2953" s="202">
        <v>101881</v>
      </c>
      <c r="B2953" s="202" t="s">
        <v>5419</v>
      </c>
      <c r="C2953" s="202" t="s">
        <v>2</v>
      </c>
      <c r="D2953" s="370">
        <v>1032.69</v>
      </c>
    </row>
    <row r="2954" spans="1:4" ht="13.5">
      <c r="A2954" s="202">
        <v>101882</v>
      </c>
      <c r="B2954" s="202" t="s">
        <v>5420</v>
      </c>
      <c r="C2954" s="202" t="s">
        <v>2</v>
      </c>
      <c r="D2954" s="370">
        <v>1465.36</v>
      </c>
    </row>
    <row r="2955" spans="1:4" ht="13.5">
      <c r="A2955" s="202">
        <v>101883</v>
      </c>
      <c r="B2955" s="202" t="s">
        <v>5421</v>
      </c>
      <c r="C2955" s="202" t="s">
        <v>2</v>
      </c>
      <c r="D2955" s="369">
        <v>595.15</v>
      </c>
    </row>
    <row r="2956" spans="1:4" ht="13.5">
      <c r="A2956" s="202">
        <v>101890</v>
      </c>
      <c r="B2956" s="202" t="s">
        <v>5422</v>
      </c>
      <c r="C2956" s="202" t="s">
        <v>2</v>
      </c>
      <c r="D2956" s="369">
        <v>15.8</v>
      </c>
    </row>
    <row r="2957" spans="1:4" ht="13.5">
      <c r="A2957" s="202">
        <v>101891</v>
      </c>
      <c r="B2957" s="202" t="s">
        <v>5423</v>
      </c>
      <c r="C2957" s="202" t="s">
        <v>2</v>
      </c>
      <c r="D2957" s="369">
        <v>27.33</v>
      </c>
    </row>
    <row r="2958" spans="1:4" ht="13.5">
      <c r="A2958" s="202">
        <v>101892</v>
      </c>
      <c r="B2958" s="202" t="s">
        <v>5424</v>
      </c>
      <c r="C2958" s="202" t="s">
        <v>2</v>
      </c>
      <c r="D2958" s="369">
        <v>68.31</v>
      </c>
    </row>
    <row r="2959" spans="1:4" ht="13.5">
      <c r="A2959" s="202">
        <v>101893</v>
      </c>
      <c r="B2959" s="202" t="s">
        <v>5425</v>
      </c>
      <c r="C2959" s="202" t="s">
        <v>2</v>
      </c>
      <c r="D2959" s="369">
        <v>87.72</v>
      </c>
    </row>
    <row r="2960" spans="1:4" ht="13.5">
      <c r="A2960" s="202">
        <v>101894</v>
      </c>
      <c r="B2960" s="202" t="s">
        <v>5426</v>
      </c>
      <c r="C2960" s="202" t="s">
        <v>2</v>
      </c>
      <c r="D2960" s="369">
        <v>154.07</v>
      </c>
    </row>
    <row r="2961" spans="1:4" ht="13.5">
      <c r="A2961" s="202">
        <v>101895</v>
      </c>
      <c r="B2961" s="202" t="s">
        <v>5427</v>
      </c>
      <c r="C2961" s="202" t="s">
        <v>2</v>
      </c>
      <c r="D2961" s="369">
        <v>410.13</v>
      </c>
    </row>
    <row r="2962" spans="1:4" ht="13.5">
      <c r="A2962" s="202">
        <v>101896</v>
      </c>
      <c r="B2962" s="202" t="s">
        <v>5428</v>
      </c>
      <c r="C2962" s="202" t="s">
        <v>2</v>
      </c>
      <c r="D2962" s="369">
        <v>609.04999999999995</v>
      </c>
    </row>
    <row r="2963" spans="1:4" ht="13.5">
      <c r="A2963" s="202">
        <v>101897</v>
      </c>
      <c r="B2963" s="202" t="s">
        <v>5429</v>
      </c>
      <c r="C2963" s="202" t="s">
        <v>2</v>
      </c>
      <c r="D2963" s="369">
        <v>964.1</v>
      </c>
    </row>
    <row r="2964" spans="1:4" ht="13.5">
      <c r="A2964" s="202">
        <v>101898</v>
      </c>
      <c r="B2964" s="202" t="s">
        <v>5430</v>
      </c>
      <c r="C2964" s="202" t="s">
        <v>2</v>
      </c>
      <c r="D2964" s="370">
        <v>1283.79</v>
      </c>
    </row>
    <row r="2965" spans="1:4" ht="13.5">
      <c r="A2965" s="202">
        <v>101899</v>
      </c>
      <c r="B2965" s="202" t="s">
        <v>5431</v>
      </c>
      <c r="C2965" s="202" t="s">
        <v>2</v>
      </c>
      <c r="D2965" s="370">
        <v>2044.21</v>
      </c>
    </row>
    <row r="2966" spans="1:4" ht="13.5">
      <c r="A2966" s="202">
        <v>101900</v>
      </c>
      <c r="B2966" s="202" t="s">
        <v>5432</v>
      </c>
      <c r="C2966" s="202" t="s">
        <v>2</v>
      </c>
      <c r="D2966" s="370">
        <v>4246.74</v>
      </c>
    </row>
    <row r="2967" spans="1:4" ht="13.5">
      <c r="A2967" s="202">
        <v>101901</v>
      </c>
      <c r="B2967" s="202" t="s">
        <v>5433</v>
      </c>
      <c r="C2967" s="202" t="s">
        <v>2</v>
      </c>
      <c r="D2967" s="369">
        <v>126.97</v>
      </c>
    </row>
    <row r="2968" spans="1:4" ht="13.5">
      <c r="A2968" s="202">
        <v>101902</v>
      </c>
      <c r="B2968" s="202" t="s">
        <v>5434</v>
      </c>
      <c r="C2968" s="202" t="s">
        <v>2</v>
      </c>
      <c r="D2968" s="369">
        <v>157.19</v>
      </c>
    </row>
    <row r="2969" spans="1:4" ht="13.5">
      <c r="A2969" s="202">
        <v>101903</v>
      </c>
      <c r="B2969" s="202" t="s">
        <v>5435</v>
      </c>
      <c r="C2969" s="202" t="s">
        <v>2</v>
      </c>
      <c r="D2969" s="369">
        <v>327.18</v>
      </c>
    </row>
    <row r="2970" spans="1:4" ht="13.5">
      <c r="A2970" s="202">
        <v>101904</v>
      </c>
      <c r="B2970" s="202" t="s">
        <v>5436</v>
      </c>
      <c r="C2970" s="202" t="s">
        <v>2</v>
      </c>
      <c r="D2970" s="370">
        <v>1191.7</v>
      </c>
    </row>
    <row r="2971" spans="1:4" ht="13.5">
      <c r="A2971" s="202">
        <v>101938</v>
      </c>
      <c r="B2971" s="202" t="s">
        <v>6143</v>
      </c>
      <c r="C2971" s="202" t="s">
        <v>2</v>
      </c>
      <c r="D2971" s="369">
        <v>93.83</v>
      </c>
    </row>
    <row r="2972" spans="1:4" ht="13.5">
      <c r="A2972" s="202">
        <v>101946</v>
      </c>
      <c r="B2972" s="202" t="s">
        <v>6144</v>
      </c>
      <c r="C2972" s="202" t="s">
        <v>2</v>
      </c>
      <c r="D2972" s="369">
        <v>151.13999999999999</v>
      </c>
    </row>
    <row r="2973" spans="1:4" ht="13.5">
      <c r="A2973" s="202">
        <v>91945</v>
      </c>
      <c r="B2973" s="202" t="s">
        <v>19178</v>
      </c>
      <c r="C2973" s="202" t="s">
        <v>2</v>
      </c>
      <c r="D2973" s="369">
        <v>15.46</v>
      </c>
    </row>
    <row r="2974" spans="1:4" ht="13.5">
      <c r="A2974" s="202">
        <v>91946</v>
      </c>
      <c r="B2974" s="202" t="s">
        <v>19179</v>
      </c>
      <c r="C2974" s="202" t="s">
        <v>2</v>
      </c>
      <c r="D2974" s="369">
        <v>12.23</v>
      </c>
    </row>
    <row r="2975" spans="1:4" ht="13.5">
      <c r="A2975" s="202">
        <v>91947</v>
      </c>
      <c r="B2975" s="202" t="s">
        <v>19180</v>
      </c>
      <c r="C2975" s="202" t="s">
        <v>2</v>
      </c>
      <c r="D2975" s="369">
        <v>10.199999999999999</v>
      </c>
    </row>
    <row r="2976" spans="1:4" ht="13.5">
      <c r="A2976" s="202">
        <v>91949</v>
      </c>
      <c r="B2976" s="202" t="s">
        <v>19181</v>
      </c>
      <c r="C2976" s="202" t="s">
        <v>2</v>
      </c>
      <c r="D2976" s="369">
        <v>22.05</v>
      </c>
    </row>
    <row r="2977" spans="1:4" ht="13.5">
      <c r="A2977" s="202">
        <v>91950</v>
      </c>
      <c r="B2977" s="202" t="s">
        <v>19182</v>
      </c>
      <c r="C2977" s="202" t="s">
        <v>2</v>
      </c>
      <c r="D2977" s="369">
        <v>18.11</v>
      </c>
    </row>
    <row r="2978" spans="1:4" ht="13.5">
      <c r="A2978" s="202">
        <v>91951</v>
      </c>
      <c r="B2978" s="202" t="s">
        <v>19183</v>
      </c>
      <c r="C2978" s="202" t="s">
        <v>2</v>
      </c>
      <c r="D2978" s="369">
        <v>15.74</v>
      </c>
    </row>
    <row r="2979" spans="1:4" ht="13.5">
      <c r="A2979" s="202">
        <v>91952</v>
      </c>
      <c r="B2979" s="202" t="s">
        <v>19184</v>
      </c>
      <c r="C2979" s="202" t="s">
        <v>2</v>
      </c>
      <c r="D2979" s="369">
        <v>20.83</v>
      </c>
    </row>
    <row r="2980" spans="1:4" ht="13.5">
      <c r="A2980" s="202">
        <v>91953</v>
      </c>
      <c r="B2980" s="202" t="s">
        <v>19185</v>
      </c>
      <c r="C2980" s="202" t="s">
        <v>2</v>
      </c>
      <c r="D2980" s="369">
        <v>33.06</v>
      </c>
    </row>
    <row r="2981" spans="1:4" ht="13.5">
      <c r="A2981" s="202">
        <v>91954</v>
      </c>
      <c r="B2981" s="202" t="s">
        <v>19186</v>
      </c>
      <c r="C2981" s="202" t="s">
        <v>2</v>
      </c>
      <c r="D2981" s="369">
        <v>27.94</v>
      </c>
    </row>
    <row r="2982" spans="1:4" ht="13.5">
      <c r="A2982" s="202">
        <v>91955</v>
      </c>
      <c r="B2982" s="202" t="s">
        <v>19187</v>
      </c>
      <c r="C2982" s="202" t="s">
        <v>2</v>
      </c>
      <c r="D2982" s="369">
        <v>40.17</v>
      </c>
    </row>
    <row r="2983" spans="1:4" ht="13.5">
      <c r="A2983" s="202">
        <v>91956</v>
      </c>
      <c r="B2983" s="202" t="s">
        <v>19188</v>
      </c>
      <c r="C2983" s="202" t="s">
        <v>2</v>
      </c>
      <c r="D2983" s="369">
        <v>45.31</v>
      </c>
    </row>
    <row r="2984" spans="1:4" ht="13.5">
      <c r="A2984" s="202">
        <v>91957</v>
      </c>
      <c r="B2984" s="202" t="s">
        <v>19189</v>
      </c>
      <c r="C2984" s="202" t="s">
        <v>2</v>
      </c>
      <c r="D2984" s="369">
        <v>57.54</v>
      </c>
    </row>
    <row r="2985" spans="1:4" ht="13.5">
      <c r="A2985" s="202">
        <v>91958</v>
      </c>
      <c r="B2985" s="202" t="s">
        <v>19190</v>
      </c>
      <c r="C2985" s="202" t="s">
        <v>2</v>
      </c>
      <c r="D2985" s="369">
        <v>38.25</v>
      </c>
    </row>
    <row r="2986" spans="1:4" ht="13.5">
      <c r="A2986" s="202">
        <v>91959</v>
      </c>
      <c r="B2986" s="202" t="s">
        <v>19191</v>
      </c>
      <c r="C2986" s="202" t="s">
        <v>2</v>
      </c>
      <c r="D2986" s="369">
        <v>50.48</v>
      </c>
    </row>
    <row r="2987" spans="1:4" ht="13.5">
      <c r="A2987" s="202">
        <v>91960</v>
      </c>
      <c r="B2987" s="202" t="s">
        <v>19192</v>
      </c>
      <c r="C2987" s="202" t="s">
        <v>2</v>
      </c>
      <c r="D2987" s="369">
        <v>52.49</v>
      </c>
    </row>
    <row r="2988" spans="1:4" ht="13.5">
      <c r="A2988" s="202">
        <v>91961</v>
      </c>
      <c r="B2988" s="202" t="s">
        <v>19193</v>
      </c>
      <c r="C2988" s="202" t="s">
        <v>2</v>
      </c>
      <c r="D2988" s="369">
        <v>64.72</v>
      </c>
    </row>
    <row r="2989" spans="1:4" ht="13.5">
      <c r="A2989" s="202">
        <v>91962</v>
      </c>
      <c r="B2989" s="202" t="s">
        <v>19194</v>
      </c>
      <c r="C2989" s="202" t="s">
        <v>2</v>
      </c>
      <c r="D2989" s="369">
        <v>69.86</v>
      </c>
    </row>
    <row r="2990" spans="1:4" ht="13.5">
      <c r="A2990" s="202">
        <v>91963</v>
      </c>
      <c r="B2990" s="202" t="s">
        <v>19195</v>
      </c>
      <c r="C2990" s="202" t="s">
        <v>2</v>
      </c>
      <c r="D2990" s="369">
        <v>82.09</v>
      </c>
    </row>
    <row r="2991" spans="1:4" ht="13.5">
      <c r="A2991" s="202">
        <v>91964</v>
      </c>
      <c r="B2991" s="202" t="s">
        <v>19196</v>
      </c>
      <c r="C2991" s="202" t="s">
        <v>2</v>
      </c>
      <c r="D2991" s="369">
        <v>62.75</v>
      </c>
    </row>
    <row r="2992" spans="1:4" ht="13.5">
      <c r="A2992" s="202">
        <v>91965</v>
      </c>
      <c r="B2992" s="202" t="s">
        <v>19197</v>
      </c>
      <c r="C2992" s="202" t="s">
        <v>2</v>
      </c>
      <c r="D2992" s="369">
        <v>74.98</v>
      </c>
    </row>
    <row r="2993" spans="1:4" ht="13.5">
      <c r="A2993" s="202">
        <v>91966</v>
      </c>
      <c r="B2993" s="202" t="s">
        <v>19198</v>
      </c>
      <c r="C2993" s="202" t="s">
        <v>2</v>
      </c>
      <c r="D2993" s="369">
        <v>55.69</v>
      </c>
    </row>
    <row r="2994" spans="1:4" ht="13.5">
      <c r="A2994" s="202">
        <v>91967</v>
      </c>
      <c r="B2994" s="202" t="s">
        <v>19199</v>
      </c>
      <c r="C2994" s="202" t="s">
        <v>2</v>
      </c>
      <c r="D2994" s="369">
        <v>67.92</v>
      </c>
    </row>
    <row r="2995" spans="1:4" ht="13.5">
      <c r="A2995" s="202">
        <v>91968</v>
      </c>
      <c r="B2995" s="202" t="s">
        <v>19200</v>
      </c>
      <c r="C2995" s="202" t="s">
        <v>2</v>
      </c>
      <c r="D2995" s="369">
        <v>76.97</v>
      </c>
    </row>
    <row r="2996" spans="1:4" ht="13.5">
      <c r="A2996" s="202">
        <v>91969</v>
      </c>
      <c r="B2996" s="202" t="s">
        <v>19201</v>
      </c>
      <c r="C2996" s="202" t="s">
        <v>2</v>
      </c>
      <c r="D2996" s="369">
        <v>89.2</v>
      </c>
    </row>
    <row r="2997" spans="1:4" ht="13.5">
      <c r="A2997" s="202">
        <v>91970</v>
      </c>
      <c r="B2997" s="202" t="s">
        <v>19202</v>
      </c>
      <c r="C2997" s="202" t="s">
        <v>2</v>
      </c>
      <c r="D2997" s="369">
        <v>80.56</v>
      </c>
    </row>
    <row r="2998" spans="1:4" ht="13.5">
      <c r="A2998" s="202">
        <v>91971</v>
      </c>
      <c r="B2998" s="202" t="s">
        <v>19203</v>
      </c>
      <c r="C2998" s="202" t="s">
        <v>2</v>
      </c>
      <c r="D2998" s="369">
        <v>98.67</v>
      </c>
    </row>
    <row r="2999" spans="1:4" ht="13.5">
      <c r="A2999" s="202">
        <v>91972</v>
      </c>
      <c r="B2999" s="202" t="s">
        <v>19204</v>
      </c>
      <c r="C2999" s="202" t="s">
        <v>2</v>
      </c>
      <c r="D2999" s="369">
        <v>87.74</v>
      </c>
    </row>
    <row r="3000" spans="1:4" ht="13.5">
      <c r="A3000" s="202">
        <v>91973</v>
      </c>
      <c r="B3000" s="202" t="s">
        <v>19205</v>
      </c>
      <c r="C3000" s="202" t="s">
        <v>2</v>
      </c>
      <c r="D3000" s="369">
        <v>105.85</v>
      </c>
    </row>
    <row r="3001" spans="1:4" ht="13.5">
      <c r="A3001" s="202">
        <v>91974</v>
      </c>
      <c r="B3001" s="202" t="s">
        <v>19206</v>
      </c>
      <c r="C3001" s="202" t="s">
        <v>2</v>
      </c>
      <c r="D3001" s="369">
        <v>73.45</v>
      </c>
    </row>
    <row r="3002" spans="1:4" ht="13.5">
      <c r="A3002" s="202">
        <v>91975</v>
      </c>
      <c r="B3002" s="202" t="s">
        <v>19207</v>
      </c>
      <c r="C3002" s="202" t="s">
        <v>2</v>
      </c>
      <c r="D3002" s="369">
        <v>91.56</v>
      </c>
    </row>
    <row r="3003" spans="1:4" ht="13.5">
      <c r="A3003" s="202">
        <v>91976</v>
      </c>
      <c r="B3003" s="202" t="s">
        <v>19208</v>
      </c>
      <c r="C3003" s="202" t="s">
        <v>2</v>
      </c>
      <c r="D3003" s="369">
        <v>108.36</v>
      </c>
    </row>
    <row r="3004" spans="1:4" ht="13.5">
      <c r="A3004" s="202">
        <v>91977</v>
      </c>
      <c r="B3004" s="202" t="s">
        <v>19209</v>
      </c>
      <c r="C3004" s="202" t="s">
        <v>2</v>
      </c>
      <c r="D3004" s="369">
        <v>126.47</v>
      </c>
    </row>
    <row r="3005" spans="1:4" ht="13.5">
      <c r="A3005" s="202">
        <v>91978</v>
      </c>
      <c r="B3005" s="202" t="s">
        <v>19210</v>
      </c>
      <c r="C3005" s="202" t="s">
        <v>2</v>
      </c>
      <c r="D3005" s="369">
        <v>44.45</v>
      </c>
    </row>
    <row r="3006" spans="1:4" ht="13.5">
      <c r="A3006" s="202">
        <v>91979</v>
      </c>
      <c r="B3006" s="202" t="s">
        <v>19211</v>
      </c>
      <c r="C3006" s="202" t="s">
        <v>2</v>
      </c>
      <c r="D3006" s="369">
        <v>56.68</v>
      </c>
    </row>
    <row r="3007" spans="1:4" ht="13.5">
      <c r="A3007" s="202">
        <v>91980</v>
      </c>
      <c r="B3007" s="202" t="s">
        <v>19212</v>
      </c>
      <c r="C3007" s="202" t="s">
        <v>2</v>
      </c>
      <c r="D3007" s="369">
        <v>43.03</v>
      </c>
    </row>
    <row r="3008" spans="1:4" ht="13.5">
      <c r="A3008" s="202">
        <v>91981</v>
      </c>
      <c r="B3008" s="202" t="s">
        <v>19213</v>
      </c>
      <c r="C3008" s="202" t="s">
        <v>2</v>
      </c>
      <c r="D3008" s="369">
        <v>55.26</v>
      </c>
    </row>
    <row r="3009" spans="1:4" ht="13.5">
      <c r="A3009" s="202">
        <v>91982</v>
      </c>
      <c r="B3009" s="202" t="s">
        <v>19214</v>
      </c>
      <c r="C3009" s="202" t="s">
        <v>2</v>
      </c>
      <c r="D3009" s="369">
        <v>102.87</v>
      </c>
    </row>
    <row r="3010" spans="1:4" ht="13.5">
      <c r="A3010" s="202">
        <v>91983</v>
      </c>
      <c r="B3010" s="202" t="s">
        <v>19215</v>
      </c>
      <c r="C3010" s="202" t="s">
        <v>2</v>
      </c>
      <c r="D3010" s="369">
        <v>115.1</v>
      </c>
    </row>
    <row r="3011" spans="1:4" ht="13.5">
      <c r="A3011" s="202">
        <v>91984</v>
      </c>
      <c r="B3011" s="202" t="s">
        <v>19216</v>
      </c>
      <c r="C3011" s="202" t="s">
        <v>2</v>
      </c>
      <c r="D3011" s="369">
        <v>19.510000000000002</v>
      </c>
    </row>
    <row r="3012" spans="1:4" ht="13.5">
      <c r="A3012" s="202">
        <v>91985</v>
      </c>
      <c r="B3012" s="202" t="s">
        <v>19217</v>
      </c>
      <c r="C3012" s="202" t="s">
        <v>2</v>
      </c>
      <c r="D3012" s="369">
        <v>31.74</v>
      </c>
    </row>
    <row r="3013" spans="1:4" ht="13.5">
      <c r="A3013" s="202">
        <v>91986</v>
      </c>
      <c r="B3013" s="202" t="s">
        <v>19218</v>
      </c>
      <c r="C3013" s="202" t="s">
        <v>2</v>
      </c>
      <c r="D3013" s="369">
        <v>41.5</v>
      </c>
    </row>
    <row r="3014" spans="1:4" ht="13.5">
      <c r="A3014" s="202">
        <v>91987</v>
      </c>
      <c r="B3014" s="202" t="s">
        <v>19219</v>
      </c>
      <c r="C3014" s="202" t="s">
        <v>2</v>
      </c>
      <c r="D3014" s="369">
        <v>53.73</v>
      </c>
    </row>
    <row r="3015" spans="1:4" ht="13.5">
      <c r="A3015" s="202">
        <v>91988</v>
      </c>
      <c r="B3015" s="202" t="s">
        <v>19220</v>
      </c>
      <c r="C3015" s="202" t="s">
        <v>2</v>
      </c>
      <c r="D3015" s="369">
        <v>24.28</v>
      </c>
    </row>
    <row r="3016" spans="1:4" ht="13.5">
      <c r="A3016" s="202">
        <v>91989</v>
      </c>
      <c r="B3016" s="202" t="s">
        <v>19221</v>
      </c>
      <c r="C3016" s="202" t="s">
        <v>2</v>
      </c>
      <c r="D3016" s="369">
        <v>36.51</v>
      </c>
    </row>
    <row r="3017" spans="1:4" ht="13.5">
      <c r="A3017" s="202">
        <v>91990</v>
      </c>
      <c r="B3017" s="202" t="s">
        <v>19222</v>
      </c>
      <c r="C3017" s="202" t="s">
        <v>2</v>
      </c>
      <c r="D3017" s="369">
        <v>37.25</v>
      </c>
    </row>
    <row r="3018" spans="1:4" ht="13.5">
      <c r="A3018" s="202">
        <v>91991</v>
      </c>
      <c r="B3018" s="202" t="s">
        <v>19223</v>
      </c>
      <c r="C3018" s="202" t="s">
        <v>2</v>
      </c>
      <c r="D3018" s="369">
        <v>39.83</v>
      </c>
    </row>
    <row r="3019" spans="1:4" ht="13.5">
      <c r="A3019" s="202">
        <v>91992</v>
      </c>
      <c r="B3019" s="202" t="s">
        <v>19224</v>
      </c>
      <c r="C3019" s="202" t="s">
        <v>2</v>
      </c>
      <c r="D3019" s="369">
        <v>49.48</v>
      </c>
    </row>
    <row r="3020" spans="1:4" ht="13.5">
      <c r="A3020" s="202">
        <v>91993</v>
      </c>
      <c r="B3020" s="202" t="s">
        <v>19225</v>
      </c>
      <c r="C3020" s="202" t="s">
        <v>2</v>
      </c>
      <c r="D3020" s="369">
        <v>52.06</v>
      </c>
    </row>
    <row r="3021" spans="1:4" ht="13.5">
      <c r="A3021" s="202">
        <v>91994</v>
      </c>
      <c r="B3021" s="202" t="s">
        <v>19226</v>
      </c>
      <c r="C3021" s="202" t="s">
        <v>2</v>
      </c>
      <c r="D3021" s="369">
        <v>26.6</v>
      </c>
    </row>
    <row r="3022" spans="1:4" ht="13.5">
      <c r="A3022" s="202">
        <v>91995</v>
      </c>
      <c r="B3022" s="202" t="s">
        <v>19227</v>
      </c>
      <c r="C3022" s="202" t="s">
        <v>2</v>
      </c>
      <c r="D3022" s="369">
        <v>29.18</v>
      </c>
    </row>
    <row r="3023" spans="1:4" ht="13.5">
      <c r="A3023" s="202">
        <v>91996</v>
      </c>
      <c r="B3023" s="202" t="s">
        <v>19228</v>
      </c>
      <c r="C3023" s="202" t="s">
        <v>2</v>
      </c>
      <c r="D3023" s="369">
        <v>38.83</v>
      </c>
    </row>
    <row r="3024" spans="1:4" ht="13.5">
      <c r="A3024" s="202">
        <v>91997</v>
      </c>
      <c r="B3024" s="202" t="s">
        <v>19229</v>
      </c>
      <c r="C3024" s="202" t="s">
        <v>2</v>
      </c>
      <c r="D3024" s="369">
        <v>41.41</v>
      </c>
    </row>
    <row r="3025" spans="1:4" ht="13.5">
      <c r="A3025" s="202">
        <v>91998</v>
      </c>
      <c r="B3025" s="202" t="s">
        <v>19230</v>
      </c>
      <c r="C3025" s="202" t="s">
        <v>2</v>
      </c>
      <c r="D3025" s="369">
        <v>22.49</v>
      </c>
    </row>
    <row r="3026" spans="1:4" ht="13.5">
      <c r="A3026" s="202">
        <v>91999</v>
      </c>
      <c r="B3026" s="202" t="s">
        <v>19231</v>
      </c>
      <c r="C3026" s="202" t="s">
        <v>2</v>
      </c>
      <c r="D3026" s="369">
        <v>25.07</v>
      </c>
    </row>
    <row r="3027" spans="1:4" ht="13.5">
      <c r="A3027" s="202">
        <v>92000</v>
      </c>
      <c r="B3027" s="202" t="s">
        <v>19232</v>
      </c>
      <c r="C3027" s="202" t="s">
        <v>2</v>
      </c>
      <c r="D3027" s="369">
        <v>34.72</v>
      </c>
    </row>
    <row r="3028" spans="1:4" ht="13.5">
      <c r="A3028" s="202">
        <v>92001</v>
      </c>
      <c r="B3028" s="202" t="s">
        <v>19233</v>
      </c>
      <c r="C3028" s="202" t="s">
        <v>2</v>
      </c>
      <c r="D3028" s="369">
        <v>37.299999999999997</v>
      </c>
    </row>
    <row r="3029" spans="1:4" ht="13.5">
      <c r="A3029" s="202">
        <v>92002</v>
      </c>
      <c r="B3029" s="202" t="s">
        <v>19234</v>
      </c>
      <c r="C3029" s="202" t="s">
        <v>2</v>
      </c>
      <c r="D3029" s="369">
        <v>49.81</v>
      </c>
    </row>
    <row r="3030" spans="1:4" ht="13.5">
      <c r="A3030" s="202">
        <v>92003</v>
      </c>
      <c r="B3030" s="202" t="s">
        <v>19235</v>
      </c>
      <c r="C3030" s="202" t="s">
        <v>2</v>
      </c>
      <c r="D3030" s="369">
        <v>54.97</v>
      </c>
    </row>
    <row r="3031" spans="1:4" ht="13.5">
      <c r="A3031" s="202">
        <v>92004</v>
      </c>
      <c r="B3031" s="202" t="s">
        <v>19236</v>
      </c>
      <c r="C3031" s="202" t="s">
        <v>2</v>
      </c>
      <c r="D3031" s="369">
        <v>62.04</v>
      </c>
    </row>
    <row r="3032" spans="1:4" ht="13.5">
      <c r="A3032" s="202">
        <v>92005</v>
      </c>
      <c r="B3032" s="202" t="s">
        <v>19237</v>
      </c>
      <c r="C3032" s="202" t="s">
        <v>2</v>
      </c>
      <c r="D3032" s="369">
        <v>67.2</v>
      </c>
    </row>
    <row r="3033" spans="1:4" ht="13.5">
      <c r="A3033" s="202">
        <v>92006</v>
      </c>
      <c r="B3033" s="202" t="s">
        <v>19238</v>
      </c>
      <c r="C3033" s="202" t="s">
        <v>2</v>
      </c>
      <c r="D3033" s="369">
        <v>41.51</v>
      </c>
    </row>
    <row r="3034" spans="1:4" ht="13.5">
      <c r="A3034" s="202">
        <v>92007</v>
      </c>
      <c r="B3034" s="202" t="s">
        <v>19239</v>
      </c>
      <c r="C3034" s="202" t="s">
        <v>2</v>
      </c>
      <c r="D3034" s="369">
        <v>46.67</v>
      </c>
    </row>
    <row r="3035" spans="1:4" ht="13.5">
      <c r="A3035" s="202">
        <v>92008</v>
      </c>
      <c r="B3035" s="202" t="s">
        <v>19240</v>
      </c>
      <c r="C3035" s="202" t="s">
        <v>2</v>
      </c>
      <c r="D3035" s="369">
        <v>53.74</v>
      </c>
    </row>
    <row r="3036" spans="1:4" ht="13.5">
      <c r="A3036" s="202">
        <v>92009</v>
      </c>
      <c r="B3036" s="202" t="s">
        <v>19241</v>
      </c>
      <c r="C3036" s="202" t="s">
        <v>2</v>
      </c>
      <c r="D3036" s="369">
        <v>58.9</v>
      </c>
    </row>
    <row r="3037" spans="1:4" ht="13.5">
      <c r="A3037" s="202">
        <v>92010</v>
      </c>
      <c r="B3037" s="202" t="s">
        <v>19242</v>
      </c>
      <c r="C3037" s="202" t="s">
        <v>2</v>
      </c>
      <c r="D3037" s="369">
        <v>72.95</v>
      </c>
    </row>
    <row r="3038" spans="1:4" ht="13.5">
      <c r="A3038" s="202">
        <v>92011</v>
      </c>
      <c r="B3038" s="202" t="s">
        <v>19243</v>
      </c>
      <c r="C3038" s="202" t="s">
        <v>2</v>
      </c>
      <c r="D3038" s="369">
        <v>80.69</v>
      </c>
    </row>
    <row r="3039" spans="1:4" ht="13.5">
      <c r="A3039" s="202">
        <v>92012</v>
      </c>
      <c r="B3039" s="202" t="s">
        <v>19244</v>
      </c>
      <c r="C3039" s="202" t="s">
        <v>2</v>
      </c>
      <c r="D3039" s="369">
        <v>85.18</v>
      </c>
    </row>
    <row r="3040" spans="1:4" ht="13.5">
      <c r="A3040" s="202">
        <v>92013</v>
      </c>
      <c r="B3040" s="202" t="s">
        <v>19245</v>
      </c>
      <c r="C3040" s="202" t="s">
        <v>2</v>
      </c>
      <c r="D3040" s="369">
        <v>92.92</v>
      </c>
    </row>
    <row r="3041" spans="1:4" ht="13.5">
      <c r="A3041" s="202">
        <v>92014</v>
      </c>
      <c r="B3041" s="202" t="s">
        <v>19246</v>
      </c>
      <c r="C3041" s="202" t="s">
        <v>2</v>
      </c>
      <c r="D3041" s="369">
        <v>60.55</v>
      </c>
    </row>
    <row r="3042" spans="1:4" ht="13.5">
      <c r="A3042" s="202">
        <v>92015</v>
      </c>
      <c r="B3042" s="202" t="s">
        <v>19247</v>
      </c>
      <c r="C3042" s="202" t="s">
        <v>2</v>
      </c>
      <c r="D3042" s="369">
        <v>68.290000000000006</v>
      </c>
    </row>
    <row r="3043" spans="1:4" ht="13.5">
      <c r="A3043" s="202">
        <v>92016</v>
      </c>
      <c r="B3043" s="202" t="s">
        <v>19248</v>
      </c>
      <c r="C3043" s="202" t="s">
        <v>2</v>
      </c>
      <c r="D3043" s="369">
        <v>72.78</v>
      </c>
    </row>
    <row r="3044" spans="1:4" ht="13.5">
      <c r="A3044" s="202">
        <v>92017</v>
      </c>
      <c r="B3044" s="202" t="s">
        <v>19249</v>
      </c>
      <c r="C3044" s="202" t="s">
        <v>2</v>
      </c>
      <c r="D3044" s="369">
        <v>80.52</v>
      </c>
    </row>
    <row r="3045" spans="1:4" ht="13.5">
      <c r="A3045" s="202">
        <v>92018</v>
      </c>
      <c r="B3045" s="202" t="s">
        <v>19250</v>
      </c>
      <c r="C3045" s="202" t="s">
        <v>2</v>
      </c>
      <c r="D3045" s="369">
        <v>80.19</v>
      </c>
    </row>
    <row r="3046" spans="1:4" ht="13.5">
      <c r="A3046" s="202">
        <v>92019</v>
      </c>
      <c r="B3046" s="202" t="s">
        <v>19251</v>
      </c>
      <c r="C3046" s="202" t="s">
        <v>2</v>
      </c>
      <c r="D3046" s="369">
        <v>98.3</v>
      </c>
    </row>
    <row r="3047" spans="1:4" ht="13.5">
      <c r="A3047" s="202">
        <v>92020</v>
      </c>
      <c r="B3047" s="202" t="s">
        <v>19252</v>
      </c>
      <c r="C3047" s="202" t="s">
        <v>2</v>
      </c>
      <c r="D3047" s="369">
        <v>118.54</v>
      </c>
    </row>
    <row r="3048" spans="1:4" ht="13.5">
      <c r="A3048" s="202">
        <v>92021</v>
      </c>
      <c r="B3048" s="202" t="s">
        <v>19253</v>
      </c>
      <c r="C3048" s="202" t="s">
        <v>2</v>
      </c>
      <c r="D3048" s="369">
        <v>136.65</v>
      </c>
    </row>
    <row r="3049" spans="1:4" ht="13.5">
      <c r="A3049" s="202">
        <v>92022</v>
      </c>
      <c r="B3049" s="202" t="s">
        <v>19254</v>
      </c>
      <c r="C3049" s="202" t="s">
        <v>2</v>
      </c>
      <c r="D3049" s="369">
        <v>43.97</v>
      </c>
    </row>
    <row r="3050" spans="1:4" ht="13.5">
      <c r="A3050" s="202">
        <v>92023</v>
      </c>
      <c r="B3050" s="202" t="s">
        <v>19255</v>
      </c>
      <c r="C3050" s="202" t="s">
        <v>2</v>
      </c>
      <c r="D3050" s="369">
        <v>56.2</v>
      </c>
    </row>
    <row r="3051" spans="1:4" ht="13.5">
      <c r="A3051" s="202">
        <v>92024</v>
      </c>
      <c r="B3051" s="202" t="s">
        <v>19256</v>
      </c>
      <c r="C3051" s="202" t="s">
        <v>2</v>
      </c>
      <c r="D3051" s="369">
        <v>67.180000000000007</v>
      </c>
    </row>
    <row r="3052" spans="1:4" ht="13.5">
      <c r="A3052" s="202">
        <v>92025</v>
      </c>
      <c r="B3052" s="202" t="s">
        <v>19257</v>
      </c>
      <c r="C3052" s="202" t="s">
        <v>2</v>
      </c>
      <c r="D3052" s="369">
        <v>79.41</v>
      </c>
    </row>
    <row r="3053" spans="1:4" ht="13.5">
      <c r="A3053" s="202">
        <v>92026</v>
      </c>
      <c r="B3053" s="202" t="s">
        <v>19258</v>
      </c>
      <c r="C3053" s="202" t="s">
        <v>2</v>
      </c>
      <c r="D3053" s="369">
        <v>61.41</v>
      </c>
    </row>
    <row r="3054" spans="1:4" ht="13.5">
      <c r="A3054" s="202">
        <v>92027</v>
      </c>
      <c r="B3054" s="202" t="s">
        <v>19259</v>
      </c>
      <c r="C3054" s="202" t="s">
        <v>2</v>
      </c>
      <c r="D3054" s="369">
        <v>73.64</v>
      </c>
    </row>
    <row r="3055" spans="1:4" ht="13.5">
      <c r="A3055" s="202">
        <v>92028</v>
      </c>
      <c r="B3055" s="202" t="s">
        <v>19260</v>
      </c>
      <c r="C3055" s="202" t="s">
        <v>2</v>
      </c>
      <c r="D3055" s="369">
        <v>51.15</v>
      </c>
    </row>
    <row r="3056" spans="1:4" ht="13.5">
      <c r="A3056" s="202">
        <v>92029</v>
      </c>
      <c r="B3056" s="202" t="s">
        <v>19261</v>
      </c>
      <c r="C3056" s="202" t="s">
        <v>2</v>
      </c>
      <c r="D3056" s="369">
        <v>63.38</v>
      </c>
    </row>
    <row r="3057" spans="1:4" ht="13.5">
      <c r="A3057" s="202">
        <v>92030</v>
      </c>
      <c r="B3057" s="202" t="s">
        <v>19262</v>
      </c>
      <c r="C3057" s="202" t="s">
        <v>2</v>
      </c>
      <c r="D3057" s="369">
        <v>74.290000000000006</v>
      </c>
    </row>
    <row r="3058" spans="1:4" ht="13.5">
      <c r="A3058" s="202">
        <v>92031</v>
      </c>
      <c r="B3058" s="202" t="s">
        <v>19263</v>
      </c>
      <c r="C3058" s="202" t="s">
        <v>2</v>
      </c>
      <c r="D3058" s="369">
        <v>86.52</v>
      </c>
    </row>
    <row r="3059" spans="1:4" ht="13.5">
      <c r="A3059" s="202">
        <v>92032</v>
      </c>
      <c r="B3059" s="202" t="s">
        <v>19264</v>
      </c>
      <c r="C3059" s="202" t="s">
        <v>2</v>
      </c>
      <c r="D3059" s="369">
        <v>75.63</v>
      </c>
    </row>
    <row r="3060" spans="1:4" ht="13.5">
      <c r="A3060" s="202">
        <v>92033</v>
      </c>
      <c r="B3060" s="202" t="s">
        <v>19265</v>
      </c>
      <c r="C3060" s="202" t="s">
        <v>2</v>
      </c>
      <c r="D3060" s="369">
        <v>87.86</v>
      </c>
    </row>
    <row r="3061" spans="1:4" ht="13.5">
      <c r="A3061" s="202">
        <v>92034</v>
      </c>
      <c r="B3061" s="202" t="s">
        <v>19266</v>
      </c>
      <c r="C3061" s="202" t="s">
        <v>2</v>
      </c>
      <c r="D3061" s="369">
        <v>68.52</v>
      </c>
    </row>
    <row r="3062" spans="1:4" ht="13.5">
      <c r="A3062" s="202">
        <v>92035</v>
      </c>
      <c r="B3062" s="202" t="s">
        <v>19267</v>
      </c>
      <c r="C3062" s="202" t="s">
        <v>2</v>
      </c>
      <c r="D3062" s="369">
        <v>80.75</v>
      </c>
    </row>
    <row r="3063" spans="1:4" ht="13.5">
      <c r="A3063" s="202">
        <v>97583</v>
      </c>
      <c r="B3063" s="202" t="s">
        <v>4580</v>
      </c>
      <c r="C3063" s="202" t="s">
        <v>2</v>
      </c>
      <c r="D3063" s="369">
        <v>99.39</v>
      </c>
    </row>
    <row r="3064" spans="1:4" ht="13.5">
      <c r="A3064" s="202">
        <v>97584</v>
      </c>
      <c r="B3064" s="202" t="s">
        <v>4581</v>
      </c>
      <c r="C3064" s="202" t="s">
        <v>2</v>
      </c>
      <c r="D3064" s="369">
        <v>139.53</v>
      </c>
    </row>
    <row r="3065" spans="1:4" ht="13.5">
      <c r="A3065" s="202">
        <v>97585</v>
      </c>
      <c r="B3065" s="202" t="s">
        <v>4582</v>
      </c>
      <c r="C3065" s="202" t="s">
        <v>2</v>
      </c>
      <c r="D3065" s="369">
        <v>134.02000000000001</v>
      </c>
    </row>
    <row r="3066" spans="1:4" ht="13.5">
      <c r="A3066" s="202">
        <v>97586</v>
      </c>
      <c r="B3066" s="202" t="s">
        <v>4583</v>
      </c>
      <c r="C3066" s="202" t="s">
        <v>2</v>
      </c>
      <c r="D3066" s="369">
        <v>182.49</v>
      </c>
    </row>
    <row r="3067" spans="1:4" ht="13.5">
      <c r="A3067" s="202">
        <v>97587</v>
      </c>
      <c r="B3067" s="202" t="s">
        <v>4584</v>
      </c>
      <c r="C3067" s="202" t="s">
        <v>2</v>
      </c>
      <c r="D3067" s="369">
        <v>334.35</v>
      </c>
    </row>
    <row r="3068" spans="1:4" ht="13.5">
      <c r="A3068" s="202">
        <v>97589</v>
      </c>
      <c r="B3068" s="202" t="s">
        <v>4585</v>
      </c>
      <c r="C3068" s="202" t="s">
        <v>2</v>
      </c>
      <c r="D3068" s="369">
        <v>45.61</v>
      </c>
    </row>
    <row r="3069" spans="1:4" ht="13.5">
      <c r="A3069" s="202">
        <v>97590</v>
      </c>
      <c r="B3069" s="202" t="s">
        <v>4586</v>
      </c>
      <c r="C3069" s="202" t="s">
        <v>2</v>
      </c>
      <c r="D3069" s="369">
        <v>112.59</v>
      </c>
    </row>
    <row r="3070" spans="1:4" ht="13.5">
      <c r="A3070" s="202">
        <v>97591</v>
      </c>
      <c r="B3070" s="202" t="s">
        <v>4587</v>
      </c>
      <c r="C3070" s="202" t="s">
        <v>2</v>
      </c>
      <c r="D3070" s="369">
        <v>146.52000000000001</v>
      </c>
    </row>
    <row r="3071" spans="1:4" ht="13.5">
      <c r="A3071" s="202">
        <v>97593</v>
      </c>
      <c r="B3071" s="202" t="s">
        <v>4588</v>
      </c>
      <c r="C3071" s="202" t="s">
        <v>2</v>
      </c>
      <c r="D3071" s="369">
        <v>164.24</v>
      </c>
    </row>
    <row r="3072" spans="1:4" ht="13.5">
      <c r="A3072" s="202">
        <v>97594</v>
      </c>
      <c r="B3072" s="202" t="s">
        <v>4589</v>
      </c>
      <c r="C3072" s="202" t="s">
        <v>2</v>
      </c>
      <c r="D3072" s="369">
        <v>147.59</v>
      </c>
    </row>
    <row r="3073" spans="1:4" ht="13.5">
      <c r="A3073" s="202">
        <v>97595</v>
      </c>
      <c r="B3073" s="202" t="s">
        <v>4590</v>
      </c>
      <c r="C3073" s="202" t="s">
        <v>2</v>
      </c>
      <c r="D3073" s="369">
        <v>118</v>
      </c>
    </row>
    <row r="3074" spans="1:4" ht="13.5">
      <c r="A3074" s="202">
        <v>97596</v>
      </c>
      <c r="B3074" s="202" t="s">
        <v>4591</v>
      </c>
      <c r="C3074" s="202" t="s">
        <v>2</v>
      </c>
      <c r="D3074" s="369">
        <v>81.81</v>
      </c>
    </row>
    <row r="3075" spans="1:4" ht="13.5">
      <c r="A3075" s="202">
        <v>97597</v>
      </c>
      <c r="B3075" s="202" t="s">
        <v>4592</v>
      </c>
      <c r="C3075" s="202" t="s">
        <v>2</v>
      </c>
      <c r="D3075" s="369">
        <v>81.430000000000007</v>
      </c>
    </row>
    <row r="3076" spans="1:4" ht="13.5">
      <c r="A3076" s="202">
        <v>97598</v>
      </c>
      <c r="B3076" s="202" t="s">
        <v>4593</v>
      </c>
      <c r="C3076" s="202" t="s">
        <v>2</v>
      </c>
      <c r="D3076" s="369">
        <v>76.8</v>
      </c>
    </row>
    <row r="3077" spans="1:4" ht="13.5">
      <c r="A3077" s="202">
        <v>97599</v>
      </c>
      <c r="B3077" s="202" t="s">
        <v>4594</v>
      </c>
      <c r="C3077" s="202" t="s">
        <v>2</v>
      </c>
      <c r="D3077" s="369">
        <v>25.53</v>
      </c>
    </row>
    <row r="3078" spans="1:4" ht="13.5">
      <c r="A3078" s="202">
        <v>97609</v>
      </c>
      <c r="B3078" s="202" t="s">
        <v>4595</v>
      </c>
      <c r="C3078" s="202" t="s">
        <v>2</v>
      </c>
      <c r="D3078" s="369">
        <v>16.059999999999999</v>
      </c>
    </row>
    <row r="3079" spans="1:4" ht="13.5">
      <c r="A3079" s="202">
        <v>97610</v>
      </c>
      <c r="B3079" s="202" t="s">
        <v>4596</v>
      </c>
      <c r="C3079" s="202" t="s">
        <v>2</v>
      </c>
      <c r="D3079" s="369">
        <v>17.010000000000002</v>
      </c>
    </row>
    <row r="3080" spans="1:4" ht="13.5">
      <c r="A3080" s="202">
        <v>97611</v>
      </c>
      <c r="B3080" s="202" t="s">
        <v>4597</v>
      </c>
      <c r="C3080" s="202" t="s">
        <v>2</v>
      </c>
      <c r="D3080" s="369">
        <v>25.46</v>
      </c>
    </row>
    <row r="3081" spans="1:4" ht="13.5">
      <c r="A3081" s="202">
        <v>97612</v>
      </c>
      <c r="B3081" s="202" t="s">
        <v>4598</v>
      </c>
      <c r="C3081" s="202" t="s">
        <v>2</v>
      </c>
      <c r="D3081" s="369">
        <v>27.67</v>
      </c>
    </row>
    <row r="3082" spans="1:4" ht="13.5">
      <c r="A3082" s="202">
        <v>97613</v>
      </c>
      <c r="B3082" s="202" t="s">
        <v>4599</v>
      </c>
      <c r="C3082" s="202" t="s">
        <v>2</v>
      </c>
      <c r="D3082" s="369">
        <v>35.01</v>
      </c>
    </row>
    <row r="3083" spans="1:4" ht="13.5">
      <c r="A3083" s="202">
        <v>97614</v>
      </c>
      <c r="B3083" s="202" t="s">
        <v>4600</v>
      </c>
      <c r="C3083" s="202" t="s">
        <v>2</v>
      </c>
      <c r="D3083" s="369">
        <v>61.52</v>
      </c>
    </row>
    <row r="3084" spans="1:4" ht="13.5">
      <c r="A3084" s="202">
        <v>97615</v>
      </c>
      <c r="B3084" s="202" t="s">
        <v>17844</v>
      </c>
      <c r="C3084" s="202" t="s">
        <v>2</v>
      </c>
      <c r="D3084" s="369">
        <v>60.23</v>
      </c>
    </row>
    <row r="3085" spans="1:4" ht="13.5">
      <c r="A3085" s="202">
        <v>97616</v>
      </c>
      <c r="B3085" s="202" t="s">
        <v>17845</v>
      </c>
      <c r="C3085" s="202" t="s">
        <v>2</v>
      </c>
      <c r="D3085" s="369">
        <v>69.45</v>
      </c>
    </row>
    <row r="3086" spans="1:4" ht="13.5">
      <c r="A3086" s="202">
        <v>97617</v>
      </c>
      <c r="B3086" s="202" t="s">
        <v>17846</v>
      </c>
      <c r="C3086" s="202" t="s">
        <v>2</v>
      </c>
      <c r="D3086" s="369">
        <v>69.11</v>
      </c>
    </row>
    <row r="3087" spans="1:4" ht="13.5">
      <c r="A3087" s="202">
        <v>97618</v>
      </c>
      <c r="B3087" s="202" t="s">
        <v>17847</v>
      </c>
      <c r="C3087" s="202" t="s">
        <v>2</v>
      </c>
      <c r="D3087" s="369">
        <v>63.33</v>
      </c>
    </row>
    <row r="3088" spans="1:4" ht="13.5">
      <c r="A3088" s="202">
        <v>100902</v>
      </c>
      <c r="B3088" s="202" t="s">
        <v>17848</v>
      </c>
      <c r="C3088" s="202" t="s">
        <v>2</v>
      </c>
      <c r="D3088" s="369">
        <v>25.81</v>
      </c>
    </row>
    <row r="3089" spans="1:4" ht="13.5">
      <c r="A3089" s="202">
        <v>100903</v>
      </c>
      <c r="B3089" s="202" t="s">
        <v>17849</v>
      </c>
      <c r="C3089" s="202" t="s">
        <v>2</v>
      </c>
      <c r="D3089" s="369">
        <v>30.01</v>
      </c>
    </row>
    <row r="3090" spans="1:4" ht="13.5">
      <c r="A3090" s="202">
        <v>100904</v>
      </c>
      <c r="B3090" s="202" t="s">
        <v>4601</v>
      </c>
      <c r="C3090" s="202" t="s">
        <v>2</v>
      </c>
      <c r="D3090" s="369">
        <v>99.39</v>
      </c>
    </row>
    <row r="3091" spans="1:4" ht="13.5">
      <c r="A3091" s="202">
        <v>100905</v>
      </c>
      <c r="B3091" s="202" t="s">
        <v>4602</v>
      </c>
      <c r="C3091" s="202" t="s">
        <v>2</v>
      </c>
      <c r="D3091" s="369">
        <v>268.05</v>
      </c>
    </row>
    <row r="3092" spans="1:4" ht="13.5">
      <c r="A3092" s="202">
        <v>100906</v>
      </c>
      <c r="B3092" s="202" t="s">
        <v>4603</v>
      </c>
      <c r="C3092" s="202" t="s">
        <v>2</v>
      </c>
      <c r="D3092" s="369">
        <v>364.99</v>
      </c>
    </row>
    <row r="3093" spans="1:4" ht="13.5">
      <c r="A3093" s="202">
        <v>100919</v>
      </c>
      <c r="B3093" s="202" t="s">
        <v>4604</v>
      </c>
      <c r="C3093" s="202" t="s">
        <v>2</v>
      </c>
      <c r="D3093" s="369">
        <v>70.17</v>
      </c>
    </row>
    <row r="3094" spans="1:4" ht="13.5">
      <c r="A3094" s="202">
        <v>100920</v>
      </c>
      <c r="B3094" s="202" t="s">
        <v>4605</v>
      </c>
      <c r="C3094" s="202" t="s">
        <v>2</v>
      </c>
      <c r="D3094" s="369">
        <v>119.06</v>
      </c>
    </row>
    <row r="3095" spans="1:4" ht="13.5">
      <c r="A3095" s="202">
        <v>100921</v>
      </c>
      <c r="B3095" s="202" t="s">
        <v>4606</v>
      </c>
      <c r="C3095" s="202" t="s">
        <v>2</v>
      </c>
      <c r="D3095" s="369">
        <v>75.430000000000007</v>
      </c>
    </row>
    <row r="3096" spans="1:4" ht="13.5">
      <c r="A3096" s="202">
        <v>100922</v>
      </c>
      <c r="B3096" s="202" t="s">
        <v>4607</v>
      </c>
      <c r="C3096" s="202" t="s">
        <v>2</v>
      </c>
      <c r="D3096" s="369">
        <v>54.21</v>
      </c>
    </row>
    <row r="3097" spans="1:4" ht="13.5">
      <c r="A3097" s="202">
        <v>100923</v>
      </c>
      <c r="B3097" s="202" t="s">
        <v>4608</v>
      </c>
      <c r="C3097" s="202" t="s">
        <v>2</v>
      </c>
      <c r="D3097" s="369">
        <v>62.87</v>
      </c>
    </row>
    <row r="3098" spans="1:4" ht="13.5">
      <c r="A3098" s="202">
        <v>103782</v>
      </c>
      <c r="B3098" s="202" t="s">
        <v>9371</v>
      </c>
      <c r="C3098" s="202" t="s">
        <v>2</v>
      </c>
      <c r="D3098" s="369">
        <v>36.909999999999997</v>
      </c>
    </row>
    <row r="3099" spans="1:4" ht="13.5">
      <c r="A3099" s="202">
        <v>101489</v>
      </c>
      <c r="B3099" s="202" t="s">
        <v>17850</v>
      </c>
      <c r="C3099" s="202" t="s">
        <v>2</v>
      </c>
      <c r="D3099" s="370">
        <v>1385.87</v>
      </c>
    </row>
    <row r="3100" spans="1:4" ht="13.5">
      <c r="A3100" s="202">
        <v>101490</v>
      </c>
      <c r="B3100" s="202" t="s">
        <v>17851</v>
      </c>
      <c r="C3100" s="202" t="s">
        <v>2</v>
      </c>
      <c r="D3100" s="370">
        <v>1478.71</v>
      </c>
    </row>
    <row r="3101" spans="1:4" ht="13.5">
      <c r="A3101" s="202">
        <v>101491</v>
      </c>
      <c r="B3101" s="202" t="s">
        <v>17852</v>
      </c>
      <c r="C3101" s="202" t="s">
        <v>2</v>
      </c>
      <c r="D3101" s="370">
        <v>1496.64</v>
      </c>
    </row>
    <row r="3102" spans="1:4" ht="13.5">
      <c r="A3102" s="202">
        <v>101492</v>
      </c>
      <c r="B3102" s="202" t="s">
        <v>17853</v>
      </c>
      <c r="C3102" s="202" t="s">
        <v>2</v>
      </c>
      <c r="D3102" s="370">
        <v>1628.51</v>
      </c>
    </row>
    <row r="3103" spans="1:4" ht="13.5">
      <c r="A3103" s="202">
        <v>101493</v>
      </c>
      <c r="B3103" s="202" t="s">
        <v>17854</v>
      </c>
      <c r="C3103" s="202" t="s">
        <v>2</v>
      </c>
      <c r="D3103" s="370">
        <v>1367.76</v>
      </c>
    </row>
    <row r="3104" spans="1:4" ht="13.5">
      <c r="A3104" s="202">
        <v>101494</v>
      </c>
      <c r="B3104" s="202" t="s">
        <v>17855</v>
      </c>
      <c r="C3104" s="202" t="s">
        <v>2</v>
      </c>
      <c r="D3104" s="370">
        <v>1460.6</v>
      </c>
    </row>
    <row r="3105" spans="1:4" ht="13.5">
      <c r="A3105" s="202">
        <v>101495</v>
      </c>
      <c r="B3105" s="202" t="s">
        <v>17856</v>
      </c>
      <c r="C3105" s="202" t="s">
        <v>2</v>
      </c>
      <c r="D3105" s="370">
        <v>1478.53</v>
      </c>
    </row>
    <row r="3106" spans="1:4" ht="13.5">
      <c r="A3106" s="202">
        <v>101496</v>
      </c>
      <c r="B3106" s="202" t="s">
        <v>17857</v>
      </c>
      <c r="C3106" s="202" t="s">
        <v>2</v>
      </c>
      <c r="D3106" s="370">
        <v>1610.4</v>
      </c>
    </row>
    <row r="3107" spans="1:4" ht="13.5">
      <c r="A3107" s="202">
        <v>101497</v>
      </c>
      <c r="B3107" s="202" t="s">
        <v>17858</v>
      </c>
      <c r="C3107" s="202" t="s">
        <v>2</v>
      </c>
      <c r="D3107" s="370">
        <v>1609.1</v>
      </c>
    </row>
    <row r="3108" spans="1:4" ht="13.5">
      <c r="A3108" s="202">
        <v>101498</v>
      </c>
      <c r="B3108" s="202" t="s">
        <v>17859</v>
      </c>
      <c r="C3108" s="202" t="s">
        <v>2</v>
      </c>
      <c r="D3108" s="370">
        <v>1749.62</v>
      </c>
    </row>
    <row r="3109" spans="1:4" ht="13.5">
      <c r="A3109" s="202">
        <v>101499</v>
      </c>
      <c r="B3109" s="202" t="s">
        <v>17860</v>
      </c>
      <c r="C3109" s="202" t="s">
        <v>2</v>
      </c>
      <c r="D3109" s="370">
        <v>1776.76</v>
      </c>
    </row>
    <row r="3110" spans="1:4" ht="13.5">
      <c r="A3110" s="202">
        <v>101500</v>
      </c>
      <c r="B3110" s="202" t="s">
        <v>17861</v>
      </c>
      <c r="C3110" s="202" t="s">
        <v>2</v>
      </c>
      <c r="D3110" s="370">
        <v>1962.02</v>
      </c>
    </row>
    <row r="3111" spans="1:4" ht="13.5">
      <c r="A3111" s="202">
        <v>101501</v>
      </c>
      <c r="B3111" s="202" t="s">
        <v>17862</v>
      </c>
      <c r="C3111" s="202" t="s">
        <v>2</v>
      </c>
      <c r="D3111" s="370">
        <v>1598.61</v>
      </c>
    </row>
    <row r="3112" spans="1:4" ht="13.5">
      <c r="A3112" s="202">
        <v>101502</v>
      </c>
      <c r="B3112" s="202" t="s">
        <v>17863</v>
      </c>
      <c r="C3112" s="202" t="s">
        <v>2</v>
      </c>
      <c r="D3112" s="370">
        <v>1739.13</v>
      </c>
    </row>
    <row r="3113" spans="1:4" ht="13.5">
      <c r="A3113" s="202">
        <v>101503</v>
      </c>
      <c r="B3113" s="202" t="s">
        <v>17864</v>
      </c>
      <c r="C3113" s="202" t="s">
        <v>2</v>
      </c>
      <c r="D3113" s="370">
        <v>1766.27</v>
      </c>
    </row>
    <row r="3114" spans="1:4" ht="13.5">
      <c r="A3114" s="202">
        <v>101504</v>
      </c>
      <c r="B3114" s="202" t="s">
        <v>17865</v>
      </c>
      <c r="C3114" s="202" t="s">
        <v>2</v>
      </c>
      <c r="D3114" s="370">
        <v>1951.53</v>
      </c>
    </row>
    <row r="3115" spans="1:4" ht="13.5">
      <c r="A3115" s="202">
        <v>101505</v>
      </c>
      <c r="B3115" s="202" t="s">
        <v>17866</v>
      </c>
      <c r="C3115" s="202" t="s">
        <v>2</v>
      </c>
      <c r="D3115" s="370">
        <v>1715.99</v>
      </c>
    </row>
    <row r="3116" spans="1:4" ht="13.5">
      <c r="A3116" s="202">
        <v>101506</v>
      </c>
      <c r="B3116" s="202" t="s">
        <v>17867</v>
      </c>
      <c r="C3116" s="202" t="s">
        <v>2</v>
      </c>
      <c r="D3116" s="370">
        <v>1903.36</v>
      </c>
    </row>
    <row r="3117" spans="1:4" ht="13.5">
      <c r="A3117" s="202">
        <v>101507</v>
      </c>
      <c r="B3117" s="202" t="s">
        <v>17868</v>
      </c>
      <c r="C3117" s="202" t="s">
        <v>2</v>
      </c>
      <c r="D3117" s="370">
        <v>1939.55</v>
      </c>
    </row>
    <row r="3118" spans="1:4" ht="13.5">
      <c r="A3118" s="202">
        <v>101508</v>
      </c>
      <c r="B3118" s="202" t="s">
        <v>17869</v>
      </c>
      <c r="C3118" s="202" t="s">
        <v>2</v>
      </c>
      <c r="D3118" s="370">
        <v>2177.2600000000002</v>
      </c>
    </row>
    <row r="3119" spans="1:4" ht="13.5">
      <c r="A3119" s="202">
        <v>101509</v>
      </c>
      <c r="B3119" s="202" t="s">
        <v>17870</v>
      </c>
      <c r="C3119" s="202" t="s">
        <v>2</v>
      </c>
      <c r="D3119" s="370">
        <v>1846.62</v>
      </c>
    </row>
    <row r="3120" spans="1:4" ht="13.5">
      <c r="A3120" s="202">
        <v>101510</v>
      </c>
      <c r="B3120" s="202" t="s">
        <v>17871</v>
      </c>
      <c r="C3120" s="202" t="s">
        <v>2</v>
      </c>
      <c r="D3120" s="370">
        <v>2033.99</v>
      </c>
    </row>
    <row r="3121" spans="1:4" ht="13.5">
      <c r="A3121" s="202">
        <v>101511</v>
      </c>
      <c r="B3121" s="202" t="s">
        <v>17872</v>
      </c>
      <c r="C3121" s="202" t="s">
        <v>2</v>
      </c>
      <c r="D3121" s="370">
        <v>2070.1799999999998</v>
      </c>
    </row>
    <row r="3122" spans="1:4" ht="13.5">
      <c r="A3122" s="202">
        <v>101512</v>
      </c>
      <c r="B3122" s="202" t="s">
        <v>17873</v>
      </c>
      <c r="C3122" s="202" t="s">
        <v>2</v>
      </c>
      <c r="D3122" s="370">
        <v>2307.89</v>
      </c>
    </row>
    <row r="3123" spans="1:4" ht="13.5">
      <c r="A3123" s="202">
        <v>101513</v>
      </c>
      <c r="B3123" s="202" t="s">
        <v>17874</v>
      </c>
      <c r="C3123" s="202" t="s">
        <v>2</v>
      </c>
      <c r="D3123" s="369">
        <v>762.3</v>
      </c>
    </row>
    <row r="3124" spans="1:4" ht="13.5">
      <c r="A3124" s="202">
        <v>101514</v>
      </c>
      <c r="B3124" s="202" t="s">
        <v>17875</v>
      </c>
      <c r="C3124" s="202" t="s">
        <v>2</v>
      </c>
      <c r="D3124" s="369">
        <v>873.71</v>
      </c>
    </row>
    <row r="3125" spans="1:4" ht="13.5">
      <c r="A3125" s="202">
        <v>101515</v>
      </c>
      <c r="B3125" s="202" t="s">
        <v>17876</v>
      </c>
      <c r="C3125" s="202" t="s">
        <v>2</v>
      </c>
      <c r="D3125" s="369">
        <v>895.23</v>
      </c>
    </row>
    <row r="3126" spans="1:4" ht="13.5">
      <c r="A3126" s="202">
        <v>101516</v>
      </c>
      <c r="B3126" s="202" t="s">
        <v>17877</v>
      </c>
      <c r="C3126" s="202" t="s">
        <v>2</v>
      </c>
      <c r="D3126" s="370">
        <v>1019.97</v>
      </c>
    </row>
    <row r="3127" spans="1:4" ht="13.5">
      <c r="A3127" s="202">
        <v>101517</v>
      </c>
      <c r="B3127" s="202" t="s">
        <v>17878</v>
      </c>
      <c r="C3127" s="202" t="s">
        <v>2</v>
      </c>
      <c r="D3127" s="369">
        <v>744.18</v>
      </c>
    </row>
    <row r="3128" spans="1:4" ht="13.5">
      <c r="A3128" s="202">
        <v>101518</v>
      </c>
      <c r="B3128" s="202" t="s">
        <v>17879</v>
      </c>
      <c r="C3128" s="202" t="s">
        <v>2</v>
      </c>
      <c r="D3128" s="369">
        <v>855.59</v>
      </c>
    </row>
    <row r="3129" spans="1:4" ht="13.5">
      <c r="A3129" s="202">
        <v>101519</v>
      </c>
      <c r="B3129" s="202" t="s">
        <v>17880</v>
      </c>
      <c r="C3129" s="202" t="s">
        <v>2</v>
      </c>
      <c r="D3129" s="369">
        <v>877.11</v>
      </c>
    </row>
    <row r="3130" spans="1:4" ht="13.5">
      <c r="A3130" s="202">
        <v>101520</v>
      </c>
      <c r="B3130" s="202" t="s">
        <v>17881</v>
      </c>
      <c r="C3130" s="202" t="s">
        <v>2</v>
      </c>
      <c r="D3130" s="370">
        <v>1001.85</v>
      </c>
    </row>
    <row r="3131" spans="1:4" ht="13.5">
      <c r="A3131" s="202">
        <v>101521</v>
      </c>
      <c r="B3131" s="202" t="s">
        <v>17882</v>
      </c>
      <c r="C3131" s="202" t="s">
        <v>2</v>
      </c>
      <c r="D3131" s="369">
        <v>999.73</v>
      </c>
    </row>
    <row r="3132" spans="1:4" ht="13.5">
      <c r="A3132" s="202">
        <v>101522</v>
      </c>
      <c r="B3132" s="202" t="s">
        <v>17883</v>
      </c>
      <c r="C3132" s="202" t="s">
        <v>2</v>
      </c>
      <c r="D3132" s="370">
        <v>1166.8399999999999</v>
      </c>
    </row>
    <row r="3133" spans="1:4" ht="13.5">
      <c r="A3133" s="202">
        <v>101523</v>
      </c>
      <c r="B3133" s="202" t="s">
        <v>17884</v>
      </c>
      <c r="C3133" s="202" t="s">
        <v>2</v>
      </c>
      <c r="D3133" s="370">
        <v>1199.1099999999999</v>
      </c>
    </row>
    <row r="3134" spans="1:4" ht="13.5">
      <c r="A3134" s="202">
        <v>101524</v>
      </c>
      <c r="B3134" s="202" t="s">
        <v>17885</v>
      </c>
      <c r="C3134" s="202" t="s">
        <v>2</v>
      </c>
      <c r="D3134" s="370">
        <v>1386.22</v>
      </c>
    </row>
    <row r="3135" spans="1:4" ht="13.5">
      <c r="A3135" s="202">
        <v>101525</v>
      </c>
      <c r="B3135" s="202" t="s">
        <v>17886</v>
      </c>
      <c r="C3135" s="202" t="s">
        <v>2</v>
      </c>
      <c r="D3135" s="369">
        <v>989.23</v>
      </c>
    </row>
    <row r="3136" spans="1:4" ht="13.5">
      <c r="A3136" s="202">
        <v>101526</v>
      </c>
      <c r="B3136" s="202" t="s">
        <v>17887</v>
      </c>
      <c r="C3136" s="202" t="s">
        <v>2</v>
      </c>
      <c r="D3136" s="370">
        <v>1156.3399999999999</v>
      </c>
    </row>
    <row r="3137" spans="1:4" ht="13.5">
      <c r="A3137" s="202">
        <v>101527</v>
      </c>
      <c r="B3137" s="202" t="s">
        <v>17888</v>
      </c>
      <c r="C3137" s="202" t="s">
        <v>2</v>
      </c>
      <c r="D3137" s="370">
        <v>1188.6099999999999</v>
      </c>
    </row>
    <row r="3138" spans="1:4" ht="13.5">
      <c r="A3138" s="202">
        <v>101528</v>
      </c>
      <c r="B3138" s="202" t="s">
        <v>17889</v>
      </c>
      <c r="C3138" s="202" t="s">
        <v>2</v>
      </c>
      <c r="D3138" s="370">
        <v>1375.72</v>
      </c>
    </row>
    <row r="3139" spans="1:4" ht="13.5">
      <c r="A3139" s="202">
        <v>101529</v>
      </c>
      <c r="B3139" s="202" t="s">
        <v>17890</v>
      </c>
      <c r="C3139" s="202" t="s">
        <v>2</v>
      </c>
      <c r="D3139" s="370">
        <v>1122.31</v>
      </c>
    </row>
    <row r="3140" spans="1:4" ht="13.5">
      <c r="A3140" s="202">
        <v>101530</v>
      </c>
      <c r="B3140" s="202" t="s">
        <v>17891</v>
      </c>
      <c r="C3140" s="202" t="s">
        <v>2</v>
      </c>
      <c r="D3140" s="370">
        <v>1345.13</v>
      </c>
    </row>
    <row r="3141" spans="1:4" ht="13.5">
      <c r="A3141" s="202">
        <v>101531</v>
      </c>
      <c r="B3141" s="202" t="s">
        <v>17892</v>
      </c>
      <c r="C3141" s="202" t="s">
        <v>2</v>
      </c>
      <c r="D3141" s="370">
        <v>1388.16</v>
      </c>
    </row>
    <row r="3142" spans="1:4" ht="13.5">
      <c r="A3142" s="202">
        <v>101532</v>
      </c>
      <c r="B3142" s="202" t="s">
        <v>17893</v>
      </c>
      <c r="C3142" s="202" t="s">
        <v>2</v>
      </c>
      <c r="D3142" s="370">
        <v>1637.64</v>
      </c>
    </row>
    <row r="3143" spans="1:4" ht="13.5">
      <c r="A3143" s="202">
        <v>101533</v>
      </c>
      <c r="B3143" s="202" t="s">
        <v>17894</v>
      </c>
      <c r="C3143" s="202" t="s">
        <v>2</v>
      </c>
      <c r="D3143" s="370">
        <v>1252.93</v>
      </c>
    </row>
    <row r="3144" spans="1:4" ht="13.5">
      <c r="A3144" s="202">
        <v>101534</v>
      </c>
      <c r="B3144" s="202" t="s">
        <v>17895</v>
      </c>
      <c r="C3144" s="202" t="s">
        <v>2</v>
      </c>
      <c r="D3144" s="370">
        <v>1475.75</v>
      </c>
    </row>
    <row r="3145" spans="1:4" ht="13.5">
      <c r="A3145" s="202">
        <v>101535</v>
      </c>
      <c r="B3145" s="202" t="s">
        <v>17896</v>
      </c>
      <c r="C3145" s="202" t="s">
        <v>2</v>
      </c>
      <c r="D3145" s="370">
        <v>1518.78</v>
      </c>
    </row>
    <row r="3146" spans="1:4" ht="13.5">
      <c r="A3146" s="202">
        <v>101536</v>
      </c>
      <c r="B3146" s="202" t="s">
        <v>17897</v>
      </c>
      <c r="C3146" s="202" t="s">
        <v>2</v>
      </c>
      <c r="D3146" s="370">
        <v>1768.26</v>
      </c>
    </row>
    <row r="3147" spans="1:4" ht="13.5">
      <c r="A3147" s="202">
        <v>101537</v>
      </c>
      <c r="B3147" s="202" t="s">
        <v>5021</v>
      </c>
      <c r="C3147" s="202" t="s">
        <v>2</v>
      </c>
      <c r="D3147" s="369">
        <v>124.99</v>
      </c>
    </row>
    <row r="3148" spans="1:4" ht="13.5">
      <c r="A3148" s="202">
        <v>101538</v>
      </c>
      <c r="B3148" s="202" t="s">
        <v>5022</v>
      </c>
      <c r="C3148" s="202" t="s">
        <v>2</v>
      </c>
      <c r="D3148" s="369">
        <v>54.32</v>
      </c>
    </row>
    <row r="3149" spans="1:4" ht="13.5">
      <c r="A3149" s="202">
        <v>101539</v>
      </c>
      <c r="B3149" s="202" t="s">
        <v>5023</v>
      </c>
      <c r="C3149" s="202" t="s">
        <v>2</v>
      </c>
      <c r="D3149" s="369">
        <v>89.45</v>
      </c>
    </row>
    <row r="3150" spans="1:4" ht="13.5">
      <c r="A3150" s="202">
        <v>101540</v>
      </c>
      <c r="B3150" s="202" t="s">
        <v>5024</v>
      </c>
      <c r="C3150" s="202" t="s">
        <v>2</v>
      </c>
      <c r="D3150" s="369">
        <v>151.26</v>
      </c>
    </row>
    <row r="3151" spans="1:4" ht="13.5">
      <c r="A3151" s="202">
        <v>101541</v>
      </c>
      <c r="B3151" s="202" t="s">
        <v>5025</v>
      </c>
      <c r="C3151" s="202" t="s">
        <v>2</v>
      </c>
      <c r="D3151" s="369">
        <v>197.17</v>
      </c>
    </row>
    <row r="3152" spans="1:4" ht="13.5">
      <c r="A3152" s="202">
        <v>101542</v>
      </c>
      <c r="B3152" s="202" t="s">
        <v>5026</v>
      </c>
      <c r="C3152" s="202" t="s">
        <v>2</v>
      </c>
      <c r="D3152" s="369">
        <v>40.99</v>
      </c>
    </row>
    <row r="3153" spans="1:4" ht="13.5">
      <c r="A3153" s="202">
        <v>101543</v>
      </c>
      <c r="B3153" s="202" t="s">
        <v>5027</v>
      </c>
      <c r="C3153" s="202" t="s">
        <v>2</v>
      </c>
      <c r="D3153" s="369">
        <v>72.69</v>
      </c>
    </row>
    <row r="3154" spans="1:4" ht="13.5">
      <c r="A3154" s="202">
        <v>101544</v>
      </c>
      <c r="B3154" s="202" t="s">
        <v>5028</v>
      </c>
      <c r="C3154" s="202" t="s">
        <v>2</v>
      </c>
      <c r="D3154" s="369">
        <v>116.45</v>
      </c>
    </row>
    <row r="3155" spans="1:4" ht="13.5">
      <c r="A3155" s="202">
        <v>101545</v>
      </c>
      <c r="B3155" s="202" t="s">
        <v>5029</v>
      </c>
      <c r="C3155" s="202" t="s">
        <v>2</v>
      </c>
      <c r="D3155" s="369">
        <v>169.25</v>
      </c>
    </row>
    <row r="3156" spans="1:4" ht="13.5">
      <c r="A3156" s="202">
        <v>101546</v>
      </c>
      <c r="B3156" s="202" t="s">
        <v>5030</v>
      </c>
      <c r="C3156" s="202" t="s">
        <v>2</v>
      </c>
      <c r="D3156" s="369">
        <v>40.229999999999997</v>
      </c>
    </row>
    <row r="3157" spans="1:4" ht="13.5">
      <c r="A3157" s="202">
        <v>101547</v>
      </c>
      <c r="B3157" s="202" t="s">
        <v>5031</v>
      </c>
      <c r="C3157" s="202" t="s">
        <v>2</v>
      </c>
      <c r="D3157" s="369">
        <v>126.69</v>
      </c>
    </row>
    <row r="3158" spans="1:4" ht="13.5">
      <c r="A3158" s="202">
        <v>101548</v>
      </c>
      <c r="B3158" s="202" t="s">
        <v>5032</v>
      </c>
      <c r="C3158" s="202" t="s">
        <v>2</v>
      </c>
      <c r="D3158" s="369">
        <v>9.74</v>
      </c>
    </row>
    <row r="3159" spans="1:4" ht="13.5">
      <c r="A3159" s="202">
        <v>101549</v>
      </c>
      <c r="B3159" s="202" t="s">
        <v>5033</v>
      </c>
      <c r="C3159" s="202" t="s">
        <v>2</v>
      </c>
      <c r="D3159" s="369">
        <v>19.88</v>
      </c>
    </row>
    <row r="3160" spans="1:4" ht="13.5">
      <c r="A3160" s="202">
        <v>101553</v>
      </c>
      <c r="B3160" s="202" t="s">
        <v>5034</v>
      </c>
      <c r="C3160" s="202" t="s">
        <v>2</v>
      </c>
      <c r="D3160" s="369">
        <v>19.03</v>
      </c>
    </row>
    <row r="3161" spans="1:4" ht="13.5">
      <c r="A3161" s="202">
        <v>101554</v>
      </c>
      <c r="B3161" s="202" t="s">
        <v>5035</v>
      </c>
      <c r="C3161" s="202" t="s">
        <v>2</v>
      </c>
      <c r="D3161" s="369">
        <v>13.58</v>
      </c>
    </row>
    <row r="3162" spans="1:4" ht="13.5">
      <c r="A3162" s="202">
        <v>101555</v>
      </c>
      <c r="B3162" s="202" t="s">
        <v>5036</v>
      </c>
      <c r="C3162" s="202" t="s">
        <v>2</v>
      </c>
      <c r="D3162" s="369">
        <v>8.6199999999999992</v>
      </c>
    </row>
    <row r="3163" spans="1:4" ht="13.5">
      <c r="A3163" s="202">
        <v>101556</v>
      </c>
      <c r="B3163" s="202" t="s">
        <v>5037</v>
      </c>
      <c r="C3163" s="202" t="s">
        <v>2</v>
      </c>
      <c r="D3163" s="369">
        <v>7.83</v>
      </c>
    </row>
    <row r="3164" spans="1:4" ht="13.5">
      <c r="A3164" s="202">
        <v>101560</v>
      </c>
      <c r="B3164" s="202" t="s">
        <v>5038</v>
      </c>
      <c r="C3164" s="202" t="s">
        <v>1</v>
      </c>
      <c r="D3164" s="369">
        <v>9.07</v>
      </c>
    </row>
    <row r="3165" spans="1:4" ht="13.5">
      <c r="A3165" s="202">
        <v>101561</v>
      </c>
      <c r="B3165" s="202" t="s">
        <v>5039</v>
      </c>
      <c r="C3165" s="202" t="s">
        <v>1</v>
      </c>
      <c r="D3165" s="369">
        <v>14.4</v>
      </c>
    </row>
    <row r="3166" spans="1:4" ht="13.5">
      <c r="A3166" s="202">
        <v>101562</v>
      </c>
      <c r="B3166" s="202" t="s">
        <v>5040</v>
      </c>
      <c r="C3166" s="202" t="s">
        <v>1</v>
      </c>
      <c r="D3166" s="369">
        <v>22.28</v>
      </c>
    </row>
    <row r="3167" spans="1:4" ht="13.5">
      <c r="A3167" s="202">
        <v>101563</v>
      </c>
      <c r="B3167" s="202" t="s">
        <v>5041</v>
      </c>
      <c r="C3167" s="202" t="s">
        <v>1</v>
      </c>
      <c r="D3167" s="369">
        <v>31.45</v>
      </c>
    </row>
    <row r="3168" spans="1:4" ht="13.5">
      <c r="A3168" s="202">
        <v>101564</v>
      </c>
      <c r="B3168" s="202" t="s">
        <v>5042</v>
      </c>
      <c r="C3168" s="202" t="s">
        <v>1</v>
      </c>
      <c r="D3168" s="369">
        <v>46.47</v>
      </c>
    </row>
    <row r="3169" spans="1:4" ht="13.5">
      <c r="A3169" s="202">
        <v>101565</v>
      </c>
      <c r="B3169" s="202" t="s">
        <v>5043</v>
      </c>
      <c r="C3169" s="202" t="s">
        <v>1</v>
      </c>
      <c r="D3169" s="369">
        <v>64.98</v>
      </c>
    </row>
    <row r="3170" spans="1:4" ht="13.5">
      <c r="A3170" s="202">
        <v>101567</v>
      </c>
      <c r="B3170" s="202" t="s">
        <v>5044</v>
      </c>
      <c r="C3170" s="202" t="s">
        <v>1</v>
      </c>
      <c r="D3170" s="369">
        <v>84.34</v>
      </c>
    </row>
    <row r="3171" spans="1:4" ht="13.5">
      <c r="A3171" s="202">
        <v>101568</v>
      </c>
      <c r="B3171" s="202" t="s">
        <v>5045</v>
      </c>
      <c r="C3171" s="202" t="s">
        <v>1</v>
      </c>
      <c r="D3171" s="369">
        <v>110.28</v>
      </c>
    </row>
    <row r="3172" spans="1:4" ht="13.5">
      <c r="A3172" s="202">
        <v>101626</v>
      </c>
      <c r="B3172" s="202" t="s">
        <v>5437</v>
      </c>
      <c r="C3172" s="202" t="s">
        <v>2</v>
      </c>
      <c r="D3172" s="369">
        <v>197.38</v>
      </c>
    </row>
    <row r="3173" spans="1:4" ht="13.5">
      <c r="A3173" s="202">
        <v>101627</v>
      </c>
      <c r="B3173" s="202" t="s">
        <v>5438</v>
      </c>
      <c r="C3173" s="202" t="s">
        <v>2</v>
      </c>
      <c r="D3173" s="369">
        <v>307.13</v>
      </c>
    </row>
    <row r="3174" spans="1:4" ht="13.5">
      <c r="A3174" s="202">
        <v>101628</v>
      </c>
      <c r="B3174" s="202" t="s">
        <v>5439</v>
      </c>
      <c r="C3174" s="202" t="s">
        <v>2</v>
      </c>
      <c r="D3174" s="369">
        <v>146.6</v>
      </c>
    </row>
    <row r="3175" spans="1:4" ht="13.5">
      <c r="A3175" s="202">
        <v>101629</v>
      </c>
      <c r="B3175" s="202" t="s">
        <v>5440</v>
      </c>
      <c r="C3175" s="202" t="s">
        <v>2</v>
      </c>
      <c r="D3175" s="369">
        <v>172.75</v>
      </c>
    </row>
    <row r="3176" spans="1:4" ht="13.5">
      <c r="A3176" s="202">
        <v>101630</v>
      </c>
      <c r="B3176" s="202" t="s">
        <v>5441</v>
      </c>
      <c r="C3176" s="202" t="s">
        <v>2</v>
      </c>
      <c r="D3176" s="369">
        <v>80.2</v>
      </c>
    </row>
    <row r="3177" spans="1:4" ht="13.5">
      <c r="A3177" s="202">
        <v>101631</v>
      </c>
      <c r="B3177" s="202" t="s">
        <v>5442</v>
      </c>
      <c r="C3177" s="202" t="s">
        <v>2</v>
      </c>
      <c r="D3177" s="369">
        <v>38.25</v>
      </c>
    </row>
    <row r="3178" spans="1:4" ht="13.5">
      <c r="A3178" s="202">
        <v>101632</v>
      </c>
      <c r="B3178" s="202" t="s">
        <v>5443</v>
      </c>
      <c r="C3178" s="202" t="s">
        <v>2</v>
      </c>
      <c r="D3178" s="369">
        <v>43.93</v>
      </c>
    </row>
    <row r="3179" spans="1:4" ht="13.5">
      <c r="A3179" s="202">
        <v>101633</v>
      </c>
      <c r="B3179" s="202" t="s">
        <v>5444</v>
      </c>
      <c r="C3179" s="202" t="s">
        <v>2</v>
      </c>
      <c r="D3179" s="369">
        <v>109.82</v>
      </c>
    </row>
    <row r="3180" spans="1:4" ht="13.5">
      <c r="A3180" s="202">
        <v>101636</v>
      </c>
      <c r="B3180" s="202" t="s">
        <v>5445</v>
      </c>
      <c r="C3180" s="202" t="s">
        <v>2</v>
      </c>
      <c r="D3180" s="369">
        <v>160.91</v>
      </c>
    </row>
    <row r="3181" spans="1:4" ht="13.5">
      <c r="A3181" s="202">
        <v>101637</v>
      </c>
      <c r="B3181" s="202" t="s">
        <v>5446</v>
      </c>
      <c r="C3181" s="202" t="s">
        <v>2</v>
      </c>
      <c r="D3181" s="369">
        <v>156.19</v>
      </c>
    </row>
    <row r="3182" spans="1:4" ht="13.5">
      <c r="A3182" s="202">
        <v>101640</v>
      </c>
      <c r="B3182" s="202" t="s">
        <v>5447</v>
      </c>
      <c r="C3182" s="202" t="s">
        <v>2</v>
      </c>
      <c r="D3182" s="369">
        <v>102.73</v>
      </c>
    </row>
    <row r="3183" spans="1:4" ht="13.5">
      <c r="A3183" s="202">
        <v>101641</v>
      </c>
      <c r="B3183" s="202" t="s">
        <v>5448</v>
      </c>
      <c r="C3183" s="202" t="s">
        <v>2</v>
      </c>
      <c r="D3183" s="369">
        <v>53.23</v>
      </c>
    </row>
    <row r="3184" spans="1:4" ht="13.5">
      <c r="A3184" s="202">
        <v>101642</v>
      </c>
      <c r="B3184" s="202" t="s">
        <v>5449</v>
      </c>
      <c r="C3184" s="202" t="s">
        <v>2</v>
      </c>
      <c r="D3184" s="369">
        <v>26.72</v>
      </c>
    </row>
    <row r="3185" spans="1:4" ht="13.5">
      <c r="A3185" s="202">
        <v>101643</v>
      </c>
      <c r="B3185" s="202" t="s">
        <v>5450</v>
      </c>
      <c r="C3185" s="202" t="s">
        <v>2</v>
      </c>
      <c r="D3185" s="369">
        <v>46.46</v>
      </c>
    </row>
    <row r="3186" spans="1:4" ht="13.5">
      <c r="A3186" s="202">
        <v>101644</v>
      </c>
      <c r="B3186" s="202" t="s">
        <v>5451</v>
      </c>
      <c r="C3186" s="202" t="s">
        <v>2</v>
      </c>
      <c r="D3186" s="369">
        <v>62.86</v>
      </c>
    </row>
    <row r="3187" spans="1:4" ht="13.5">
      <c r="A3187" s="202">
        <v>101648</v>
      </c>
      <c r="B3187" s="202" t="s">
        <v>5452</v>
      </c>
      <c r="C3187" s="202" t="s">
        <v>2</v>
      </c>
      <c r="D3187" s="369">
        <v>56.14</v>
      </c>
    </row>
    <row r="3188" spans="1:4" ht="13.5">
      <c r="A3188" s="202">
        <v>101649</v>
      </c>
      <c r="B3188" s="202" t="s">
        <v>5453</v>
      </c>
      <c r="C3188" s="202" t="s">
        <v>2</v>
      </c>
      <c r="D3188" s="369">
        <v>64.680000000000007</v>
      </c>
    </row>
    <row r="3189" spans="1:4" ht="13.5">
      <c r="A3189" s="202">
        <v>101650</v>
      </c>
      <c r="B3189" s="202" t="s">
        <v>5454</v>
      </c>
      <c r="C3189" s="202" t="s">
        <v>2</v>
      </c>
      <c r="D3189" s="369">
        <v>75.17</v>
      </c>
    </row>
    <row r="3190" spans="1:4" ht="13.5">
      <c r="A3190" s="202">
        <v>101651</v>
      </c>
      <c r="B3190" s="202" t="s">
        <v>5455</v>
      </c>
      <c r="C3190" s="202" t="s">
        <v>2</v>
      </c>
      <c r="D3190" s="369">
        <v>68.17</v>
      </c>
    </row>
    <row r="3191" spans="1:4" ht="13.5">
      <c r="A3191" s="202">
        <v>101652</v>
      </c>
      <c r="B3191" s="202" t="s">
        <v>5456</v>
      </c>
      <c r="C3191" s="202" t="s">
        <v>2</v>
      </c>
      <c r="D3191" s="369">
        <v>581.64</v>
      </c>
    </row>
    <row r="3192" spans="1:4" ht="13.5">
      <c r="A3192" s="202">
        <v>101653</v>
      </c>
      <c r="B3192" s="202" t="s">
        <v>5457</v>
      </c>
      <c r="C3192" s="202" t="s">
        <v>2</v>
      </c>
      <c r="D3192" s="369">
        <v>306.64999999999998</v>
      </c>
    </row>
    <row r="3193" spans="1:4" ht="13.5">
      <c r="A3193" s="202">
        <v>101654</v>
      </c>
      <c r="B3193" s="202" t="s">
        <v>5458</v>
      </c>
      <c r="C3193" s="202" t="s">
        <v>2</v>
      </c>
      <c r="D3193" s="369">
        <v>264.39999999999998</v>
      </c>
    </row>
    <row r="3194" spans="1:4" ht="13.5">
      <c r="A3194" s="202">
        <v>101655</v>
      </c>
      <c r="B3194" s="202" t="s">
        <v>5459</v>
      </c>
      <c r="C3194" s="202" t="s">
        <v>2</v>
      </c>
      <c r="D3194" s="369">
        <v>421.89</v>
      </c>
    </row>
    <row r="3195" spans="1:4" ht="13.5">
      <c r="A3195" s="202">
        <v>101656</v>
      </c>
      <c r="B3195" s="202" t="s">
        <v>5460</v>
      </c>
      <c r="C3195" s="202" t="s">
        <v>2</v>
      </c>
      <c r="D3195" s="369">
        <v>458.66</v>
      </c>
    </row>
    <row r="3196" spans="1:4" ht="13.5">
      <c r="A3196" s="202">
        <v>101657</v>
      </c>
      <c r="B3196" s="202" t="s">
        <v>5461</v>
      </c>
      <c r="C3196" s="202" t="s">
        <v>2</v>
      </c>
      <c r="D3196" s="369">
        <v>536.99</v>
      </c>
    </row>
    <row r="3197" spans="1:4" ht="13.5">
      <c r="A3197" s="202">
        <v>101658</v>
      </c>
      <c r="B3197" s="202" t="s">
        <v>5462</v>
      </c>
      <c r="C3197" s="202" t="s">
        <v>2</v>
      </c>
      <c r="D3197" s="369">
        <v>698.05</v>
      </c>
    </row>
    <row r="3198" spans="1:4" ht="13.5">
      <c r="A3198" s="202">
        <v>101659</v>
      </c>
      <c r="B3198" s="202" t="s">
        <v>5463</v>
      </c>
      <c r="C3198" s="202" t="s">
        <v>2</v>
      </c>
      <c r="D3198" s="369">
        <v>798.22</v>
      </c>
    </row>
    <row r="3199" spans="1:4" ht="13.5">
      <c r="A3199" s="202">
        <v>101660</v>
      </c>
      <c r="B3199" s="202" t="s">
        <v>5464</v>
      </c>
      <c r="C3199" s="202" t="s">
        <v>2</v>
      </c>
      <c r="D3199" s="370">
        <v>1271.0999999999999</v>
      </c>
    </row>
    <row r="3200" spans="1:4" ht="13.5">
      <c r="A3200" s="202">
        <v>101661</v>
      </c>
      <c r="B3200" s="202" t="s">
        <v>5465</v>
      </c>
      <c r="C3200" s="202" t="s">
        <v>2</v>
      </c>
      <c r="D3200" s="369">
        <v>122.52</v>
      </c>
    </row>
    <row r="3201" spans="1:4" ht="13.5">
      <c r="A3201" s="202">
        <v>101662</v>
      </c>
      <c r="B3201" s="202" t="s">
        <v>5466</v>
      </c>
      <c r="C3201" s="202" t="s">
        <v>2</v>
      </c>
      <c r="D3201" s="369">
        <v>800.88</v>
      </c>
    </row>
    <row r="3202" spans="1:4" ht="13.5">
      <c r="A3202" s="202">
        <v>101663</v>
      </c>
      <c r="B3202" s="202" t="s">
        <v>5467</v>
      </c>
      <c r="C3202" s="202" t="s">
        <v>2</v>
      </c>
      <c r="D3202" s="369">
        <v>28.86</v>
      </c>
    </row>
    <row r="3203" spans="1:4" ht="13.5">
      <c r="A3203" s="202">
        <v>101664</v>
      </c>
      <c r="B3203" s="202" t="s">
        <v>5468</v>
      </c>
      <c r="C3203" s="202" t="s">
        <v>2</v>
      </c>
      <c r="D3203" s="369">
        <v>30.13</v>
      </c>
    </row>
    <row r="3204" spans="1:4" ht="13.5">
      <c r="A3204" s="202">
        <v>101665</v>
      </c>
      <c r="B3204" s="202" t="s">
        <v>5469</v>
      </c>
      <c r="C3204" s="202" t="s">
        <v>2</v>
      </c>
      <c r="D3204" s="369">
        <v>35.58</v>
      </c>
    </row>
    <row r="3205" spans="1:4" ht="13.5">
      <c r="A3205" s="202">
        <v>101666</v>
      </c>
      <c r="B3205" s="202" t="s">
        <v>5470</v>
      </c>
      <c r="C3205" s="202" t="s">
        <v>2</v>
      </c>
      <c r="D3205" s="369">
        <v>451.07</v>
      </c>
    </row>
    <row r="3206" spans="1:4" ht="13.5">
      <c r="A3206" s="202">
        <v>102085</v>
      </c>
      <c r="B3206" s="202" t="s">
        <v>6145</v>
      </c>
      <c r="C3206" s="202" t="s">
        <v>2</v>
      </c>
      <c r="D3206" s="369">
        <v>228.96</v>
      </c>
    </row>
    <row r="3207" spans="1:4" ht="13.5">
      <c r="A3207" s="202">
        <v>100578</v>
      </c>
      <c r="B3207" s="202" t="s">
        <v>3433</v>
      </c>
      <c r="C3207" s="202" t="s">
        <v>2</v>
      </c>
      <c r="D3207" s="369">
        <v>471.5</v>
      </c>
    </row>
    <row r="3208" spans="1:4" ht="13.5">
      <c r="A3208" s="202">
        <v>100579</v>
      </c>
      <c r="B3208" s="202" t="s">
        <v>3434</v>
      </c>
      <c r="C3208" s="202" t="s">
        <v>2</v>
      </c>
      <c r="D3208" s="369">
        <v>516.41</v>
      </c>
    </row>
    <row r="3209" spans="1:4" ht="13.5">
      <c r="A3209" s="202">
        <v>100580</v>
      </c>
      <c r="B3209" s="202" t="s">
        <v>3435</v>
      </c>
      <c r="C3209" s="202" t="s">
        <v>2</v>
      </c>
      <c r="D3209" s="369">
        <v>569.91</v>
      </c>
    </row>
    <row r="3210" spans="1:4" ht="13.5">
      <c r="A3210" s="202">
        <v>100581</v>
      </c>
      <c r="B3210" s="202" t="s">
        <v>3436</v>
      </c>
      <c r="C3210" s="202" t="s">
        <v>2</v>
      </c>
      <c r="D3210" s="369">
        <v>538.64</v>
      </c>
    </row>
    <row r="3211" spans="1:4" ht="13.5">
      <c r="A3211" s="202">
        <v>100582</v>
      </c>
      <c r="B3211" s="202" t="s">
        <v>3437</v>
      </c>
      <c r="C3211" s="202" t="s">
        <v>2</v>
      </c>
      <c r="D3211" s="369">
        <v>635.08000000000004</v>
      </c>
    </row>
    <row r="3212" spans="1:4" ht="13.5">
      <c r="A3212" s="202">
        <v>100583</v>
      </c>
      <c r="B3212" s="202" t="s">
        <v>3438</v>
      </c>
      <c r="C3212" s="202" t="s">
        <v>2</v>
      </c>
      <c r="D3212" s="369">
        <v>562.61</v>
      </c>
    </row>
    <row r="3213" spans="1:4" ht="13.5">
      <c r="A3213" s="202">
        <v>100584</v>
      </c>
      <c r="B3213" s="202" t="s">
        <v>3439</v>
      </c>
      <c r="C3213" s="202" t="s">
        <v>2</v>
      </c>
      <c r="D3213" s="369">
        <v>620.6</v>
      </c>
    </row>
    <row r="3214" spans="1:4" ht="13.5">
      <c r="A3214" s="202">
        <v>100585</v>
      </c>
      <c r="B3214" s="202" t="s">
        <v>3440</v>
      </c>
      <c r="C3214" s="202" t="s">
        <v>2</v>
      </c>
      <c r="D3214" s="369">
        <v>609.08000000000004</v>
      </c>
    </row>
    <row r="3215" spans="1:4" ht="13.5">
      <c r="A3215" s="202">
        <v>100586</v>
      </c>
      <c r="B3215" s="202" t="s">
        <v>3441</v>
      </c>
      <c r="C3215" s="202" t="s">
        <v>2</v>
      </c>
      <c r="D3215" s="369">
        <v>701.48</v>
      </c>
    </row>
    <row r="3216" spans="1:4" ht="13.5">
      <c r="A3216" s="202">
        <v>100587</v>
      </c>
      <c r="B3216" s="202" t="s">
        <v>3442</v>
      </c>
      <c r="C3216" s="202" t="s">
        <v>2</v>
      </c>
      <c r="D3216" s="369">
        <v>657.37</v>
      </c>
    </row>
    <row r="3217" spans="1:4" ht="13.5">
      <c r="A3217" s="202">
        <v>100588</v>
      </c>
      <c r="B3217" s="202" t="s">
        <v>3443</v>
      </c>
      <c r="C3217" s="202" t="s">
        <v>2</v>
      </c>
      <c r="D3217" s="369">
        <v>729.2</v>
      </c>
    </row>
    <row r="3218" spans="1:4" ht="13.5">
      <c r="A3218" s="202">
        <v>100589</v>
      </c>
      <c r="B3218" s="202" t="s">
        <v>3444</v>
      </c>
      <c r="C3218" s="202" t="s">
        <v>2</v>
      </c>
      <c r="D3218" s="369">
        <v>731.35</v>
      </c>
    </row>
    <row r="3219" spans="1:4" ht="13.5">
      <c r="A3219" s="202">
        <v>100590</v>
      </c>
      <c r="B3219" s="202" t="s">
        <v>3445</v>
      </c>
      <c r="C3219" s="202" t="s">
        <v>2</v>
      </c>
      <c r="D3219" s="369">
        <v>802.34</v>
      </c>
    </row>
    <row r="3220" spans="1:4" ht="13.5">
      <c r="A3220" s="202">
        <v>100591</v>
      </c>
      <c r="B3220" s="202" t="s">
        <v>3446</v>
      </c>
      <c r="C3220" s="202" t="s">
        <v>2</v>
      </c>
      <c r="D3220" s="369">
        <v>724.5</v>
      </c>
    </row>
    <row r="3221" spans="1:4" ht="13.5">
      <c r="A3221" s="202">
        <v>100592</v>
      </c>
      <c r="B3221" s="202" t="s">
        <v>3447</v>
      </c>
      <c r="C3221" s="202" t="s">
        <v>2</v>
      </c>
      <c r="D3221" s="369">
        <v>783.32</v>
      </c>
    </row>
    <row r="3222" spans="1:4" ht="13.5">
      <c r="A3222" s="202">
        <v>100593</v>
      </c>
      <c r="B3222" s="202" t="s">
        <v>3448</v>
      </c>
      <c r="C3222" s="202" t="s">
        <v>2</v>
      </c>
      <c r="D3222" s="369">
        <v>776.01</v>
      </c>
    </row>
    <row r="3223" spans="1:4" ht="13.5">
      <c r="A3223" s="202">
        <v>100594</v>
      </c>
      <c r="B3223" s="202" t="s">
        <v>3449</v>
      </c>
      <c r="C3223" s="202" t="s">
        <v>2</v>
      </c>
      <c r="D3223" s="369">
        <v>875.73</v>
      </c>
    </row>
    <row r="3224" spans="1:4" ht="13.5">
      <c r="A3224" s="202">
        <v>100595</v>
      </c>
      <c r="B3224" s="202" t="s">
        <v>3450</v>
      </c>
      <c r="C3224" s="202" t="s">
        <v>2</v>
      </c>
      <c r="D3224" s="369">
        <v>930.55</v>
      </c>
    </row>
    <row r="3225" spans="1:4" ht="13.5">
      <c r="A3225" s="202">
        <v>100596</v>
      </c>
      <c r="B3225" s="202" t="s">
        <v>3451</v>
      </c>
      <c r="C3225" s="202" t="s">
        <v>2</v>
      </c>
      <c r="D3225" s="370">
        <v>1065.0899999999999</v>
      </c>
    </row>
    <row r="3226" spans="1:4" ht="13.5">
      <c r="A3226" s="202">
        <v>100597</v>
      </c>
      <c r="B3226" s="202" t="s">
        <v>3452</v>
      </c>
      <c r="C3226" s="202" t="s">
        <v>2</v>
      </c>
      <c r="D3226" s="370">
        <v>1079.3499999999999</v>
      </c>
    </row>
    <row r="3227" spans="1:4" ht="13.5">
      <c r="A3227" s="202">
        <v>100598</v>
      </c>
      <c r="B3227" s="202" t="s">
        <v>3453</v>
      </c>
      <c r="C3227" s="202" t="s">
        <v>2</v>
      </c>
      <c r="D3227" s="370">
        <v>1190.27</v>
      </c>
    </row>
    <row r="3228" spans="1:4" ht="13.5">
      <c r="A3228" s="202">
        <v>100599</v>
      </c>
      <c r="B3228" s="202" t="s">
        <v>3454</v>
      </c>
      <c r="C3228" s="202" t="s">
        <v>2</v>
      </c>
      <c r="D3228" s="369">
        <v>487.24</v>
      </c>
    </row>
    <row r="3229" spans="1:4" ht="13.5">
      <c r="A3229" s="202">
        <v>100600</v>
      </c>
      <c r="B3229" s="202" t="s">
        <v>3455</v>
      </c>
      <c r="C3229" s="202" t="s">
        <v>2</v>
      </c>
      <c r="D3229" s="369">
        <v>584.5</v>
      </c>
    </row>
    <row r="3230" spans="1:4" ht="13.5">
      <c r="A3230" s="202">
        <v>100601</v>
      </c>
      <c r="B3230" s="202" t="s">
        <v>3456</v>
      </c>
      <c r="C3230" s="202" t="s">
        <v>2</v>
      </c>
      <c r="D3230" s="369">
        <v>748.23</v>
      </c>
    </row>
    <row r="3231" spans="1:4" ht="13.5">
      <c r="A3231" s="202">
        <v>100602</v>
      </c>
      <c r="B3231" s="202" t="s">
        <v>3457</v>
      </c>
      <c r="C3231" s="202" t="s">
        <v>2</v>
      </c>
      <c r="D3231" s="369">
        <v>952.51</v>
      </c>
    </row>
    <row r="3232" spans="1:4" ht="13.5">
      <c r="A3232" s="202">
        <v>100603</v>
      </c>
      <c r="B3232" s="202" t="s">
        <v>3458</v>
      </c>
      <c r="C3232" s="202" t="s">
        <v>2</v>
      </c>
      <c r="D3232" s="370">
        <v>1478.19</v>
      </c>
    </row>
    <row r="3233" spans="1:4" ht="13.5">
      <c r="A3233" s="202">
        <v>100604</v>
      </c>
      <c r="B3233" s="202" t="s">
        <v>3459</v>
      </c>
      <c r="C3233" s="202" t="s">
        <v>2</v>
      </c>
      <c r="D3233" s="369">
        <v>619.54</v>
      </c>
    </row>
    <row r="3234" spans="1:4" ht="13.5">
      <c r="A3234" s="202">
        <v>100605</v>
      </c>
      <c r="B3234" s="202" t="s">
        <v>3460</v>
      </c>
      <c r="C3234" s="202" t="s">
        <v>2</v>
      </c>
      <c r="D3234" s="369">
        <v>997.32</v>
      </c>
    </row>
    <row r="3235" spans="1:4" ht="13.5">
      <c r="A3235" s="202">
        <v>100606</v>
      </c>
      <c r="B3235" s="202" t="s">
        <v>3461</v>
      </c>
      <c r="C3235" s="202" t="s">
        <v>2</v>
      </c>
      <c r="D3235" s="370">
        <v>1535.65</v>
      </c>
    </row>
    <row r="3236" spans="1:4" ht="13.5">
      <c r="A3236" s="202">
        <v>100607</v>
      </c>
      <c r="B3236" s="202" t="s">
        <v>3462</v>
      </c>
      <c r="C3236" s="202" t="s">
        <v>2</v>
      </c>
      <c r="D3236" s="369">
        <v>636.14</v>
      </c>
    </row>
    <row r="3237" spans="1:4" ht="13.5">
      <c r="A3237" s="202">
        <v>100608</v>
      </c>
      <c r="B3237" s="202" t="s">
        <v>3463</v>
      </c>
      <c r="C3237" s="202" t="s">
        <v>2</v>
      </c>
      <c r="D3237" s="370">
        <v>1019.4</v>
      </c>
    </row>
    <row r="3238" spans="1:4" ht="13.5">
      <c r="A3238" s="202">
        <v>100609</v>
      </c>
      <c r="B3238" s="202" t="s">
        <v>3464</v>
      </c>
      <c r="C3238" s="202" t="s">
        <v>2</v>
      </c>
      <c r="D3238" s="370">
        <v>1566.53</v>
      </c>
    </row>
    <row r="3239" spans="1:4" ht="13.5">
      <c r="A3239" s="202">
        <v>100610</v>
      </c>
      <c r="B3239" s="202" t="s">
        <v>3465</v>
      </c>
      <c r="C3239" s="202" t="s">
        <v>2</v>
      </c>
      <c r="D3239" s="369">
        <v>652.66</v>
      </c>
    </row>
    <row r="3240" spans="1:4" ht="13.5">
      <c r="A3240" s="202">
        <v>100611</v>
      </c>
      <c r="B3240" s="202" t="s">
        <v>3466</v>
      </c>
      <c r="C3240" s="202" t="s">
        <v>2</v>
      </c>
      <c r="D3240" s="369">
        <v>825.05</v>
      </c>
    </row>
    <row r="3241" spans="1:4" ht="13.5">
      <c r="A3241" s="202">
        <v>100612</v>
      </c>
      <c r="B3241" s="202" t="s">
        <v>3467</v>
      </c>
      <c r="C3241" s="202" t="s">
        <v>2</v>
      </c>
      <c r="D3241" s="370">
        <v>1041.03</v>
      </c>
    </row>
    <row r="3242" spans="1:4" ht="13.5">
      <c r="A3242" s="202">
        <v>100613</v>
      </c>
      <c r="B3242" s="202" t="s">
        <v>3468</v>
      </c>
      <c r="C3242" s="202" t="s">
        <v>2</v>
      </c>
      <c r="D3242" s="370">
        <v>1596.65</v>
      </c>
    </row>
    <row r="3243" spans="1:4" ht="13.5">
      <c r="A3243" s="202">
        <v>100614</v>
      </c>
      <c r="B3243" s="202" t="s">
        <v>3469</v>
      </c>
      <c r="C3243" s="202" t="s">
        <v>2</v>
      </c>
      <c r="D3243" s="369">
        <v>862.71</v>
      </c>
    </row>
    <row r="3244" spans="1:4" ht="13.5">
      <c r="A3244" s="202">
        <v>100615</v>
      </c>
      <c r="B3244" s="202" t="s">
        <v>3470</v>
      </c>
      <c r="C3244" s="202" t="s">
        <v>2</v>
      </c>
      <c r="D3244" s="370">
        <v>1083.97</v>
      </c>
    </row>
    <row r="3245" spans="1:4" ht="13.5">
      <c r="A3245" s="202">
        <v>100616</v>
      </c>
      <c r="B3245" s="202" t="s">
        <v>3471</v>
      </c>
      <c r="C3245" s="202" t="s">
        <v>2</v>
      </c>
      <c r="D3245" s="370">
        <v>1660.18</v>
      </c>
    </row>
    <row r="3246" spans="1:4" ht="13.5">
      <c r="A3246" s="202">
        <v>100617</v>
      </c>
      <c r="B3246" s="202" t="s">
        <v>3472</v>
      </c>
      <c r="C3246" s="202" t="s">
        <v>2</v>
      </c>
      <c r="D3246" s="370">
        <v>1126.73</v>
      </c>
    </row>
    <row r="3247" spans="1:4" ht="13.5">
      <c r="A3247" s="202">
        <v>100618</v>
      </c>
      <c r="B3247" s="202" t="s">
        <v>3473</v>
      </c>
      <c r="C3247" s="202" t="s">
        <v>2</v>
      </c>
      <c r="D3247" s="370">
        <v>1728.48</v>
      </c>
    </row>
    <row r="3248" spans="1:4" ht="13.5">
      <c r="A3248" s="202">
        <v>100619</v>
      </c>
      <c r="B3248" s="202" t="s">
        <v>3474</v>
      </c>
      <c r="C3248" s="202" t="s">
        <v>2</v>
      </c>
      <c r="D3248" s="369">
        <v>588.83000000000004</v>
      </c>
    </row>
    <row r="3249" spans="1:4" ht="13.5">
      <c r="A3249" s="202">
        <v>100620</v>
      </c>
      <c r="B3249" s="202" t="s">
        <v>3475</v>
      </c>
      <c r="C3249" s="202" t="s">
        <v>2</v>
      </c>
      <c r="D3249" s="370">
        <v>2763.42</v>
      </c>
    </row>
    <row r="3250" spans="1:4" ht="13.5">
      <c r="A3250" s="202">
        <v>100621</v>
      </c>
      <c r="B3250" s="202" t="s">
        <v>3476</v>
      </c>
      <c r="C3250" s="202" t="s">
        <v>2</v>
      </c>
      <c r="D3250" s="370">
        <v>3232.71</v>
      </c>
    </row>
    <row r="3251" spans="1:4" ht="13.5">
      <c r="A3251" s="202">
        <v>100622</v>
      </c>
      <c r="B3251" s="202" t="s">
        <v>3477</v>
      </c>
      <c r="C3251" s="202" t="s">
        <v>2</v>
      </c>
      <c r="D3251" s="370">
        <v>2440.62</v>
      </c>
    </row>
    <row r="3252" spans="1:4" ht="13.5">
      <c r="A3252" s="202">
        <v>100623</v>
      </c>
      <c r="B3252" s="202" t="s">
        <v>3478</v>
      </c>
      <c r="C3252" s="202" t="s">
        <v>2</v>
      </c>
      <c r="D3252" s="370">
        <v>2642.6</v>
      </c>
    </row>
    <row r="3253" spans="1:4" ht="13.5">
      <c r="A3253" s="202">
        <v>97600</v>
      </c>
      <c r="B3253" s="202" t="s">
        <v>4609</v>
      </c>
      <c r="C3253" s="202" t="s">
        <v>2</v>
      </c>
      <c r="D3253" s="369">
        <v>366.98</v>
      </c>
    </row>
    <row r="3254" spans="1:4" ht="13.5">
      <c r="A3254" s="202">
        <v>97601</v>
      </c>
      <c r="B3254" s="202" t="s">
        <v>4610</v>
      </c>
      <c r="C3254" s="202" t="s">
        <v>2</v>
      </c>
      <c r="D3254" s="369">
        <v>386.72</v>
      </c>
    </row>
    <row r="3255" spans="1:4" ht="13.5">
      <c r="A3255" s="202">
        <v>97605</v>
      </c>
      <c r="B3255" s="202" t="s">
        <v>4611</v>
      </c>
      <c r="C3255" s="202" t="s">
        <v>2</v>
      </c>
      <c r="D3255" s="369">
        <v>104.71</v>
      </c>
    </row>
    <row r="3256" spans="1:4" ht="13.5">
      <c r="A3256" s="202">
        <v>97606</v>
      </c>
      <c r="B3256" s="202" t="s">
        <v>4612</v>
      </c>
      <c r="C3256" s="202" t="s">
        <v>2</v>
      </c>
      <c r="D3256" s="369">
        <v>114.11</v>
      </c>
    </row>
    <row r="3257" spans="1:4" ht="13.5">
      <c r="A3257" s="202">
        <v>97607</v>
      </c>
      <c r="B3257" s="202" t="s">
        <v>4613</v>
      </c>
      <c r="C3257" s="202" t="s">
        <v>2</v>
      </c>
      <c r="D3257" s="369">
        <v>126.74</v>
      </c>
    </row>
    <row r="3258" spans="1:4" ht="13.5">
      <c r="A3258" s="202">
        <v>97608</v>
      </c>
      <c r="B3258" s="202" t="s">
        <v>4614</v>
      </c>
      <c r="C3258" s="202" t="s">
        <v>2</v>
      </c>
      <c r="D3258" s="369">
        <v>136.13999999999999</v>
      </c>
    </row>
    <row r="3259" spans="1:4" ht="13.5">
      <c r="A3259" s="202">
        <v>102102</v>
      </c>
      <c r="B3259" s="202" t="s">
        <v>6146</v>
      </c>
      <c r="C3259" s="202" t="s">
        <v>2</v>
      </c>
      <c r="D3259" s="370">
        <v>10870.47</v>
      </c>
    </row>
    <row r="3260" spans="1:4" ht="13.5">
      <c r="A3260" s="202">
        <v>102103</v>
      </c>
      <c r="B3260" s="202" t="s">
        <v>6147</v>
      </c>
      <c r="C3260" s="202" t="s">
        <v>2</v>
      </c>
      <c r="D3260" s="370">
        <v>12094.72</v>
      </c>
    </row>
    <row r="3261" spans="1:4" ht="13.5">
      <c r="A3261" s="202">
        <v>102104</v>
      </c>
      <c r="B3261" s="202" t="s">
        <v>6148</v>
      </c>
      <c r="C3261" s="202" t="s">
        <v>2</v>
      </c>
      <c r="D3261" s="370">
        <v>15507.69</v>
      </c>
    </row>
    <row r="3262" spans="1:4" ht="13.5">
      <c r="A3262" s="202">
        <v>102105</v>
      </c>
      <c r="B3262" s="202" t="s">
        <v>6149</v>
      </c>
      <c r="C3262" s="202" t="s">
        <v>2</v>
      </c>
      <c r="D3262" s="370">
        <v>19053.849999999999</v>
      </c>
    </row>
    <row r="3263" spans="1:4" ht="13.5">
      <c r="A3263" s="202">
        <v>102106</v>
      </c>
      <c r="B3263" s="202" t="s">
        <v>6150</v>
      </c>
      <c r="C3263" s="202" t="s">
        <v>2</v>
      </c>
      <c r="D3263" s="370">
        <v>23893.33</v>
      </c>
    </row>
    <row r="3264" spans="1:4" ht="13.5">
      <c r="A3264" s="202">
        <v>102107</v>
      </c>
      <c r="B3264" s="202" t="s">
        <v>6151</v>
      </c>
      <c r="C3264" s="202" t="s">
        <v>2</v>
      </c>
      <c r="D3264" s="370">
        <v>33330.11</v>
      </c>
    </row>
    <row r="3265" spans="1:4" ht="13.5">
      <c r="A3265" s="202">
        <v>102108</v>
      </c>
      <c r="B3265" s="202" t="s">
        <v>6152</v>
      </c>
      <c r="C3265" s="202" t="s">
        <v>2</v>
      </c>
      <c r="D3265" s="370">
        <v>38808.82</v>
      </c>
    </row>
    <row r="3266" spans="1:4" ht="13.5">
      <c r="A3266" s="202">
        <v>102109</v>
      </c>
      <c r="B3266" s="202" t="s">
        <v>6153</v>
      </c>
      <c r="C3266" s="202" t="s">
        <v>2</v>
      </c>
      <c r="D3266" s="369">
        <v>70.790000000000006</v>
      </c>
    </row>
    <row r="3267" spans="1:4" ht="13.5">
      <c r="A3267" s="202">
        <v>102110</v>
      </c>
      <c r="B3267" s="202" t="s">
        <v>6154</v>
      </c>
      <c r="C3267" s="202" t="s">
        <v>2</v>
      </c>
      <c r="D3267" s="369">
        <v>226.87</v>
      </c>
    </row>
    <row r="3268" spans="1:4" ht="13.5">
      <c r="A3268" s="202">
        <v>103654</v>
      </c>
      <c r="B3268" s="202" t="s">
        <v>9373</v>
      </c>
      <c r="C3268" s="202" t="s">
        <v>2</v>
      </c>
      <c r="D3268" s="370">
        <v>62837.48</v>
      </c>
    </row>
    <row r="3269" spans="1:4" ht="13.5">
      <c r="A3269" s="202">
        <v>103655</v>
      </c>
      <c r="B3269" s="202" t="s">
        <v>9374</v>
      </c>
      <c r="C3269" s="202" t="s">
        <v>2</v>
      </c>
      <c r="D3269" s="370">
        <v>86071.92</v>
      </c>
    </row>
    <row r="3270" spans="1:4" ht="13.5">
      <c r="A3270" s="202">
        <v>103656</v>
      </c>
      <c r="B3270" s="202" t="s">
        <v>9375</v>
      </c>
      <c r="C3270" s="202" t="s">
        <v>2</v>
      </c>
      <c r="D3270" s="370">
        <v>120329.93</v>
      </c>
    </row>
    <row r="3271" spans="1:4" ht="13.5">
      <c r="A3271" s="202">
        <v>104473</v>
      </c>
      <c r="B3271" s="202" t="s">
        <v>17898</v>
      </c>
      <c r="C3271" s="202" t="s">
        <v>2</v>
      </c>
      <c r="D3271" s="369">
        <v>169.69</v>
      </c>
    </row>
    <row r="3272" spans="1:4" ht="13.5">
      <c r="A3272" s="202">
        <v>104474</v>
      </c>
      <c r="B3272" s="202" t="s">
        <v>17899</v>
      </c>
      <c r="C3272" s="202" t="s">
        <v>2</v>
      </c>
      <c r="D3272" s="369">
        <v>360.91</v>
      </c>
    </row>
    <row r="3273" spans="1:4" ht="13.5">
      <c r="A3273" s="202">
        <v>104475</v>
      </c>
      <c r="B3273" s="202" t="s">
        <v>17900</v>
      </c>
      <c r="C3273" s="202" t="s">
        <v>2</v>
      </c>
      <c r="D3273" s="369">
        <v>144.66999999999999</v>
      </c>
    </row>
    <row r="3274" spans="1:4" ht="13.5">
      <c r="A3274" s="202">
        <v>104476</v>
      </c>
      <c r="B3274" s="202" t="s">
        <v>17901</v>
      </c>
      <c r="C3274" s="202" t="s">
        <v>2</v>
      </c>
      <c r="D3274" s="369">
        <v>185.57</v>
      </c>
    </row>
    <row r="3275" spans="1:4" ht="13.5">
      <c r="A3275" s="202">
        <v>104477</v>
      </c>
      <c r="B3275" s="202" t="s">
        <v>17902</v>
      </c>
      <c r="C3275" s="202" t="s">
        <v>2</v>
      </c>
      <c r="D3275" s="369">
        <v>140.88</v>
      </c>
    </row>
    <row r="3276" spans="1:4" ht="13.5">
      <c r="A3276" s="202">
        <v>104478</v>
      </c>
      <c r="B3276" s="202" t="s">
        <v>17903</v>
      </c>
      <c r="C3276" s="202" t="s">
        <v>2</v>
      </c>
      <c r="D3276" s="369">
        <v>309.89999999999998</v>
      </c>
    </row>
    <row r="3277" spans="1:4" ht="13.5">
      <c r="A3277" s="202">
        <v>104479</v>
      </c>
      <c r="B3277" s="202" t="s">
        <v>17904</v>
      </c>
      <c r="C3277" s="202" t="s">
        <v>2</v>
      </c>
      <c r="D3277" s="369">
        <v>124.16</v>
      </c>
    </row>
    <row r="3278" spans="1:4" ht="13.5">
      <c r="A3278" s="202">
        <v>104480</v>
      </c>
      <c r="B3278" s="202" t="s">
        <v>17905</v>
      </c>
      <c r="C3278" s="202" t="s">
        <v>2</v>
      </c>
      <c r="D3278" s="369">
        <v>140.69999999999999</v>
      </c>
    </row>
    <row r="3279" spans="1:4" ht="13.5">
      <c r="A3279" s="202">
        <v>104481</v>
      </c>
      <c r="B3279" s="202" t="s">
        <v>17906</v>
      </c>
      <c r="C3279" s="202" t="s">
        <v>2</v>
      </c>
      <c r="D3279" s="369">
        <v>324.94</v>
      </c>
    </row>
    <row r="3280" spans="1:4" ht="13.5">
      <c r="A3280" s="202">
        <v>96973</v>
      </c>
      <c r="B3280" s="202" t="s">
        <v>19268</v>
      </c>
      <c r="C3280" s="202" t="s">
        <v>1</v>
      </c>
      <c r="D3280" s="369">
        <v>65.05</v>
      </c>
    </row>
    <row r="3281" spans="1:4" ht="13.5">
      <c r="A3281" s="202">
        <v>96974</v>
      </c>
      <c r="B3281" s="202" t="s">
        <v>19269</v>
      </c>
      <c r="C3281" s="202" t="s">
        <v>1</v>
      </c>
      <c r="D3281" s="369">
        <v>83.59</v>
      </c>
    </row>
    <row r="3282" spans="1:4" ht="13.5">
      <c r="A3282" s="202">
        <v>96975</v>
      </c>
      <c r="B3282" s="202" t="s">
        <v>19270</v>
      </c>
      <c r="C3282" s="202" t="s">
        <v>1</v>
      </c>
      <c r="D3282" s="369">
        <v>103.03</v>
      </c>
    </row>
    <row r="3283" spans="1:4" ht="13.5">
      <c r="A3283" s="202">
        <v>96976</v>
      </c>
      <c r="B3283" s="202" t="s">
        <v>19271</v>
      </c>
      <c r="C3283" s="202" t="s">
        <v>1</v>
      </c>
      <c r="D3283" s="369">
        <v>134.86000000000001</v>
      </c>
    </row>
    <row r="3284" spans="1:4" ht="13.5">
      <c r="A3284" s="202">
        <v>96977</v>
      </c>
      <c r="B3284" s="202" t="s">
        <v>19272</v>
      </c>
      <c r="C3284" s="202" t="s">
        <v>1</v>
      </c>
      <c r="D3284" s="369">
        <v>51.04</v>
      </c>
    </row>
    <row r="3285" spans="1:4" ht="13.5">
      <c r="A3285" s="202">
        <v>96978</v>
      </c>
      <c r="B3285" s="202" t="s">
        <v>19273</v>
      </c>
      <c r="C3285" s="202" t="s">
        <v>1</v>
      </c>
      <c r="D3285" s="369">
        <v>67.209999999999994</v>
      </c>
    </row>
    <row r="3286" spans="1:4" ht="13.5">
      <c r="A3286" s="202">
        <v>96979</v>
      </c>
      <c r="B3286" s="202" t="s">
        <v>19274</v>
      </c>
      <c r="C3286" s="202" t="s">
        <v>1</v>
      </c>
      <c r="D3286" s="369">
        <v>96.08</v>
      </c>
    </row>
    <row r="3287" spans="1:4" ht="13.5">
      <c r="A3287" s="202">
        <v>96984</v>
      </c>
      <c r="B3287" s="202" t="s">
        <v>19275</v>
      </c>
      <c r="C3287" s="202" t="s">
        <v>2</v>
      </c>
      <c r="D3287" s="369">
        <v>56.08</v>
      </c>
    </row>
    <row r="3288" spans="1:4" ht="13.5">
      <c r="A3288" s="202">
        <v>96985</v>
      </c>
      <c r="B3288" s="202" t="s">
        <v>19276</v>
      </c>
      <c r="C3288" s="202" t="s">
        <v>2</v>
      </c>
      <c r="D3288" s="369">
        <v>81</v>
      </c>
    </row>
    <row r="3289" spans="1:4" ht="13.5">
      <c r="A3289" s="202">
        <v>96986</v>
      </c>
      <c r="B3289" s="202" t="s">
        <v>19277</v>
      </c>
      <c r="C3289" s="202" t="s">
        <v>2</v>
      </c>
      <c r="D3289" s="369">
        <v>120.98</v>
      </c>
    </row>
    <row r="3290" spans="1:4" ht="13.5">
      <c r="A3290" s="202">
        <v>96987</v>
      </c>
      <c r="B3290" s="202" t="s">
        <v>19278</v>
      </c>
      <c r="C3290" s="202" t="s">
        <v>2</v>
      </c>
      <c r="D3290" s="369">
        <v>115.66</v>
      </c>
    </row>
    <row r="3291" spans="1:4" ht="13.5">
      <c r="A3291" s="202">
        <v>96988</v>
      </c>
      <c r="B3291" s="202" t="s">
        <v>19279</v>
      </c>
      <c r="C3291" s="202" t="s">
        <v>2</v>
      </c>
      <c r="D3291" s="369">
        <v>133.72999999999999</v>
      </c>
    </row>
    <row r="3292" spans="1:4" ht="13.5">
      <c r="A3292" s="202">
        <v>96989</v>
      </c>
      <c r="B3292" s="202" t="s">
        <v>19280</v>
      </c>
      <c r="C3292" s="202" t="s">
        <v>2</v>
      </c>
      <c r="D3292" s="369">
        <v>111.88</v>
      </c>
    </row>
    <row r="3293" spans="1:4" ht="13.5">
      <c r="A3293" s="202">
        <v>98463</v>
      </c>
      <c r="B3293" s="202" t="s">
        <v>19281</v>
      </c>
      <c r="C3293" s="202" t="s">
        <v>2</v>
      </c>
      <c r="D3293" s="369">
        <v>25.3</v>
      </c>
    </row>
    <row r="3294" spans="1:4" ht="13.5">
      <c r="A3294" s="202">
        <v>104746</v>
      </c>
      <c r="B3294" s="202" t="s">
        <v>19282</v>
      </c>
      <c r="C3294" s="202" t="s">
        <v>2</v>
      </c>
      <c r="D3294" s="369">
        <v>25.04</v>
      </c>
    </row>
    <row r="3295" spans="1:4" ht="13.5">
      <c r="A3295" s="202">
        <v>104749</v>
      </c>
      <c r="B3295" s="202" t="s">
        <v>19283</v>
      </c>
      <c r="C3295" s="202" t="s">
        <v>2</v>
      </c>
      <c r="D3295" s="369">
        <v>20.53</v>
      </c>
    </row>
    <row r="3296" spans="1:4" ht="13.5">
      <c r="A3296" s="202">
        <v>104750</v>
      </c>
      <c r="B3296" s="202" t="s">
        <v>19284</v>
      </c>
      <c r="C3296" s="202" t="s">
        <v>2</v>
      </c>
      <c r="D3296" s="369">
        <v>16.61</v>
      </c>
    </row>
    <row r="3297" spans="1:4" ht="13.5">
      <c r="A3297" s="202">
        <v>104751</v>
      </c>
      <c r="B3297" s="202" t="s">
        <v>19285</v>
      </c>
      <c r="C3297" s="202" t="s">
        <v>2</v>
      </c>
      <c r="D3297" s="369">
        <v>23.33</v>
      </c>
    </row>
    <row r="3298" spans="1:4" ht="13.5">
      <c r="A3298" s="202">
        <v>104752</v>
      </c>
      <c r="B3298" s="202" t="s">
        <v>19286</v>
      </c>
      <c r="C3298" s="202" t="s">
        <v>2</v>
      </c>
      <c r="D3298" s="369">
        <v>20.67</v>
      </c>
    </row>
    <row r="3299" spans="1:4" ht="13.5">
      <c r="A3299" s="202">
        <v>104753</v>
      </c>
      <c r="B3299" s="202" t="s">
        <v>19287</v>
      </c>
      <c r="C3299" s="202" t="s">
        <v>2</v>
      </c>
      <c r="D3299" s="369">
        <v>24.89</v>
      </c>
    </row>
    <row r="3300" spans="1:4" ht="13.5">
      <c r="A3300" s="202">
        <v>104754</v>
      </c>
      <c r="B3300" s="202" t="s">
        <v>19288</v>
      </c>
      <c r="C3300" s="202" t="s">
        <v>2</v>
      </c>
      <c r="D3300" s="369">
        <v>32.11</v>
      </c>
    </row>
    <row r="3301" spans="1:4" ht="13.5">
      <c r="A3301" s="202">
        <v>104755</v>
      </c>
      <c r="B3301" s="202" t="s">
        <v>19289</v>
      </c>
      <c r="C3301" s="202" t="s">
        <v>2</v>
      </c>
      <c r="D3301" s="369">
        <v>43.32</v>
      </c>
    </row>
    <row r="3302" spans="1:4" ht="13.5">
      <c r="A3302" s="202">
        <v>103490</v>
      </c>
      <c r="B3302" s="202" t="s">
        <v>7521</v>
      </c>
      <c r="C3302" s="202" t="s">
        <v>7</v>
      </c>
      <c r="D3302" s="370">
        <v>3195.52</v>
      </c>
    </row>
    <row r="3303" spans="1:4" ht="13.5">
      <c r="A3303" s="202">
        <v>103491</v>
      </c>
      <c r="B3303" s="202" t="s">
        <v>7522</v>
      </c>
      <c r="C3303" s="202" t="s">
        <v>7</v>
      </c>
      <c r="D3303" s="369">
        <v>814.3</v>
      </c>
    </row>
    <row r="3304" spans="1:4" ht="13.5">
      <c r="A3304" s="202">
        <v>104758</v>
      </c>
      <c r="B3304" s="202" t="s">
        <v>19290</v>
      </c>
      <c r="C3304" s="202" t="s">
        <v>2</v>
      </c>
      <c r="D3304" s="369">
        <v>16.54</v>
      </c>
    </row>
    <row r="3305" spans="1:4" ht="13.5">
      <c r="A3305" s="202">
        <v>104759</v>
      </c>
      <c r="B3305" s="202" t="s">
        <v>19291</v>
      </c>
      <c r="C3305" s="202" t="s">
        <v>2</v>
      </c>
      <c r="D3305" s="369">
        <v>44.09</v>
      </c>
    </row>
    <row r="3306" spans="1:4" ht="13.5">
      <c r="A3306" s="202">
        <v>104760</v>
      </c>
      <c r="B3306" s="202" t="s">
        <v>19292</v>
      </c>
      <c r="C3306" s="202" t="s">
        <v>2</v>
      </c>
      <c r="D3306" s="369">
        <v>64.39</v>
      </c>
    </row>
    <row r="3307" spans="1:4" ht="13.5">
      <c r="A3307" s="202">
        <v>104761</v>
      </c>
      <c r="B3307" s="202" t="s">
        <v>19293</v>
      </c>
      <c r="C3307" s="202" t="s">
        <v>2</v>
      </c>
      <c r="D3307" s="369">
        <v>9.39</v>
      </c>
    </row>
    <row r="3308" spans="1:4" ht="13.5">
      <c r="A3308" s="202">
        <v>104762</v>
      </c>
      <c r="B3308" s="202" t="s">
        <v>19294</v>
      </c>
      <c r="C3308" s="202" t="s">
        <v>2</v>
      </c>
      <c r="D3308" s="369">
        <v>25.03</v>
      </c>
    </row>
    <row r="3309" spans="1:4" ht="13.5">
      <c r="A3309" s="202">
        <v>104763</v>
      </c>
      <c r="B3309" s="202" t="s">
        <v>19295</v>
      </c>
      <c r="C3309" s="202" t="s">
        <v>2</v>
      </c>
      <c r="D3309" s="369">
        <v>36.57</v>
      </c>
    </row>
    <row r="3310" spans="1:4" ht="13.5">
      <c r="A3310" s="202">
        <v>104764</v>
      </c>
      <c r="B3310" s="202" t="s">
        <v>19296</v>
      </c>
      <c r="C3310" s="202" t="s">
        <v>1</v>
      </c>
      <c r="D3310" s="369">
        <v>21.88</v>
      </c>
    </row>
    <row r="3311" spans="1:4" ht="13.5">
      <c r="A3311" s="202">
        <v>104765</v>
      </c>
      <c r="B3311" s="202" t="s">
        <v>19297</v>
      </c>
      <c r="C3311" s="202" t="s">
        <v>1</v>
      </c>
      <c r="D3311" s="369">
        <v>17.64</v>
      </c>
    </row>
    <row r="3312" spans="1:4" ht="13.5">
      <c r="A3312" s="202">
        <v>104766</v>
      </c>
      <c r="B3312" s="202" t="s">
        <v>19298</v>
      </c>
      <c r="C3312" s="202" t="s">
        <v>1</v>
      </c>
      <c r="D3312" s="369">
        <v>16.39</v>
      </c>
    </row>
    <row r="3313" spans="1:4" ht="13.5">
      <c r="A3313" s="202">
        <v>104768</v>
      </c>
      <c r="B3313" s="202" t="s">
        <v>19299</v>
      </c>
      <c r="C3313" s="202" t="s">
        <v>2</v>
      </c>
      <c r="D3313" s="369">
        <v>0.7</v>
      </c>
    </row>
    <row r="3314" spans="1:4" ht="13.5">
      <c r="A3314" s="202">
        <v>104770</v>
      </c>
      <c r="B3314" s="202" t="s">
        <v>19300</v>
      </c>
      <c r="C3314" s="202" t="s">
        <v>2</v>
      </c>
      <c r="D3314" s="369">
        <v>1.86</v>
      </c>
    </row>
    <row r="3315" spans="1:4" ht="13.5">
      <c r="A3315" s="202">
        <v>104772</v>
      </c>
      <c r="B3315" s="202" t="s">
        <v>19301</v>
      </c>
      <c r="C3315" s="202" t="s">
        <v>2</v>
      </c>
      <c r="D3315" s="369">
        <v>2.73</v>
      </c>
    </row>
    <row r="3316" spans="1:4" ht="13.5">
      <c r="A3316" s="202">
        <v>104774</v>
      </c>
      <c r="B3316" s="202" t="s">
        <v>19302</v>
      </c>
      <c r="C3316" s="202" t="s">
        <v>2</v>
      </c>
      <c r="D3316" s="369">
        <v>2.38</v>
      </c>
    </row>
    <row r="3317" spans="1:4" ht="13.5">
      <c r="A3317" s="202">
        <v>104776</v>
      </c>
      <c r="B3317" s="202" t="s">
        <v>19303</v>
      </c>
      <c r="C3317" s="202" t="s">
        <v>2</v>
      </c>
      <c r="D3317" s="369">
        <v>6.4</v>
      </c>
    </row>
    <row r="3318" spans="1:4" ht="13.5">
      <c r="A3318" s="202">
        <v>104778</v>
      </c>
      <c r="B3318" s="202" t="s">
        <v>19304</v>
      </c>
      <c r="C3318" s="202" t="s">
        <v>2</v>
      </c>
      <c r="D3318" s="369">
        <v>9.33</v>
      </c>
    </row>
    <row r="3319" spans="1:4" ht="13.5">
      <c r="A3319" s="202">
        <v>104780</v>
      </c>
      <c r="B3319" s="202" t="s">
        <v>19305</v>
      </c>
      <c r="C3319" s="202" t="s">
        <v>1</v>
      </c>
      <c r="D3319" s="369">
        <v>6.85</v>
      </c>
    </row>
    <row r="3320" spans="1:4" ht="13.5">
      <c r="A3320" s="202">
        <v>104785</v>
      </c>
      <c r="B3320" s="202" t="s">
        <v>19306</v>
      </c>
      <c r="C3320" s="202" t="s">
        <v>1</v>
      </c>
      <c r="D3320" s="369">
        <v>12.55</v>
      </c>
    </row>
    <row r="3321" spans="1:4" ht="13.5">
      <c r="A3321" s="202">
        <v>96765</v>
      </c>
      <c r="B3321" s="202" t="s">
        <v>5471</v>
      </c>
      <c r="C3321" s="202" t="s">
        <v>2</v>
      </c>
      <c r="D3321" s="370">
        <v>1630.37</v>
      </c>
    </row>
    <row r="3322" spans="1:4" ht="13.5">
      <c r="A3322" s="202">
        <v>101905</v>
      </c>
      <c r="B3322" s="202" t="s">
        <v>17907</v>
      </c>
      <c r="C3322" s="202" t="s">
        <v>2</v>
      </c>
      <c r="D3322" s="369">
        <v>216.06</v>
      </c>
    </row>
    <row r="3323" spans="1:4" ht="13.5">
      <c r="A3323" s="202">
        <v>101906</v>
      </c>
      <c r="B3323" s="202" t="s">
        <v>17908</v>
      </c>
      <c r="C3323" s="202" t="s">
        <v>2</v>
      </c>
      <c r="D3323" s="369">
        <v>632.79</v>
      </c>
    </row>
    <row r="3324" spans="1:4" ht="13.5">
      <c r="A3324" s="202">
        <v>101907</v>
      </c>
      <c r="B3324" s="202" t="s">
        <v>17909</v>
      </c>
      <c r="C3324" s="202" t="s">
        <v>2</v>
      </c>
      <c r="D3324" s="369">
        <v>683.56</v>
      </c>
    </row>
    <row r="3325" spans="1:4" ht="13.5">
      <c r="A3325" s="202">
        <v>101908</v>
      </c>
      <c r="B3325" s="202" t="s">
        <v>17910</v>
      </c>
      <c r="C3325" s="202" t="s">
        <v>2</v>
      </c>
      <c r="D3325" s="369">
        <v>209.71</v>
      </c>
    </row>
    <row r="3326" spans="1:4" ht="13.5">
      <c r="A3326" s="202">
        <v>101909</v>
      </c>
      <c r="B3326" s="202" t="s">
        <v>17911</v>
      </c>
      <c r="C3326" s="202" t="s">
        <v>2</v>
      </c>
      <c r="D3326" s="369">
        <v>243.56</v>
      </c>
    </row>
    <row r="3327" spans="1:4" ht="13.5">
      <c r="A3327" s="202">
        <v>101910</v>
      </c>
      <c r="B3327" s="202" t="s">
        <v>17912</v>
      </c>
      <c r="C3327" s="202" t="s">
        <v>2</v>
      </c>
      <c r="D3327" s="369">
        <v>285.86</v>
      </c>
    </row>
    <row r="3328" spans="1:4" ht="13.5">
      <c r="A3328" s="202">
        <v>101911</v>
      </c>
      <c r="B3328" s="202" t="s">
        <v>17913</v>
      </c>
      <c r="C3328" s="202" t="s">
        <v>2</v>
      </c>
      <c r="D3328" s="369">
        <v>328.17</v>
      </c>
    </row>
    <row r="3329" spans="1:4" ht="13.5">
      <c r="A3329" s="202">
        <v>101912</v>
      </c>
      <c r="B3329" s="202" t="s">
        <v>5472</v>
      </c>
      <c r="C3329" s="202" t="s">
        <v>2</v>
      </c>
      <c r="D3329" s="370">
        <v>2001.03</v>
      </c>
    </row>
    <row r="3330" spans="1:4" ht="13.5">
      <c r="A3330" s="202">
        <v>101913</v>
      </c>
      <c r="B3330" s="202" t="s">
        <v>5473</v>
      </c>
      <c r="C3330" s="202" t="s">
        <v>2</v>
      </c>
      <c r="D3330" s="369">
        <v>465.5</v>
      </c>
    </row>
    <row r="3331" spans="1:4" ht="13.5">
      <c r="A3331" s="202">
        <v>101914</v>
      </c>
      <c r="B3331" s="202" t="s">
        <v>5474</v>
      </c>
      <c r="C3331" s="202" t="s">
        <v>2</v>
      </c>
      <c r="D3331" s="369">
        <v>591.29</v>
      </c>
    </row>
    <row r="3332" spans="1:4" ht="13.5">
      <c r="A3332" s="202">
        <v>101915</v>
      </c>
      <c r="B3332" s="202" t="s">
        <v>5475</v>
      </c>
      <c r="C3332" s="202" t="s">
        <v>2</v>
      </c>
      <c r="D3332" s="369">
        <v>388.98</v>
      </c>
    </row>
    <row r="3333" spans="1:4" ht="13.5">
      <c r="A3333" s="202">
        <v>101916</v>
      </c>
      <c r="B3333" s="202" t="s">
        <v>5476</v>
      </c>
      <c r="C3333" s="202" t="s">
        <v>2</v>
      </c>
      <c r="D3333" s="370">
        <v>3556.23</v>
      </c>
    </row>
    <row r="3334" spans="1:4" ht="13.5">
      <c r="A3334" s="202">
        <v>101917</v>
      </c>
      <c r="B3334" s="202" t="s">
        <v>5477</v>
      </c>
      <c r="C3334" s="202" t="s">
        <v>2</v>
      </c>
      <c r="D3334" s="369">
        <v>155.38999999999999</v>
      </c>
    </row>
    <row r="3335" spans="1:4" ht="13.5">
      <c r="A3335" s="202">
        <v>98261</v>
      </c>
      <c r="B3335" s="202" t="s">
        <v>3479</v>
      </c>
      <c r="C3335" s="202" t="s">
        <v>1</v>
      </c>
      <c r="D3335" s="369">
        <v>3.94</v>
      </c>
    </row>
    <row r="3336" spans="1:4" ht="13.5">
      <c r="A3336" s="202">
        <v>98262</v>
      </c>
      <c r="B3336" s="202" t="s">
        <v>3480</v>
      </c>
      <c r="C3336" s="202" t="s">
        <v>1</v>
      </c>
      <c r="D3336" s="369">
        <v>4.63</v>
      </c>
    </row>
    <row r="3337" spans="1:4" ht="13.5">
      <c r="A3337" s="202">
        <v>98263</v>
      </c>
      <c r="B3337" s="202" t="s">
        <v>3481</v>
      </c>
      <c r="C3337" s="202" t="s">
        <v>1</v>
      </c>
      <c r="D3337" s="369">
        <v>4.82</v>
      </c>
    </row>
    <row r="3338" spans="1:4" ht="13.5">
      <c r="A3338" s="202">
        <v>98264</v>
      </c>
      <c r="B3338" s="202" t="s">
        <v>3482</v>
      </c>
      <c r="C3338" s="202" t="s">
        <v>1</v>
      </c>
      <c r="D3338" s="369">
        <v>5.56</v>
      </c>
    </row>
    <row r="3339" spans="1:4" ht="13.5">
      <c r="A3339" s="202">
        <v>98265</v>
      </c>
      <c r="B3339" s="202" t="s">
        <v>3483</v>
      </c>
      <c r="C3339" s="202" t="s">
        <v>1</v>
      </c>
      <c r="D3339" s="369">
        <v>6.05</v>
      </c>
    </row>
    <row r="3340" spans="1:4" ht="13.5">
      <c r="A3340" s="202">
        <v>98266</v>
      </c>
      <c r="B3340" s="202" t="s">
        <v>3484</v>
      </c>
      <c r="C3340" s="202" t="s">
        <v>1</v>
      </c>
      <c r="D3340" s="369">
        <v>6.69</v>
      </c>
    </row>
    <row r="3341" spans="1:4" ht="13.5">
      <c r="A3341" s="202">
        <v>98267</v>
      </c>
      <c r="B3341" s="202" t="s">
        <v>3485</v>
      </c>
      <c r="C3341" s="202" t="s">
        <v>1</v>
      </c>
      <c r="D3341" s="369">
        <v>10.16</v>
      </c>
    </row>
    <row r="3342" spans="1:4" ht="13.5">
      <c r="A3342" s="202">
        <v>98268</v>
      </c>
      <c r="B3342" s="202" t="s">
        <v>3486</v>
      </c>
      <c r="C3342" s="202" t="s">
        <v>1</v>
      </c>
      <c r="D3342" s="369">
        <v>15.44</v>
      </c>
    </row>
    <row r="3343" spans="1:4" ht="13.5">
      <c r="A3343" s="202">
        <v>98269</v>
      </c>
      <c r="B3343" s="202" t="s">
        <v>3487</v>
      </c>
      <c r="C3343" s="202" t="s">
        <v>1</v>
      </c>
      <c r="D3343" s="369">
        <v>20.51</v>
      </c>
    </row>
    <row r="3344" spans="1:4" ht="13.5">
      <c r="A3344" s="202">
        <v>98270</v>
      </c>
      <c r="B3344" s="202" t="s">
        <v>3488</v>
      </c>
      <c r="C3344" s="202" t="s">
        <v>1</v>
      </c>
      <c r="D3344" s="369">
        <v>30</v>
      </c>
    </row>
    <row r="3345" spans="1:4" ht="13.5">
      <c r="A3345" s="202">
        <v>98271</v>
      </c>
      <c r="B3345" s="202" t="s">
        <v>3489</v>
      </c>
      <c r="C3345" s="202" t="s">
        <v>1</v>
      </c>
      <c r="D3345" s="369">
        <v>41.37</v>
      </c>
    </row>
    <row r="3346" spans="1:4" ht="13.5">
      <c r="A3346" s="202">
        <v>98272</v>
      </c>
      <c r="B3346" s="202" t="s">
        <v>3490</v>
      </c>
      <c r="C3346" s="202" t="s">
        <v>1</v>
      </c>
      <c r="D3346" s="369">
        <v>92.25</v>
      </c>
    </row>
    <row r="3347" spans="1:4" ht="13.5">
      <c r="A3347" s="202">
        <v>98273</v>
      </c>
      <c r="B3347" s="202" t="s">
        <v>3491</v>
      </c>
      <c r="C3347" s="202" t="s">
        <v>1</v>
      </c>
      <c r="D3347" s="369">
        <v>2.25</v>
      </c>
    </row>
    <row r="3348" spans="1:4" ht="13.5">
      <c r="A3348" s="202">
        <v>98274</v>
      </c>
      <c r="B3348" s="202" t="s">
        <v>3492</v>
      </c>
      <c r="C3348" s="202" t="s">
        <v>1</v>
      </c>
      <c r="D3348" s="369">
        <v>2.74</v>
      </c>
    </row>
    <row r="3349" spans="1:4" ht="13.5">
      <c r="A3349" s="202">
        <v>98275</v>
      </c>
      <c r="B3349" s="202" t="s">
        <v>3493</v>
      </c>
      <c r="C3349" s="202" t="s">
        <v>1</v>
      </c>
      <c r="D3349" s="369">
        <v>3.38</v>
      </c>
    </row>
    <row r="3350" spans="1:4" ht="13.5">
      <c r="A3350" s="202">
        <v>98276</v>
      </c>
      <c r="B3350" s="202" t="s">
        <v>3494</v>
      </c>
      <c r="C3350" s="202" t="s">
        <v>1</v>
      </c>
      <c r="D3350" s="369">
        <v>6.85</v>
      </c>
    </row>
    <row r="3351" spans="1:4" ht="13.5">
      <c r="A3351" s="202">
        <v>98277</v>
      </c>
      <c r="B3351" s="202" t="s">
        <v>3495</v>
      </c>
      <c r="C3351" s="202" t="s">
        <v>1</v>
      </c>
      <c r="D3351" s="369">
        <v>12.14</v>
      </c>
    </row>
    <row r="3352" spans="1:4" ht="13.5">
      <c r="A3352" s="202">
        <v>98278</v>
      </c>
      <c r="B3352" s="202" t="s">
        <v>3496</v>
      </c>
      <c r="C3352" s="202" t="s">
        <v>1</v>
      </c>
      <c r="D3352" s="369">
        <v>17.21</v>
      </c>
    </row>
    <row r="3353" spans="1:4" ht="13.5">
      <c r="A3353" s="202">
        <v>98279</v>
      </c>
      <c r="B3353" s="202" t="s">
        <v>3497</v>
      </c>
      <c r="C3353" s="202" t="s">
        <v>1</v>
      </c>
      <c r="D3353" s="369">
        <v>26.68</v>
      </c>
    </row>
    <row r="3354" spans="1:4" ht="13.5">
      <c r="A3354" s="202">
        <v>98280</v>
      </c>
      <c r="B3354" s="202" t="s">
        <v>3498</v>
      </c>
      <c r="C3354" s="202" t="s">
        <v>1</v>
      </c>
      <c r="D3354" s="369">
        <v>8.19</v>
      </c>
    </row>
    <row r="3355" spans="1:4" ht="13.5">
      <c r="A3355" s="202">
        <v>98281</v>
      </c>
      <c r="B3355" s="202" t="s">
        <v>3499</v>
      </c>
      <c r="C3355" s="202" t="s">
        <v>1</v>
      </c>
      <c r="D3355" s="369">
        <v>8.8800000000000008</v>
      </c>
    </row>
    <row r="3356" spans="1:4" ht="13.5">
      <c r="A3356" s="202">
        <v>98282</v>
      </c>
      <c r="B3356" s="202" t="s">
        <v>3500</v>
      </c>
      <c r="C3356" s="202" t="s">
        <v>1</v>
      </c>
      <c r="D3356" s="369">
        <v>9.08</v>
      </c>
    </row>
    <row r="3357" spans="1:4" ht="13.5">
      <c r="A3357" s="202">
        <v>98283</v>
      </c>
      <c r="B3357" s="202" t="s">
        <v>3501</v>
      </c>
      <c r="C3357" s="202" t="s">
        <v>1</v>
      </c>
      <c r="D3357" s="369">
        <v>9.8000000000000007</v>
      </c>
    </row>
    <row r="3358" spans="1:4" ht="13.5">
      <c r="A3358" s="202">
        <v>98284</v>
      </c>
      <c r="B3358" s="202" t="s">
        <v>3502</v>
      </c>
      <c r="C3358" s="202" t="s">
        <v>1</v>
      </c>
      <c r="D3358" s="369">
        <v>10.29</v>
      </c>
    </row>
    <row r="3359" spans="1:4" ht="13.5">
      <c r="A3359" s="202">
        <v>98285</v>
      </c>
      <c r="B3359" s="202" t="s">
        <v>3503</v>
      </c>
      <c r="C3359" s="202" t="s">
        <v>1</v>
      </c>
      <c r="D3359" s="369">
        <v>10.94</v>
      </c>
    </row>
    <row r="3360" spans="1:4" ht="13.5">
      <c r="A3360" s="202">
        <v>98286</v>
      </c>
      <c r="B3360" s="202" t="s">
        <v>3504</v>
      </c>
      <c r="C3360" s="202" t="s">
        <v>1</v>
      </c>
      <c r="D3360" s="369">
        <v>14.42</v>
      </c>
    </row>
    <row r="3361" spans="1:4" ht="13.5">
      <c r="A3361" s="202">
        <v>98287</v>
      </c>
      <c r="B3361" s="202" t="s">
        <v>3505</v>
      </c>
      <c r="C3361" s="202" t="s">
        <v>1</v>
      </c>
      <c r="D3361" s="369">
        <v>1.39</v>
      </c>
    </row>
    <row r="3362" spans="1:4" ht="13.5">
      <c r="A3362" s="202">
        <v>98288</v>
      </c>
      <c r="B3362" s="202" t="s">
        <v>3506</v>
      </c>
      <c r="C3362" s="202" t="s">
        <v>1</v>
      </c>
      <c r="D3362" s="369">
        <v>2.0699999999999998</v>
      </c>
    </row>
    <row r="3363" spans="1:4" ht="13.5">
      <c r="A3363" s="202">
        <v>98289</v>
      </c>
      <c r="B3363" s="202" t="s">
        <v>3507</v>
      </c>
      <c r="C3363" s="202" t="s">
        <v>1</v>
      </c>
      <c r="D3363" s="369">
        <v>2.27</v>
      </c>
    </row>
    <row r="3364" spans="1:4" ht="13.5">
      <c r="A3364" s="202">
        <v>98290</v>
      </c>
      <c r="B3364" s="202" t="s">
        <v>3508</v>
      </c>
      <c r="C3364" s="202" t="s">
        <v>1</v>
      </c>
      <c r="D3364" s="369">
        <v>3</v>
      </c>
    </row>
    <row r="3365" spans="1:4" ht="13.5">
      <c r="A3365" s="202">
        <v>98291</v>
      </c>
      <c r="B3365" s="202" t="s">
        <v>3509</v>
      </c>
      <c r="C3365" s="202" t="s">
        <v>1</v>
      </c>
      <c r="D3365" s="369">
        <v>3.5</v>
      </c>
    </row>
    <row r="3366" spans="1:4" ht="13.5">
      <c r="A3366" s="202">
        <v>98292</v>
      </c>
      <c r="B3366" s="202" t="s">
        <v>3510</v>
      </c>
      <c r="C3366" s="202" t="s">
        <v>1</v>
      </c>
      <c r="D3366" s="369">
        <v>4.1399999999999997</v>
      </c>
    </row>
    <row r="3367" spans="1:4" ht="13.5">
      <c r="A3367" s="202">
        <v>98293</v>
      </c>
      <c r="B3367" s="202" t="s">
        <v>3511</v>
      </c>
      <c r="C3367" s="202" t="s">
        <v>1</v>
      </c>
      <c r="D3367" s="369">
        <v>7.61</v>
      </c>
    </row>
    <row r="3368" spans="1:4" ht="13.5">
      <c r="A3368" s="202">
        <v>98400</v>
      </c>
      <c r="B3368" s="202" t="s">
        <v>3512</v>
      </c>
      <c r="C3368" s="202" t="s">
        <v>1</v>
      </c>
      <c r="D3368" s="369">
        <v>12.05</v>
      </c>
    </row>
    <row r="3369" spans="1:4" ht="13.5">
      <c r="A3369" s="202">
        <v>98401</v>
      </c>
      <c r="B3369" s="202" t="s">
        <v>3513</v>
      </c>
      <c r="C3369" s="202" t="s">
        <v>1</v>
      </c>
      <c r="D3369" s="369">
        <v>18.059999999999999</v>
      </c>
    </row>
    <row r="3370" spans="1:4" ht="13.5">
      <c r="A3370" s="202">
        <v>98402</v>
      </c>
      <c r="B3370" s="202" t="s">
        <v>3514</v>
      </c>
      <c r="C3370" s="202" t="s">
        <v>1</v>
      </c>
      <c r="D3370" s="369">
        <v>20.92</v>
      </c>
    </row>
    <row r="3371" spans="1:4" ht="13.5">
      <c r="A3371" s="202">
        <v>100556</v>
      </c>
      <c r="B3371" s="202" t="s">
        <v>3515</v>
      </c>
      <c r="C3371" s="202" t="s">
        <v>2</v>
      </c>
      <c r="D3371" s="369">
        <v>43.99</v>
      </c>
    </row>
    <row r="3372" spans="1:4" ht="13.5">
      <c r="A3372" s="202">
        <v>100557</v>
      </c>
      <c r="B3372" s="202" t="s">
        <v>3516</v>
      </c>
      <c r="C3372" s="202" t="s">
        <v>2</v>
      </c>
      <c r="D3372" s="369">
        <v>524.04999999999995</v>
      </c>
    </row>
    <row r="3373" spans="1:4" ht="13.5">
      <c r="A3373" s="202">
        <v>100560</v>
      </c>
      <c r="B3373" s="202" t="s">
        <v>3517</v>
      </c>
      <c r="C3373" s="202" t="s">
        <v>2</v>
      </c>
      <c r="D3373" s="369">
        <v>119</v>
      </c>
    </row>
    <row r="3374" spans="1:4" ht="13.5">
      <c r="A3374" s="202">
        <v>100561</v>
      </c>
      <c r="B3374" s="202" t="s">
        <v>3518</v>
      </c>
      <c r="C3374" s="202" t="s">
        <v>2</v>
      </c>
      <c r="D3374" s="369">
        <v>212.43</v>
      </c>
    </row>
    <row r="3375" spans="1:4" ht="13.5">
      <c r="A3375" s="202">
        <v>100562</v>
      </c>
      <c r="B3375" s="202" t="s">
        <v>3519</v>
      </c>
      <c r="C3375" s="202" t="s">
        <v>2</v>
      </c>
      <c r="D3375" s="369">
        <v>325.24</v>
      </c>
    </row>
    <row r="3376" spans="1:4" ht="13.5">
      <c r="A3376" s="202">
        <v>100563</v>
      </c>
      <c r="B3376" s="202" t="s">
        <v>3520</v>
      </c>
      <c r="C3376" s="202" t="s">
        <v>2</v>
      </c>
      <c r="D3376" s="369">
        <v>465.72</v>
      </c>
    </row>
    <row r="3377" spans="1:4" ht="13.5">
      <c r="A3377" s="202">
        <v>101795</v>
      </c>
      <c r="B3377" s="202" t="s">
        <v>6155</v>
      </c>
      <c r="C3377" s="202" t="s">
        <v>2</v>
      </c>
      <c r="D3377" s="369">
        <v>569.25</v>
      </c>
    </row>
    <row r="3378" spans="1:4" ht="13.5">
      <c r="A3378" s="202">
        <v>101798</v>
      </c>
      <c r="B3378" s="202" t="s">
        <v>6156</v>
      </c>
      <c r="C3378" s="202" t="s">
        <v>2</v>
      </c>
      <c r="D3378" s="369">
        <v>368.48</v>
      </c>
    </row>
    <row r="3379" spans="1:4" ht="13.5">
      <c r="A3379" s="202">
        <v>101799</v>
      </c>
      <c r="B3379" s="202" t="s">
        <v>6157</v>
      </c>
      <c r="C3379" s="202" t="s">
        <v>2</v>
      </c>
      <c r="D3379" s="369">
        <v>893.33</v>
      </c>
    </row>
    <row r="3380" spans="1:4" ht="13.5">
      <c r="A3380" s="202">
        <v>98397</v>
      </c>
      <c r="B3380" s="202" t="s">
        <v>3521</v>
      </c>
      <c r="C3380" s="202" t="s">
        <v>4</v>
      </c>
      <c r="D3380" s="369">
        <v>13.75</v>
      </c>
    </row>
    <row r="3381" spans="1:4" ht="13.5">
      <c r="A3381" s="202">
        <v>103244</v>
      </c>
      <c r="B3381" s="202" t="s">
        <v>17914</v>
      </c>
      <c r="C3381" s="202" t="s">
        <v>2</v>
      </c>
      <c r="D3381" s="370">
        <v>2158.33</v>
      </c>
    </row>
    <row r="3382" spans="1:4" ht="13.5">
      <c r="A3382" s="202">
        <v>103245</v>
      </c>
      <c r="B3382" s="202" t="s">
        <v>17915</v>
      </c>
      <c r="C3382" s="202" t="s">
        <v>2</v>
      </c>
      <c r="D3382" s="370">
        <v>1703.13</v>
      </c>
    </row>
    <row r="3383" spans="1:4" ht="13.5">
      <c r="A3383" s="202">
        <v>103246</v>
      </c>
      <c r="B3383" s="202" t="s">
        <v>17916</v>
      </c>
      <c r="C3383" s="202" t="s">
        <v>2</v>
      </c>
      <c r="D3383" s="370">
        <v>1857.07</v>
      </c>
    </row>
    <row r="3384" spans="1:4" ht="13.5">
      <c r="A3384" s="202">
        <v>103247</v>
      </c>
      <c r="B3384" s="202" t="s">
        <v>17917</v>
      </c>
      <c r="C3384" s="202" t="s">
        <v>2</v>
      </c>
      <c r="D3384" s="370">
        <v>2395.09</v>
      </c>
    </row>
    <row r="3385" spans="1:4" ht="13.5">
      <c r="A3385" s="202">
        <v>103248</v>
      </c>
      <c r="B3385" s="202" t="s">
        <v>17918</v>
      </c>
      <c r="C3385" s="202" t="s">
        <v>2</v>
      </c>
      <c r="D3385" s="370">
        <v>1957.87</v>
      </c>
    </row>
    <row r="3386" spans="1:4" ht="13.5">
      <c r="A3386" s="202">
        <v>103249</v>
      </c>
      <c r="B3386" s="202" t="s">
        <v>17919</v>
      </c>
      <c r="C3386" s="202" t="s">
        <v>2</v>
      </c>
      <c r="D3386" s="370">
        <v>2103.15</v>
      </c>
    </row>
    <row r="3387" spans="1:4" ht="13.5">
      <c r="A3387" s="202">
        <v>103250</v>
      </c>
      <c r="B3387" s="202" t="s">
        <v>17920</v>
      </c>
      <c r="C3387" s="202" t="s">
        <v>2</v>
      </c>
      <c r="D3387" s="370">
        <v>3477.37</v>
      </c>
    </row>
    <row r="3388" spans="1:4" ht="13.5">
      <c r="A3388" s="202">
        <v>103251</v>
      </c>
      <c r="B3388" s="202" t="s">
        <v>17921</v>
      </c>
      <c r="C3388" s="202" t="s">
        <v>2</v>
      </c>
      <c r="D3388" s="370">
        <v>2747.14</v>
      </c>
    </row>
    <row r="3389" spans="1:4" ht="13.5">
      <c r="A3389" s="202">
        <v>103252</v>
      </c>
      <c r="B3389" s="202" t="s">
        <v>17922</v>
      </c>
      <c r="C3389" s="202" t="s">
        <v>2</v>
      </c>
      <c r="D3389" s="370">
        <v>3041.62</v>
      </c>
    </row>
    <row r="3390" spans="1:4" ht="13.5">
      <c r="A3390" s="202">
        <v>103253</v>
      </c>
      <c r="B3390" s="202" t="s">
        <v>17923</v>
      </c>
      <c r="C3390" s="202" t="s">
        <v>2</v>
      </c>
      <c r="D3390" s="370">
        <v>4738.92</v>
      </c>
    </row>
    <row r="3391" spans="1:4" ht="13.5">
      <c r="A3391" s="202">
        <v>103254</v>
      </c>
      <c r="B3391" s="202" t="s">
        <v>17924</v>
      </c>
      <c r="C3391" s="202" t="s">
        <v>2</v>
      </c>
      <c r="D3391" s="370">
        <v>3545.08</v>
      </c>
    </row>
    <row r="3392" spans="1:4" ht="13.5">
      <c r="A3392" s="202">
        <v>103255</v>
      </c>
      <c r="B3392" s="202" t="s">
        <v>17925</v>
      </c>
      <c r="C3392" s="202" t="s">
        <v>2</v>
      </c>
      <c r="D3392" s="370">
        <v>3966.29</v>
      </c>
    </row>
    <row r="3393" spans="1:4" ht="13.5">
      <c r="A3393" s="202">
        <v>103256</v>
      </c>
      <c r="B3393" s="202" t="s">
        <v>17926</v>
      </c>
      <c r="C3393" s="202" t="s">
        <v>2</v>
      </c>
      <c r="D3393" s="370">
        <v>8801.2099999999991</v>
      </c>
    </row>
    <row r="3394" spans="1:4" ht="13.5">
      <c r="A3394" s="202">
        <v>103257</v>
      </c>
      <c r="B3394" s="202" t="s">
        <v>17927</v>
      </c>
      <c r="C3394" s="202" t="s">
        <v>2</v>
      </c>
      <c r="D3394" s="370">
        <v>5031.21</v>
      </c>
    </row>
    <row r="3395" spans="1:4" ht="13.5">
      <c r="A3395" s="202">
        <v>103258</v>
      </c>
      <c r="B3395" s="202" t="s">
        <v>17928</v>
      </c>
      <c r="C3395" s="202" t="s">
        <v>2</v>
      </c>
      <c r="D3395" s="370">
        <v>9838.56</v>
      </c>
    </row>
    <row r="3396" spans="1:4" ht="13.5">
      <c r="A3396" s="202">
        <v>103259</v>
      </c>
      <c r="B3396" s="202" t="s">
        <v>17929</v>
      </c>
      <c r="C3396" s="202" t="s">
        <v>2</v>
      </c>
      <c r="D3396" s="370">
        <v>5305.76</v>
      </c>
    </row>
    <row r="3397" spans="1:4" ht="13.5">
      <c r="A3397" s="202">
        <v>103260</v>
      </c>
      <c r="B3397" s="202" t="s">
        <v>17930</v>
      </c>
      <c r="C3397" s="202" t="s">
        <v>2</v>
      </c>
      <c r="D3397" s="370">
        <v>5450.01</v>
      </c>
    </row>
    <row r="3398" spans="1:4" ht="13.5">
      <c r="A3398" s="202">
        <v>103261</v>
      </c>
      <c r="B3398" s="202" t="s">
        <v>17931</v>
      </c>
      <c r="C3398" s="202" t="s">
        <v>2</v>
      </c>
      <c r="D3398" s="370">
        <v>11098.12</v>
      </c>
    </row>
    <row r="3399" spans="1:4" ht="13.5">
      <c r="A3399" s="202">
        <v>103262</v>
      </c>
      <c r="B3399" s="202" t="s">
        <v>17932</v>
      </c>
      <c r="C3399" s="202" t="s">
        <v>2</v>
      </c>
      <c r="D3399" s="370">
        <v>6968.13</v>
      </c>
    </row>
    <row r="3400" spans="1:4" ht="13.5">
      <c r="A3400" s="202">
        <v>103263</v>
      </c>
      <c r="B3400" s="202" t="s">
        <v>17933</v>
      </c>
      <c r="C3400" s="202" t="s">
        <v>2</v>
      </c>
      <c r="D3400" s="370">
        <v>15456.22</v>
      </c>
    </row>
    <row r="3401" spans="1:4" ht="13.5">
      <c r="A3401" s="202">
        <v>103264</v>
      </c>
      <c r="B3401" s="202" t="s">
        <v>17934</v>
      </c>
      <c r="C3401" s="202" t="s">
        <v>2</v>
      </c>
      <c r="D3401" s="370">
        <v>8694.24</v>
      </c>
    </row>
    <row r="3402" spans="1:4" ht="13.5">
      <c r="A3402" s="202">
        <v>103265</v>
      </c>
      <c r="B3402" s="202" t="s">
        <v>17935</v>
      </c>
      <c r="C3402" s="202" t="s">
        <v>2</v>
      </c>
      <c r="D3402" s="370">
        <v>18621.37</v>
      </c>
    </row>
    <row r="3403" spans="1:4" ht="13.5">
      <c r="A3403" s="202">
        <v>103266</v>
      </c>
      <c r="B3403" s="202" t="s">
        <v>17936</v>
      </c>
      <c r="C3403" s="202" t="s">
        <v>2</v>
      </c>
      <c r="D3403" s="370">
        <v>9702.89</v>
      </c>
    </row>
    <row r="3404" spans="1:4" ht="13.5">
      <c r="A3404" s="202">
        <v>103267</v>
      </c>
      <c r="B3404" s="202" t="s">
        <v>17937</v>
      </c>
      <c r="C3404" s="202" t="s">
        <v>2</v>
      </c>
      <c r="D3404" s="370">
        <v>5500.53</v>
      </c>
    </row>
    <row r="3405" spans="1:4" ht="13.5">
      <c r="A3405" s="202">
        <v>103268</v>
      </c>
      <c r="B3405" s="202" t="s">
        <v>17938</v>
      </c>
      <c r="C3405" s="202" t="s">
        <v>2</v>
      </c>
      <c r="D3405" s="370">
        <v>6527.93</v>
      </c>
    </row>
    <row r="3406" spans="1:4" ht="13.5">
      <c r="A3406" s="202">
        <v>103269</v>
      </c>
      <c r="B3406" s="202" t="s">
        <v>17939</v>
      </c>
      <c r="C3406" s="202" t="s">
        <v>2</v>
      </c>
      <c r="D3406" s="370">
        <v>6759.14</v>
      </c>
    </row>
    <row r="3407" spans="1:4" ht="13.5">
      <c r="A3407" s="202">
        <v>103270</v>
      </c>
      <c r="B3407" s="202" t="s">
        <v>17940</v>
      </c>
      <c r="C3407" s="202" t="s">
        <v>2</v>
      </c>
      <c r="D3407" s="370">
        <v>7015.8</v>
      </c>
    </row>
    <row r="3408" spans="1:4" ht="13.5">
      <c r="A3408" s="202">
        <v>103271</v>
      </c>
      <c r="B3408" s="202" t="s">
        <v>17941</v>
      </c>
      <c r="C3408" s="202" t="s">
        <v>2</v>
      </c>
      <c r="D3408" s="370">
        <v>9937.32</v>
      </c>
    </row>
    <row r="3409" spans="1:4" ht="13.5">
      <c r="A3409" s="202">
        <v>103272</v>
      </c>
      <c r="B3409" s="202" t="s">
        <v>17942</v>
      </c>
      <c r="C3409" s="202" t="s">
        <v>2</v>
      </c>
      <c r="D3409" s="370">
        <v>10263.709999999999</v>
      </c>
    </row>
    <row r="3410" spans="1:4" ht="13.5">
      <c r="A3410" s="202">
        <v>103273</v>
      </c>
      <c r="B3410" s="202" t="s">
        <v>17943</v>
      </c>
      <c r="C3410" s="202" t="s">
        <v>2</v>
      </c>
      <c r="D3410" s="370">
        <v>10606.91</v>
      </c>
    </row>
    <row r="3411" spans="1:4" ht="13.5">
      <c r="A3411" s="202">
        <v>103274</v>
      </c>
      <c r="B3411" s="202" t="s">
        <v>17944</v>
      </c>
      <c r="C3411" s="202" t="s">
        <v>2</v>
      </c>
      <c r="D3411" s="370">
        <v>12141.95</v>
      </c>
    </row>
    <row r="3412" spans="1:4" ht="13.5">
      <c r="A3412" s="202">
        <v>103275</v>
      </c>
      <c r="B3412" s="202" t="s">
        <v>17945</v>
      </c>
      <c r="C3412" s="202" t="s">
        <v>2</v>
      </c>
      <c r="D3412" s="370">
        <v>12079.28</v>
      </c>
    </row>
    <row r="3413" spans="1:4" ht="13.5">
      <c r="A3413" s="202">
        <v>103276</v>
      </c>
      <c r="B3413" s="202" t="s">
        <v>17946</v>
      </c>
      <c r="C3413" s="202" t="s">
        <v>2</v>
      </c>
      <c r="D3413" s="370">
        <v>12672.99</v>
      </c>
    </row>
    <row r="3414" spans="1:4" ht="13.5">
      <c r="A3414" s="202">
        <v>103277</v>
      </c>
      <c r="B3414" s="202" t="s">
        <v>17947</v>
      </c>
      <c r="C3414" s="202" t="s">
        <v>2</v>
      </c>
      <c r="D3414" s="370">
        <v>23400.17</v>
      </c>
    </row>
    <row r="3415" spans="1:4" ht="13.5">
      <c r="A3415" s="202">
        <v>103278</v>
      </c>
      <c r="B3415" s="202" t="s">
        <v>17948</v>
      </c>
      <c r="C3415" s="202" t="s">
        <v>2</v>
      </c>
      <c r="D3415" s="370">
        <v>29922.99</v>
      </c>
    </row>
    <row r="3416" spans="1:4" ht="13.5">
      <c r="A3416" s="202">
        <v>103288</v>
      </c>
      <c r="B3416" s="202" t="s">
        <v>7524</v>
      </c>
      <c r="C3416" s="202" t="s">
        <v>2</v>
      </c>
      <c r="D3416" s="369">
        <v>14.19</v>
      </c>
    </row>
    <row r="3417" spans="1:4" ht="13.5">
      <c r="A3417" s="202">
        <v>103289</v>
      </c>
      <c r="B3417" s="202" t="s">
        <v>7525</v>
      </c>
      <c r="C3417" s="202" t="s">
        <v>1</v>
      </c>
      <c r="D3417" s="369">
        <v>29.06</v>
      </c>
    </row>
    <row r="3418" spans="1:4" ht="13.5">
      <c r="A3418" s="202">
        <v>103290</v>
      </c>
      <c r="B3418" s="202" t="s">
        <v>7526</v>
      </c>
      <c r="C3418" s="202" t="s">
        <v>1</v>
      </c>
      <c r="D3418" s="369">
        <v>44.84</v>
      </c>
    </row>
    <row r="3419" spans="1:4" ht="13.5">
      <c r="A3419" s="202">
        <v>103291</v>
      </c>
      <c r="B3419" s="202" t="s">
        <v>7527</v>
      </c>
      <c r="C3419" s="202" t="s">
        <v>1</v>
      </c>
      <c r="D3419" s="369">
        <v>56.06</v>
      </c>
    </row>
    <row r="3420" spans="1:4" ht="13.5">
      <c r="A3420" s="202">
        <v>103292</v>
      </c>
      <c r="B3420" s="202" t="s">
        <v>7528</v>
      </c>
      <c r="C3420" s="202" t="s">
        <v>1</v>
      </c>
      <c r="D3420" s="369">
        <v>67.55</v>
      </c>
    </row>
    <row r="3421" spans="1:4" ht="13.5">
      <c r="A3421" s="202">
        <v>101936</v>
      </c>
      <c r="B3421" s="202" t="s">
        <v>5478</v>
      </c>
      <c r="C3421" s="202" t="s">
        <v>2</v>
      </c>
      <c r="D3421" s="370">
        <v>9012.1200000000008</v>
      </c>
    </row>
    <row r="3422" spans="1:4" ht="13.5">
      <c r="A3422" s="202">
        <v>101937</v>
      </c>
      <c r="B3422" s="202" t="s">
        <v>5479</v>
      </c>
      <c r="C3422" s="202" t="s">
        <v>2</v>
      </c>
      <c r="D3422" s="370">
        <v>16022.49</v>
      </c>
    </row>
    <row r="3423" spans="1:4" ht="13.5">
      <c r="A3423" s="202">
        <v>98294</v>
      </c>
      <c r="B3423" s="202" t="s">
        <v>3522</v>
      </c>
      <c r="C3423" s="202" t="s">
        <v>1</v>
      </c>
      <c r="D3423" s="369">
        <v>5.45</v>
      </c>
    </row>
    <row r="3424" spans="1:4" ht="13.5">
      <c r="A3424" s="202">
        <v>98295</v>
      </c>
      <c r="B3424" s="202" t="s">
        <v>3523</v>
      </c>
      <c r="C3424" s="202" t="s">
        <v>1</v>
      </c>
      <c r="D3424" s="369">
        <v>4.67</v>
      </c>
    </row>
    <row r="3425" spans="1:4" ht="13.5">
      <c r="A3425" s="202">
        <v>98296</v>
      </c>
      <c r="B3425" s="202" t="s">
        <v>3524</v>
      </c>
      <c r="C3425" s="202" t="s">
        <v>1</v>
      </c>
      <c r="D3425" s="369">
        <v>7.98</v>
      </c>
    </row>
    <row r="3426" spans="1:4" ht="13.5">
      <c r="A3426" s="202">
        <v>98297</v>
      </c>
      <c r="B3426" s="202" t="s">
        <v>3525</v>
      </c>
      <c r="C3426" s="202" t="s">
        <v>1</v>
      </c>
      <c r="D3426" s="369">
        <v>6.76</v>
      </c>
    </row>
    <row r="3427" spans="1:4" ht="13.5">
      <c r="A3427" s="202">
        <v>98298</v>
      </c>
      <c r="B3427" s="202" t="s">
        <v>17949</v>
      </c>
      <c r="C3427" s="202" t="s">
        <v>1</v>
      </c>
      <c r="D3427" s="369">
        <v>18.989999999999998</v>
      </c>
    </row>
    <row r="3428" spans="1:4" ht="13.5">
      <c r="A3428" s="202">
        <v>98299</v>
      </c>
      <c r="B3428" s="202" t="s">
        <v>17950</v>
      </c>
      <c r="C3428" s="202" t="s">
        <v>1</v>
      </c>
      <c r="D3428" s="369">
        <v>17.48</v>
      </c>
    </row>
    <row r="3429" spans="1:4" ht="13.5">
      <c r="A3429" s="202">
        <v>98300</v>
      </c>
      <c r="B3429" s="202" t="s">
        <v>17951</v>
      </c>
      <c r="C3429" s="202" t="s">
        <v>1</v>
      </c>
      <c r="D3429" s="369">
        <v>5.66</v>
      </c>
    </row>
    <row r="3430" spans="1:4" ht="13.5">
      <c r="A3430" s="202">
        <v>98301</v>
      </c>
      <c r="B3430" s="202" t="s">
        <v>3526</v>
      </c>
      <c r="C3430" s="202" t="s">
        <v>2</v>
      </c>
      <c r="D3430" s="369">
        <v>760.93</v>
      </c>
    </row>
    <row r="3431" spans="1:4" ht="13.5">
      <c r="A3431" s="202">
        <v>98302</v>
      </c>
      <c r="B3431" s="202" t="s">
        <v>3527</v>
      </c>
      <c r="C3431" s="202" t="s">
        <v>2</v>
      </c>
      <c r="D3431" s="370">
        <v>1466.7</v>
      </c>
    </row>
    <row r="3432" spans="1:4" ht="13.5">
      <c r="A3432" s="202">
        <v>98304</v>
      </c>
      <c r="B3432" s="202" t="s">
        <v>3528</v>
      </c>
      <c r="C3432" s="202" t="s">
        <v>2</v>
      </c>
      <c r="D3432" s="370">
        <v>4646.25</v>
      </c>
    </row>
    <row r="3433" spans="1:4" ht="13.5">
      <c r="A3433" s="202">
        <v>98305</v>
      </c>
      <c r="B3433" s="202" t="s">
        <v>12472</v>
      </c>
      <c r="C3433" s="202" t="s">
        <v>2</v>
      </c>
      <c r="D3433" s="370">
        <v>3478.9</v>
      </c>
    </row>
    <row r="3434" spans="1:4" ht="13.5">
      <c r="A3434" s="202">
        <v>98306</v>
      </c>
      <c r="B3434" s="202" t="s">
        <v>12473</v>
      </c>
      <c r="C3434" s="202" t="s">
        <v>2</v>
      </c>
      <c r="D3434" s="369">
        <v>74.650000000000006</v>
      </c>
    </row>
    <row r="3435" spans="1:4" ht="13.5">
      <c r="A3435" s="202">
        <v>98307</v>
      </c>
      <c r="B3435" s="202" t="s">
        <v>3529</v>
      </c>
      <c r="C3435" s="202" t="s">
        <v>2</v>
      </c>
      <c r="D3435" s="369">
        <v>53.44</v>
      </c>
    </row>
    <row r="3436" spans="1:4" ht="13.5">
      <c r="A3436" s="202">
        <v>98308</v>
      </c>
      <c r="B3436" s="202" t="s">
        <v>3530</v>
      </c>
      <c r="C3436" s="202" t="s">
        <v>2</v>
      </c>
      <c r="D3436" s="369">
        <v>35.18</v>
      </c>
    </row>
    <row r="3437" spans="1:4" ht="13.5">
      <c r="A3437" s="202">
        <v>98593</v>
      </c>
      <c r="B3437" s="202" t="s">
        <v>3531</v>
      </c>
      <c r="C3437" s="202" t="s">
        <v>2</v>
      </c>
      <c r="D3437" s="370">
        <v>3207.17</v>
      </c>
    </row>
    <row r="3438" spans="1:4" ht="13.5">
      <c r="A3438" s="202">
        <v>100553</v>
      </c>
      <c r="B3438" s="202" t="s">
        <v>17952</v>
      </c>
      <c r="C3438" s="202" t="s">
        <v>1</v>
      </c>
      <c r="D3438" s="369">
        <v>20.93</v>
      </c>
    </row>
    <row r="3439" spans="1:4" ht="13.5">
      <c r="A3439" s="202">
        <v>100554</v>
      </c>
      <c r="B3439" s="202" t="s">
        <v>17953</v>
      </c>
      <c r="C3439" s="202" t="s">
        <v>1</v>
      </c>
      <c r="D3439" s="369">
        <v>5.39</v>
      </c>
    </row>
    <row r="3440" spans="1:4" ht="13.5">
      <c r="A3440" s="202">
        <v>100555</v>
      </c>
      <c r="B3440" s="202" t="s">
        <v>12474</v>
      </c>
      <c r="C3440" s="202" t="s">
        <v>2</v>
      </c>
      <c r="D3440" s="370">
        <v>1738.32</v>
      </c>
    </row>
    <row r="3441" spans="1:4" ht="13.5">
      <c r="A3441" s="202">
        <v>89355</v>
      </c>
      <c r="B3441" s="202" t="s">
        <v>12475</v>
      </c>
      <c r="C3441" s="202" t="s">
        <v>1</v>
      </c>
      <c r="D3441" s="369">
        <v>21.6</v>
      </c>
    </row>
    <row r="3442" spans="1:4" ht="13.5">
      <c r="A3442" s="202">
        <v>89356</v>
      </c>
      <c r="B3442" s="202" t="s">
        <v>12476</v>
      </c>
      <c r="C3442" s="202" t="s">
        <v>1</v>
      </c>
      <c r="D3442" s="369">
        <v>24.86</v>
      </c>
    </row>
    <row r="3443" spans="1:4" ht="13.5">
      <c r="A3443" s="202">
        <v>89357</v>
      </c>
      <c r="B3443" s="202" t="s">
        <v>12477</v>
      </c>
      <c r="C3443" s="202" t="s">
        <v>1</v>
      </c>
      <c r="D3443" s="369">
        <v>35.700000000000003</v>
      </c>
    </row>
    <row r="3444" spans="1:4" ht="13.5">
      <c r="A3444" s="202">
        <v>89401</v>
      </c>
      <c r="B3444" s="202" t="s">
        <v>12478</v>
      </c>
      <c r="C3444" s="202" t="s">
        <v>1</v>
      </c>
      <c r="D3444" s="369">
        <v>12.24</v>
      </c>
    </row>
    <row r="3445" spans="1:4" ht="13.5">
      <c r="A3445" s="202">
        <v>89402</v>
      </c>
      <c r="B3445" s="202" t="s">
        <v>12479</v>
      </c>
      <c r="C3445" s="202" t="s">
        <v>1</v>
      </c>
      <c r="D3445" s="369">
        <v>14.02</v>
      </c>
    </row>
    <row r="3446" spans="1:4" ht="13.5">
      <c r="A3446" s="202">
        <v>89403</v>
      </c>
      <c r="B3446" s="202" t="s">
        <v>12480</v>
      </c>
      <c r="C3446" s="202" t="s">
        <v>1</v>
      </c>
      <c r="D3446" s="369">
        <v>22.75</v>
      </c>
    </row>
    <row r="3447" spans="1:4" ht="13.5">
      <c r="A3447" s="202">
        <v>89446</v>
      </c>
      <c r="B3447" s="202" t="s">
        <v>12481</v>
      </c>
      <c r="C3447" s="202" t="s">
        <v>1</v>
      </c>
      <c r="D3447" s="369">
        <v>7.21</v>
      </c>
    </row>
    <row r="3448" spans="1:4" ht="13.5">
      <c r="A3448" s="202">
        <v>89447</v>
      </c>
      <c r="B3448" s="202" t="s">
        <v>12482</v>
      </c>
      <c r="C3448" s="202" t="s">
        <v>1</v>
      </c>
      <c r="D3448" s="369">
        <v>14.65</v>
      </c>
    </row>
    <row r="3449" spans="1:4" ht="13.5">
      <c r="A3449" s="202">
        <v>89448</v>
      </c>
      <c r="B3449" s="202" t="s">
        <v>12483</v>
      </c>
      <c r="C3449" s="202" t="s">
        <v>1</v>
      </c>
      <c r="D3449" s="369">
        <v>22.58</v>
      </c>
    </row>
    <row r="3450" spans="1:4" ht="13.5">
      <c r="A3450" s="202">
        <v>89449</v>
      </c>
      <c r="B3450" s="202" t="s">
        <v>12484</v>
      </c>
      <c r="C3450" s="202" t="s">
        <v>1</v>
      </c>
      <c r="D3450" s="369">
        <v>24.93</v>
      </c>
    </row>
    <row r="3451" spans="1:4" ht="13.5">
      <c r="A3451" s="202">
        <v>89450</v>
      </c>
      <c r="B3451" s="202" t="s">
        <v>12485</v>
      </c>
      <c r="C3451" s="202" t="s">
        <v>1</v>
      </c>
      <c r="D3451" s="369">
        <v>40.25</v>
      </c>
    </row>
    <row r="3452" spans="1:4" ht="13.5">
      <c r="A3452" s="202">
        <v>89451</v>
      </c>
      <c r="B3452" s="202" t="s">
        <v>12486</v>
      </c>
      <c r="C3452" s="202" t="s">
        <v>1</v>
      </c>
      <c r="D3452" s="369">
        <v>65.89</v>
      </c>
    </row>
    <row r="3453" spans="1:4" ht="13.5">
      <c r="A3453" s="202">
        <v>89452</v>
      </c>
      <c r="B3453" s="202" t="s">
        <v>12487</v>
      </c>
      <c r="C3453" s="202" t="s">
        <v>1</v>
      </c>
      <c r="D3453" s="369">
        <v>91</v>
      </c>
    </row>
    <row r="3454" spans="1:4" ht="13.5">
      <c r="A3454" s="202">
        <v>89508</v>
      </c>
      <c r="B3454" s="202" t="s">
        <v>12488</v>
      </c>
      <c r="C3454" s="202" t="s">
        <v>1</v>
      </c>
      <c r="D3454" s="369">
        <v>21.24</v>
      </c>
    </row>
    <row r="3455" spans="1:4" ht="13.5">
      <c r="A3455" s="202">
        <v>89509</v>
      </c>
      <c r="B3455" s="202" t="s">
        <v>12489</v>
      </c>
      <c r="C3455" s="202" t="s">
        <v>1</v>
      </c>
      <c r="D3455" s="369">
        <v>28.99</v>
      </c>
    </row>
    <row r="3456" spans="1:4" ht="13.5">
      <c r="A3456" s="202">
        <v>89511</v>
      </c>
      <c r="B3456" s="202" t="s">
        <v>12490</v>
      </c>
      <c r="C3456" s="202" t="s">
        <v>1</v>
      </c>
      <c r="D3456" s="369">
        <v>50.16</v>
      </c>
    </row>
    <row r="3457" spans="1:4" ht="13.5">
      <c r="A3457" s="202">
        <v>89512</v>
      </c>
      <c r="B3457" s="202" t="s">
        <v>12491</v>
      </c>
      <c r="C3457" s="202" t="s">
        <v>1</v>
      </c>
      <c r="D3457" s="369">
        <v>62.86</v>
      </c>
    </row>
    <row r="3458" spans="1:4" ht="13.5">
      <c r="A3458" s="202">
        <v>89576</v>
      </c>
      <c r="B3458" s="202" t="s">
        <v>12492</v>
      </c>
      <c r="C3458" s="202" t="s">
        <v>1</v>
      </c>
      <c r="D3458" s="369">
        <v>38.29</v>
      </c>
    </row>
    <row r="3459" spans="1:4" ht="13.5">
      <c r="A3459" s="202">
        <v>89578</v>
      </c>
      <c r="B3459" s="202" t="s">
        <v>12493</v>
      </c>
      <c r="C3459" s="202" t="s">
        <v>1</v>
      </c>
      <c r="D3459" s="369">
        <v>47.09</v>
      </c>
    </row>
    <row r="3460" spans="1:4" ht="13.5">
      <c r="A3460" s="202">
        <v>89580</v>
      </c>
      <c r="B3460" s="202" t="s">
        <v>12494</v>
      </c>
      <c r="C3460" s="202" t="s">
        <v>1</v>
      </c>
      <c r="D3460" s="369">
        <v>98.06</v>
      </c>
    </row>
    <row r="3461" spans="1:4" ht="13.5">
      <c r="A3461" s="202">
        <v>89633</v>
      </c>
      <c r="B3461" s="202" t="s">
        <v>12495</v>
      </c>
      <c r="C3461" s="202" t="s">
        <v>1</v>
      </c>
      <c r="D3461" s="369">
        <v>27.1</v>
      </c>
    </row>
    <row r="3462" spans="1:4" ht="13.5">
      <c r="A3462" s="202">
        <v>89634</v>
      </c>
      <c r="B3462" s="202" t="s">
        <v>12496</v>
      </c>
      <c r="C3462" s="202" t="s">
        <v>1</v>
      </c>
      <c r="D3462" s="369">
        <v>38.86</v>
      </c>
    </row>
    <row r="3463" spans="1:4" ht="13.5">
      <c r="A3463" s="202">
        <v>89635</v>
      </c>
      <c r="B3463" s="202" t="s">
        <v>12497</v>
      </c>
      <c r="C3463" s="202" t="s">
        <v>1</v>
      </c>
      <c r="D3463" s="369">
        <v>57.78</v>
      </c>
    </row>
    <row r="3464" spans="1:4" ht="13.5">
      <c r="A3464" s="202">
        <v>89636</v>
      </c>
      <c r="B3464" s="202" t="s">
        <v>12498</v>
      </c>
      <c r="C3464" s="202" t="s">
        <v>1</v>
      </c>
      <c r="D3464" s="369">
        <v>72.91</v>
      </c>
    </row>
    <row r="3465" spans="1:4" ht="13.5">
      <c r="A3465" s="202">
        <v>89711</v>
      </c>
      <c r="B3465" s="202" t="s">
        <v>17954</v>
      </c>
      <c r="C3465" s="202" t="s">
        <v>1</v>
      </c>
      <c r="D3465" s="369">
        <v>24.46</v>
      </c>
    </row>
    <row r="3466" spans="1:4" ht="13.5">
      <c r="A3466" s="202">
        <v>89712</v>
      </c>
      <c r="B3466" s="202" t="s">
        <v>17955</v>
      </c>
      <c r="C3466" s="202" t="s">
        <v>1</v>
      </c>
      <c r="D3466" s="369">
        <v>32.36</v>
      </c>
    </row>
    <row r="3467" spans="1:4" ht="13.5">
      <c r="A3467" s="202">
        <v>89713</v>
      </c>
      <c r="B3467" s="202" t="s">
        <v>17956</v>
      </c>
      <c r="C3467" s="202" t="s">
        <v>1</v>
      </c>
      <c r="D3467" s="369">
        <v>40.700000000000003</v>
      </c>
    </row>
    <row r="3468" spans="1:4" ht="13.5">
      <c r="A3468" s="202">
        <v>89714</v>
      </c>
      <c r="B3468" s="202" t="s">
        <v>17957</v>
      </c>
      <c r="C3468" s="202" t="s">
        <v>1</v>
      </c>
      <c r="D3468" s="369">
        <v>45.02</v>
      </c>
    </row>
    <row r="3469" spans="1:4" ht="13.5">
      <c r="A3469" s="202">
        <v>89716</v>
      </c>
      <c r="B3469" s="202" t="s">
        <v>12499</v>
      </c>
      <c r="C3469" s="202" t="s">
        <v>1</v>
      </c>
      <c r="D3469" s="369">
        <v>29.02</v>
      </c>
    </row>
    <row r="3470" spans="1:4" ht="13.5">
      <c r="A3470" s="202">
        <v>89717</v>
      </c>
      <c r="B3470" s="202" t="s">
        <v>12500</v>
      </c>
      <c r="C3470" s="202" t="s">
        <v>1</v>
      </c>
      <c r="D3470" s="369">
        <v>46.17</v>
      </c>
    </row>
    <row r="3471" spans="1:4" ht="13.5">
      <c r="A3471" s="202">
        <v>89770</v>
      </c>
      <c r="B3471" s="202" t="s">
        <v>12501</v>
      </c>
      <c r="C3471" s="202" t="s">
        <v>1</v>
      </c>
      <c r="D3471" s="369">
        <v>50.65</v>
      </c>
    </row>
    <row r="3472" spans="1:4" ht="13.5">
      <c r="A3472" s="202">
        <v>89771</v>
      </c>
      <c r="B3472" s="202" t="s">
        <v>12502</v>
      </c>
      <c r="C3472" s="202" t="s">
        <v>1</v>
      </c>
      <c r="D3472" s="369">
        <v>67.63</v>
      </c>
    </row>
    <row r="3473" spans="1:4" ht="13.5">
      <c r="A3473" s="202">
        <v>89773</v>
      </c>
      <c r="B3473" s="202" t="s">
        <v>12503</v>
      </c>
      <c r="C3473" s="202" t="s">
        <v>1</v>
      </c>
      <c r="D3473" s="369">
        <v>159.07</v>
      </c>
    </row>
    <row r="3474" spans="1:4" ht="13.5">
      <c r="A3474" s="202">
        <v>89775</v>
      </c>
      <c r="B3474" s="202" t="s">
        <v>12504</v>
      </c>
      <c r="C3474" s="202" t="s">
        <v>1</v>
      </c>
      <c r="D3474" s="369">
        <v>248.79</v>
      </c>
    </row>
    <row r="3475" spans="1:4" ht="13.5">
      <c r="A3475" s="202">
        <v>89798</v>
      </c>
      <c r="B3475" s="202" t="s">
        <v>17958</v>
      </c>
      <c r="C3475" s="202" t="s">
        <v>1</v>
      </c>
      <c r="D3475" s="369">
        <v>18.97</v>
      </c>
    </row>
    <row r="3476" spans="1:4" ht="13.5">
      <c r="A3476" s="202">
        <v>89799</v>
      </c>
      <c r="B3476" s="202" t="s">
        <v>17959</v>
      </c>
      <c r="C3476" s="202" t="s">
        <v>1</v>
      </c>
      <c r="D3476" s="369">
        <v>29.59</v>
      </c>
    </row>
    <row r="3477" spans="1:4" ht="13.5">
      <c r="A3477" s="202">
        <v>89800</v>
      </c>
      <c r="B3477" s="202" t="s">
        <v>17960</v>
      </c>
      <c r="C3477" s="202" t="s">
        <v>1</v>
      </c>
      <c r="D3477" s="369">
        <v>36.21</v>
      </c>
    </row>
    <row r="3478" spans="1:4" ht="13.5">
      <c r="A3478" s="202">
        <v>89848</v>
      </c>
      <c r="B3478" s="202" t="s">
        <v>17961</v>
      </c>
      <c r="C3478" s="202" t="s">
        <v>1</v>
      </c>
      <c r="D3478" s="369">
        <v>35.07</v>
      </c>
    </row>
    <row r="3479" spans="1:4" ht="13.5">
      <c r="A3479" s="202">
        <v>89849</v>
      </c>
      <c r="B3479" s="202" t="s">
        <v>17962</v>
      </c>
      <c r="C3479" s="202" t="s">
        <v>1</v>
      </c>
      <c r="D3479" s="369">
        <v>76.41</v>
      </c>
    </row>
    <row r="3480" spans="1:4" ht="13.5">
      <c r="A3480" s="202">
        <v>89865</v>
      </c>
      <c r="B3480" s="202" t="s">
        <v>17963</v>
      </c>
      <c r="C3480" s="202" t="s">
        <v>1</v>
      </c>
      <c r="D3480" s="369">
        <v>18.670000000000002</v>
      </c>
    </row>
    <row r="3481" spans="1:4" ht="13.5">
      <c r="A3481" s="202">
        <v>92275</v>
      </c>
      <c r="B3481" s="202" t="s">
        <v>9380</v>
      </c>
      <c r="C3481" s="202" t="s">
        <v>1</v>
      </c>
      <c r="D3481" s="369">
        <v>51.91</v>
      </c>
    </row>
    <row r="3482" spans="1:4" ht="13.5">
      <c r="A3482" s="202">
        <v>92276</v>
      </c>
      <c r="B3482" s="202" t="s">
        <v>9382</v>
      </c>
      <c r="C3482" s="202" t="s">
        <v>1</v>
      </c>
      <c r="D3482" s="369">
        <v>65.930000000000007</v>
      </c>
    </row>
    <row r="3483" spans="1:4" ht="13.5">
      <c r="A3483" s="202">
        <v>92277</v>
      </c>
      <c r="B3483" s="202" t="s">
        <v>9383</v>
      </c>
      <c r="C3483" s="202" t="s">
        <v>1</v>
      </c>
      <c r="D3483" s="369">
        <v>95.22</v>
      </c>
    </row>
    <row r="3484" spans="1:4" ht="13.5">
      <c r="A3484" s="202">
        <v>92278</v>
      </c>
      <c r="B3484" s="202" t="s">
        <v>9384</v>
      </c>
      <c r="C3484" s="202" t="s">
        <v>1</v>
      </c>
      <c r="D3484" s="369">
        <v>128.09</v>
      </c>
    </row>
    <row r="3485" spans="1:4" ht="13.5">
      <c r="A3485" s="202">
        <v>92279</v>
      </c>
      <c r="B3485" s="202" t="s">
        <v>9385</v>
      </c>
      <c r="C3485" s="202" t="s">
        <v>1</v>
      </c>
      <c r="D3485" s="369">
        <v>185.12</v>
      </c>
    </row>
    <row r="3486" spans="1:4" ht="13.5">
      <c r="A3486" s="202">
        <v>92280</v>
      </c>
      <c r="B3486" s="202" t="s">
        <v>9386</v>
      </c>
      <c r="C3486" s="202" t="s">
        <v>1</v>
      </c>
      <c r="D3486" s="369">
        <v>259.83999999999997</v>
      </c>
    </row>
    <row r="3487" spans="1:4" ht="13.5">
      <c r="A3487" s="202">
        <v>92281</v>
      </c>
      <c r="B3487" s="202" t="s">
        <v>9387</v>
      </c>
      <c r="C3487" s="202" t="s">
        <v>1</v>
      </c>
      <c r="D3487" s="369">
        <v>103.87</v>
      </c>
    </row>
    <row r="3488" spans="1:4" ht="13.5">
      <c r="A3488" s="202">
        <v>92282</v>
      </c>
      <c r="B3488" s="202" t="s">
        <v>9388</v>
      </c>
      <c r="C3488" s="202" t="s">
        <v>1</v>
      </c>
      <c r="D3488" s="369">
        <v>119.99</v>
      </c>
    </row>
    <row r="3489" spans="1:4" ht="13.5">
      <c r="A3489" s="202">
        <v>92283</v>
      </c>
      <c r="B3489" s="202" t="s">
        <v>9389</v>
      </c>
      <c r="C3489" s="202" t="s">
        <v>1</v>
      </c>
      <c r="D3489" s="369">
        <v>163.44999999999999</v>
      </c>
    </row>
    <row r="3490" spans="1:4" ht="13.5">
      <c r="A3490" s="202">
        <v>92284</v>
      </c>
      <c r="B3490" s="202" t="s">
        <v>9390</v>
      </c>
      <c r="C3490" s="202" t="s">
        <v>1</v>
      </c>
      <c r="D3490" s="369">
        <v>205.82</v>
      </c>
    </row>
    <row r="3491" spans="1:4" ht="13.5">
      <c r="A3491" s="202">
        <v>92285</v>
      </c>
      <c r="B3491" s="202" t="s">
        <v>9391</v>
      </c>
      <c r="C3491" s="202" t="s">
        <v>1</v>
      </c>
      <c r="D3491" s="369">
        <v>277.97000000000003</v>
      </c>
    </row>
    <row r="3492" spans="1:4" ht="13.5">
      <c r="A3492" s="202">
        <v>92286</v>
      </c>
      <c r="B3492" s="202" t="s">
        <v>9392</v>
      </c>
      <c r="C3492" s="202" t="s">
        <v>1</v>
      </c>
      <c r="D3492" s="369">
        <v>353.97</v>
      </c>
    </row>
    <row r="3493" spans="1:4" ht="13.5">
      <c r="A3493" s="202">
        <v>92305</v>
      </c>
      <c r="B3493" s="202" t="s">
        <v>9393</v>
      </c>
      <c r="C3493" s="202" t="s">
        <v>1</v>
      </c>
      <c r="D3493" s="369">
        <v>35.51</v>
      </c>
    </row>
    <row r="3494" spans="1:4" ht="13.5">
      <c r="A3494" s="202">
        <v>92306</v>
      </c>
      <c r="B3494" s="202" t="s">
        <v>9394</v>
      </c>
      <c r="C3494" s="202" t="s">
        <v>1</v>
      </c>
      <c r="D3494" s="369">
        <v>57.37</v>
      </c>
    </row>
    <row r="3495" spans="1:4" ht="13.5">
      <c r="A3495" s="202">
        <v>92307</v>
      </c>
      <c r="B3495" s="202" t="s">
        <v>9395</v>
      </c>
      <c r="C3495" s="202" t="s">
        <v>1</v>
      </c>
      <c r="D3495" s="369">
        <v>71.63</v>
      </c>
    </row>
    <row r="3496" spans="1:4" ht="13.5">
      <c r="A3496" s="202">
        <v>92308</v>
      </c>
      <c r="B3496" s="202" t="s">
        <v>9396</v>
      </c>
      <c r="C3496" s="202" t="s">
        <v>1</v>
      </c>
      <c r="D3496" s="369">
        <v>49.54</v>
      </c>
    </row>
    <row r="3497" spans="1:4" ht="13.5">
      <c r="A3497" s="202">
        <v>92309</v>
      </c>
      <c r="B3497" s="202" t="s">
        <v>9397</v>
      </c>
      <c r="C3497" s="202" t="s">
        <v>1</v>
      </c>
      <c r="D3497" s="369">
        <v>112.06</v>
      </c>
    </row>
    <row r="3498" spans="1:4" ht="13.5">
      <c r="A3498" s="202">
        <v>92310</v>
      </c>
      <c r="B3498" s="202" t="s">
        <v>9398</v>
      </c>
      <c r="C3498" s="202" t="s">
        <v>1</v>
      </c>
      <c r="D3498" s="369">
        <v>128.41999999999999</v>
      </c>
    </row>
    <row r="3499" spans="1:4" ht="13.5">
      <c r="A3499" s="202">
        <v>92320</v>
      </c>
      <c r="B3499" s="202" t="s">
        <v>9399</v>
      </c>
      <c r="C3499" s="202" t="s">
        <v>1</v>
      </c>
      <c r="D3499" s="369">
        <v>46.73</v>
      </c>
    </row>
    <row r="3500" spans="1:4" ht="13.5">
      <c r="A3500" s="202">
        <v>92321</v>
      </c>
      <c r="B3500" s="202" t="s">
        <v>9400</v>
      </c>
      <c r="C3500" s="202" t="s">
        <v>1</v>
      </c>
      <c r="D3500" s="369">
        <v>76.7</v>
      </c>
    </row>
    <row r="3501" spans="1:4" ht="13.5">
      <c r="A3501" s="202">
        <v>92322</v>
      </c>
      <c r="B3501" s="202" t="s">
        <v>9401</v>
      </c>
      <c r="C3501" s="202" t="s">
        <v>1</v>
      </c>
      <c r="D3501" s="369">
        <v>97.92</v>
      </c>
    </row>
    <row r="3502" spans="1:4" ht="13.5">
      <c r="A3502" s="202">
        <v>92323</v>
      </c>
      <c r="B3502" s="202" t="s">
        <v>9402</v>
      </c>
      <c r="C3502" s="202" t="s">
        <v>1</v>
      </c>
      <c r="D3502" s="369">
        <v>58.08</v>
      </c>
    </row>
    <row r="3503" spans="1:4" ht="13.5">
      <c r="A3503" s="202">
        <v>92324</v>
      </c>
      <c r="B3503" s="202" t="s">
        <v>9403</v>
      </c>
      <c r="C3503" s="202" t="s">
        <v>1</v>
      </c>
      <c r="D3503" s="369">
        <v>128.69999999999999</v>
      </c>
    </row>
    <row r="3504" spans="1:4" ht="13.5">
      <c r="A3504" s="202">
        <v>92325</v>
      </c>
      <c r="B3504" s="202" t="s">
        <v>9404</v>
      </c>
      <c r="C3504" s="202" t="s">
        <v>1</v>
      </c>
      <c r="D3504" s="369">
        <v>152.01</v>
      </c>
    </row>
    <row r="3505" spans="1:4" ht="13.5">
      <c r="A3505" s="202">
        <v>92335</v>
      </c>
      <c r="B3505" s="202" t="s">
        <v>5480</v>
      </c>
      <c r="C3505" s="202" t="s">
        <v>1</v>
      </c>
      <c r="D3505" s="369">
        <v>145.72999999999999</v>
      </c>
    </row>
    <row r="3506" spans="1:4" ht="13.5">
      <c r="A3506" s="202">
        <v>92336</v>
      </c>
      <c r="B3506" s="202" t="s">
        <v>5481</v>
      </c>
      <c r="C3506" s="202" t="s">
        <v>1</v>
      </c>
      <c r="D3506" s="369">
        <v>179.7</v>
      </c>
    </row>
    <row r="3507" spans="1:4" ht="13.5">
      <c r="A3507" s="202">
        <v>92337</v>
      </c>
      <c r="B3507" s="202" t="s">
        <v>5482</v>
      </c>
      <c r="C3507" s="202" t="s">
        <v>1</v>
      </c>
      <c r="D3507" s="369">
        <v>238.64</v>
      </c>
    </row>
    <row r="3508" spans="1:4" ht="13.5">
      <c r="A3508" s="202">
        <v>92338</v>
      </c>
      <c r="B3508" s="202" t="s">
        <v>5483</v>
      </c>
      <c r="C3508" s="202" t="s">
        <v>1</v>
      </c>
      <c r="D3508" s="369">
        <v>151.37</v>
      </c>
    </row>
    <row r="3509" spans="1:4" ht="13.5">
      <c r="A3509" s="202">
        <v>92339</v>
      </c>
      <c r="B3509" s="202" t="s">
        <v>5484</v>
      </c>
      <c r="C3509" s="202" t="s">
        <v>1</v>
      </c>
      <c r="D3509" s="369">
        <v>229.97</v>
      </c>
    </row>
    <row r="3510" spans="1:4" ht="13.5">
      <c r="A3510" s="202">
        <v>92341</v>
      </c>
      <c r="B3510" s="202" t="s">
        <v>5485</v>
      </c>
      <c r="C3510" s="202" t="s">
        <v>1</v>
      </c>
      <c r="D3510" s="369">
        <v>156.01</v>
      </c>
    </row>
    <row r="3511" spans="1:4" ht="13.5">
      <c r="A3511" s="202">
        <v>92342</v>
      </c>
      <c r="B3511" s="202" t="s">
        <v>5486</v>
      </c>
      <c r="C3511" s="202" t="s">
        <v>1</v>
      </c>
      <c r="D3511" s="369">
        <v>190.07</v>
      </c>
    </row>
    <row r="3512" spans="1:4" ht="13.5">
      <c r="A3512" s="202">
        <v>92343</v>
      </c>
      <c r="B3512" s="202" t="s">
        <v>5487</v>
      </c>
      <c r="C3512" s="202" t="s">
        <v>1</v>
      </c>
      <c r="D3512" s="369">
        <v>249.11</v>
      </c>
    </row>
    <row r="3513" spans="1:4" ht="13.5">
      <c r="A3513" s="202">
        <v>92359</v>
      </c>
      <c r="B3513" s="202" t="s">
        <v>5488</v>
      </c>
      <c r="C3513" s="202" t="s">
        <v>1</v>
      </c>
      <c r="D3513" s="369">
        <v>71.739999999999995</v>
      </c>
    </row>
    <row r="3514" spans="1:4" ht="13.5">
      <c r="A3514" s="202">
        <v>92360</v>
      </c>
      <c r="B3514" s="202" t="s">
        <v>5489</v>
      </c>
      <c r="C3514" s="202" t="s">
        <v>1</v>
      </c>
      <c r="D3514" s="369">
        <v>95.91</v>
      </c>
    </row>
    <row r="3515" spans="1:4" ht="13.5">
      <c r="A3515" s="202">
        <v>92361</v>
      </c>
      <c r="B3515" s="202" t="s">
        <v>5490</v>
      </c>
      <c r="C3515" s="202" t="s">
        <v>1</v>
      </c>
      <c r="D3515" s="369">
        <v>129.4</v>
      </c>
    </row>
    <row r="3516" spans="1:4" ht="13.5">
      <c r="A3516" s="202">
        <v>92362</v>
      </c>
      <c r="B3516" s="202" t="s">
        <v>5491</v>
      </c>
      <c r="C3516" s="202" t="s">
        <v>1</v>
      </c>
      <c r="D3516" s="369">
        <v>207.14</v>
      </c>
    </row>
    <row r="3517" spans="1:4" ht="13.5">
      <c r="A3517" s="202">
        <v>92364</v>
      </c>
      <c r="B3517" s="202" t="s">
        <v>5492</v>
      </c>
      <c r="C3517" s="202" t="s">
        <v>1</v>
      </c>
      <c r="D3517" s="369">
        <v>87.92</v>
      </c>
    </row>
    <row r="3518" spans="1:4" ht="13.5">
      <c r="A3518" s="202">
        <v>92365</v>
      </c>
      <c r="B3518" s="202" t="s">
        <v>5493</v>
      </c>
      <c r="C3518" s="202" t="s">
        <v>1</v>
      </c>
      <c r="D3518" s="369">
        <v>101.52</v>
      </c>
    </row>
    <row r="3519" spans="1:4" ht="13.5">
      <c r="A3519" s="202">
        <v>92366</v>
      </c>
      <c r="B3519" s="202" t="s">
        <v>5494</v>
      </c>
      <c r="C3519" s="202" t="s">
        <v>1</v>
      </c>
      <c r="D3519" s="369">
        <v>143.27000000000001</v>
      </c>
    </row>
    <row r="3520" spans="1:4" ht="13.5">
      <c r="A3520" s="202">
        <v>92367</v>
      </c>
      <c r="B3520" s="202" t="s">
        <v>5495</v>
      </c>
      <c r="C3520" s="202" t="s">
        <v>1</v>
      </c>
      <c r="D3520" s="369">
        <v>176.74</v>
      </c>
    </row>
    <row r="3521" spans="1:4" ht="13.5">
      <c r="A3521" s="202">
        <v>92368</v>
      </c>
      <c r="B3521" s="202" t="s">
        <v>5496</v>
      </c>
      <c r="C3521" s="202" t="s">
        <v>1</v>
      </c>
      <c r="D3521" s="369">
        <v>235.25</v>
      </c>
    </row>
    <row r="3522" spans="1:4" ht="13.5">
      <c r="A3522" s="202">
        <v>92645</v>
      </c>
      <c r="B3522" s="202" t="s">
        <v>5497</v>
      </c>
      <c r="C3522" s="202" t="s">
        <v>1</v>
      </c>
      <c r="D3522" s="369">
        <v>75.69</v>
      </c>
    </row>
    <row r="3523" spans="1:4" ht="13.5">
      <c r="A3523" s="202">
        <v>92646</v>
      </c>
      <c r="B3523" s="202" t="s">
        <v>5498</v>
      </c>
      <c r="C3523" s="202" t="s">
        <v>1</v>
      </c>
      <c r="D3523" s="369">
        <v>99.86</v>
      </c>
    </row>
    <row r="3524" spans="1:4" ht="13.5">
      <c r="A3524" s="202">
        <v>92648</v>
      </c>
      <c r="B3524" s="202" t="s">
        <v>5499</v>
      </c>
      <c r="C3524" s="202" t="s">
        <v>1</v>
      </c>
      <c r="D3524" s="369">
        <v>109.27</v>
      </c>
    </row>
    <row r="3525" spans="1:4" ht="13.5">
      <c r="A3525" s="202">
        <v>92649</v>
      </c>
      <c r="B3525" s="202" t="s">
        <v>5500</v>
      </c>
      <c r="C3525" s="202" t="s">
        <v>1</v>
      </c>
      <c r="D3525" s="369">
        <v>133.36000000000001</v>
      </c>
    </row>
    <row r="3526" spans="1:4" ht="13.5">
      <c r="A3526" s="202">
        <v>92650</v>
      </c>
      <c r="B3526" s="202" t="s">
        <v>5501</v>
      </c>
      <c r="C3526" s="202" t="s">
        <v>1</v>
      </c>
      <c r="D3526" s="369">
        <v>211.1</v>
      </c>
    </row>
    <row r="3527" spans="1:4" ht="13.5">
      <c r="A3527" s="202">
        <v>92652</v>
      </c>
      <c r="B3527" s="202" t="s">
        <v>5502</v>
      </c>
      <c r="C3527" s="202" t="s">
        <v>1</v>
      </c>
      <c r="D3527" s="369">
        <v>92.62</v>
      </c>
    </row>
    <row r="3528" spans="1:4" ht="13.5">
      <c r="A3528" s="202">
        <v>92653</v>
      </c>
      <c r="B3528" s="202" t="s">
        <v>5503</v>
      </c>
      <c r="C3528" s="202" t="s">
        <v>1</v>
      </c>
      <c r="D3528" s="369">
        <v>106.27</v>
      </c>
    </row>
    <row r="3529" spans="1:4" ht="13.5">
      <c r="A3529" s="202">
        <v>92654</v>
      </c>
      <c r="B3529" s="202" t="s">
        <v>5504</v>
      </c>
      <c r="C3529" s="202" t="s">
        <v>1</v>
      </c>
      <c r="D3529" s="369">
        <v>148.01</v>
      </c>
    </row>
    <row r="3530" spans="1:4" ht="13.5">
      <c r="A3530" s="202">
        <v>92655</v>
      </c>
      <c r="B3530" s="202" t="s">
        <v>5505</v>
      </c>
      <c r="C3530" s="202" t="s">
        <v>1</v>
      </c>
      <c r="D3530" s="369">
        <v>181.59</v>
      </c>
    </row>
    <row r="3531" spans="1:4" ht="13.5">
      <c r="A3531" s="202">
        <v>92656</v>
      </c>
      <c r="B3531" s="202" t="s">
        <v>5506</v>
      </c>
      <c r="C3531" s="202" t="s">
        <v>1</v>
      </c>
      <c r="D3531" s="369">
        <v>240.1</v>
      </c>
    </row>
    <row r="3532" spans="1:4" ht="13.5">
      <c r="A3532" s="202">
        <v>92687</v>
      </c>
      <c r="B3532" s="202" t="s">
        <v>5507</v>
      </c>
      <c r="C3532" s="202" t="s">
        <v>1</v>
      </c>
      <c r="D3532" s="369">
        <v>41.88</v>
      </c>
    </row>
    <row r="3533" spans="1:4" ht="13.5">
      <c r="A3533" s="202">
        <v>92688</v>
      </c>
      <c r="B3533" s="202" t="s">
        <v>5508</v>
      </c>
      <c r="C3533" s="202" t="s">
        <v>1</v>
      </c>
      <c r="D3533" s="369">
        <v>56.76</v>
      </c>
    </row>
    <row r="3534" spans="1:4" ht="13.5">
      <c r="A3534" s="202">
        <v>92689</v>
      </c>
      <c r="B3534" s="202" t="s">
        <v>5509</v>
      </c>
      <c r="C3534" s="202" t="s">
        <v>1</v>
      </c>
      <c r="D3534" s="369">
        <v>53.15</v>
      </c>
    </row>
    <row r="3535" spans="1:4" ht="13.5">
      <c r="A3535" s="202">
        <v>92690</v>
      </c>
      <c r="B3535" s="202" t="s">
        <v>5510</v>
      </c>
      <c r="C3535" s="202" t="s">
        <v>1</v>
      </c>
      <c r="D3535" s="369">
        <v>75.72</v>
      </c>
    </row>
    <row r="3536" spans="1:4" ht="13.5">
      <c r="A3536" s="202">
        <v>92691</v>
      </c>
      <c r="B3536" s="202" t="s">
        <v>6158</v>
      </c>
      <c r="C3536" s="202" t="s">
        <v>1</v>
      </c>
      <c r="D3536" s="369">
        <v>97.97</v>
      </c>
    </row>
    <row r="3537" spans="1:4" ht="13.5">
      <c r="A3537" s="202">
        <v>94462</v>
      </c>
      <c r="B3537" s="202" t="s">
        <v>3532</v>
      </c>
      <c r="C3537" s="202" t="s">
        <v>1</v>
      </c>
      <c r="D3537" s="369">
        <v>150.59</v>
      </c>
    </row>
    <row r="3538" spans="1:4" ht="13.5">
      <c r="A3538" s="202">
        <v>94463</v>
      </c>
      <c r="B3538" s="202" t="s">
        <v>3533</v>
      </c>
      <c r="C3538" s="202" t="s">
        <v>1</v>
      </c>
      <c r="D3538" s="369">
        <v>180.12</v>
      </c>
    </row>
    <row r="3539" spans="1:4" ht="13.5">
      <c r="A3539" s="202">
        <v>94464</v>
      </c>
      <c r="B3539" s="202" t="s">
        <v>3534</v>
      </c>
      <c r="C3539" s="202" t="s">
        <v>1</v>
      </c>
      <c r="D3539" s="369">
        <v>257</v>
      </c>
    </row>
    <row r="3540" spans="1:4" ht="13.5">
      <c r="A3540" s="202">
        <v>94602</v>
      </c>
      <c r="B3540" s="202" t="s">
        <v>3535</v>
      </c>
      <c r="C3540" s="202" t="s">
        <v>1</v>
      </c>
      <c r="D3540" s="369">
        <v>200.35</v>
      </c>
    </row>
    <row r="3541" spans="1:4" ht="13.5">
      <c r="A3541" s="202">
        <v>94603</v>
      </c>
      <c r="B3541" s="202" t="s">
        <v>3536</v>
      </c>
      <c r="C3541" s="202" t="s">
        <v>1</v>
      </c>
      <c r="D3541" s="369">
        <v>268.76</v>
      </c>
    </row>
    <row r="3542" spans="1:4" ht="13.5">
      <c r="A3542" s="202">
        <v>94604</v>
      </c>
      <c r="B3542" s="202" t="s">
        <v>3537</v>
      </c>
      <c r="C3542" s="202" t="s">
        <v>1</v>
      </c>
      <c r="D3542" s="369">
        <v>366.84</v>
      </c>
    </row>
    <row r="3543" spans="1:4" ht="13.5">
      <c r="A3543" s="202">
        <v>94605</v>
      </c>
      <c r="B3543" s="202" t="s">
        <v>3538</v>
      </c>
      <c r="C3543" s="202" t="s">
        <v>1</v>
      </c>
      <c r="D3543" s="369">
        <v>523.85</v>
      </c>
    </row>
    <row r="3544" spans="1:4" ht="13.5">
      <c r="A3544" s="202">
        <v>94648</v>
      </c>
      <c r="B3544" s="202" t="s">
        <v>3539</v>
      </c>
      <c r="C3544" s="202" t="s">
        <v>1</v>
      </c>
      <c r="D3544" s="369">
        <v>12.65</v>
      </c>
    </row>
    <row r="3545" spans="1:4" ht="13.5">
      <c r="A3545" s="202">
        <v>94649</v>
      </c>
      <c r="B3545" s="202" t="s">
        <v>3540</v>
      </c>
      <c r="C3545" s="202" t="s">
        <v>1</v>
      </c>
      <c r="D3545" s="369">
        <v>19.86</v>
      </c>
    </row>
    <row r="3546" spans="1:4" ht="13.5">
      <c r="A3546" s="202">
        <v>94650</v>
      </c>
      <c r="B3546" s="202" t="s">
        <v>3541</v>
      </c>
      <c r="C3546" s="202" t="s">
        <v>1</v>
      </c>
      <c r="D3546" s="369">
        <v>29.93</v>
      </c>
    </row>
    <row r="3547" spans="1:4" ht="13.5">
      <c r="A3547" s="202">
        <v>94651</v>
      </c>
      <c r="B3547" s="202" t="s">
        <v>3542</v>
      </c>
      <c r="C3547" s="202" t="s">
        <v>1</v>
      </c>
      <c r="D3547" s="369">
        <v>31.94</v>
      </c>
    </row>
    <row r="3548" spans="1:4" ht="13.5">
      <c r="A3548" s="202">
        <v>94652</v>
      </c>
      <c r="B3548" s="202" t="s">
        <v>3543</v>
      </c>
      <c r="C3548" s="202" t="s">
        <v>1</v>
      </c>
      <c r="D3548" s="369">
        <v>51.08</v>
      </c>
    </row>
    <row r="3549" spans="1:4" ht="13.5">
      <c r="A3549" s="202">
        <v>94653</v>
      </c>
      <c r="B3549" s="202" t="s">
        <v>3544</v>
      </c>
      <c r="C3549" s="202" t="s">
        <v>1</v>
      </c>
      <c r="D3549" s="369">
        <v>74.849999999999994</v>
      </c>
    </row>
    <row r="3550" spans="1:4" ht="13.5">
      <c r="A3550" s="202">
        <v>94654</v>
      </c>
      <c r="B3550" s="202" t="s">
        <v>3545</v>
      </c>
      <c r="C3550" s="202" t="s">
        <v>1</v>
      </c>
      <c r="D3550" s="369">
        <v>105.39</v>
      </c>
    </row>
    <row r="3551" spans="1:4" ht="13.5">
      <c r="A3551" s="202">
        <v>94655</v>
      </c>
      <c r="B3551" s="202" t="s">
        <v>3546</v>
      </c>
      <c r="C3551" s="202" t="s">
        <v>1</v>
      </c>
      <c r="D3551" s="369">
        <v>150.18</v>
      </c>
    </row>
    <row r="3552" spans="1:4" ht="13.5">
      <c r="A3552" s="202">
        <v>94716</v>
      </c>
      <c r="B3552" s="202" t="s">
        <v>3547</v>
      </c>
      <c r="C3552" s="202" t="s">
        <v>1</v>
      </c>
      <c r="D3552" s="369">
        <v>27.52</v>
      </c>
    </row>
    <row r="3553" spans="1:4" ht="13.5">
      <c r="A3553" s="202">
        <v>94717</v>
      </c>
      <c r="B3553" s="202" t="s">
        <v>3548</v>
      </c>
      <c r="C3553" s="202" t="s">
        <v>1</v>
      </c>
      <c r="D3553" s="369">
        <v>43.07</v>
      </c>
    </row>
    <row r="3554" spans="1:4" ht="13.5">
      <c r="A3554" s="202">
        <v>94718</v>
      </c>
      <c r="B3554" s="202" t="s">
        <v>3549</v>
      </c>
      <c r="C3554" s="202" t="s">
        <v>1</v>
      </c>
      <c r="D3554" s="369">
        <v>55.68</v>
      </c>
    </row>
    <row r="3555" spans="1:4" ht="13.5">
      <c r="A3555" s="202">
        <v>94719</v>
      </c>
      <c r="B3555" s="202" t="s">
        <v>3550</v>
      </c>
      <c r="C3555" s="202" t="s">
        <v>1</v>
      </c>
      <c r="D3555" s="369">
        <v>71.86</v>
      </c>
    </row>
    <row r="3556" spans="1:4" ht="13.5">
      <c r="A3556" s="202">
        <v>94720</v>
      </c>
      <c r="B3556" s="202" t="s">
        <v>3551</v>
      </c>
      <c r="C3556" s="202" t="s">
        <v>1</v>
      </c>
      <c r="D3556" s="369">
        <v>104.46</v>
      </c>
    </row>
    <row r="3557" spans="1:4" ht="13.5">
      <c r="A3557" s="202">
        <v>94721</v>
      </c>
      <c r="B3557" s="202" t="s">
        <v>3552</v>
      </c>
      <c r="C3557" s="202" t="s">
        <v>1</v>
      </c>
      <c r="D3557" s="369">
        <v>160.44</v>
      </c>
    </row>
    <row r="3558" spans="1:4" ht="13.5">
      <c r="A3558" s="202">
        <v>94722</v>
      </c>
      <c r="B3558" s="202" t="s">
        <v>3553</v>
      </c>
      <c r="C3558" s="202" t="s">
        <v>1</v>
      </c>
      <c r="D3558" s="369">
        <v>276.60000000000002</v>
      </c>
    </row>
    <row r="3559" spans="1:4" ht="13.5">
      <c r="A3559" s="202">
        <v>94723</v>
      </c>
      <c r="B3559" s="202" t="s">
        <v>17964</v>
      </c>
      <c r="C3559" s="202" t="s">
        <v>1</v>
      </c>
      <c r="D3559" s="369">
        <v>501.27</v>
      </c>
    </row>
    <row r="3560" spans="1:4" ht="13.5">
      <c r="A3560" s="202">
        <v>95697</v>
      </c>
      <c r="B3560" s="202" t="s">
        <v>5511</v>
      </c>
      <c r="C3560" s="202" t="s">
        <v>1</v>
      </c>
      <c r="D3560" s="369">
        <v>105.33</v>
      </c>
    </row>
    <row r="3561" spans="1:4" ht="13.5">
      <c r="A3561" s="202">
        <v>96635</v>
      </c>
      <c r="B3561" s="202" t="s">
        <v>17965</v>
      </c>
      <c r="C3561" s="202" t="s">
        <v>1</v>
      </c>
      <c r="D3561" s="369">
        <v>39.24</v>
      </c>
    </row>
    <row r="3562" spans="1:4" ht="13.5">
      <c r="A3562" s="202">
        <v>96636</v>
      </c>
      <c r="B3562" s="202" t="s">
        <v>17966</v>
      </c>
      <c r="C3562" s="202" t="s">
        <v>1</v>
      </c>
      <c r="D3562" s="369">
        <v>41.59</v>
      </c>
    </row>
    <row r="3563" spans="1:4" ht="13.5">
      <c r="A3563" s="202">
        <v>96644</v>
      </c>
      <c r="B3563" s="202" t="s">
        <v>17967</v>
      </c>
      <c r="C3563" s="202" t="s">
        <v>1</v>
      </c>
      <c r="D3563" s="369">
        <v>21.27</v>
      </c>
    </row>
    <row r="3564" spans="1:4" ht="13.5">
      <c r="A3564" s="202">
        <v>96645</v>
      </c>
      <c r="B3564" s="202" t="s">
        <v>17968</v>
      </c>
      <c r="C3564" s="202" t="s">
        <v>1</v>
      </c>
      <c r="D3564" s="369">
        <v>18.89</v>
      </c>
    </row>
    <row r="3565" spans="1:4" ht="13.5">
      <c r="A3565" s="202">
        <v>96646</v>
      </c>
      <c r="B3565" s="202" t="s">
        <v>17969</v>
      </c>
      <c r="C3565" s="202" t="s">
        <v>1</v>
      </c>
      <c r="D3565" s="369">
        <v>23.04</v>
      </c>
    </row>
    <row r="3566" spans="1:4" ht="13.5">
      <c r="A3566" s="202">
        <v>96647</v>
      </c>
      <c r="B3566" s="202" t="s">
        <v>17970</v>
      </c>
      <c r="C3566" s="202" t="s">
        <v>1</v>
      </c>
      <c r="D3566" s="369">
        <v>23.09</v>
      </c>
    </row>
    <row r="3567" spans="1:4" ht="13.5">
      <c r="A3567" s="202">
        <v>96648</v>
      </c>
      <c r="B3567" s="202" t="s">
        <v>17971</v>
      </c>
      <c r="C3567" s="202" t="s">
        <v>1</v>
      </c>
      <c r="D3567" s="369">
        <v>28.45</v>
      </c>
    </row>
    <row r="3568" spans="1:4" ht="13.5">
      <c r="A3568" s="202">
        <v>96649</v>
      </c>
      <c r="B3568" s="202" t="s">
        <v>17972</v>
      </c>
      <c r="C3568" s="202" t="s">
        <v>1</v>
      </c>
      <c r="D3568" s="369">
        <v>37.54</v>
      </c>
    </row>
    <row r="3569" spans="1:4" ht="13.5">
      <c r="A3569" s="202">
        <v>96668</v>
      </c>
      <c r="B3569" s="202" t="s">
        <v>17973</v>
      </c>
      <c r="C3569" s="202" t="s">
        <v>1</v>
      </c>
      <c r="D3569" s="369">
        <v>16.489999999999998</v>
      </c>
    </row>
    <row r="3570" spans="1:4" ht="13.5">
      <c r="A3570" s="202">
        <v>96669</v>
      </c>
      <c r="B3570" s="202" t="s">
        <v>17974</v>
      </c>
      <c r="C3570" s="202" t="s">
        <v>1</v>
      </c>
      <c r="D3570" s="369">
        <v>16.34</v>
      </c>
    </row>
    <row r="3571" spans="1:4" ht="13.5">
      <c r="A3571" s="202">
        <v>96670</v>
      </c>
      <c r="B3571" s="202" t="s">
        <v>17975</v>
      </c>
      <c r="C3571" s="202" t="s">
        <v>1</v>
      </c>
      <c r="D3571" s="369">
        <v>21.22</v>
      </c>
    </row>
    <row r="3572" spans="1:4" ht="13.5">
      <c r="A3572" s="202">
        <v>96671</v>
      </c>
      <c r="B3572" s="202" t="s">
        <v>17976</v>
      </c>
      <c r="C3572" s="202" t="s">
        <v>1</v>
      </c>
      <c r="D3572" s="369">
        <v>32.020000000000003</v>
      </c>
    </row>
    <row r="3573" spans="1:4" ht="13.5">
      <c r="A3573" s="202">
        <v>96672</v>
      </c>
      <c r="B3573" s="202" t="s">
        <v>17977</v>
      </c>
      <c r="C3573" s="202" t="s">
        <v>1</v>
      </c>
      <c r="D3573" s="369">
        <v>48.7</v>
      </c>
    </row>
    <row r="3574" spans="1:4" ht="13.5">
      <c r="A3574" s="202">
        <v>96673</v>
      </c>
      <c r="B3574" s="202" t="s">
        <v>17978</v>
      </c>
      <c r="C3574" s="202" t="s">
        <v>1</v>
      </c>
      <c r="D3574" s="369">
        <v>61.35</v>
      </c>
    </row>
    <row r="3575" spans="1:4" ht="13.5">
      <c r="A3575" s="202">
        <v>96674</v>
      </c>
      <c r="B3575" s="202" t="s">
        <v>17979</v>
      </c>
      <c r="C3575" s="202" t="s">
        <v>1</v>
      </c>
      <c r="D3575" s="369">
        <v>99.01</v>
      </c>
    </row>
    <row r="3576" spans="1:4" ht="13.5">
      <c r="A3576" s="202">
        <v>96675</v>
      </c>
      <c r="B3576" s="202" t="s">
        <v>17980</v>
      </c>
      <c r="C3576" s="202" t="s">
        <v>1</v>
      </c>
      <c r="D3576" s="369">
        <v>143.81</v>
      </c>
    </row>
    <row r="3577" spans="1:4" ht="13.5">
      <c r="A3577" s="202">
        <v>96676</v>
      </c>
      <c r="B3577" s="202" t="s">
        <v>17981</v>
      </c>
      <c r="C3577" s="202" t="s">
        <v>1</v>
      </c>
      <c r="D3577" s="369">
        <v>20.9</v>
      </c>
    </row>
    <row r="3578" spans="1:4" ht="13.5">
      <c r="A3578" s="202">
        <v>96677</v>
      </c>
      <c r="B3578" s="202" t="s">
        <v>17982</v>
      </c>
      <c r="C3578" s="202" t="s">
        <v>1</v>
      </c>
      <c r="D3578" s="369">
        <v>27.23</v>
      </c>
    </row>
    <row r="3579" spans="1:4" ht="13.5">
      <c r="A3579" s="202">
        <v>96678</v>
      </c>
      <c r="B3579" s="202" t="s">
        <v>17983</v>
      </c>
      <c r="C3579" s="202" t="s">
        <v>1</v>
      </c>
      <c r="D3579" s="369">
        <v>37.409999999999997</v>
      </c>
    </row>
    <row r="3580" spans="1:4" ht="13.5">
      <c r="A3580" s="202">
        <v>96679</v>
      </c>
      <c r="B3580" s="202" t="s">
        <v>17984</v>
      </c>
      <c r="C3580" s="202" t="s">
        <v>1</v>
      </c>
      <c r="D3580" s="369">
        <v>55.65</v>
      </c>
    </row>
    <row r="3581" spans="1:4" ht="13.5">
      <c r="A3581" s="202">
        <v>96680</v>
      </c>
      <c r="B3581" s="202" t="s">
        <v>17985</v>
      </c>
      <c r="C3581" s="202" t="s">
        <v>1</v>
      </c>
      <c r="D3581" s="369">
        <v>91.88</v>
      </c>
    </row>
    <row r="3582" spans="1:4" ht="13.5">
      <c r="A3582" s="202">
        <v>96681</v>
      </c>
      <c r="B3582" s="202" t="s">
        <v>17986</v>
      </c>
      <c r="C3582" s="202" t="s">
        <v>1</v>
      </c>
      <c r="D3582" s="369">
        <v>123.53</v>
      </c>
    </row>
    <row r="3583" spans="1:4" ht="13.5">
      <c r="A3583" s="202">
        <v>96682</v>
      </c>
      <c r="B3583" s="202" t="s">
        <v>17987</v>
      </c>
      <c r="C3583" s="202" t="s">
        <v>1</v>
      </c>
      <c r="D3583" s="369">
        <v>203.52</v>
      </c>
    </row>
    <row r="3584" spans="1:4" ht="13.5">
      <c r="A3584" s="202">
        <v>96683</v>
      </c>
      <c r="B3584" s="202" t="s">
        <v>17988</v>
      </c>
      <c r="C3584" s="202" t="s">
        <v>1</v>
      </c>
      <c r="D3584" s="369">
        <v>279.22000000000003</v>
      </c>
    </row>
    <row r="3585" spans="1:4" ht="13.5">
      <c r="A3585" s="202">
        <v>96718</v>
      </c>
      <c r="B3585" s="202" t="s">
        <v>3554</v>
      </c>
      <c r="C3585" s="202" t="s">
        <v>1</v>
      </c>
      <c r="D3585" s="369">
        <v>9.52</v>
      </c>
    </row>
    <row r="3586" spans="1:4" ht="13.5">
      <c r="A3586" s="202">
        <v>96719</v>
      </c>
      <c r="B3586" s="202" t="s">
        <v>3555</v>
      </c>
      <c r="C3586" s="202" t="s">
        <v>1</v>
      </c>
      <c r="D3586" s="369">
        <v>18.79</v>
      </c>
    </row>
    <row r="3587" spans="1:4" ht="13.5">
      <c r="A3587" s="202">
        <v>96720</v>
      </c>
      <c r="B3587" s="202" t="s">
        <v>3556</v>
      </c>
      <c r="C3587" s="202" t="s">
        <v>1</v>
      </c>
      <c r="D3587" s="369">
        <v>17.52</v>
      </c>
    </row>
    <row r="3588" spans="1:4" ht="13.5">
      <c r="A3588" s="202">
        <v>96721</v>
      </c>
      <c r="B3588" s="202" t="s">
        <v>3557</v>
      </c>
      <c r="C3588" s="202" t="s">
        <v>1</v>
      </c>
      <c r="D3588" s="369">
        <v>21.06</v>
      </c>
    </row>
    <row r="3589" spans="1:4" ht="13.5">
      <c r="A3589" s="202">
        <v>96722</v>
      </c>
      <c r="B3589" s="202" t="s">
        <v>3558</v>
      </c>
      <c r="C3589" s="202" t="s">
        <v>1</v>
      </c>
      <c r="D3589" s="369">
        <v>33.630000000000003</v>
      </c>
    </row>
    <row r="3590" spans="1:4" ht="13.5">
      <c r="A3590" s="202">
        <v>96723</v>
      </c>
      <c r="B3590" s="202" t="s">
        <v>3559</v>
      </c>
      <c r="C3590" s="202" t="s">
        <v>1</v>
      </c>
      <c r="D3590" s="369">
        <v>47.6</v>
      </c>
    </row>
    <row r="3591" spans="1:4" ht="13.5">
      <c r="A3591" s="202">
        <v>96724</v>
      </c>
      <c r="B3591" s="202" t="s">
        <v>3560</v>
      </c>
      <c r="C3591" s="202" t="s">
        <v>1</v>
      </c>
      <c r="D3591" s="369">
        <v>64.099999999999994</v>
      </c>
    </row>
    <row r="3592" spans="1:4" ht="13.5">
      <c r="A3592" s="202">
        <v>96725</v>
      </c>
      <c r="B3592" s="202" t="s">
        <v>3561</v>
      </c>
      <c r="C3592" s="202" t="s">
        <v>1</v>
      </c>
      <c r="D3592" s="369">
        <v>96.84</v>
      </c>
    </row>
    <row r="3593" spans="1:4" ht="13.5">
      <c r="A3593" s="202">
        <v>96726</v>
      </c>
      <c r="B3593" s="202" t="s">
        <v>3562</v>
      </c>
      <c r="C3593" s="202" t="s">
        <v>1</v>
      </c>
      <c r="D3593" s="369">
        <v>137.82</v>
      </c>
    </row>
    <row r="3594" spans="1:4" ht="13.5">
      <c r="A3594" s="202">
        <v>96727</v>
      </c>
      <c r="B3594" s="202" t="s">
        <v>3563</v>
      </c>
      <c r="C3594" s="202" t="s">
        <v>1</v>
      </c>
      <c r="D3594" s="369">
        <v>17.02</v>
      </c>
    </row>
    <row r="3595" spans="1:4" ht="13.5">
      <c r="A3595" s="202">
        <v>96728</v>
      </c>
      <c r="B3595" s="202" t="s">
        <v>3564</v>
      </c>
      <c r="C3595" s="202" t="s">
        <v>1</v>
      </c>
      <c r="D3595" s="369">
        <v>20.89</v>
      </c>
    </row>
    <row r="3596" spans="1:4" ht="13.5">
      <c r="A3596" s="202">
        <v>96729</v>
      </c>
      <c r="B3596" s="202" t="s">
        <v>3565</v>
      </c>
      <c r="C3596" s="202" t="s">
        <v>1</v>
      </c>
      <c r="D3596" s="369">
        <v>27.37</v>
      </c>
    </row>
    <row r="3597" spans="1:4" ht="13.5">
      <c r="A3597" s="202">
        <v>96730</v>
      </c>
      <c r="B3597" s="202" t="s">
        <v>3566</v>
      </c>
      <c r="C3597" s="202" t="s">
        <v>1</v>
      </c>
      <c r="D3597" s="369">
        <v>35.57</v>
      </c>
    </row>
    <row r="3598" spans="1:4" ht="13.5">
      <c r="A3598" s="202">
        <v>96731</v>
      </c>
      <c r="B3598" s="202" t="s">
        <v>3567</v>
      </c>
      <c r="C3598" s="202" t="s">
        <v>1</v>
      </c>
      <c r="D3598" s="369">
        <v>55.33</v>
      </c>
    </row>
    <row r="3599" spans="1:4" ht="13.5">
      <c r="A3599" s="202">
        <v>96732</v>
      </c>
      <c r="B3599" s="202" t="s">
        <v>3568</v>
      </c>
      <c r="C3599" s="202" t="s">
        <v>1</v>
      </c>
      <c r="D3599" s="369">
        <v>87.11</v>
      </c>
    </row>
    <row r="3600" spans="1:4" ht="13.5">
      <c r="A3600" s="202">
        <v>96733</v>
      </c>
      <c r="B3600" s="202" t="s">
        <v>3569</v>
      </c>
      <c r="C3600" s="202" t="s">
        <v>1</v>
      </c>
      <c r="D3600" s="369">
        <v>121.21</v>
      </c>
    </row>
    <row r="3601" spans="1:4" ht="13.5">
      <c r="A3601" s="202">
        <v>96734</v>
      </c>
      <c r="B3601" s="202" t="s">
        <v>3570</v>
      </c>
      <c r="C3601" s="202" t="s">
        <v>1</v>
      </c>
      <c r="D3601" s="369">
        <v>192.34</v>
      </c>
    </row>
    <row r="3602" spans="1:4" ht="13.5">
      <c r="A3602" s="202">
        <v>96735</v>
      </c>
      <c r="B3602" s="202" t="s">
        <v>3571</v>
      </c>
      <c r="C3602" s="202" t="s">
        <v>1</v>
      </c>
      <c r="D3602" s="369">
        <v>254.49</v>
      </c>
    </row>
    <row r="3603" spans="1:4" ht="13.5">
      <c r="A3603" s="202">
        <v>96798</v>
      </c>
      <c r="B3603" s="202" t="s">
        <v>19307</v>
      </c>
      <c r="C3603" s="202" t="s">
        <v>1</v>
      </c>
      <c r="D3603" s="369">
        <v>8.07</v>
      </c>
    </row>
    <row r="3604" spans="1:4" ht="13.5">
      <c r="A3604" s="202">
        <v>96799</v>
      </c>
      <c r="B3604" s="202" t="s">
        <v>19308</v>
      </c>
      <c r="C3604" s="202" t="s">
        <v>1</v>
      </c>
      <c r="D3604" s="369">
        <v>10.34</v>
      </c>
    </row>
    <row r="3605" spans="1:4" ht="13.5">
      <c r="A3605" s="202">
        <v>96800</v>
      </c>
      <c r="B3605" s="202" t="s">
        <v>19309</v>
      </c>
      <c r="C3605" s="202" t="s">
        <v>1</v>
      </c>
      <c r="D3605" s="369">
        <v>14.12</v>
      </c>
    </row>
    <row r="3606" spans="1:4" ht="13.5">
      <c r="A3606" s="202">
        <v>96801</v>
      </c>
      <c r="B3606" s="202" t="s">
        <v>19310</v>
      </c>
      <c r="C3606" s="202" t="s">
        <v>1</v>
      </c>
      <c r="D3606" s="369">
        <v>21.54</v>
      </c>
    </row>
    <row r="3607" spans="1:4" ht="13.5">
      <c r="A3607" s="202">
        <v>97327</v>
      </c>
      <c r="B3607" s="202" t="s">
        <v>3572</v>
      </c>
      <c r="C3607" s="202" t="s">
        <v>1</v>
      </c>
      <c r="D3607" s="369">
        <v>24.47</v>
      </c>
    </row>
    <row r="3608" spans="1:4" ht="13.5">
      <c r="A3608" s="202">
        <v>97328</v>
      </c>
      <c r="B3608" s="202" t="s">
        <v>3573</v>
      </c>
      <c r="C3608" s="202" t="s">
        <v>1</v>
      </c>
      <c r="D3608" s="369">
        <v>40.200000000000003</v>
      </c>
    </row>
    <row r="3609" spans="1:4" ht="13.5">
      <c r="A3609" s="202">
        <v>97329</v>
      </c>
      <c r="B3609" s="202" t="s">
        <v>3574</v>
      </c>
      <c r="C3609" s="202" t="s">
        <v>1</v>
      </c>
      <c r="D3609" s="369">
        <v>51.33</v>
      </c>
    </row>
    <row r="3610" spans="1:4" ht="13.5">
      <c r="A3610" s="202">
        <v>97330</v>
      </c>
      <c r="B3610" s="202" t="s">
        <v>3575</v>
      </c>
      <c r="C3610" s="202" t="s">
        <v>1</v>
      </c>
      <c r="D3610" s="369">
        <v>62.76</v>
      </c>
    </row>
    <row r="3611" spans="1:4" ht="13.5">
      <c r="A3611" s="202">
        <v>97331</v>
      </c>
      <c r="B3611" s="202" t="s">
        <v>3576</v>
      </c>
      <c r="C3611" s="202" t="s">
        <v>1</v>
      </c>
      <c r="D3611" s="369">
        <v>24.81</v>
      </c>
    </row>
    <row r="3612" spans="1:4" ht="13.5">
      <c r="A3612" s="202">
        <v>97332</v>
      </c>
      <c r="B3612" s="202" t="s">
        <v>3577</v>
      </c>
      <c r="C3612" s="202" t="s">
        <v>1</v>
      </c>
      <c r="D3612" s="369">
        <v>40.590000000000003</v>
      </c>
    </row>
    <row r="3613" spans="1:4" ht="13.5">
      <c r="A3613" s="202">
        <v>97333</v>
      </c>
      <c r="B3613" s="202" t="s">
        <v>3578</v>
      </c>
      <c r="C3613" s="202" t="s">
        <v>1</v>
      </c>
      <c r="D3613" s="369">
        <v>51.81</v>
      </c>
    </row>
    <row r="3614" spans="1:4" ht="13.5">
      <c r="A3614" s="202">
        <v>97334</v>
      </c>
      <c r="B3614" s="202" t="s">
        <v>3579</v>
      </c>
      <c r="C3614" s="202" t="s">
        <v>1</v>
      </c>
      <c r="D3614" s="369">
        <v>63.3</v>
      </c>
    </row>
    <row r="3615" spans="1:4" ht="13.5">
      <c r="A3615" s="202">
        <v>97335</v>
      </c>
      <c r="B3615" s="202" t="s">
        <v>9408</v>
      </c>
      <c r="C3615" s="202" t="s">
        <v>1</v>
      </c>
      <c r="D3615" s="369">
        <v>74.63</v>
      </c>
    </row>
    <row r="3616" spans="1:4" ht="13.5">
      <c r="A3616" s="202">
        <v>97336</v>
      </c>
      <c r="B3616" s="202" t="s">
        <v>9409</v>
      </c>
      <c r="C3616" s="202" t="s">
        <v>1</v>
      </c>
      <c r="D3616" s="369">
        <v>94.98</v>
      </c>
    </row>
    <row r="3617" spans="1:4" ht="13.5">
      <c r="A3617" s="202">
        <v>97337</v>
      </c>
      <c r="B3617" s="202" t="s">
        <v>9410</v>
      </c>
      <c r="C3617" s="202" t="s">
        <v>1</v>
      </c>
      <c r="D3617" s="369">
        <v>142.78</v>
      </c>
    </row>
    <row r="3618" spans="1:4" ht="13.5">
      <c r="A3618" s="202">
        <v>97338</v>
      </c>
      <c r="B3618" s="202" t="s">
        <v>9411</v>
      </c>
      <c r="C3618" s="202" t="s">
        <v>1</v>
      </c>
      <c r="D3618" s="369">
        <v>171.79</v>
      </c>
    </row>
    <row r="3619" spans="1:4" ht="13.5">
      <c r="A3619" s="202">
        <v>97339</v>
      </c>
      <c r="B3619" s="202" t="s">
        <v>9412</v>
      </c>
      <c r="C3619" s="202" t="s">
        <v>1</v>
      </c>
      <c r="D3619" s="369">
        <v>185.12</v>
      </c>
    </row>
    <row r="3620" spans="1:4" ht="13.5">
      <c r="A3620" s="202">
        <v>97340</v>
      </c>
      <c r="B3620" s="202" t="s">
        <v>9413</v>
      </c>
      <c r="C3620" s="202" t="s">
        <v>1</v>
      </c>
      <c r="D3620" s="369">
        <v>186.36</v>
      </c>
    </row>
    <row r="3621" spans="1:4" ht="13.5">
      <c r="A3621" s="202">
        <v>97347</v>
      </c>
      <c r="B3621" s="202" t="s">
        <v>3580</v>
      </c>
      <c r="C3621" s="202" t="s">
        <v>1</v>
      </c>
      <c r="D3621" s="369">
        <v>89.9</v>
      </c>
    </row>
    <row r="3622" spans="1:4" ht="13.5">
      <c r="A3622" s="202">
        <v>97348</v>
      </c>
      <c r="B3622" s="202" t="s">
        <v>3581</v>
      </c>
      <c r="C3622" s="202" t="s">
        <v>1</v>
      </c>
      <c r="D3622" s="369">
        <v>124.11</v>
      </c>
    </row>
    <row r="3623" spans="1:4" ht="13.5">
      <c r="A3623" s="202">
        <v>97349</v>
      </c>
      <c r="B3623" s="202" t="s">
        <v>3582</v>
      </c>
      <c r="C3623" s="202" t="s">
        <v>1</v>
      </c>
      <c r="D3623" s="369">
        <v>178.77</v>
      </c>
    </row>
    <row r="3624" spans="1:4" ht="13.5">
      <c r="A3624" s="202">
        <v>97350</v>
      </c>
      <c r="B3624" s="202" t="s">
        <v>3583</v>
      </c>
      <c r="C3624" s="202" t="s">
        <v>1</v>
      </c>
      <c r="D3624" s="369">
        <v>217.04</v>
      </c>
    </row>
    <row r="3625" spans="1:4" ht="13.5">
      <c r="A3625" s="202">
        <v>97351</v>
      </c>
      <c r="B3625" s="202" t="s">
        <v>3584</v>
      </c>
      <c r="C3625" s="202" t="s">
        <v>1</v>
      </c>
      <c r="D3625" s="369">
        <v>300.04000000000002</v>
      </c>
    </row>
    <row r="3626" spans="1:4" ht="13.5">
      <c r="A3626" s="202">
        <v>97352</v>
      </c>
      <c r="B3626" s="202" t="s">
        <v>3585</v>
      </c>
      <c r="C3626" s="202" t="s">
        <v>1</v>
      </c>
      <c r="D3626" s="369">
        <v>388.75</v>
      </c>
    </row>
    <row r="3627" spans="1:4" ht="13.5">
      <c r="A3627" s="202">
        <v>97353</v>
      </c>
      <c r="B3627" s="202" t="s">
        <v>3586</v>
      </c>
      <c r="C3627" s="202" t="s">
        <v>1</v>
      </c>
      <c r="D3627" s="369">
        <v>59.8</v>
      </c>
    </row>
    <row r="3628" spans="1:4" ht="13.5">
      <c r="A3628" s="202">
        <v>97354</v>
      </c>
      <c r="B3628" s="202" t="s">
        <v>3587</v>
      </c>
      <c r="C3628" s="202" t="s">
        <v>1</v>
      </c>
      <c r="D3628" s="369">
        <v>94.59</v>
      </c>
    </row>
    <row r="3629" spans="1:4" ht="13.5">
      <c r="A3629" s="202">
        <v>97355</v>
      </c>
      <c r="B3629" s="202" t="s">
        <v>3588</v>
      </c>
      <c r="C3629" s="202" t="s">
        <v>1</v>
      </c>
      <c r="D3629" s="369">
        <v>129.13999999999999</v>
      </c>
    </row>
    <row r="3630" spans="1:4" ht="13.5">
      <c r="A3630" s="202">
        <v>97356</v>
      </c>
      <c r="B3630" s="202" t="s">
        <v>3589</v>
      </c>
      <c r="C3630" s="202" t="s">
        <v>1</v>
      </c>
      <c r="D3630" s="369">
        <v>70.12</v>
      </c>
    </row>
    <row r="3631" spans="1:4" ht="13.5">
      <c r="A3631" s="202">
        <v>97357</v>
      </c>
      <c r="B3631" s="202" t="s">
        <v>3590</v>
      </c>
      <c r="C3631" s="202" t="s">
        <v>1</v>
      </c>
      <c r="D3631" s="369">
        <v>112.32</v>
      </c>
    </row>
    <row r="3632" spans="1:4" ht="13.5">
      <c r="A3632" s="202">
        <v>97358</v>
      </c>
      <c r="B3632" s="202" t="s">
        <v>3591</v>
      </c>
      <c r="C3632" s="202" t="s">
        <v>1</v>
      </c>
      <c r="D3632" s="369">
        <v>153.30000000000001</v>
      </c>
    </row>
    <row r="3633" spans="1:4" ht="13.5">
      <c r="A3633" s="202">
        <v>97498</v>
      </c>
      <c r="B3633" s="202" t="s">
        <v>5512</v>
      </c>
      <c r="C3633" s="202" t="s">
        <v>1</v>
      </c>
      <c r="D3633" s="369">
        <v>70.78</v>
      </c>
    </row>
    <row r="3634" spans="1:4" ht="13.5">
      <c r="A3634" s="202">
        <v>97535</v>
      </c>
      <c r="B3634" s="202" t="s">
        <v>5513</v>
      </c>
      <c r="C3634" s="202" t="s">
        <v>1</v>
      </c>
      <c r="D3634" s="369">
        <v>75.48</v>
      </c>
    </row>
    <row r="3635" spans="1:4" ht="13.5">
      <c r="A3635" s="202">
        <v>97536</v>
      </c>
      <c r="B3635" s="202" t="s">
        <v>5514</v>
      </c>
      <c r="C3635" s="202" t="s">
        <v>1</v>
      </c>
      <c r="D3635" s="369">
        <v>86.28</v>
      </c>
    </row>
    <row r="3636" spans="1:4" ht="13.5">
      <c r="A3636" s="202">
        <v>100788</v>
      </c>
      <c r="B3636" s="202" t="s">
        <v>3592</v>
      </c>
      <c r="C3636" s="202" t="s">
        <v>2</v>
      </c>
      <c r="D3636" s="369">
        <v>787.48</v>
      </c>
    </row>
    <row r="3637" spans="1:4" ht="13.5">
      <c r="A3637" s="202">
        <v>100791</v>
      </c>
      <c r="B3637" s="202" t="s">
        <v>3593</v>
      </c>
      <c r="C3637" s="202" t="s">
        <v>1</v>
      </c>
      <c r="D3637" s="369">
        <v>17.29</v>
      </c>
    </row>
    <row r="3638" spans="1:4" ht="13.5">
      <c r="A3638" s="202">
        <v>100792</v>
      </c>
      <c r="B3638" s="202" t="s">
        <v>3594</v>
      </c>
      <c r="C3638" s="202" t="s">
        <v>1</v>
      </c>
      <c r="D3638" s="369">
        <v>24.97</v>
      </c>
    </row>
    <row r="3639" spans="1:4" ht="13.5">
      <c r="A3639" s="202">
        <v>100793</v>
      </c>
      <c r="B3639" s="202" t="s">
        <v>3595</v>
      </c>
      <c r="C3639" s="202" t="s">
        <v>1</v>
      </c>
      <c r="D3639" s="369">
        <v>32.93</v>
      </c>
    </row>
    <row r="3640" spans="1:4" ht="13.5">
      <c r="A3640" s="202">
        <v>100794</v>
      </c>
      <c r="B3640" s="202" t="s">
        <v>3596</v>
      </c>
      <c r="C3640" s="202" t="s">
        <v>1</v>
      </c>
      <c r="D3640" s="369">
        <v>44.18</v>
      </c>
    </row>
    <row r="3641" spans="1:4" ht="13.5">
      <c r="A3641" s="202">
        <v>100799</v>
      </c>
      <c r="B3641" s="202" t="s">
        <v>6752</v>
      </c>
      <c r="C3641" s="202" t="s">
        <v>1</v>
      </c>
      <c r="D3641" s="369">
        <v>17.760000000000002</v>
      </c>
    </row>
    <row r="3642" spans="1:4" ht="13.5">
      <c r="A3642" s="202">
        <v>100800</v>
      </c>
      <c r="B3642" s="202" t="s">
        <v>6753</v>
      </c>
      <c r="C3642" s="202" t="s">
        <v>1</v>
      </c>
      <c r="D3642" s="369">
        <v>25.44</v>
      </c>
    </row>
    <row r="3643" spans="1:4" ht="13.5">
      <c r="A3643" s="202">
        <v>100801</v>
      </c>
      <c r="B3643" s="202" t="s">
        <v>6754</v>
      </c>
      <c r="C3643" s="202" t="s">
        <v>1</v>
      </c>
      <c r="D3643" s="369">
        <v>33.4</v>
      </c>
    </row>
    <row r="3644" spans="1:4" ht="13.5">
      <c r="A3644" s="202">
        <v>100802</v>
      </c>
      <c r="B3644" s="202" t="s">
        <v>6755</v>
      </c>
      <c r="C3644" s="202" t="s">
        <v>1</v>
      </c>
      <c r="D3644" s="369">
        <v>44.65</v>
      </c>
    </row>
    <row r="3645" spans="1:4" ht="13.5">
      <c r="A3645" s="202">
        <v>100803</v>
      </c>
      <c r="B3645" s="202" t="s">
        <v>3597</v>
      </c>
      <c r="C3645" s="202" t="s">
        <v>1</v>
      </c>
      <c r="D3645" s="369">
        <v>16.32</v>
      </c>
    </row>
    <row r="3646" spans="1:4" ht="13.5">
      <c r="A3646" s="202">
        <v>100804</v>
      </c>
      <c r="B3646" s="202" t="s">
        <v>3598</v>
      </c>
      <c r="C3646" s="202" t="s">
        <v>1</v>
      </c>
      <c r="D3646" s="369">
        <v>23.82</v>
      </c>
    </row>
    <row r="3647" spans="1:4" ht="13.5">
      <c r="A3647" s="202">
        <v>100805</v>
      </c>
      <c r="B3647" s="202" t="s">
        <v>3599</v>
      </c>
      <c r="C3647" s="202" t="s">
        <v>1</v>
      </c>
      <c r="D3647" s="369">
        <v>31.56</v>
      </c>
    </row>
    <row r="3648" spans="1:4" ht="13.5">
      <c r="A3648" s="202">
        <v>100806</v>
      </c>
      <c r="B3648" s="202" t="s">
        <v>3600</v>
      </c>
      <c r="C3648" s="202" t="s">
        <v>1</v>
      </c>
      <c r="D3648" s="369">
        <v>42.5</v>
      </c>
    </row>
    <row r="3649" spans="1:4" ht="13.5">
      <c r="A3649" s="202">
        <v>100807</v>
      </c>
      <c r="B3649" s="202" t="s">
        <v>6756</v>
      </c>
      <c r="C3649" s="202" t="s">
        <v>1</v>
      </c>
      <c r="D3649" s="369">
        <v>23.25</v>
      </c>
    </row>
    <row r="3650" spans="1:4" ht="13.5">
      <c r="A3650" s="202">
        <v>100808</v>
      </c>
      <c r="B3650" s="202" t="s">
        <v>6757</v>
      </c>
      <c r="C3650" s="202" t="s">
        <v>1</v>
      </c>
      <c r="D3650" s="369">
        <v>31.95</v>
      </c>
    </row>
    <row r="3651" spans="1:4" ht="13.5">
      <c r="A3651" s="202">
        <v>100809</v>
      </c>
      <c r="B3651" s="202" t="s">
        <v>6758</v>
      </c>
      <c r="C3651" s="202" t="s">
        <v>1</v>
      </c>
      <c r="D3651" s="369">
        <v>41.2</v>
      </c>
    </row>
    <row r="3652" spans="1:4" ht="13.5">
      <c r="A3652" s="202">
        <v>100810</v>
      </c>
      <c r="B3652" s="202" t="s">
        <v>6759</v>
      </c>
      <c r="C3652" s="202" t="s">
        <v>1</v>
      </c>
      <c r="D3652" s="369">
        <v>54.24</v>
      </c>
    </row>
    <row r="3653" spans="1:4" ht="13.5">
      <c r="A3653" s="202">
        <v>101918</v>
      </c>
      <c r="B3653" s="202" t="s">
        <v>5515</v>
      </c>
      <c r="C3653" s="202" t="s">
        <v>1</v>
      </c>
      <c r="D3653" s="369">
        <v>335.72</v>
      </c>
    </row>
    <row r="3654" spans="1:4" ht="13.5">
      <c r="A3654" s="202">
        <v>101919</v>
      </c>
      <c r="B3654" s="202" t="s">
        <v>5516</v>
      </c>
      <c r="C3654" s="202" t="s">
        <v>2</v>
      </c>
      <c r="D3654" s="369">
        <v>450.66</v>
      </c>
    </row>
    <row r="3655" spans="1:4" ht="13.5">
      <c r="A3655" s="202">
        <v>101920</v>
      </c>
      <c r="B3655" s="202" t="s">
        <v>5517</v>
      </c>
      <c r="C3655" s="202" t="s">
        <v>2</v>
      </c>
      <c r="D3655" s="369">
        <v>211.69</v>
      </c>
    </row>
    <row r="3656" spans="1:4" ht="13.5">
      <c r="A3656" s="202">
        <v>101921</v>
      </c>
      <c r="B3656" s="202" t="s">
        <v>5518</v>
      </c>
      <c r="C3656" s="202" t="s">
        <v>2</v>
      </c>
      <c r="D3656" s="369">
        <v>242.46</v>
      </c>
    </row>
    <row r="3657" spans="1:4" ht="13.5">
      <c r="A3657" s="202">
        <v>101922</v>
      </c>
      <c r="B3657" s="202" t="s">
        <v>5519</v>
      </c>
      <c r="C3657" s="202" t="s">
        <v>2</v>
      </c>
      <c r="D3657" s="369">
        <v>242.46</v>
      </c>
    </row>
    <row r="3658" spans="1:4" ht="13.5">
      <c r="A3658" s="202">
        <v>101923</v>
      </c>
      <c r="B3658" s="202" t="s">
        <v>5520</v>
      </c>
      <c r="C3658" s="202" t="s">
        <v>2</v>
      </c>
      <c r="D3658" s="369">
        <v>242.46</v>
      </c>
    </row>
    <row r="3659" spans="1:4" ht="13.5">
      <c r="A3659" s="202">
        <v>101924</v>
      </c>
      <c r="B3659" s="202" t="s">
        <v>5521</v>
      </c>
      <c r="C3659" s="202" t="s">
        <v>2</v>
      </c>
      <c r="D3659" s="369">
        <v>198.81</v>
      </c>
    </row>
    <row r="3660" spans="1:4" ht="13.5">
      <c r="A3660" s="202">
        <v>101925</v>
      </c>
      <c r="B3660" s="202" t="s">
        <v>5522</v>
      </c>
      <c r="C3660" s="202" t="s">
        <v>2</v>
      </c>
      <c r="D3660" s="369">
        <v>333.75</v>
      </c>
    </row>
    <row r="3661" spans="1:4" ht="13.5">
      <c r="A3661" s="202">
        <v>101926</v>
      </c>
      <c r="B3661" s="202" t="s">
        <v>5523</v>
      </c>
      <c r="C3661" s="202" t="s">
        <v>2</v>
      </c>
      <c r="D3661" s="369">
        <v>429.84</v>
      </c>
    </row>
    <row r="3662" spans="1:4" ht="13.5">
      <c r="A3662" s="202">
        <v>101927</v>
      </c>
      <c r="B3662" s="202" t="s">
        <v>5524</v>
      </c>
      <c r="C3662" s="202" t="s">
        <v>1</v>
      </c>
      <c r="D3662" s="369">
        <v>321.07</v>
      </c>
    </row>
    <row r="3663" spans="1:4" ht="13.5">
      <c r="A3663" s="202">
        <v>101928</v>
      </c>
      <c r="B3663" s="202" t="s">
        <v>5525</v>
      </c>
      <c r="C3663" s="202" t="s">
        <v>2</v>
      </c>
      <c r="D3663" s="369">
        <v>456.26</v>
      </c>
    </row>
    <row r="3664" spans="1:4" ht="13.5">
      <c r="A3664" s="202">
        <v>101929</v>
      </c>
      <c r="B3664" s="202" t="s">
        <v>5526</v>
      </c>
      <c r="C3664" s="202" t="s">
        <v>2</v>
      </c>
      <c r="D3664" s="369">
        <v>217.29</v>
      </c>
    </row>
    <row r="3665" spans="1:4" ht="13.5">
      <c r="A3665" s="202">
        <v>101930</v>
      </c>
      <c r="B3665" s="202" t="s">
        <v>5527</v>
      </c>
      <c r="C3665" s="202" t="s">
        <v>2</v>
      </c>
      <c r="D3665" s="369">
        <v>248.06</v>
      </c>
    </row>
    <row r="3666" spans="1:4" ht="13.5">
      <c r="A3666" s="202">
        <v>101931</v>
      </c>
      <c r="B3666" s="202" t="s">
        <v>5528</v>
      </c>
      <c r="C3666" s="202" t="s">
        <v>2</v>
      </c>
      <c r="D3666" s="369">
        <v>248.06</v>
      </c>
    </row>
    <row r="3667" spans="1:4" ht="13.5">
      <c r="A3667" s="202">
        <v>101932</v>
      </c>
      <c r="B3667" s="202" t="s">
        <v>5529</v>
      </c>
      <c r="C3667" s="202" t="s">
        <v>2</v>
      </c>
      <c r="D3667" s="369">
        <v>248.06</v>
      </c>
    </row>
    <row r="3668" spans="1:4" ht="13.5">
      <c r="A3668" s="202">
        <v>101933</v>
      </c>
      <c r="B3668" s="202" t="s">
        <v>5530</v>
      </c>
      <c r="C3668" s="202" t="s">
        <v>2</v>
      </c>
      <c r="D3668" s="369">
        <v>204.41</v>
      </c>
    </row>
    <row r="3669" spans="1:4" ht="13.5">
      <c r="A3669" s="202">
        <v>101934</v>
      </c>
      <c r="B3669" s="202" t="s">
        <v>5531</v>
      </c>
      <c r="C3669" s="202" t="s">
        <v>2</v>
      </c>
      <c r="D3669" s="369">
        <v>342.16</v>
      </c>
    </row>
    <row r="3670" spans="1:4" ht="13.5">
      <c r="A3670" s="202">
        <v>101935</v>
      </c>
      <c r="B3670" s="202" t="s">
        <v>5532</v>
      </c>
      <c r="C3670" s="202" t="s">
        <v>2</v>
      </c>
      <c r="D3670" s="369">
        <v>441.05</v>
      </c>
    </row>
    <row r="3671" spans="1:4" ht="13.5">
      <c r="A3671" s="202">
        <v>103802</v>
      </c>
      <c r="B3671" s="202" t="s">
        <v>9415</v>
      </c>
      <c r="C3671" s="202" t="s">
        <v>1</v>
      </c>
      <c r="D3671" s="369">
        <v>37.659999999999997</v>
      </c>
    </row>
    <row r="3672" spans="1:4" ht="13.5">
      <c r="A3672" s="202">
        <v>103803</v>
      </c>
      <c r="B3672" s="202" t="s">
        <v>9416</v>
      </c>
      <c r="C3672" s="202" t="s">
        <v>1</v>
      </c>
      <c r="D3672" s="369">
        <v>64.739999999999995</v>
      </c>
    </row>
    <row r="3673" spans="1:4" ht="13.5">
      <c r="A3673" s="202">
        <v>103804</v>
      </c>
      <c r="B3673" s="202" t="s">
        <v>9417</v>
      </c>
      <c r="C3673" s="202" t="s">
        <v>1</v>
      </c>
      <c r="D3673" s="369">
        <v>78.14</v>
      </c>
    </row>
    <row r="3674" spans="1:4" ht="13.5">
      <c r="A3674" s="202">
        <v>103835</v>
      </c>
      <c r="B3674" s="202" t="s">
        <v>9418</v>
      </c>
      <c r="C3674" s="202" t="s">
        <v>1</v>
      </c>
      <c r="D3674" s="369">
        <v>58.89</v>
      </c>
    </row>
    <row r="3675" spans="1:4" ht="13.5">
      <c r="A3675" s="202">
        <v>103836</v>
      </c>
      <c r="B3675" s="202" t="s">
        <v>9419</v>
      </c>
      <c r="C3675" s="202" t="s">
        <v>1</v>
      </c>
      <c r="D3675" s="369">
        <v>91.28</v>
      </c>
    </row>
    <row r="3676" spans="1:4" ht="13.5">
      <c r="A3676" s="202">
        <v>103837</v>
      </c>
      <c r="B3676" s="202" t="s">
        <v>9420</v>
      </c>
      <c r="C3676" s="202" t="s">
        <v>1</v>
      </c>
      <c r="D3676" s="369">
        <v>115.02</v>
      </c>
    </row>
    <row r="3677" spans="1:4" ht="13.5">
      <c r="A3677" s="202">
        <v>103868</v>
      </c>
      <c r="B3677" s="202" t="s">
        <v>9422</v>
      </c>
      <c r="C3677" s="202" t="s">
        <v>1</v>
      </c>
      <c r="D3677" s="369">
        <v>47.35</v>
      </c>
    </row>
    <row r="3678" spans="1:4" ht="13.5">
      <c r="A3678" s="202">
        <v>103869</v>
      </c>
      <c r="B3678" s="202" t="s">
        <v>9423</v>
      </c>
      <c r="C3678" s="202" t="s">
        <v>1</v>
      </c>
      <c r="D3678" s="369">
        <v>71.53</v>
      </c>
    </row>
    <row r="3679" spans="1:4" ht="13.5">
      <c r="A3679" s="202">
        <v>103870</v>
      </c>
      <c r="B3679" s="202" t="s">
        <v>9424</v>
      </c>
      <c r="C3679" s="202" t="s">
        <v>1</v>
      </c>
      <c r="D3679" s="369">
        <v>87.79</v>
      </c>
    </row>
    <row r="3680" spans="1:4" ht="13.5">
      <c r="A3680" s="202">
        <v>103871</v>
      </c>
      <c r="B3680" s="202" t="s">
        <v>9425</v>
      </c>
      <c r="C3680" s="202" t="s">
        <v>1</v>
      </c>
      <c r="D3680" s="369">
        <v>58.57</v>
      </c>
    </row>
    <row r="3681" spans="1:4" ht="13.5">
      <c r="A3681" s="202">
        <v>103872</v>
      </c>
      <c r="B3681" s="202" t="s">
        <v>9426</v>
      </c>
      <c r="C3681" s="202" t="s">
        <v>1</v>
      </c>
      <c r="D3681" s="369">
        <v>123.41</v>
      </c>
    </row>
    <row r="3682" spans="1:4" ht="13.5">
      <c r="A3682" s="202">
        <v>103873</v>
      </c>
      <c r="B3682" s="202" t="s">
        <v>9427</v>
      </c>
      <c r="C3682" s="202" t="s">
        <v>1</v>
      </c>
      <c r="D3682" s="369">
        <v>141.77000000000001</v>
      </c>
    </row>
    <row r="3683" spans="1:4" ht="13.5">
      <c r="A3683" s="202">
        <v>103978</v>
      </c>
      <c r="B3683" s="202" t="s">
        <v>12505</v>
      </c>
      <c r="C3683" s="202" t="s">
        <v>1</v>
      </c>
      <c r="D3683" s="369">
        <v>32.119999999999997</v>
      </c>
    </row>
    <row r="3684" spans="1:4" ht="13.5">
      <c r="A3684" s="202">
        <v>103979</v>
      </c>
      <c r="B3684" s="202" t="s">
        <v>12506</v>
      </c>
      <c r="C3684" s="202" t="s">
        <v>1</v>
      </c>
      <c r="D3684" s="369">
        <v>36.31</v>
      </c>
    </row>
    <row r="3685" spans="1:4" ht="13.5">
      <c r="A3685" s="202">
        <v>104021</v>
      </c>
      <c r="B3685" s="202" t="s">
        <v>17989</v>
      </c>
      <c r="C3685" s="202" t="s">
        <v>1</v>
      </c>
      <c r="D3685" s="369">
        <v>77.48</v>
      </c>
    </row>
    <row r="3686" spans="1:4" ht="13.5">
      <c r="A3686" s="202">
        <v>104166</v>
      </c>
      <c r="B3686" s="202" t="s">
        <v>12507</v>
      </c>
      <c r="C3686" s="202" t="s">
        <v>1</v>
      </c>
      <c r="D3686" s="369">
        <v>103.84</v>
      </c>
    </row>
    <row r="3687" spans="1:4" ht="13.5">
      <c r="A3687" s="202">
        <v>104194</v>
      </c>
      <c r="B3687" s="202" t="s">
        <v>17990</v>
      </c>
      <c r="C3687" s="202" t="s">
        <v>1</v>
      </c>
      <c r="D3687" s="369">
        <v>20.57</v>
      </c>
    </row>
    <row r="3688" spans="1:4" ht="13.5">
      <c r="A3688" s="202">
        <v>104195</v>
      </c>
      <c r="B3688" s="202" t="s">
        <v>17991</v>
      </c>
      <c r="C3688" s="202" t="s">
        <v>1</v>
      </c>
      <c r="D3688" s="369">
        <v>21.84</v>
      </c>
    </row>
    <row r="3689" spans="1:4" ht="13.5">
      <c r="A3689" s="202">
        <v>104315</v>
      </c>
      <c r="B3689" s="202" t="s">
        <v>17992</v>
      </c>
      <c r="C3689" s="202" t="s">
        <v>1</v>
      </c>
      <c r="D3689" s="369">
        <v>17.34</v>
      </c>
    </row>
    <row r="3690" spans="1:4" ht="13.5">
      <c r="A3690" s="202">
        <v>104316</v>
      </c>
      <c r="B3690" s="202" t="s">
        <v>17993</v>
      </c>
      <c r="C3690" s="202" t="s">
        <v>1</v>
      </c>
      <c r="D3690" s="369">
        <v>26.81</v>
      </c>
    </row>
    <row r="3691" spans="1:4" ht="13.5">
      <c r="A3691" s="202">
        <v>89358</v>
      </c>
      <c r="B3691" s="202" t="s">
        <v>12508</v>
      </c>
      <c r="C3691" s="202" t="s">
        <v>2</v>
      </c>
      <c r="D3691" s="369">
        <v>8</v>
      </c>
    </row>
    <row r="3692" spans="1:4" ht="13.5">
      <c r="A3692" s="202">
        <v>89359</v>
      </c>
      <c r="B3692" s="202" t="s">
        <v>12509</v>
      </c>
      <c r="C3692" s="202" t="s">
        <v>2</v>
      </c>
      <c r="D3692" s="369">
        <v>8.7799999999999994</v>
      </c>
    </row>
    <row r="3693" spans="1:4" ht="13.5">
      <c r="A3693" s="202">
        <v>89360</v>
      </c>
      <c r="B3693" s="202" t="s">
        <v>12510</v>
      </c>
      <c r="C3693" s="202" t="s">
        <v>2</v>
      </c>
      <c r="D3693" s="369">
        <v>10.19</v>
      </c>
    </row>
    <row r="3694" spans="1:4" ht="13.5">
      <c r="A3694" s="202">
        <v>89361</v>
      </c>
      <c r="B3694" s="202" t="s">
        <v>12511</v>
      </c>
      <c r="C3694" s="202" t="s">
        <v>2</v>
      </c>
      <c r="D3694" s="369">
        <v>10.29</v>
      </c>
    </row>
    <row r="3695" spans="1:4" ht="13.5">
      <c r="A3695" s="202">
        <v>89362</v>
      </c>
      <c r="B3695" s="202" t="s">
        <v>12512</v>
      </c>
      <c r="C3695" s="202" t="s">
        <v>2</v>
      </c>
      <c r="D3695" s="369">
        <v>9.5299999999999994</v>
      </c>
    </row>
    <row r="3696" spans="1:4" ht="13.5">
      <c r="A3696" s="202">
        <v>89363</v>
      </c>
      <c r="B3696" s="202" t="s">
        <v>12513</v>
      </c>
      <c r="C3696" s="202" t="s">
        <v>2</v>
      </c>
      <c r="D3696" s="369">
        <v>10.64</v>
      </c>
    </row>
    <row r="3697" spans="1:4" ht="13.5">
      <c r="A3697" s="202">
        <v>89364</v>
      </c>
      <c r="B3697" s="202" t="s">
        <v>12514</v>
      </c>
      <c r="C3697" s="202" t="s">
        <v>2</v>
      </c>
      <c r="D3697" s="369">
        <v>12.77</v>
      </c>
    </row>
    <row r="3698" spans="1:4" ht="13.5">
      <c r="A3698" s="202">
        <v>89365</v>
      </c>
      <c r="B3698" s="202" t="s">
        <v>12515</v>
      </c>
      <c r="C3698" s="202" t="s">
        <v>2</v>
      </c>
      <c r="D3698" s="369">
        <v>12.01</v>
      </c>
    </row>
    <row r="3699" spans="1:4" ht="13.5">
      <c r="A3699" s="202">
        <v>89366</v>
      </c>
      <c r="B3699" s="202" t="s">
        <v>12516</v>
      </c>
      <c r="C3699" s="202" t="s">
        <v>2</v>
      </c>
      <c r="D3699" s="369">
        <v>19.41</v>
      </c>
    </row>
    <row r="3700" spans="1:4" ht="13.5">
      <c r="A3700" s="202">
        <v>89367</v>
      </c>
      <c r="B3700" s="202" t="s">
        <v>12517</v>
      </c>
      <c r="C3700" s="202" t="s">
        <v>2</v>
      </c>
      <c r="D3700" s="369">
        <v>13.76</v>
      </c>
    </row>
    <row r="3701" spans="1:4" ht="13.5">
      <c r="A3701" s="202">
        <v>89368</v>
      </c>
      <c r="B3701" s="202" t="s">
        <v>12518</v>
      </c>
      <c r="C3701" s="202" t="s">
        <v>2</v>
      </c>
      <c r="D3701" s="369">
        <v>16.22</v>
      </c>
    </row>
    <row r="3702" spans="1:4" ht="13.5">
      <c r="A3702" s="202">
        <v>89369</v>
      </c>
      <c r="B3702" s="202" t="s">
        <v>12519</v>
      </c>
      <c r="C3702" s="202" t="s">
        <v>2</v>
      </c>
      <c r="D3702" s="369">
        <v>19.55</v>
      </c>
    </row>
    <row r="3703" spans="1:4" ht="13.5">
      <c r="A3703" s="202">
        <v>89370</v>
      </c>
      <c r="B3703" s="202" t="s">
        <v>12520</v>
      </c>
      <c r="C3703" s="202" t="s">
        <v>2</v>
      </c>
      <c r="D3703" s="369">
        <v>16.690000000000001</v>
      </c>
    </row>
    <row r="3704" spans="1:4" ht="13.5">
      <c r="A3704" s="202">
        <v>89371</v>
      </c>
      <c r="B3704" s="202" t="s">
        <v>12521</v>
      </c>
      <c r="C3704" s="202" t="s">
        <v>2</v>
      </c>
      <c r="D3704" s="369">
        <v>6.15</v>
      </c>
    </row>
    <row r="3705" spans="1:4" ht="13.5">
      <c r="A3705" s="202">
        <v>89372</v>
      </c>
      <c r="B3705" s="202" t="s">
        <v>12522</v>
      </c>
      <c r="C3705" s="202" t="s">
        <v>2</v>
      </c>
      <c r="D3705" s="369">
        <v>20.28</v>
      </c>
    </row>
    <row r="3706" spans="1:4" ht="13.5">
      <c r="A3706" s="202">
        <v>89373</v>
      </c>
      <c r="B3706" s="202" t="s">
        <v>12523</v>
      </c>
      <c r="C3706" s="202" t="s">
        <v>2</v>
      </c>
      <c r="D3706" s="369">
        <v>7.55</v>
      </c>
    </row>
    <row r="3707" spans="1:4" ht="13.5">
      <c r="A3707" s="202">
        <v>89374</v>
      </c>
      <c r="B3707" s="202" t="s">
        <v>12524</v>
      </c>
      <c r="C3707" s="202" t="s">
        <v>2</v>
      </c>
      <c r="D3707" s="369">
        <v>12.12</v>
      </c>
    </row>
    <row r="3708" spans="1:4" ht="13.5">
      <c r="A3708" s="202">
        <v>89375</v>
      </c>
      <c r="B3708" s="202" t="s">
        <v>12525</v>
      </c>
      <c r="C3708" s="202" t="s">
        <v>2</v>
      </c>
      <c r="D3708" s="369">
        <v>14.57</v>
      </c>
    </row>
    <row r="3709" spans="1:4" ht="13.5">
      <c r="A3709" s="202">
        <v>89376</v>
      </c>
      <c r="B3709" s="202" t="s">
        <v>12526</v>
      </c>
      <c r="C3709" s="202" t="s">
        <v>2</v>
      </c>
      <c r="D3709" s="369">
        <v>5.87</v>
      </c>
    </row>
    <row r="3710" spans="1:4" ht="13.5">
      <c r="A3710" s="202">
        <v>89377</v>
      </c>
      <c r="B3710" s="202" t="s">
        <v>12527</v>
      </c>
      <c r="C3710" s="202" t="s">
        <v>2</v>
      </c>
      <c r="D3710" s="369">
        <v>12.12</v>
      </c>
    </row>
    <row r="3711" spans="1:4" ht="13.5">
      <c r="A3711" s="202">
        <v>89378</v>
      </c>
      <c r="B3711" s="202" t="s">
        <v>12528</v>
      </c>
      <c r="C3711" s="202" t="s">
        <v>2</v>
      </c>
      <c r="D3711" s="369">
        <v>7.2</v>
      </c>
    </row>
    <row r="3712" spans="1:4" ht="13.5">
      <c r="A3712" s="202">
        <v>89379</v>
      </c>
      <c r="B3712" s="202" t="s">
        <v>3601</v>
      </c>
      <c r="C3712" s="202" t="s">
        <v>2</v>
      </c>
      <c r="D3712" s="369">
        <v>23.76</v>
      </c>
    </row>
    <row r="3713" spans="1:4" ht="13.5">
      <c r="A3713" s="202">
        <v>89380</v>
      </c>
      <c r="B3713" s="202" t="s">
        <v>12529</v>
      </c>
      <c r="C3713" s="202" t="s">
        <v>2</v>
      </c>
      <c r="D3713" s="369">
        <v>11.15</v>
      </c>
    </row>
    <row r="3714" spans="1:4" ht="13.5">
      <c r="A3714" s="202">
        <v>89381</v>
      </c>
      <c r="B3714" s="202" t="s">
        <v>12530</v>
      </c>
      <c r="C3714" s="202" t="s">
        <v>2</v>
      </c>
      <c r="D3714" s="369">
        <v>14.97</v>
      </c>
    </row>
    <row r="3715" spans="1:4" ht="13.5">
      <c r="A3715" s="202">
        <v>89382</v>
      </c>
      <c r="B3715" s="202" t="s">
        <v>12531</v>
      </c>
      <c r="C3715" s="202" t="s">
        <v>2</v>
      </c>
      <c r="D3715" s="369">
        <v>17.510000000000002</v>
      </c>
    </row>
    <row r="3716" spans="1:4" ht="13.5">
      <c r="A3716" s="202">
        <v>89383</v>
      </c>
      <c r="B3716" s="202" t="s">
        <v>12532</v>
      </c>
      <c r="C3716" s="202" t="s">
        <v>2</v>
      </c>
      <c r="D3716" s="369">
        <v>6.81</v>
      </c>
    </row>
    <row r="3717" spans="1:4" ht="13.5">
      <c r="A3717" s="202">
        <v>89384</v>
      </c>
      <c r="B3717" s="202" t="s">
        <v>12533</v>
      </c>
      <c r="C3717" s="202" t="s">
        <v>2</v>
      </c>
      <c r="D3717" s="369">
        <v>15.63</v>
      </c>
    </row>
    <row r="3718" spans="1:4" ht="13.5">
      <c r="A3718" s="202">
        <v>89385</v>
      </c>
      <c r="B3718" s="202" t="s">
        <v>12534</v>
      </c>
      <c r="C3718" s="202" t="s">
        <v>2</v>
      </c>
      <c r="D3718" s="369">
        <v>7.71</v>
      </c>
    </row>
    <row r="3719" spans="1:4" ht="13.5">
      <c r="A3719" s="202">
        <v>89386</v>
      </c>
      <c r="B3719" s="202" t="s">
        <v>12535</v>
      </c>
      <c r="C3719" s="202" t="s">
        <v>2</v>
      </c>
      <c r="D3719" s="369">
        <v>10.220000000000001</v>
      </c>
    </row>
    <row r="3720" spans="1:4" ht="13.5">
      <c r="A3720" s="202">
        <v>89387</v>
      </c>
      <c r="B3720" s="202" t="s">
        <v>12536</v>
      </c>
      <c r="C3720" s="202" t="s">
        <v>2</v>
      </c>
      <c r="D3720" s="369">
        <v>38.85</v>
      </c>
    </row>
    <row r="3721" spans="1:4" ht="13.5">
      <c r="A3721" s="202">
        <v>89389</v>
      </c>
      <c r="B3721" s="202" t="s">
        <v>12537</v>
      </c>
      <c r="C3721" s="202" t="s">
        <v>2</v>
      </c>
      <c r="D3721" s="369">
        <v>13.17</v>
      </c>
    </row>
    <row r="3722" spans="1:4" ht="13.5">
      <c r="A3722" s="202">
        <v>89390</v>
      </c>
      <c r="B3722" s="202" t="s">
        <v>12538</v>
      </c>
      <c r="C3722" s="202" t="s">
        <v>2</v>
      </c>
      <c r="D3722" s="369">
        <v>26.69</v>
      </c>
    </row>
    <row r="3723" spans="1:4" ht="13.5">
      <c r="A3723" s="202">
        <v>89391</v>
      </c>
      <c r="B3723" s="202" t="s">
        <v>12539</v>
      </c>
      <c r="C3723" s="202" t="s">
        <v>2</v>
      </c>
      <c r="D3723" s="369">
        <v>9.27</v>
      </c>
    </row>
    <row r="3724" spans="1:4" ht="13.5">
      <c r="A3724" s="202">
        <v>89392</v>
      </c>
      <c r="B3724" s="202" t="s">
        <v>12540</v>
      </c>
      <c r="C3724" s="202" t="s">
        <v>2</v>
      </c>
      <c r="D3724" s="369">
        <v>31.07</v>
      </c>
    </row>
    <row r="3725" spans="1:4" ht="13.5">
      <c r="A3725" s="202">
        <v>89393</v>
      </c>
      <c r="B3725" s="202" t="s">
        <v>12541</v>
      </c>
      <c r="C3725" s="202" t="s">
        <v>2</v>
      </c>
      <c r="D3725" s="369">
        <v>11.21</v>
      </c>
    </row>
    <row r="3726" spans="1:4" ht="13.5">
      <c r="A3726" s="202">
        <v>89394</v>
      </c>
      <c r="B3726" s="202" t="s">
        <v>12542</v>
      </c>
      <c r="C3726" s="202" t="s">
        <v>2</v>
      </c>
      <c r="D3726" s="369">
        <v>22.17</v>
      </c>
    </row>
    <row r="3727" spans="1:4" ht="13.5">
      <c r="A3727" s="202">
        <v>89395</v>
      </c>
      <c r="B3727" s="202" t="s">
        <v>12543</v>
      </c>
      <c r="C3727" s="202" t="s">
        <v>2</v>
      </c>
      <c r="D3727" s="369">
        <v>13.22</v>
      </c>
    </row>
    <row r="3728" spans="1:4" ht="13.5">
      <c r="A3728" s="202">
        <v>89396</v>
      </c>
      <c r="B3728" s="202" t="s">
        <v>12544</v>
      </c>
      <c r="C3728" s="202" t="s">
        <v>2</v>
      </c>
      <c r="D3728" s="369">
        <v>24.3</v>
      </c>
    </row>
    <row r="3729" spans="1:4" ht="13.5">
      <c r="A3729" s="202">
        <v>89397</v>
      </c>
      <c r="B3729" s="202" t="s">
        <v>12545</v>
      </c>
      <c r="C3729" s="202" t="s">
        <v>2</v>
      </c>
      <c r="D3729" s="369">
        <v>16.100000000000001</v>
      </c>
    </row>
    <row r="3730" spans="1:4" ht="13.5">
      <c r="A3730" s="202">
        <v>89398</v>
      </c>
      <c r="B3730" s="202" t="s">
        <v>12546</v>
      </c>
      <c r="C3730" s="202" t="s">
        <v>2</v>
      </c>
      <c r="D3730" s="369">
        <v>19.38</v>
      </c>
    </row>
    <row r="3731" spans="1:4" ht="13.5">
      <c r="A3731" s="202">
        <v>89399</v>
      </c>
      <c r="B3731" s="202" t="s">
        <v>12547</v>
      </c>
      <c r="C3731" s="202" t="s">
        <v>2</v>
      </c>
      <c r="D3731" s="369">
        <v>29.79</v>
      </c>
    </row>
    <row r="3732" spans="1:4" ht="13.5">
      <c r="A3732" s="202">
        <v>89400</v>
      </c>
      <c r="B3732" s="202" t="s">
        <v>12548</v>
      </c>
      <c r="C3732" s="202" t="s">
        <v>2</v>
      </c>
      <c r="D3732" s="369">
        <v>22.34</v>
      </c>
    </row>
    <row r="3733" spans="1:4" ht="13.5">
      <c r="A3733" s="202">
        <v>89404</v>
      </c>
      <c r="B3733" s="202" t="s">
        <v>12549</v>
      </c>
      <c r="C3733" s="202" t="s">
        <v>2</v>
      </c>
      <c r="D3733" s="369">
        <v>7.31</v>
      </c>
    </row>
    <row r="3734" spans="1:4" ht="13.5">
      <c r="A3734" s="202">
        <v>89405</v>
      </c>
      <c r="B3734" s="202" t="s">
        <v>12550</v>
      </c>
      <c r="C3734" s="202" t="s">
        <v>2</v>
      </c>
      <c r="D3734" s="369">
        <v>8.09</v>
      </c>
    </row>
    <row r="3735" spans="1:4" ht="13.5">
      <c r="A3735" s="202">
        <v>89406</v>
      </c>
      <c r="B3735" s="202" t="s">
        <v>12551</v>
      </c>
      <c r="C3735" s="202" t="s">
        <v>2</v>
      </c>
      <c r="D3735" s="369">
        <v>9.5</v>
      </c>
    </row>
    <row r="3736" spans="1:4" ht="13.5">
      <c r="A3736" s="202">
        <v>89407</v>
      </c>
      <c r="B3736" s="202" t="s">
        <v>12552</v>
      </c>
      <c r="C3736" s="202" t="s">
        <v>2</v>
      </c>
      <c r="D3736" s="369">
        <v>9.6</v>
      </c>
    </row>
    <row r="3737" spans="1:4" ht="13.5">
      <c r="A3737" s="202">
        <v>89408</v>
      </c>
      <c r="B3737" s="202" t="s">
        <v>12553</v>
      </c>
      <c r="C3737" s="202" t="s">
        <v>2</v>
      </c>
      <c r="D3737" s="369">
        <v>8.74</v>
      </c>
    </row>
    <row r="3738" spans="1:4" ht="13.5">
      <c r="A3738" s="202">
        <v>89409</v>
      </c>
      <c r="B3738" s="202" t="s">
        <v>12554</v>
      </c>
      <c r="C3738" s="202" t="s">
        <v>2</v>
      </c>
      <c r="D3738" s="369">
        <v>9.85</v>
      </c>
    </row>
    <row r="3739" spans="1:4" ht="13.5">
      <c r="A3739" s="202">
        <v>89410</v>
      </c>
      <c r="B3739" s="202" t="s">
        <v>12555</v>
      </c>
      <c r="C3739" s="202" t="s">
        <v>2</v>
      </c>
      <c r="D3739" s="369">
        <v>11.98</v>
      </c>
    </row>
    <row r="3740" spans="1:4" ht="13.5">
      <c r="A3740" s="202">
        <v>89411</v>
      </c>
      <c r="B3740" s="202" t="s">
        <v>12556</v>
      </c>
      <c r="C3740" s="202" t="s">
        <v>2</v>
      </c>
      <c r="D3740" s="369">
        <v>11.22</v>
      </c>
    </row>
    <row r="3741" spans="1:4" ht="13.5">
      <c r="A3741" s="202">
        <v>89412</v>
      </c>
      <c r="B3741" s="202" t="s">
        <v>12557</v>
      </c>
      <c r="C3741" s="202" t="s">
        <v>2</v>
      </c>
      <c r="D3741" s="369">
        <v>10.56</v>
      </c>
    </row>
    <row r="3742" spans="1:4" ht="13.5">
      <c r="A3742" s="202">
        <v>89413</v>
      </c>
      <c r="B3742" s="202" t="s">
        <v>12558</v>
      </c>
      <c r="C3742" s="202" t="s">
        <v>2</v>
      </c>
      <c r="D3742" s="369">
        <v>12.83</v>
      </c>
    </row>
    <row r="3743" spans="1:4" ht="13.5">
      <c r="A3743" s="202">
        <v>89414</v>
      </c>
      <c r="B3743" s="202" t="s">
        <v>12559</v>
      </c>
      <c r="C3743" s="202" t="s">
        <v>2</v>
      </c>
      <c r="D3743" s="369">
        <v>15.29</v>
      </c>
    </row>
    <row r="3744" spans="1:4" ht="13.5">
      <c r="A3744" s="202">
        <v>89415</v>
      </c>
      <c r="B3744" s="202" t="s">
        <v>12560</v>
      </c>
      <c r="C3744" s="202" t="s">
        <v>2</v>
      </c>
      <c r="D3744" s="369">
        <v>18.62</v>
      </c>
    </row>
    <row r="3745" spans="1:4" ht="13.5">
      <c r="A3745" s="202">
        <v>89416</v>
      </c>
      <c r="B3745" s="202" t="s">
        <v>12561</v>
      </c>
      <c r="C3745" s="202" t="s">
        <v>2</v>
      </c>
      <c r="D3745" s="369">
        <v>15.76</v>
      </c>
    </row>
    <row r="3746" spans="1:4" ht="13.5">
      <c r="A3746" s="202">
        <v>89417</v>
      </c>
      <c r="B3746" s="202" t="s">
        <v>12562</v>
      </c>
      <c r="C3746" s="202" t="s">
        <v>2</v>
      </c>
      <c r="D3746" s="369">
        <v>5.69</v>
      </c>
    </row>
    <row r="3747" spans="1:4" ht="13.5">
      <c r="A3747" s="202">
        <v>89418</v>
      </c>
      <c r="B3747" s="202" t="s">
        <v>12563</v>
      </c>
      <c r="C3747" s="202" t="s">
        <v>2</v>
      </c>
      <c r="D3747" s="369">
        <v>19.82</v>
      </c>
    </row>
    <row r="3748" spans="1:4" ht="13.5">
      <c r="A3748" s="202">
        <v>89419</v>
      </c>
      <c r="B3748" s="202" t="s">
        <v>12564</v>
      </c>
      <c r="C3748" s="202" t="s">
        <v>2</v>
      </c>
      <c r="D3748" s="369">
        <v>7.05</v>
      </c>
    </row>
    <row r="3749" spans="1:4" ht="13.5">
      <c r="A3749" s="202">
        <v>89421</v>
      </c>
      <c r="B3749" s="202" t="s">
        <v>12565</v>
      </c>
      <c r="C3749" s="202" t="s">
        <v>2</v>
      </c>
      <c r="D3749" s="369">
        <v>14.11</v>
      </c>
    </row>
    <row r="3750" spans="1:4" ht="13.5">
      <c r="A3750" s="202">
        <v>89423</v>
      </c>
      <c r="B3750" s="202" t="s">
        <v>12566</v>
      </c>
      <c r="C3750" s="202" t="s">
        <v>2</v>
      </c>
      <c r="D3750" s="369">
        <v>11.66</v>
      </c>
    </row>
    <row r="3751" spans="1:4" ht="13.5">
      <c r="A3751" s="202">
        <v>89424</v>
      </c>
      <c r="B3751" s="202" t="s">
        <v>12567</v>
      </c>
      <c r="C3751" s="202" t="s">
        <v>2</v>
      </c>
      <c r="D3751" s="369">
        <v>6.68</v>
      </c>
    </row>
    <row r="3752" spans="1:4" ht="13.5">
      <c r="A3752" s="202">
        <v>89425</v>
      </c>
      <c r="B3752" s="202" t="s">
        <v>12568</v>
      </c>
      <c r="C3752" s="202" t="s">
        <v>2</v>
      </c>
      <c r="D3752" s="369">
        <v>23.24</v>
      </c>
    </row>
    <row r="3753" spans="1:4" ht="13.5">
      <c r="A3753" s="202">
        <v>89426</v>
      </c>
      <c r="B3753" s="202" t="s">
        <v>12569</v>
      </c>
      <c r="C3753" s="202" t="s">
        <v>2</v>
      </c>
      <c r="D3753" s="369">
        <v>10.57</v>
      </c>
    </row>
    <row r="3754" spans="1:4" ht="13.5">
      <c r="A3754" s="202">
        <v>89427</v>
      </c>
      <c r="B3754" s="202" t="s">
        <v>12570</v>
      </c>
      <c r="C3754" s="202" t="s">
        <v>2</v>
      </c>
      <c r="D3754" s="369">
        <v>14.47</v>
      </c>
    </row>
    <row r="3755" spans="1:4" ht="13.5">
      <c r="A3755" s="202">
        <v>89428</v>
      </c>
      <c r="B3755" s="202" t="s">
        <v>12571</v>
      </c>
      <c r="C3755" s="202" t="s">
        <v>2</v>
      </c>
      <c r="D3755" s="369">
        <v>16.989999999999998</v>
      </c>
    </row>
    <row r="3756" spans="1:4" ht="13.5">
      <c r="A3756" s="202">
        <v>89429</v>
      </c>
      <c r="B3756" s="202" t="s">
        <v>12572</v>
      </c>
      <c r="C3756" s="202" t="s">
        <v>2</v>
      </c>
      <c r="D3756" s="369">
        <v>6.31</v>
      </c>
    </row>
    <row r="3757" spans="1:4" ht="13.5">
      <c r="A3757" s="202">
        <v>89430</v>
      </c>
      <c r="B3757" s="202" t="s">
        <v>12573</v>
      </c>
      <c r="C3757" s="202" t="s">
        <v>2</v>
      </c>
      <c r="D3757" s="369">
        <v>15.11</v>
      </c>
    </row>
    <row r="3758" spans="1:4" ht="13.5">
      <c r="A3758" s="202">
        <v>89431</v>
      </c>
      <c r="B3758" s="202" t="s">
        <v>12574</v>
      </c>
      <c r="C3758" s="202" t="s">
        <v>2</v>
      </c>
      <c r="D3758" s="369">
        <v>9.6</v>
      </c>
    </row>
    <row r="3759" spans="1:4" ht="13.5">
      <c r="A3759" s="202">
        <v>89432</v>
      </c>
      <c r="B3759" s="202" t="s">
        <v>12575</v>
      </c>
      <c r="C3759" s="202" t="s">
        <v>2</v>
      </c>
      <c r="D3759" s="369">
        <v>38.229999999999997</v>
      </c>
    </row>
    <row r="3760" spans="1:4" ht="13.5">
      <c r="A3760" s="202">
        <v>89433</v>
      </c>
      <c r="B3760" s="202" t="s">
        <v>12576</v>
      </c>
      <c r="C3760" s="202" t="s">
        <v>2</v>
      </c>
      <c r="D3760" s="369">
        <v>15.03</v>
      </c>
    </row>
    <row r="3761" spans="1:4" ht="13.5">
      <c r="A3761" s="202">
        <v>89434</v>
      </c>
      <c r="B3761" s="202" t="s">
        <v>12577</v>
      </c>
      <c r="C3761" s="202" t="s">
        <v>2</v>
      </c>
      <c r="D3761" s="369">
        <v>12.59</v>
      </c>
    </row>
    <row r="3762" spans="1:4" ht="13.5">
      <c r="A3762" s="202">
        <v>89435</v>
      </c>
      <c r="B3762" s="202" t="s">
        <v>12578</v>
      </c>
      <c r="C3762" s="202" t="s">
        <v>2</v>
      </c>
      <c r="D3762" s="369">
        <v>26.07</v>
      </c>
    </row>
    <row r="3763" spans="1:4" ht="13.5">
      <c r="A3763" s="202">
        <v>89436</v>
      </c>
      <c r="B3763" s="202" t="s">
        <v>12579</v>
      </c>
      <c r="C3763" s="202" t="s">
        <v>2</v>
      </c>
      <c r="D3763" s="369">
        <v>8.69</v>
      </c>
    </row>
    <row r="3764" spans="1:4" ht="13.5">
      <c r="A3764" s="202">
        <v>89437</v>
      </c>
      <c r="B3764" s="202" t="s">
        <v>12580</v>
      </c>
      <c r="C3764" s="202" t="s">
        <v>2</v>
      </c>
      <c r="D3764" s="369">
        <v>30.45</v>
      </c>
    </row>
    <row r="3765" spans="1:4" ht="13.5">
      <c r="A3765" s="202">
        <v>89438</v>
      </c>
      <c r="B3765" s="202" t="s">
        <v>12581</v>
      </c>
      <c r="C3765" s="202" t="s">
        <v>2</v>
      </c>
      <c r="D3765" s="369">
        <v>10.3</v>
      </c>
    </row>
    <row r="3766" spans="1:4" ht="13.5">
      <c r="A3766" s="202">
        <v>89439</v>
      </c>
      <c r="B3766" s="202" t="s">
        <v>12582</v>
      </c>
      <c r="C3766" s="202" t="s">
        <v>2</v>
      </c>
      <c r="D3766" s="369">
        <v>12.42</v>
      </c>
    </row>
    <row r="3767" spans="1:4" ht="13.5">
      <c r="A3767" s="202">
        <v>89440</v>
      </c>
      <c r="B3767" s="202" t="s">
        <v>12583</v>
      </c>
      <c r="C3767" s="202" t="s">
        <v>2</v>
      </c>
      <c r="D3767" s="369">
        <v>12.17</v>
      </c>
    </row>
    <row r="3768" spans="1:4" ht="13.5">
      <c r="A3768" s="202">
        <v>89442</v>
      </c>
      <c r="B3768" s="202" t="s">
        <v>12584</v>
      </c>
      <c r="C3768" s="202" t="s">
        <v>2</v>
      </c>
      <c r="D3768" s="369">
        <v>15.12</v>
      </c>
    </row>
    <row r="3769" spans="1:4" ht="13.5">
      <c r="A3769" s="202">
        <v>89443</v>
      </c>
      <c r="B3769" s="202" t="s">
        <v>12585</v>
      </c>
      <c r="C3769" s="202" t="s">
        <v>2</v>
      </c>
      <c r="D3769" s="369">
        <v>18.13</v>
      </c>
    </row>
    <row r="3770" spans="1:4" ht="13.5">
      <c r="A3770" s="202">
        <v>89444</v>
      </c>
      <c r="B3770" s="202" t="s">
        <v>12586</v>
      </c>
      <c r="C3770" s="202" t="s">
        <v>2</v>
      </c>
      <c r="D3770" s="369">
        <v>29.18</v>
      </c>
    </row>
    <row r="3771" spans="1:4" ht="13.5">
      <c r="A3771" s="202">
        <v>89445</v>
      </c>
      <c r="B3771" s="202" t="s">
        <v>12587</v>
      </c>
      <c r="C3771" s="202" t="s">
        <v>2</v>
      </c>
      <c r="D3771" s="369">
        <v>21.19</v>
      </c>
    </row>
    <row r="3772" spans="1:4" ht="13.5">
      <c r="A3772" s="202">
        <v>89481</v>
      </c>
      <c r="B3772" s="202" t="s">
        <v>12588</v>
      </c>
      <c r="C3772" s="202" t="s">
        <v>2</v>
      </c>
      <c r="D3772" s="369">
        <v>5.53</v>
      </c>
    </row>
    <row r="3773" spans="1:4" ht="13.5">
      <c r="A3773" s="202">
        <v>89485</v>
      </c>
      <c r="B3773" s="202" t="s">
        <v>12589</v>
      </c>
      <c r="C3773" s="202" t="s">
        <v>2</v>
      </c>
      <c r="D3773" s="369">
        <v>6.64</v>
      </c>
    </row>
    <row r="3774" spans="1:4" ht="13.5">
      <c r="A3774" s="202">
        <v>89489</v>
      </c>
      <c r="B3774" s="202" t="s">
        <v>12590</v>
      </c>
      <c r="C3774" s="202" t="s">
        <v>2</v>
      </c>
      <c r="D3774" s="369">
        <v>8.77</v>
      </c>
    </row>
    <row r="3775" spans="1:4" ht="13.5">
      <c r="A3775" s="202">
        <v>89490</v>
      </c>
      <c r="B3775" s="202" t="s">
        <v>12591</v>
      </c>
      <c r="C3775" s="202" t="s">
        <v>2</v>
      </c>
      <c r="D3775" s="369">
        <v>8.01</v>
      </c>
    </row>
    <row r="3776" spans="1:4" ht="13.5">
      <c r="A3776" s="202">
        <v>89492</v>
      </c>
      <c r="B3776" s="202" t="s">
        <v>12592</v>
      </c>
      <c r="C3776" s="202" t="s">
        <v>2</v>
      </c>
      <c r="D3776" s="369">
        <v>9.09</v>
      </c>
    </row>
    <row r="3777" spans="1:4" ht="13.5">
      <c r="A3777" s="202">
        <v>89493</v>
      </c>
      <c r="B3777" s="202" t="s">
        <v>12593</v>
      </c>
      <c r="C3777" s="202" t="s">
        <v>2</v>
      </c>
      <c r="D3777" s="369">
        <v>11.55</v>
      </c>
    </row>
    <row r="3778" spans="1:4" ht="13.5">
      <c r="A3778" s="202">
        <v>89494</v>
      </c>
      <c r="B3778" s="202" t="s">
        <v>12594</v>
      </c>
      <c r="C3778" s="202" t="s">
        <v>2</v>
      </c>
      <c r="D3778" s="369">
        <v>14.88</v>
      </c>
    </row>
    <row r="3779" spans="1:4" ht="13.5">
      <c r="A3779" s="202">
        <v>89496</v>
      </c>
      <c r="B3779" s="202" t="s">
        <v>12595</v>
      </c>
      <c r="C3779" s="202" t="s">
        <v>2</v>
      </c>
      <c r="D3779" s="369">
        <v>12.02</v>
      </c>
    </row>
    <row r="3780" spans="1:4" ht="13.5">
      <c r="A3780" s="202">
        <v>89497</v>
      </c>
      <c r="B3780" s="202" t="s">
        <v>12596</v>
      </c>
      <c r="C3780" s="202" t="s">
        <v>2</v>
      </c>
      <c r="D3780" s="369">
        <v>15.37</v>
      </c>
    </row>
    <row r="3781" spans="1:4" ht="13.5">
      <c r="A3781" s="202">
        <v>89498</v>
      </c>
      <c r="B3781" s="202" t="s">
        <v>12597</v>
      </c>
      <c r="C3781" s="202" t="s">
        <v>2</v>
      </c>
      <c r="D3781" s="369">
        <v>15.45</v>
      </c>
    </row>
    <row r="3782" spans="1:4" ht="13.5">
      <c r="A3782" s="202">
        <v>89499</v>
      </c>
      <c r="B3782" s="202" t="s">
        <v>12598</v>
      </c>
      <c r="C3782" s="202" t="s">
        <v>2</v>
      </c>
      <c r="D3782" s="369">
        <v>24.16</v>
      </c>
    </row>
    <row r="3783" spans="1:4" ht="13.5">
      <c r="A3783" s="202">
        <v>89500</v>
      </c>
      <c r="B3783" s="202" t="s">
        <v>12599</v>
      </c>
      <c r="C3783" s="202" t="s">
        <v>2</v>
      </c>
      <c r="D3783" s="369">
        <v>14.67</v>
      </c>
    </row>
    <row r="3784" spans="1:4" ht="13.5">
      <c r="A3784" s="202">
        <v>89501</v>
      </c>
      <c r="B3784" s="202" t="s">
        <v>12600</v>
      </c>
      <c r="C3784" s="202" t="s">
        <v>2</v>
      </c>
      <c r="D3784" s="369">
        <v>16.059999999999999</v>
      </c>
    </row>
    <row r="3785" spans="1:4" ht="13.5">
      <c r="A3785" s="202">
        <v>89502</v>
      </c>
      <c r="B3785" s="202" t="s">
        <v>12601</v>
      </c>
      <c r="C3785" s="202" t="s">
        <v>2</v>
      </c>
      <c r="D3785" s="369">
        <v>19.64</v>
      </c>
    </row>
    <row r="3786" spans="1:4" ht="13.5">
      <c r="A3786" s="202">
        <v>89503</v>
      </c>
      <c r="B3786" s="202" t="s">
        <v>12602</v>
      </c>
      <c r="C3786" s="202" t="s">
        <v>2</v>
      </c>
      <c r="D3786" s="369">
        <v>27.63</v>
      </c>
    </row>
    <row r="3787" spans="1:4" ht="13.5">
      <c r="A3787" s="202">
        <v>89504</v>
      </c>
      <c r="B3787" s="202" t="s">
        <v>12603</v>
      </c>
      <c r="C3787" s="202" t="s">
        <v>2</v>
      </c>
      <c r="D3787" s="369">
        <v>22.21</v>
      </c>
    </row>
    <row r="3788" spans="1:4" ht="13.5">
      <c r="A3788" s="202">
        <v>89505</v>
      </c>
      <c r="B3788" s="202" t="s">
        <v>12604</v>
      </c>
      <c r="C3788" s="202" t="s">
        <v>2</v>
      </c>
      <c r="D3788" s="369">
        <v>52.53</v>
      </c>
    </row>
    <row r="3789" spans="1:4" ht="13.5">
      <c r="A3789" s="202">
        <v>89506</v>
      </c>
      <c r="B3789" s="202" t="s">
        <v>12605</v>
      </c>
      <c r="C3789" s="202" t="s">
        <v>2</v>
      </c>
      <c r="D3789" s="369">
        <v>50.02</v>
      </c>
    </row>
    <row r="3790" spans="1:4" ht="13.5">
      <c r="A3790" s="202">
        <v>89507</v>
      </c>
      <c r="B3790" s="202" t="s">
        <v>12606</v>
      </c>
      <c r="C3790" s="202" t="s">
        <v>2</v>
      </c>
      <c r="D3790" s="369">
        <v>59.93</v>
      </c>
    </row>
    <row r="3791" spans="1:4" ht="13.5">
      <c r="A3791" s="202">
        <v>89510</v>
      </c>
      <c r="B3791" s="202" t="s">
        <v>12607</v>
      </c>
      <c r="C3791" s="202" t="s">
        <v>2</v>
      </c>
      <c r="D3791" s="369">
        <v>32.44</v>
      </c>
    </row>
    <row r="3792" spans="1:4" ht="13.5">
      <c r="A3792" s="202">
        <v>89513</v>
      </c>
      <c r="B3792" s="202" t="s">
        <v>12608</v>
      </c>
      <c r="C3792" s="202" t="s">
        <v>2</v>
      </c>
      <c r="D3792" s="369">
        <v>137.08000000000001</v>
      </c>
    </row>
    <row r="3793" spans="1:4" ht="13.5">
      <c r="A3793" s="202">
        <v>89514</v>
      </c>
      <c r="B3793" s="202" t="s">
        <v>12609</v>
      </c>
      <c r="C3793" s="202" t="s">
        <v>2</v>
      </c>
      <c r="D3793" s="369">
        <v>9.9600000000000009</v>
      </c>
    </row>
    <row r="3794" spans="1:4" ht="13.5">
      <c r="A3794" s="202">
        <v>89515</v>
      </c>
      <c r="B3794" s="202" t="s">
        <v>12610</v>
      </c>
      <c r="C3794" s="202" t="s">
        <v>2</v>
      </c>
      <c r="D3794" s="369">
        <v>108.11</v>
      </c>
    </row>
    <row r="3795" spans="1:4" ht="13.5">
      <c r="A3795" s="202">
        <v>89516</v>
      </c>
      <c r="B3795" s="202" t="s">
        <v>12611</v>
      </c>
      <c r="C3795" s="202" t="s">
        <v>2</v>
      </c>
      <c r="D3795" s="369">
        <v>10.08</v>
      </c>
    </row>
    <row r="3796" spans="1:4" ht="13.5">
      <c r="A3796" s="202">
        <v>89517</v>
      </c>
      <c r="B3796" s="202" t="s">
        <v>12612</v>
      </c>
      <c r="C3796" s="202" t="s">
        <v>2</v>
      </c>
      <c r="D3796" s="369">
        <v>89.62</v>
      </c>
    </row>
    <row r="3797" spans="1:4" ht="13.5">
      <c r="A3797" s="202">
        <v>89518</v>
      </c>
      <c r="B3797" s="202" t="s">
        <v>12613</v>
      </c>
      <c r="C3797" s="202" t="s">
        <v>2</v>
      </c>
      <c r="D3797" s="369">
        <v>18.2</v>
      </c>
    </row>
    <row r="3798" spans="1:4" ht="13.5">
      <c r="A3798" s="202">
        <v>89519</v>
      </c>
      <c r="B3798" s="202" t="s">
        <v>12614</v>
      </c>
      <c r="C3798" s="202" t="s">
        <v>2</v>
      </c>
      <c r="D3798" s="369">
        <v>58.86</v>
      </c>
    </row>
    <row r="3799" spans="1:4" ht="13.5">
      <c r="A3799" s="202">
        <v>89520</v>
      </c>
      <c r="B3799" s="202" t="s">
        <v>12615</v>
      </c>
      <c r="C3799" s="202" t="s">
        <v>2</v>
      </c>
      <c r="D3799" s="369">
        <v>19.28</v>
      </c>
    </row>
    <row r="3800" spans="1:4" ht="13.5">
      <c r="A3800" s="202">
        <v>89521</v>
      </c>
      <c r="B3800" s="202" t="s">
        <v>12616</v>
      </c>
      <c r="C3800" s="202" t="s">
        <v>2</v>
      </c>
      <c r="D3800" s="369">
        <v>163.54</v>
      </c>
    </row>
    <row r="3801" spans="1:4" ht="13.5">
      <c r="A3801" s="202">
        <v>89522</v>
      </c>
      <c r="B3801" s="202" t="s">
        <v>12617</v>
      </c>
      <c r="C3801" s="202" t="s">
        <v>2</v>
      </c>
      <c r="D3801" s="369">
        <v>37.75</v>
      </c>
    </row>
    <row r="3802" spans="1:4" ht="13.5">
      <c r="A3802" s="202">
        <v>89523</v>
      </c>
      <c r="B3802" s="202" t="s">
        <v>12618</v>
      </c>
      <c r="C3802" s="202" t="s">
        <v>2</v>
      </c>
      <c r="D3802" s="369">
        <v>132.52000000000001</v>
      </c>
    </row>
    <row r="3803" spans="1:4" ht="13.5">
      <c r="A3803" s="202">
        <v>89524</v>
      </c>
      <c r="B3803" s="202" t="s">
        <v>12619</v>
      </c>
      <c r="C3803" s="202" t="s">
        <v>2</v>
      </c>
      <c r="D3803" s="369">
        <v>38.43</v>
      </c>
    </row>
    <row r="3804" spans="1:4" ht="13.5">
      <c r="A3804" s="202">
        <v>89525</v>
      </c>
      <c r="B3804" s="202" t="s">
        <v>12620</v>
      </c>
      <c r="C3804" s="202" t="s">
        <v>2</v>
      </c>
      <c r="D3804" s="369">
        <v>113.23</v>
      </c>
    </row>
    <row r="3805" spans="1:4" ht="13.5">
      <c r="A3805" s="202">
        <v>89526</v>
      </c>
      <c r="B3805" s="202" t="s">
        <v>12621</v>
      </c>
      <c r="C3805" s="202" t="s">
        <v>2</v>
      </c>
      <c r="D3805" s="369">
        <v>50.98</v>
      </c>
    </row>
    <row r="3806" spans="1:4" ht="13.5">
      <c r="A3806" s="202">
        <v>89527</v>
      </c>
      <c r="B3806" s="202" t="s">
        <v>12622</v>
      </c>
      <c r="C3806" s="202" t="s">
        <v>2</v>
      </c>
      <c r="D3806" s="369">
        <v>71.14</v>
      </c>
    </row>
    <row r="3807" spans="1:4" ht="13.5">
      <c r="A3807" s="202">
        <v>89528</v>
      </c>
      <c r="B3807" s="202" t="s">
        <v>12623</v>
      </c>
      <c r="C3807" s="202" t="s">
        <v>2</v>
      </c>
      <c r="D3807" s="369">
        <v>4.5199999999999996</v>
      </c>
    </row>
    <row r="3808" spans="1:4" ht="13.5">
      <c r="A3808" s="202">
        <v>89529</v>
      </c>
      <c r="B3808" s="202" t="s">
        <v>12624</v>
      </c>
      <c r="C3808" s="202" t="s">
        <v>2</v>
      </c>
      <c r="D3808" s="369">
        <v>46.17</v>
      </c>
    </row>
    <row r="3809" spans="1:4" ht="13.5">
      <c r="A3809" s="202">
        <v>89530</v>
      </c>
      <c r="B3809" s="202" t="s">
        <v>12625</v>
      </c>
      <c r="C3809" s="202" t="s">
        <v>2</v>
      </c>
      <c r="D3809" s="369">
        <v>21.08</v>
      </c>
    </row>
    <row r="3810" spans="1:4" ht="13.5">
      <c r="A3810" s="202">
        <v>89531</v>
      </c>
      <c r="B3810" s="202" t="s">
        <v>12626</v>
      </c>
      <c r="C3810" s="202" t="s">
        <v>2</v>
      </c>
      <c r="D3810" s="369">
        <v>47.7</v>
      </c>
    </row>
    <row r="3811" spans="1:4" ht="13.5">
      <c r="A3811" s="202">
        <v>89532</v>
      </c>
      <c r="B3811" s="202" t="s">
        <v>12627</v>
      </c>
      <c r="C3811" s="202" t="s">
        <v>2</v>
      </c>
      <c r="D3811" s="369">
        <v>8.23</v>
      </c>
    </row>
    <row r="3812" spans="1:4" ht="13.5">
      <c r="A3812" s="202">
        <v>89535</v>
      </c>
      <c r="B3812" s="202" t="s">
        <v>12628</v>
      </c>
      <c r="C3812" s="202" t="s">
        <v>2</v>
      </c>
      <c r="D3812" s="369">
        <v>54.26</v>
      </c>
    </row>
    <row r="3813" spans="1:4" ht="13.5">
      <c r="A3813" s="202">
        <v>89536</v>
      </c>
      <c r="B3813" s="202" t="s">
        <v>12629</v>
      </c>
      <c r="C3813" s="202" t="s">
        <v>2</v>
      </c>
      <c r="D3813" s="369">
        <v>14.83</v>
      </c>
    </row>
    <row r="3814" spans="1:4" ht="13.5">
      <c r="A3814" s="202">
        <v>89540</v>
      </c>
      <c r="B3814" s="202" t="s">
        <v>12630</v>
      </c>
      <c r="C3814" s="202" t="s">
        <v>2</v>
      </c>
      <c r="D3814" s="369">
        <v>12.95</v>
      </c>
    </row>
    <row r="3815" spans="1:4" ht="13.5">
      <c r="A3815" s="202">
        <v>89541</v>
      </c>
      <c r="B3815" s="202" t="s">
        <v>12631</v>
      </c>
      <c r="C3815" s="202" t="s">
        <v>2</v>
      </c>
      <c r="D3815" s="369">
        <v>7.1</v>
      </c>
    </row>
    <row r="3816" spans="1:4" ht="13.5">
      <c r="A3816" s="202">
        <v>89542</v>
      </c>
      <c r="B3816" s="202" t="s">
        <v>12632</v>
      </c>
      <c r="C3816" s="202" t="s">
        <v>2</v>
      </c>
      <c r="D3816" s="369">
        <v>35.729999999999997</v>
      </c>
    </row>
    <row r="3817" spans="1:4" ht="13.5">
      <c r="A3817" s="202">
        <v>89544</v>
      </c>
      <c r="B3817" s="202" t="s">
        <v>12633</v>
      </c>
      <c r="C3817" s="202" t="s">
        <v>2</v>
      </c>
      <c r="D3817" s="369">
        <v>10.66</v>
      </c>
    </row>
    <row r="3818" spans="1:4" ht="13.5">
      <c r="A3818" s="202">
        <v>89545</v>
      </c>
      <c r="B3818" s="202" t="s">
        <v>12634</v>
      </c>
      <c r="C3818" s="202" t="s">
        <v>2</v>
      </c>
      <c r="D3818" s="369">
        <v>21.55</v>
      </c>
    </row>
    <row r="3819" spans="1:4" ht="13.5">
      <c r="A3819" s="202">
        <v>89546</v>
      </c>
      <c r="B3819" s="202" t="s">
        <v>12635</v>
      </c>
      <c r="C3819" s="202" t="s">
        <v>2</v>
      </c>
      <c r="D3819" s="369">
        <v>13.7</v>
      </c>
    </row>
    <row r="3820" spans="1:4" ht="13.5">
      <c r="A3820" s="202">
        <v>89547</v>
      </c>
      <c r="B3820" s="202" t="s">
        <v>12636</v>
      </c>
      <c r="C3820" s="202" t="s">
        <v>2</v>
      </c>
      <c r="D3820" s="369">
        <v>27.77</v>
      </c>
    </row>
    <row r="3821" spans="1:4" ht="13.5">
      <c r="A3821" s="202">
        <v>89548</v>
      </c>
      <c r="B3821" s="202" t="s">
        <v>12637</v>
      </c>
      <c r="C3821" s="202" t="s">
        <v>2</v>
      </c>
      <c r="D3821" s="369">
        <v>28.68</v>
      </c>
    </row>
    <row r="3822" spans="1:4" ht="13.5">
      <c r="A3822" s="202">
        <v>89549</v>
      </c>
      <c r="B3822" s="202" t="s">
        <v>12638</v>
      </c>
      <c r="C3822" s="202" t="s">
        <v>2</v>
      </c>
      <c r="D3822" s="369">
        <v>23.61</v>
      </c>
    </row>
    <row r="3823" spans="1:4" ht="13.5">
      <c r="A3823" s="202">
        <v>89550</v>
      </c>
      <c r="B3823" s="202" t="s">
        <v>12639</v>
      </c>
      <c r="C3823" s="202" t="s">
        <v>2</v>
      </c>
      <c r="D3823" s="369">
        <v>54.97</v>
      </c>
    </row>
    <row r="3824" spans="1:4" ht="13.5">
      <c r="A3824" s="202">
        <v>89551</v>
      </c>
      <c r="B3824" s="202" t="s">
        <v>12640</v>
      </c>
      <c r="C3824" s="202" t="s">
        <v>2</v>
      </c>
      <c r="D3824" s="369">
        <v>10.25</v>
      </c>
    </row>
    <row r="3825" spans="1:4" ht="13.5">
      <c r="A3825" s="202">
        <v>89552</v>
      </c>
      <c r="B3825" s="202" t="s">
        <v>12641</v>
      </c>
      <c r="C3825" s="202" t="s">
        <v>2</v>
      </c>
      <c r="D3825" s="369">
        <v>23.57</v>
      </c>
    </row>
    <row r="3826" spans="1:4" ht="13.5">
      <c r="A3826" s="202">
        <v>89553</v>
      </c>
      <c r="B3826" s="202" t="s">
        <v>12642</v>
      </c>
      <c r="C3826" s="202" t="s">
        <v>2</v>
      </c>
      <c r="D3826" s="369">
        <v>6.35</v>
      </c>
    </row>
    <row r="3827" spans="1:4" ht="13.5">
      <c r="A3827" s="202">
        <v>89554</v>
      </c>
      <c r="B3827" s="202" t="s">
        <v>12643</v>
      </c>
      <c r="C3827" s="202" t="s">
        <v>2</v>
      </c>
      <c r="D3827" s="369">
        <v>34.5</v>
      </c>
    </row>
    <row r="3828" spans="1:4" ht="13.5">
      <c r="A3828" s="202">
        <v>89555</v>
      </c>
      <c r="B3828" s="202" t="s">
        <v>12644</v>
      </c>
      <c r="C3828" s="202" t="s">
        <v>2</v>
      </c>
      <c r="D3828" s="369">
        <v>27.95</v>
      </c>
    </row>
    <row r="3829" spans="1:4" ht="13.5">
      <c r="A3829" s="202">
        <v>89556</v>
      </c>
      <c r="B3829" s="202" t="s">
        <v>12645</v>
      </c>
      <c r="C3829" s="202" t="s">
        <v>2</v>
      </c>
      <c r="D3829" s="369">
        <v>51.68</v>
      </c>
    </row>
    <row r="3830" spans="1:4" ht="13.5">
      <c r="A3830" s="202">
        <v>89557</v>
      </c>
      <c r="B3830" s="202" t="s">
        <v>12646</v>
      </c>
      <c r="C3830" s="202" t="s">
        <v>2</v>
      </c>
      <c r="D3830" s="369">
        <v>40.61</v>
      </c>
    </row>
    <row r="3831" spans="1:4" ht="13.5">
      <c r="A3831" s="202">
        <v>89558</v>
      </c>
      <c r="B3831" s="202" t="s">
        <v>12647</v>
      </c>
      <c r="C3831" s="202" t="s">
        <v>2</v>
      </c>
      <c r="D3831" s="369">
        <v>11.29</v>
      </c>
    </row>
    <row r="3832" spans="1:4" ht="13.5">
      <c r="A3832" s="202">
        <v>89559</v>
      </c>
      <c r="B3832" s="202" t="s">
        <v>12648</v>
      </c>
      <c r="C3832" s="202" t="s">
        <v>2</v>
      </c>
      <c r="D3832" s="369">
        <v>90.55</v>
      </c>
    </row>
    <row r="3833" spans="1:4" ht="13.5">
      <c r="A3833" s="202">
        <v>89560</v>
      </c>
      <c r="B3833" s="202" t="s">
        <v>17994</v>
      </c>
      <c r="C3833" s="202" t="s">
        <v>2</v>
      </c>
      <c r="D3833" s="369">
        <v>45.88</v>
      </c>
    </row>
    <row r="3834" spans="1:4" ht="13.5">
      <c r="A3834" s="202">
        <v>89561</v>
      </c>
      <c r="B3834" s="202" t="s">
        <v>12649</v>
      </c>
      <c r="C3834" s="202" t="s">
        <v>2</v>
      </c>
      <c r="D3834" s="369">
        <v>18.55</v>
      </c>
    </row>
    <row r="3835" spans="1:4" ht="13.5">
      <c r="A3835" s="202">
        <v>89562</v>
      </c>
      <c r="B3835" s="202" t="s">
        <v>12650</v>
      </c>
      <c r="C3835" s="202" t="s">
        <v>2</v>
      </c>
      <c r="D3835" s="369">
        <v>12.33</v>
      </c>
    </row>
    <row r="3836" spans="1:4" ht="13.5">
      <c r="A3836" s="202">
        <v>89563</v>
      </c>
      <c r="B3836" s="202" t="s">
        <v>12651</v>
      </c>
      <c r="C3836" s="202" t="s">
        <v>2</v>
      </c>
      <c r="D3836" s="369">
        <v>44.74</v>
      </c>
    </row>
    <row r="3837" spans="1:4" ht="13.5">
      <c r="A3837" s="202">
        <v>89564</v>
      </c>
      <c r="B3837" s="202" t="s">
        <v>12652</v>
      </c>
      <c r="C3837" s="202" t="s">
        <v>2</v>
      </c>
      <c r="D3837" s="369">
        <v>19.55</v>
      </c>
    </row>
    <row r="3838" spans="1:4" ht="13.5">
      <c r="A3838" s="202">
        <v>89565</v>
      </c>
      <c r="B3838" s="202" t="s">
        <v>12653</v>
      </c>
      <c r="C3838" s="202" t="s">
        <v>2</v>
      </c>
      <c r="D3838" s="369">
        <v>73.3</v>
      </c>
    </row>
    <row r="3839" spans="1:4" ht="13.5">
      <c r="A3839" s="202">
        <v>89566</v>
      </c>
      <c r="B3839" s="202" t="s">
        <v>12654</v>
      </c>
      <c r="C3839" s="202" t="s">
        <v>2</v>
      </c>
      <c r="D3839" s="369">
        <v>60.98</v>
      </c>
    </row>
    <row r="3840" spans="1:4" ht="13.5">
      <c r="A3840" s="202">
        <v>89567</v>
      </c>
      <c r="B3840" s="202" t="s">
        <v>12655</v>
      </c>
      <c r="C3840" s="202" t="s">
        <v>2</v>
      </c>
      <c r="D3840" s="369">
        <v>105.61</v>
      </c>
    </row>
    <row r="3841" spans="1:4" ht="13.5">
      <c r="A3841" s="202">
        <v>89568</v>
      </c>
      <c r="B3841" s="202" t="s">
        <v>12656</v>
      </c>
      <c r="C3841" s="202" t="s">
        <v>2</v>
      </c>
      <c r="D3841" s="369">
        <v>42.37</v>
      </c>
    </row>
    <row r="3842" spans="1:4" ht="13.5">
      <c r="A3842" s="202">
        <v>89569</v>
      </c>
      <c r="B3842" s="202" t="s">
        <v>12657</v>
      </c>
      <c r="C3842" s="202" t="s">
        <v>2</v>
      </c>
      <c r="D3842" s="369">
        <v>125.99</v>
      </c>
    </row>
    <row r="3843" spans="1:4" ht="13.5">
      <c r="A3843" s="202">
        <v>89570</v>
      </c>
      <c r="B3843" s="202" t="s">
        <v>12658</v>
      </c>
      <c r="C3843" s="202" t="s">
        <v>2</v>
      </c>
      <c r="D3843" s="369">
        <v>13.76</v>
      </c>
    </row>
    <row r="3844" spans="1:4" ht="13.5">
      <c r="A3844" s="202">
        <v>89571</v>
      </c>
      <c r="B3844" s="202" t="s">
        <v>12659</v>
      </c>
      <c r="C3844" s="202" t="s">
        <v>2</v>
      </c>
      <c r="D3844" s="369">
        <v>90.09</v>
      </c>
    </row>
    <row r="3845" spans="1:4" ht="13.5">
      <c r="A3845" s="202">
        <v>89572</v>
      </c>
      <c r="B3845" s="202" t="s">
        <v>12660</v>
      </c>
      <c r="C3845" s="202" t="s">
        <v>2</v>
      </c>
      <c r="D3845" s="369">
        <v>10.039999999999999</v>
      </c>
    </row>
    <row r="3846" spans="1:4" ht="13.5">
      <c r="A3846" s="202">
        <v>89573</v>
      </c>
      <c r="B3846" s="202" t="s">
        <v>12661</v>
      </c>
      <c r="C3846" s="202" t="s">
        <v>2</v>
      </c>
      <c r="D3846" s="369">
        <v>100.86</v>
      </c>
    </row>
    <row r="3847" spans="1:4" ht="13.5">
      <c r="A3847" s="202">
        <v>89574</v>
      </c>
      <c r="B3847" s="202" t="s">
        <v>12662</v>
      </c>
      <c r="C3847" s="202" t="s">
        <v>2</v>
      </c>
      <c r="D3847" s="369">
        <v>209.35</v>
      </c>
    </row>
    <row r="3848" spans="1:4" ht="13.5">
      <c r="A3848" s="202">
        <v>89575</v>
      </c>
      <c r="B3848" s="202" t="s">
        <v>12663</v>
      </c>
      <c r="C3848" s="202" t="s">
        <v>2</v>
      </c>
      <c r="D3848" s="369">
        <v>13.1</v>
      </c>
    </row>
    <row r="3849" spans="1:4" ht="13.5">
      <c r="A3849" s="202">
        <v>89577</v>
      </c>
      <c r="B3849" s="202" t="s">
        <v>12664</v>
      </c>
      <c r="C3849" s="202" t="s">
        <v>2</v>
      </c>
      <c r="D3849" s="369">
        <v>47.89</v>
      </c>
    </row>
    <row r="3850" spans="1:4" ht="13.5">
      <c r="A3850" s="202">
        <v>89579</v>
      </c>
      <c r="B3850" s="202" t="s">
        <v>12665</v>
      </c>
      <c r="C3850" s="202" t="s">
        <v>2</v>
      </c>
      <c r="D3850" s="369">
        <v>14.01</v>
      </c>
    </row>
    <row r="3851" spans="1:4" ht="13.5">
      <c r="A3851" s="202">
        <v>89581</v>
      </c>
      <c r="B3851" s="202" t="s">
        <v>12666</v>
      </c>
      <c r="C3851" s="202" t="s">
        <v>2</v>
      </c>
      <c r="D3851" s="369">
        <v>41.6</v>
      </c>
    </row>
    <row r="3852" spans="1:4" ht="13.5">
      <c r="A3852" s="202">
        <v>89582</v>
      </c>
      <c r="B3852" s="202" t="s">
        <v>12667</v>
      </c>
      <c r="C3852" s="202" t="s">
        <v>2</v>
      </c>
      <c r="D3852" s="369">
        <v>42.28</v>
      </c>
    </row>
    <row r="3853" spans="1:4" ht="13.5">
      <c r="A3853" s="202">
        <v>89583</v>
      </c>
      <c r="B3853" s="202" t="s">
        <v>12668</v>
      </c>
      <c r="C3853" s="202" t="s">
        <v>2</v>
      </c>
      <c r="D3853" s="369">
        <v>54.83</v>
      </c>
    </row>
    <row r="3854" spans="1:4" ht="13.5">
      <c r="A3854" s="202">
        <v>89584</v>
      </c>
      <c r="B3854" s="202" t="s">
        <v>12669</v>
      </c>
      <c r="C3854" s="202" t="s">
        <v>2</v>
      </c>
      <c r="D3854" s="369">
        <v>53.14</v>
      </c>
    </row>
    <row r="3855" spans="1:4" ht="13.5">
      <c r="A3855" s="202">
        <v>89585</v>
      </c>
      <c r="B3855" s="202" t="s">
        <v>12670</v>
      </c>
      <c r="C3855" s="202" t="s">
        <v>2</v>
      </c>
      <c r="D3855" s="369">
        <v>54.67</v>
      </c>
    </row>
    <row r="3856" spans="1:4" ht="13.5">
      <c r="A3856" s="202">
        <v>89587</v>
      </c>
      <c r="B3856" s="202" t="s">
        <v>12671</v>
      </c>
      <c r="C3856" s="202" t="s">
        <v>2</v>
      </c>
      <c r="D3856" s="369">
        <v>61.23</v>
      </c>
    </row>
    <row r="3857" spans="1:4" ht="13.5">
      <c r="A3857" s="202">
        <v>89590</v>
      </c>
      <c r="B3857" s="202" t="s">
        <v>12672</v>
      </c>
      <c r="C3857" s="202" t="s">
        <v>2</v>
      </c>
      <c r="D3857" s="369">
        <v>169.84</v>
      </c>
    </row>
    <row r="3858" spans="1:4" ht="13.5">
      <c r="A3858" s="202">
        <v>89591</v>
      </c>
      <c r="B3858" s="202" t="s">
        <v>12673</v>
      </c>
      <c r="C3858" s="202" t="s">
        <v>2</v>
      </c>
      <c r="D3858" s="369">
        <v>165.16</v>
      </c>
    </row>
    <row r="3859" spans="1:4" ht="13.5">
      <c r="A3859" s="202">
        <v>89592</v>
      </c>
      <c r="B3859" s="202" t="s">
        <v>12674</v>
      </c>
      <c r="C3859" s="202" t="s">
        <v>2</v>
      </c>
      <c r="D3859" s="369">
        <v>206.27</v>
      </c>
    </row>
    <row r="3860" spans="1:4" ht="13.5">
      <c r="A3860" s="202">
        <v>89593</v>
      </c>
      <c r="B3860" s="202" t="s">
        <v>12675</v>
      </c>
      <c r="C3860" s="202" t="s">
        <v>2</v>
      </c>
      <c r="D3860" s="369">
        <v>31.89</v>
      </c>
    </row>
    <row r="3861" spans="1:4" ht="13.5">
      <c r="A3861" s="202">
        <v>89594</v>
      </c>
      <c r="B3861" s="202" t="s">
        <v>12676</v>
      </c>
      <c r="C3861" s="202" t="s">
        <v>2</v>
      </c>
      <c r="D3861" s="369">
        <v>46.55</v>
      </c>
    </row>
    <row r="3862" spans="1:4" ht="13.5">
      <c r="A3862" s="202">
        <v>89595</v>
      </c>
      <c r="B3862" s="202" t="s">
        <v>12677</v>
      </c>
      <c r="C3862" s="202" t="s">
        <v>2</v>
      </c>
      <c r="D3862" s="369">
        <v>17.62</v>
      </c>
    </row>
    <row r="3863" spans="1:4" ht="13.5">
      <c r="A3863" s="202">
        <v>89596</v>
      </c>
      <c r="B3863" s="202" t="s">
        <v>12678</v>
      </c>
      <c r="C3863" s="202" t="s">
        <v>2</v>
      </c>
      <c r="D3863" s="369">
        <v>12.04</v>
      </c>
    </row>
    <row r="3864" spans="1:4" ht="13.5">
      <c r="A3864" s="202">
        <v>89597</v>
      </c>
      <c r="B3864" s="202" t="s">
        <v>12679</v>
      </c>
      <c r="C3864" s="202" t="s">
        <v>2</v>
      </c>
      <c r="D3864" s="369">
        <v>27.67</v>
      </c>
    </row>
    <row r="3865" spans="1:4" ht="13.5">
      <c r="A3865" s="202">
        <v>89598</v>
      </c>
      <c r="B3865" s="202" t="s">
        <v>12680</v>
      </c>
      <c r="C3865" s="202" t="s">
        <v>2</v>
      </c>
      <c r="D3865" s="369">
        <v>64.900000000000006</v>
      </c>
    </row>
    <row r="3866" spans="1:4" ht="13.5">
      <c r="A3866" s="202">
        <v>89599</v>
      </c>
      <c r="B3866" s="202" t="s">
        <v>12681</v>
      </c>
      <c r="C3866" s="202" t="s">
        <v>2</v>
      </c>
      <c r="D3866" s="369">
        <v>30.35</v>
      </c>
    </row>
    <row r="3867" spans="1:4" ht="13.5">
      <c r="A3867" s="202">
        <v>89600</v>
      </c>
      <c r="B3867" s="202" t="s">
        <v>12682</v>
      </c>
      <c r="C3867" s="202" t="s">
        <v>2</v>
      </c>
      <c r="D3867" s="369">
        <v>31.25</v>
      </c>
    </row>
    <row r="3868" spans="1:4" ht="13.5">
      <c r="A3868" s="202">
        <v>89605</v>
      </c>
      <c r="B3868" s="202" t="s">
        <v>12683</v>
      </c>
      <c r="C3868" s="202" t="s">
        <v>2</v>
      </c>
      <c r="D3868" s="369">
        <v>25.23</v>
      </c>
    </row>
    <row r="3869" spans="1:4" ht="13.5">
      <c r="A3869" s="202">
        <v>89609</v>
      </c>
      <c r="B3869" s="202" t="s">
        <v>12684</v>
      </c>
      <c r="C3869" s="202" t="s">
        <v>2</v>
      </c>
      <c r="D3869" s="369">
        <v>111.82</v>
      </c>
    </row>
    <row r="3870" spans="1:4" ht="13.5">
      <c r="A3870" s="202">
        <v>89610</v>
      </c>
      <c r="B3870" s="202" t="s">
        <v>12685</v>
      </c>
      <c r="C3870" s="202" t="s">
        <v>2</v>
      </c>
      <c r="D3870" s="369">
        <v>23.71</v>
      </c>
    </row>
    <row r="3871" spans="1:4" ht="13.5">
      <c r="A3871" s="202">
        <v>89611</v>
      </c>
      <c r="B3871" s="202" t="s">
        <v>12686</v>
      </c>
      <c r="C3871" s="202" t="s">
        <v>2</v>
      </c>
      <c r="D3871" s="369">
        <v>39.43</v>
      </c>
    </row>
    <row r="3872" spans="1:4" ht="13.5">
      <c r="A3872" s="202">
        <v>89612</v>
      </c>
      <c r="B3872" s="202" t="s">
        <v>12687</v>
      </c>
      <c r="C3872" s="202" t="s">
        <v>2</v>
      </c>
      <c r="D3872" s="369">
        <v>221.84</v>
      </c>
    </row>
    <row r="3873" spans="1:4" ht="13.5">
      <c r="A3873" s="202">
        <v>89613</v>
      </c>
      <c r="B3873" s="202" t="s">
        <v>3602</v>
      </c>
      <c r="C3873" s="202" t="s">
        <v>2</v>
      </c>
      <c r="D3873" s="369">
        <v>37.869999999999997</v>
      </c>
    </row>
    <row r="3874" spans="1:4" ht="13.5">
      <c r="A3874" s="202">
        <v>89614</v>
      </c>
      <c r="B3874" s="202" t="s">
        <v>12688</v>
      </c>
      <c r="C3874" s="202" t="s">
        <v>2</v>
      </c>
      <c r="D3874" s="369">
        <v>76.5</v>
      </c>
    </row>
    <row r="3875" spans="1:4" ht="13.5">
      <c r="A3875" s="202">
        <v>89615</v>
      </c>
      <c r="B3875" s="202" t="s">
        <v>12689</v>
      </c>
      <c r="C3875" s="202" t="s">
        <v>2</v>
      </c>
      <c r="D3875" s="369">
        <v>261.98</v>
      </c>
    </row>
    <row r="3876" spans="1:4" ht="13.5">
      <c r="A3876" s="202">
        <v>89616</v>
      </c>
      <c r="B3876" s="202" t="s">
        <v>12690</v>
      </c>
      <c r="C3876" s="202" t="s">
        <v>2</v>
      </c>
      <c r="D3876" s="369">
        <v>50.93</v>
      </c>
    </row>
    <row r="3877" spans="1:4" ht="13.5">
      <c r="A3877" s="202">
        <v>89617</v>
      </c>
      <c r="B3877" s="202" t="s">
        <v>12691</v>
      </c>
      <c r="C3877" s="202" t="s">
        <v>2</v>
      </c>
      <c r="D3877" s="369">
        <v>7.89</v>
      </c>
    </row>
    <row r="3878" spans="1:4" ht="13.5">
      <c r="A3878" s="202">
        <v>89620</v>
      </c>
      <c r="B3878" s="202" t="s">
        <v>12692</v>
      </c>
      <c r="C3878" s="202" t="s">
        <v>2</v>
      </c>
      <c r="D3878" s="369">
        <v>13.15</v>
      </c>
    </row>
    <row r="3879" spans="1:4" ht="13.5">
      <c r="A3879" s="202">
        <v>89622</v>
      </c>
      <c r="B3879" s="202" t="s">
        <v>12693</v>
      </c>
      <c r="C3879" s="202" t="s">
        <v>2</v>
      </c>
      <c r="D3879" s="369">
        <v>16.559999999999999</v>
      </c>
    </row>
    <row r="3880" spans="1:4" ht="13.5">
      <c r="A3880" s="202">
        <v>89623</v>
      </c>
      <c r="B3880" s="202" t="s">
        <v>12694</v>
      </c>
      <c r="C3880" s="202" t="s">
        <v>2</v>
      </c>
      <c r="D3880" s="369">
        <v>22.77</v>
      </c>
    </row>
    <row r="3881" spans="1:4" ht="13.5">
      <c r="A3881" s="202">
        <v>89624</v>
      </c>
      <c r="B3881" s="202" t="s">
        <v>12695</v>
      </c>
      <c r="C3881" s="202" t="s">
        <v>2</v>
      </c>
      <c r="D3881" s="369">
        <v>21.1</v>
      </c>
    </row>
    <row r="3882" spans="1:4" ht="13.5">
      <c r="A3882" s="202">
        <v>89625</v>
      </c>
      <c r="B3882" s="202" t="s">
        <v>12696</v>
      </c>
      <c r="C3882" s="202" t="s">
        <v>2</v>
      </c>
      <c r="D3882" s="369">
        <v>26.17</v>
      </c>
    </row>
    <row r="3883" spans="1:4" ht="13.5">
      <c r="A3883" s="202">
        <v>89626</v>
      </c>
      <c r="B3883" s="202" t="s">
        <v>12697</v>
      </c>
      <c r="C3883" s="202" t="s">
        <v>2</v>
      </c>
      <c r="D3883" s="369">
        <v>36.909999999999997</v>
      </c>
    </row>
    <row r="3884" spans="1:4" ht="13.5">
      <c r="A3884" s="202">
        <v>89627</v>
      </c>
      <c r="B3884" s="202" t="s">
        <v>12698</v>
      </c>
      <c r="C3884" s="202" t="s">
        <v>2</v>
      </c>
      <c r="D3884" s="369">
        <v>23.86</v>
      </c>
    </row>
    <row r="3885" spans="1:4" ht="13.5">
      <c r="A3885" s="202">
        <v>89628</v>
      </c>
      <c r="B3885" s="202" t="s">
        <v>12699</v>
      </c>
      <c r="C3885" s="202" t="s">
        <v>2</v>
      </c>
      <c r="D3885" s="369">
        <v>59.65</v>
      </c>
    </row>
    <row r="3886" spans="1:4" ht="13.5">
      <c r="A3886" s="202">
        <v>89629</v>
      </c>
      <c r="B3886" s="202" t="s">
        <v>12700</v>
      </c>
      <c r="C3886" s="202" t="s">
        <v>2</v>
      </c>
      <c r="D3886" s="369">
        <v>102.62</v>
      </c>
    </row>
    <row r="3887" spans="1:4" ht="13.5">
      <c r="A3887" s="202">
        <v>89630</v>
      </c>
      <c r="B3887" s="202" t="s">
        <v>12701</v>
      </c>
      <c r="C3887" s="202" t="s">
        <v>2</v>
      </c>
      <c r="D3887" s="369">
        <v>77.430000000000007</v>
      </c>
    </row>
    <row r="3888" spans="1:4" ht="13.5">
      <c r="A3888" s="202">
        <v>89631</v>
      </c>
      <c r="B3888" s="202" t="s">
        <v>12702</v>
      </c>
      <c r="C3888" s="202" t="s">
        <v>2</v>
      </c>
      <c r="D3888" s="369">
        <v>135.84</v>
      </c>
    </row>
    <row r="3889" spans="1:4" ht="13.5">
      <c r="A3889" s="202">
        <v>89632</v>
      </c>
      <c r="B3889" s="202" t="s">
        <v>12703</v>
      </c>
      <c r="C3889" s="202" t="s">
        <v>2</v>
      </c>
      <c r="D3889" s="369">
        <v>160.85</v>
      </c>
    </row>
    <row r="3890" spans="1:4" ht="13.5">
      <c r="A3890" s="202">
        <v>89637</v>
      </c>
      <c r="B3890" s="202" t="s">
        <v>12704</v>
      </c>
      <c r="C3890" s="202" t="s">
        <v>2</v>
      </c>
      <c r="D3890" s="369">
        <v>11.02</v>
      </c>
    </row>
    <row r="3891" spans="1:4" ht="13.5">
      <c r="A3891" s="202">
        <v>89638</v>
      </c>
      <c r="B3891" s="202" t="s">
        <v>12705</v>
      </c>
      <c r="C3891" s="202" t="s">
        <v>2</v>
      </c>
      <c r="D3891" s="369">
        <v>12.03</v>
      </c>
    </row>
    <row r="3892" spans="1:4" ht="13.5">
      <c r="A3892" s="202">
        <v>89639</v>
      </c>
      <c r="B3892" s="202" t="s">
        <v>12706</v>
      </c>
      <c r="C3892" s="202" t="s">
        <v>2</v>
      </c>
      <c r="D3892" s="369">
        <v>12.75</v>
      </c>
    </row>
    <row r="3893" spans="1:4" ht="13.5">
      <c r="A3893" s="202">
        <v>89640</v>
      </c>
      <c r="B3893" s="202" t="s">
        <v>12707</v>
      </c>
      <c r="C3893" s="202" t="s">
        <v>2</v>
      </c>
      <c r="D3893" s="369">
        <v>20.399999999999999</v>
      </c>
    </row>
    <row r="3894" spans="1:4" ht="13.5">
      <c r="A3894" s="202">
        <v>89641</v>
      </c>
      <c r="B3894" s="202" t="s">
        <v>12708</v>
      </c>
      <c r="C3894" s="202" t="s">
        <v>2</v>
      </c>
      <c r="D3894" s="369">
        <v>14.22</v>
      </c>
    </row>
    <row r="3895" spans="1:4" ht="13.5">
      <c r="A3895" s="202">
        <v>89642</v>
      </c>
      <c r="B3895" s="202" t="s">
        <v>12709</v>
      </c>
      <c r="C3895" s="202" t="s">
        <v>2</v>
      </c>
      <c r="D3895" s="369">
        <v>15.99</v>
      </c>
    </row>
    <row r="3896" spans="1:4" ht="13.5">
      <c r="A3896" s="202">
        <v>89643</v>
      </c>
      <c r="B3896" s="202" t="s">
        <v>12710</v>
      </c>
      <c r="C3896" s="202" t="s">
        <v>2</v>
      </c>
      <c r="D3896" s="369">
        <v>17.399999999999999</v>
      </c>
    </row>
    <row r="3897" spans="1:4" ht="13.5">
      <c r="A3897" s="202">
        <v>89644</v>
      </c>
      <c r="B3897" s="202" t="s">
        <v>12711</v>
      </c>
      <c r="C3897" s="202" t="s">
        <v>2</v>
      </c>
      <c r="D3897" s="369">
        <v>24.93</v>
      </c>
    </row>
    <row r="3898" spans="1:4" ht="13.5">
      <c r="A3898" s="202">
        <v>89645</v>
      </c>
      <c r="B3898" s="202" t="s">
        <v>12712</v>
      </c>
      <c r="C3898" s="202" t="s">
        <v>2</v>
      </c>
      <c r="D3898" s="369">
        <v>35.04</v>
      </c>
    </row>
    <row r="3899" spans="1:4" ht="13.5">
      <c r="A3899" s="202">
        <v>89646</v>
      </c>
      <c r="B3899" s="202" t="s">
        <v>12713</v>
      </c>
      <c r="C3899" s="202" t="s">
        <v>2</v>
      </c>
      <c r="D3899" s="369">
        <v>21.74</v>
      </c>
    </row>
    <row r="3900" spans="1:4" ht="13.5">
      <c r="A3900" s="202">
        <v>89647</v>
      </c>
      <c r="B3900" s="202" t="s">
        <v>12714</v>
      </c>
      <c r="C3900" s="202" t="s">
        <v>2</v>
      </c>
      <c r="D3900" s="369">
        <v>21.01</v>
      </c>
    </row>
    <row r="3901" spans="1:4" ht="13.5">
      <c r="A3901" s="202">
        <v>89648</v>
      </c>
      <c r="B3901" s="202" t="s">
        <v>12715</v>
      </c>
      <c r="C3901" s="202" t="s">
        <v>2</v>
      </c>
      <c r="D3901" s="369">
        <v>26.53</v>
      </c>
    </row>
    <row r="3902" spans="1:4" ht="13.5">
      <c r="A3902" s="202">
        <v>89649</v>
      </c>
      <c r="B3902" s="202" t="s">
        <v>12716</v>
      </c>
      <c r="C3902" s="202" t="s">
        <v>2</v>
      </c>
      <c r="D3902" s="369">
        <v>32.28</v>
      </c>
    </row>
    <row r="3903" spans="1:4" ht="13.5">
      <c r="A3903" s="202">
        <v>89650</v>
      </c>
      <c r="B3903" s="202" t="s">
        <v>12717</v>
      </c>
      <c r="C3903" s="202" t="s">
        <v>2</v>
      </c>
      <c r="D3903" s="369">
        <v>30.47</v>
      </c>
    </row>
    <row r="3904" spans="1:4" ht="13.5">
      <c r="A3904" s="202">
        <v>89651</v>
      </c>
      <c r="B3904" s="202" t="s">
        <v>12718</v>
      </c>
      <c r="C3904" s="202" t="s">
        <v>2</v>
      </c>
      <c r="D3904" s="369">
        <v>7.39</v>
      </c>
    </row>
    <row r="3905" spans="1:4" ht="13.5">
      <c r="A3905" s="202">
        <v>89652</v>
      </c>
      <c r="B3905" s="202" t="s">
        <v>12719</v>
      </c>
      <c r="C3905" s="202" t="s">
        <v>2</v>
      </c>
      <c r="D3905" s="369">
        <v>13.01</v>
      </c>
    </row>
    <row r="3906" spans="1:4" ht="13.5">
      <c r="A3906" s="202">
        <v>89653</v>
      </c>
      <c r="B3906" s="202" t="s">
        <v>12720</v>
      </c>
      <c r="C3906" s="202" t="s">
        <v>2</v>
      </c>
      <c r="D3906" s="369">
        <v>18.71</v>
      </c>
    </row>
    <row r="3907" spans="1:4" ht="13.5">
      <c r="A3907" s="202">
        <v>89654</v>
      </c>
      <c r="B3907" s="202" t="s">
        <v>12721</v>
      </c>
      <c r="C3907" s="202" t="s">
        <v>2</v>
      </c>
      <c r="D3907" s="369">
        <v>21.76</v>
      </c>
    </row>
    <row r="3908" spans="1:4" ht="13.5">
      <c r="A3908" s="202">
        <v>89655</v>
      </c>
      <c r="B3908" s="202" t="s">
        <v>12722</v>
      </c>
      <c r="C3908" s="202" t="s">
        <v>2</v>
      </c>
      <c r="D3908" s="369">
        <v>26.03</v>
      </c>
    </row>
    <row r="3909" spans="1:4" ht="13.5">
      <c r="A3909" s="202">
        <v>89656</v>
      </c>
      <c r="B3909" s="202" t="s">
        <v>12723</v>
      </c>
      <c r="C3909" s="202" t="s">
        <v>2</v>
      </c>
      <c r="D3909" s="369">
        <v>24.22</v>
      </c>
    </row>
    <row r="3910" spans="1:4" ht="13.5">
      <c r="A3910" s="202">
        <v>89657</v>
      </c>
      <c r="B3910" s="202" t="s">
        <v>12724</v>
      </c>
      <c r="C3910" s="202" t="s">
        <v>2</v>
      </c>
      <c r="D3910" s="369">
        <v>14.81</v>
      </c>
    </row>
    <row r="3911" spans="1:4" ht="13.5">
      <c r="A3911" s="202">
        <v>89658</v>
      </c>
      <c r="B3911" s="202" t="s">
        <v>12725</v>
      </c>
      <c r="C3911" s="202" t="s">
        <v>2</v>
      </c>
      <c r="D3911" s="369">
        <v>9.82</v>
      </c>
    </row>
    <row r="3912" spans="1:4" ht="13.5">
      <c r="A3912" s="202">
        <v>89659</v>
      </c>
      <c r="B3912" s="202" t="s">
        <v>12726</v>
      </c>
      <c r="C3912" s="202" t="s">
        <v>2</v>
      </c>
      <c r="D3912" s="369">
        <v>18.309999999999999</v>
      </c>
    </row>
    <row r="3913" spans="1:4" ht="13.5">
      <c r="A3913" s="202">
        <v>89660</v>
      </c>
      <c r="B3913" s="202" t="s">
        <v>12727</v>
      </c>
      <c r="C3913" s="202" t="s">
        <v>2</v>
      </c>
      <c r="D3913" s="369">
        <v>9.99</v>
      </c>
    </row>
    <row r="3914" spans="1:4" ht="13.5">
      <c r="A3914" s="202">
        <v>89661</v>
      </c>
      <c r="B3914" s="202" t="s">
        <v>12728</v>
      </c>
      <c r="C3914" s="202" t="s">
        <v>2</v>
      </c>
      <c r="D3914" s="369">
        <v>25.28</v>
      </c>
    </row>
    <row r="3915" spans="1:4" ht="13.5">
      <c r="A3915" s="202">
        <v>89662</v>
      </c>
      <c r="B3915" s="202" t="s">
        <v>12729</v>
      </c>
      <c r="C3915" s="202" t="s">
        <v>2</v>
      </c>
      <c r="D3915" s="369">
        <v>33.76</v>
      </c>
    </row>
    <row r="3916" spans="1:4" ht="13.5">
      <c r="A3916" s="202">
        <v>89663</v>
      </c>
      <c r="B3916" s="202" t="s">
        <v>12730</v>
      </c>
      <c r="C3916" s="202" t="s">
        <v>2</v>
      </c>
      <c r="D3916" s="369">
        <v>32.450000000000003</v>
      </c>
    </row>
    <row r="3917" spans="1:4" ht="13.5">
      <c r="A3917" s="202">
        <v>89664</v>
      </c>
      <c r="B3917" s="202" t="s">
        <v>12731</v>
      </c>
      <c r="C3917" s="202" t="s">
        <v>2</v>
      </c>
      <c r="D3917" s="369">
        <v>18.23</v>
      </c>
    </row>
    <row r="3918" spans="1:4" ht="13.5">
      <c r="A3918" s="202">
        <v>89666</v>
      </c>
      <c r="B3918" s="202" t="s">
        <v>12732</v>
      </c>
      <c r="C3918" s="202" t="s">
        <v>2</v>
      </c>
      <c r="D3918" s="369">
        <v>7.55</v>
      </c>
    </row>
    <row r="3919" spans="1:4" ht="13.5">
      <c r="A3919" s="202">
        <v>89667</v>
      </c>
      <c r="B3919" s="202" t="s">
        <v>12733</v>
      </c>
      <c r="C3919" s="202" t="s">
        <v>2</v>
      </c>
      <c r="D3919" s="369">
        <v>57.54</v>
      </c>
    </row>
    <row r="3920" spans="1:4" ht="13.5">
      <c r="A3920" s="202">
        <v>89668</v>
      </c>
      <c r="B3920" s="202" t="s">
        <v>12734</v>
      </c>
      <c r="C3920" s="202" t="s">
        <v>2</v>
      </c>
      <c r="D3920" s="369">
        <v>31.67</v>
      </c>
    </row>
    <row r="3921" spans="1:4" ht="13.5">
      <c r="A3921" s="202">
        <v>89669</v>
      </c>
      <c r="B3921" s="202" t="s">
        <v>12735</v>
      </c>
      <c r="C3921" s="202" t="s">
        <v>2</v>
      </c>
      <c r="D3921" s="369">
        <v>39.200000000000003</v>
      </c>
    </row>
    <row r="3922" spans="1:4" ht="13.5">
      <c r="A3922" s="202">
        <v>89670</v>
      </c>
      <c r="B3922" s="202" t="s">
        <v>12736</v>
      </c>
      <c r="C3922" s="202" t="s">
        <v>2</v>
      </c>
      <c r="D3922" s="369">
        <v>14.79</v>
      </c>
    </row>
    <row r="3923" spans="1:4" ht="13.5">
      <c r="A3923" s="202">
        <v>89671</v>
      </c>
      <c r="B3923" s="202" t="s">
        <v>12737</v>
      </c>
      <c r="C3923" s="202" t="s">
        <v>2</v>
      </c>
      <c r="D3923" s="369">
        <v>56.34</v>
      </c>
    </row>
    <row r="3924" spans="1:4" ht="13.5">
      <c r="A3924" s="202">
        <v>89672</v>
      </c>
      <c r="B3924" s="202" t="s">
        <v>12738</v>
      </c>
      <c r="C3924" s="202" t="s">
        <v>2</v>
      </c>
      <c r="D3924" s="369">
        <v>25.35</v>
      </c>
    </row>
    <row r="3925" spans="1:4" ht="13.5">
      <c r="A3925" s="202">
        <v>89673</v>
      </c>
      <c r="B3925" s="202" t="s">
        <v>12739</v>
      </c>
      <c r="C3925" s="202" t="s">
        <v>2</v>
      </c>
      <c r="D3925" s="369">
        <v>44.22</v>
      </c>
    </row>
    <row r="3926" spans="1:4" ht="13.5">
      <c r="A3926" s="202">
        <v>89674</v>
      </c>
      <c r="B3926" s="202" t="s">
        <v>12740</v>
      </c>
      <c r="C3926" s="202" t="s">
        <v>2</v>
      </c>
      <c r="D3926" s="369">
        <v>32.99</v>
      </c>
    </row>
    <row r="3927" spans="1:4" ht="13.5">
      <c r="A3927" s="202">
        <v>89675</v>
      </c>
      <c r="B3927" s="202" t="s">
        <v>12741</v>
      </c>
      <c r="C3927" s="202" t="s">
        <v>2</v>
      </c>
      <c r="D3927" s="369">
        <v>95.21</v>
      </c>
    </row>
    <row r="3928" spans="1:4" ht="13.5">
      <c r="A3928" s="202">
        <v>89676</v>
      </c>
      <c r="B3928" s="202" t="s">
        <v>12742</v>
      </c>
      <c r="C3928" s="202" t="s">
        <v>2</v>
      </c>
      <c r="D3928" s="369">
        <v>39.96</v>
      </c>
    </row>
    <row r="3929" spans="1:4" ht="13.5">
      <c r="A3929" s="202">
        <v>89677</v>
      </c>
      <c r="B3929" s="202" t="s">
        <v>12743</v>
      </c>
      <c r="C3929" s="202" t="s">
        <v>2</v>
      </c>
      <c r="D3929" s="369">
        <v>95.51</v>
      </c>
    </row>
    <row r="3930" spans="1:4" ht="13.5">
      <c r="A3930" s="202">
        <v>89678</v>
      </c>
      <c r="B3930" s="202" t="s">
        <v>12744</v>
      </c>
      <c r="C3930" s="202" t="s">
        <v>2</v>
      </c>
      <c r="D3930" s="369">
        <v>12.54</v>
      </c>
    </row>
    <row r="3931" spans="1:4" ht="13.5">
      <c r="A3931" s="202">
        <v>89679</v>
      </c>
      <c r="B3931" s="202" t="s">
        <v>12745</v>
      </c>
      <c r="C3931" s="202" t="s">
        <v>2</v>
      </c>
      <c r="D3931" s="369">
        <v>158.91</v>
      </c>
    </row>
    <row r="3932" spans="1:4" ht="13.5">
      <c r="A3932" s="202">
        <v>89680</v>
      </c>
      <c r="B3932" s="202" t="s">
        <v>12746</v>
      </c>
      <c r="C3932" s="202" t="s">
        <v>2</v>
      </c>
      <c r="D3932" s="369">
        <v>23.89</v>
      </c>
    </row>
    <row r="3933" spans="1:4" ht="13.5">
      <c r="A3933" s="202">
        <v>89681</v>
      </c>
      <c r="B3933" s="202" t="s">
        <v>12747</v>
      </c>
      <c r="C3933" s="202" t="s">
        <v>2</v>
      </c>
      <c r="D3933" s="369">
        <v>115.94</v>
      </c>
    </row>
    <row r="3934" spans="1:4" ht="13.5">
      <c r="A3934" s="202">
        <v>89682</v>
      </c>
      <c r="B3934" s="202" t="s">
        <v>12748</v>
      </c>
      <c r="C3934" s="202" t="s">
        <v>2</v>
      </c>
      <c r="D3934" s="369">
        <v>33.86</v>
      </c>
    </row>
    <row r="3935" spans="1:4" ht="13.5">
      <c r="A3935" s="202">
        <v>89683</v>
      </c>
      <c r="B3935" s="202" t="s">
        <v>12749</v>
      </c>
      <c r="C3935" s="202" t="s">
        <v>2</v>
      </c>
      <c r="D3935" s="369">
        <v>389.5</v>
      </c>
    </row>
    <row r="3936" spans="1:4" ht="13.5">
      <c r="A3936" s="202">
        <v>89684</v>
      </c>
      <c r="B3936" s="202" t="s">
        <v>12750</v>
      </c>
      <c r="C3936" s="202" t="s">
        <v>2</v>
      </c>
      <c r="D3936" s="369">
        <v>48.13</v>
      </c>
    </row>
    <row r="3937" spans="1:4" ht="13.5">
      <c r="A3937" s="202">
        <v>89685</v>
      </c>
      <c r="B3937" s="202" t="s">
        <v>12751</v>
      </c>
      <c r="C3937" s="202" t="s">
        <v>2</v>
      </c>
      <c r="D3937" s="369">
        <v>78.45</v>
      </c>
    </row>
    <row r="3938" spans="1:4" ht="13.5">
      <c r="A3938" s="202">
        <v>89686</v>
      </c>
      <c r="B3938" s="202" t="s">
        <v>12752</v>
      </c>
      <c r="C3938" s="202" t="s">
        <v>2</v>
      </c>
      <c r="D3938" s="369">
        <v>61.3</v>
      </c>
    </row>
    <row r="3939" spans="1:4" ht="13.5">
      <c r="A3939" s="202">
        <v>89687</v>
      </c>
      <c r="B3939" s="202" t="s">
        <v>12753</v>
      </c>
      <c r="C3939" s="202" t="s">
        <v>2</v>
      </c>
      <c r="D3939" s="369">
        <v>66.13</v>
      </c>
    </row>
    <row r="3940" spans="1:4" ht="13.5">
      <c r="A3940" s="202">
        <v>89689</v>
      </c>
      <c r="B3940" s="202" t="s">
        <v>12754</v>
      </c>
      <c r="C3940" s="202" t="s">
        <v>2</v>
      </c>
      <c r="D3940" s="369">
        <v>40.65</v>
      </c>
    </row>
    <row r="3941" spans="1:4" ht="13.5">
      <c r="A3941" s="202">
        <v>89690</v>
      </c>
      <c r="B3941" s="202" t="s">
        <v>12755</v>
      </c>
      <c r="C3941" s="202" t="s">
        <v>2</v>
      </c>
      <c r="D3941" s="369">
        <v>114.91</v>
      </c>
    </row>
    <row r="3942" spans="1:4" ht="13.5">
      <c r="A3942" s="202">
        <v>89691</v>
      </c>
      <c r="B3942" s="202" t="s">
        <v>12756</v>
      </c>
      <c r="C3942" s="202" t="s">
        <v>2</v>
      </c>
      <c r="D3942" s="369">
        <v>14.12</v>
      </c>
    </row>
    <row r="3943" spans="1:4" ht="13.5">
      <c r="A3943" s="202">
        <v>89692</v>
      </c>
      <c r="B3943" s="202" t="s">
        <v>12757</v>
      </c>
      <c r="C3943" s="202" t="s">
        <v>2</v>
      </c>
      <c r="D3943" s="369">
        <v>133.91</v>
      </c>
    </row>
    <row r="3944" spans="1:4" ht="13.5">
      <c r="A3944" s="202">
        <v>89693</v>
      </c>
      <c r="B3944" s="202" t="s">
        <v>12758</v>
      </c>
      <c r="C3944" s="202" t="s">
        <v>2</v>
      </c>
      <c r="D3944" s="369">
        <v>99.39</v>
      </c>
    </row>
    <row r="3945" spans="1:4" ht="13.5">
      <c r="A3945" s="202">
        <v>89694</v>
      </c>
      <c r="B3945" s="202" t="s">
        <v>12759</v>
      </c>
      <c r="C3945" s="202" t="s">
        <v>2</v>
      </c>
      <c r="D3945" s="369">
        <v>21.35</v>
      </c>
    </row>
    <row r="3946" spans="1:4" ht="13.5">
      <c r="A3946" s="202">
        <v>89695</v>
      </c>
      <c r="B3946" s="202" t="s">
        <v>12760</v>
      </c>
      <c r="C3946" s="202" t="s">
        <v>2</v>
      </c>
      <c r="D3946" s="369">
        <v>18.010000000000002</v>
      </c>
    </row>
    <row r="3947" spans="1:4" ht="13.5">
      <c r="A3947" s="202">
        <v>89696</v>
      </c>
      <c r="B3947" s="202" t="s">
        <v>12761</v>
      </c>
      <c r="C3947" s="202" t="s">
        <v>2</v>
      </c>
      <c r="D3947" s="369">
        <v>108.78</v>
      </c>
    </row>
    <row r="3948" spans="1:4" ht="13.5">
      <c r="A3948" s="202">
        <v>89697</v>
      </c>
      <c r="B3948" s="202" t="s">
        <v>12762</v>
      </c>
      <c r="C3948" s="202" t="s">
        <v>2</v>
      </c>
      <c r="D3948" s="369">
        <v>18.41</v>
      </c>
    </row>
    <row r="3949" spans="1:4" ht="13.5">
      <c r="A3949" s="202">
        <v>89698</v>
      </c>
      <c r="B3949" s="202" t="s">
        <v>12763</v>
      </c>
      <c r="C3949" s="202" t="s">
        <v>2</v>
      </c>
      <c r="D3949" s="369">
        <v>351.14</v>
      </c>
    </row>
    <row r="3950" spans="1:4" ht="13.5">
      <c r="A3950" s="202">
        <v>89699</v>
      </c>
      <c r="B3950" s="202" t="s">
        <v>12764</v>
      </c>
      <c r="C3950" s="202" t="s">
        <v>2</v>
      </c>
      <c r="D3950" s="369">
        <v>263.16000000000003</v>
      </c>
    </row>
    <row r="3951" spans="1:4" ht="13.5">
      <c r="A3951" s="202">
        <v>89700</v>
      </c>
      <c r="B3951" s="202" t="s">
        <v>12765</v>
      </c>
      <c r="C3951" s="202" t="s">
        <v>2</v>
      </c>
      <c r="D3951" s="369">
        <v>24.39</v>
      </c>
    </row>
    <row r="3952" spans="1:4" ht="13.5">
      <c r="A3952" s="202">
        <v>89701</v>
      </c>
      <c r="B3952" s="202" t="s">
        <v>12766</v>
      </c>
      <c r="C3952" s="202" t="s">
        <v>2</v>
      </c>
      <c r="D3952" s="369">
        <v>251.47</v>
      </c>
    </row>
    <row r="3953" spans="1:4" ht="13.5">
      <c r="A3953" s="202">
        <v>89702</v>
      </c>
      <c r="B3953" s="202" t="s">
        <v>12767</v>
      </c>
      <c r="C3953" s="202" t="s">
        <v>2</v>
      </c>
      <c r="D3953" s="369">
        <v>23.14</v>
      </c>
    </row>
    <row r="3954" spans="1:4" ht="13.5">
      <c r="A3954" s="202">
        <v>89703</v>
      </c>
      <c r="B3954" s="202" t="s">
        <v>12768</v>
      </c>
      <c r="C3954" s="202" t="s">
        <v>2</v>
      </c>
      <c r="D3954" s="369">
        <v>51.66</v>
      </c>
    </row>
    <row r="3955" spans="1:4" ht="13.5">
      <c r="A3955" s="202">
        <v>89704</v>
      </c>
      <c r="B3955" s="202" t="s">
        <v>12769</v>
      </c>
      <c r="C3955" s="202" t="s">
        <v>2</v>
      </c>
      <c r="D3955" s="369">
        <v>192.89</v>
      </c>
    </row>
    <row r="3956" spans="1:4" ht="13.5">
      <c r="A3956" s="202">
        <v>89705</v>
      </c>
      <c r="B3956" s="202" t="s">
        <v>12770</v>
      </c>
      <c r="C3956" s="202" t="s">
        <v>2</v>
      </c>
      <c r="D3956" s="369">
        <v>26.81</v>
      </c>
    </row>
    <row r="3957" spans="1:4" ht="13.5">
      <c r="A3957" s="202">
        <v>89706</v>
      </c>
      <c r="B3957" s="202" t="s">
        <v>12771</v>
      </c>
      <c r="C3957" s="202" t="s">
        <v>2</v>
      </c>
      <c r="D3957" s="369">
        <v>60.56</v>
      </c>
    </row>
    <row r="3958" spans="1:4" ht="13.5">
      <c r="A3958" s="202">
        <v>89718</v>
      </c>
      <c r="B3958" s="202" t="s">
        <v>12772</v>
      </c>
      <c r="C3958" s="202" t="s">
        <v>1</v>
      </c>
      <c r="D3958" s="369">
        <v>59.24</v>
      </c>
    </row>
    <row r="3959" spans="1:4" ht="13.5">
      <c r="A3959" s="202">
        <v>89719</v>
      </c>
      <c r="B3959" s="202" t="s">
        <v>12773</v>
      </c>
      <c r="C3959" s="202" t="s">
        <v>2</v>
      </c>
      <c r="D3959" s="369">
        <v>13.5</v>
      </c>
    </row>
    <row r="3960" spans="1:4" ht="13.5">
      <c r="A3960" s="202">
        <v>89720</v>
      </c>
      <c r="B3960" s="202" t="s">
        <v>12774</v>
      </c>
      <c r="C3960" s="202" t="s">
        <v>2</v>
      </c>
      <c r="D3960" s="369">
        <v>15.27</v>
      </c>
    </row>
    <row r="3961" spans="1:4" ht="13.5">
      <c r="A3961" s="202">
        <v>89721</v>
      </c>
      <c r="B3961" s="202" t="s">
        <v>12775</v>
      </c>
      <c r="C3961" s="202" t="s">
        <v>2</v>
      </c>
      <c r="D3961" s="369">
        <v>16.68</v>
      </c>
    </row>
    <row r="3962" spans="1:4" ht="13.5">
      <c r="A3962" s="202">
        <v>89723</v>
      </c>
      <c r="B3962" s="202" t="s">
        <v>12776</v>
      </c>
      <c r="C3962" s="202" t="s">
        <v>2</v>
      </c>
      <c r="D3962" s="369">
        <v>20.89</v>
      </c>
    </row>
    <row r="3963" spans="1:4" ht="13.5">
      <c r="A3963" s="202">
        <v>89724</v>
      </c>
      <c r="B3963" s="202" t="s">
        <v>17995</v>
      </c>
      <c r="C3963" s="202" t="s">
        <v>2</v>
      </c>
      <c r="D3963" s="369">
        <v>11.05</v>
      </c>
    </row>
    <row r="3964" spans="1:4" ht="13.5">
      <c r="A3964" s="202">
        <v>89725</v>
      </c>
      <c r="B3964" s="202" t="s">
        <v>12777</v>
      </c>
      <c r="C3964" s="202" t="s">
        <v>2</v>
      </c>
      <c r="D3964" s="369">
        <v>20.16</v>
      </c>
    </row>
    <row r="3965" spans="1:4" ht="13.5">
      <c r="A3965" s="202">
        <v>89726</v>
      </c>
      <c r="B3965" s="202" t="s">
        <v>17996</v>
      </c>
      <c r="C3965" s="202" t="s">
        <v>2</v>
      </c>
      <c r="D3965" s="369">
        <v>11.39</v>
      </c>
    </row>
    <row r="3966" spans="1:4" ht="13.5">
      <c r="A3966" s="202">
        <v>89727</v>
      </c>
      <c r="B3966" s="202" t="s">
        <v>12778</v>
      </c>
      <c r="C3966" s="202" t="s">
        <v>2</v>
      </c>
      <c r="D3966" s="369">
        <v>25.68</v>
      </c>
    </row>
    <row r="3967" spans="1:4" ht="13.5">
      <c r="A3967" s="202">
        <v>89728</v>
      </c>
      <c r="B3967" s="202" t="s">
        <v>17997</v>
      </c>
      <c r="C3967" s="202" t="s">
        <v>2</v>
      </c>
      <c r="D3967" s="369">
        <v>15.4</v>
      </c>
    </row>
    <row r="3968" spans="1:4" ht="13.5">
      <c r="A3968" s="202">
        <v>89729</v>
      </c>
      <c r="B3968" s="202" t="s">
        <v>12779</v>
      </c>
      <c r="C3968" s="202" t="s">
        <v>2</v>
      </c>
      <c r="D3968" s="369">
        <v>31.3</v>
      </c>
    </row>
    <row r="3969" spans="1:4" ht="13.5">
      <c r="A3969" s="202">
        <v>89730</v>
      </c>
      <c r="B3969" s="202" t="s">
        <v>17998</v>
      </c>
      <c r="C3969" s="202" t="s">
        <v>2</v>
      </c>
      <c r="D3969" s="369">
        <v>18.22</v>
      </c>
    </row>
    <row r="3970" spans="1:4" ht="13.5">
      <c r="A3970" s="202">
        <v>89731</v>
      </c>
      <c r="B3970" s="202" t="s">
        <v>17999</v>
      </c>
      <c r="C3970" s="202" t="s">
        <v>2</v>
      </c>
      <c r="D3970" s="369">
        <v>16.38</v>
      </c>
    </row>
    <row r="3971" spans="1:4" ht="13.5">
      <c r="A3971" s="202">
        <v>89732</v>
      </c>
      <c r="B3971" s="202" t="s">
        <v>18000</v>
      </c>
      <c r="C3971" s="202" t="s">
        <v>2</v>
      </c>
      <c r="D3971" s="369">
        <v>17.46</v>
      </c>
    </row>
    <row r="3972" spans="1:4" ht="13.5">
      <c r="A3972" s="202">
        <v>89733</v>
      </c>
      <c r="B3972" s="202" t="s">
        <v>18001</v>
      </c>
      <c r="C3972" s="202" t="s">
        <v>2</v>
      </c>
      <c r="D3972" s="369">
        <v>28.97</v>
      </c>
    </row>
    <row r="3973" spans="1:4" ht="13.5">
      <c r="A3973" s="202">
        <v>89734</v>
      </c>
      <c r="B3973" s="202" t="s">
        <v>12780</v>
      </c>
      <c r="C3973" s="202" t="s">
        <v>2</v>
      </c>
      <c r="D3973" s="369">
        <v>29.49</v>
      </c>
    </row>
    <row r="3974" spans="1:4" ht="13.5">
      <c r="A3974" s="202">
        <v>89735</v>
      </c>
      <c r="B3974" s="202" t="s">
        <v>18002</v>
      </c>
      <c r="C3974" s="202" t="s">
        <v>2</v>
      </c>
      <c r="D3974" s="369">
        <v>32.22</v>
      </c>
    </row>
    <row r="3975" spans="1:4" ht="13.5">
      <c r="A3975" s="202">
        <v>89736</v>
      </c>
      <c r="B3975" s="202" t="s">
        <v>12781</v>
      </c>
      <c r="C3975" s="202" t="s">
        <v>2</v>
      </c>
      <c r="D3975" s="369">
        <v>9.34</v>
      </c>
    </row>
    <row r="3976" spans="1:4" ht="13.5">
      <c r="A3976" s="202">
        <v>89737</v>
      </c>
      <c r="B3976" s="202" t="s">
        <v>18003</v>
      </c>
      <c r="C3976" s="202" t="s">
        <v>2</v>
      </c>
      <c r="D3976" s="369">
        <v>25.97</v>
      </c>
    </row>
    <row r="3977" spans="1:4" ht="13.5">
      <c r="A3977" s="202">
        <v>89738</v>
      </c>
      <c r="B3977" s="202" t="s">
        <v>3603</v>
      </c>
      <c r="C3977" s="202" t="s">
        <v>2</v>
      </c>
      <c r="D3977" s="369">
        <v>17.829999999999998</v>
      </c>
    </row>
    <row r="3978" spans="1:4" ht="13.5">
      <c r="A3978" s="202">
        <v>89739</v>
      </c>
      <c r="B3978" s="202" t="s">
        <v>18004</v>
      </c>
      <c r="C3978" s="202" t="s">
        <v>2</v>
      </c>
      <c r="D3978" s="369">
        <v>27.43</v>
      </c>
    </row>
    <row r="3979" spans="1:4" ht="13.5">
      <c r="A3979" s="202">
        <v>89740</v>
      </c>
      <c r="B3979" s="202" t="s">
        <v>12782</v>
      </c>
      <c r="C3979" s="202" t="s">
        <v>2</v>
      </c>
      <c r="D3979" s="369">
        <v>9.49</v>
      </c>
    </row>
    <row r="3980" spans="1:4" ht="13.5">
      <c r="A3980" s="202">
        <v>89741</v>
      </c>
      <c r="B3980" s="202" t="s">
        <v>12783</v>
      </c>
      <c r="C3980" s="202" t="s">
        <v>2</v>
      </c>
      <c r="D3980" s="369">
        <v>24.8</v>
      </c>
    </row>
    <row r="3981" spans="1:4" ht="13.5">
      <c r="A3981" s="202">
        <v>89742</v>
      </c>
      <c r="B3981" s="202" t="s">
        <v>18005</v>
      </c>
      <c r="C3981" s="202" t="s">
        <v>2</v>
      </c>
      <c r="D3981" s="369">
        <v>51.39</v>
      </c>
    </row>
    <row r="3982" spans="1:4" ht="13.5">
      <c r="A3982" s="202">
        <v>89743</v>
      </c>
      <c r="B3982" s="202" t="s">
        <v>18006</v>
      </c>
      <c r="C3982" s="202" t="s">
        <v>2</v>
      </c>
      <c r="D3982" s="369">
        <v>82.03</v>
      </c>
    </row>
    <row r="3983" spans="1:4" ht="13.5">
      <c r="A3983" s="202">
        <v>89744</v>
      </c>
      <c r="B3983" s="202" t="s">
        <v>18007</v>
      </c>
      <c r="C3983" s="202" t="s">
        <v>2</v>
      </c>
      <c r="D3983" s="369">
        <v>31.53</v>
      </c>
    </row>
    <row r="3984" spans="1:4" ht="13.5">
      <c r="A3984" s="202">
        <v>89746</v>
      </c>
      <c r="B3984" s="202" t="s">
        <v>18008</v>
      </c>
      <c r="C3984" s="202" t="s">
        <v>2</v>
      </c>
      <c r="D3984" s="369">
        <v>32.78</v>
      </c>
    </row>
    <row r="3985" spans="1:4" ht="13.5">
      <c r="A3985" s="202">
        <v>89747</v>
      </c>
      <c r="B3985" s="202" t="s">
        <v>12784</v>
      </c>
      <c r="C3985" s="202" t="s">
        <v>2</v>
      </c>
      <c r="D3985" s="369">
        <v>31.97</v>
      </c>
    </row>
    <row r="3986" spans="1:4" ht="13.5">
      <c r="A3986" s="202">
        <v>89748</v>
      </c>
      <c r="B3986" s="202" t="s">
        <v>18009</v>
      </c>
      <c r="C3986" s="202" t="s">
        <v>2</v>
      </c>
      <c r="D3986" s="369">
        <v>53.92</v>
      </c>
    </row>
    <row r="3987" spans="1:4" ht="13.5">
      <c r="A3987" s="202">
        <v>89749</v>
      </c>
      <c r="B3987" s="202" t="s">
        <v>12785</v>
      </c>
      <c r="C3987" s="202" t="s">
        <v>2</v>
      </c>
      <c r="D3987" s="369">
        <v>17.75</v>
      </c>
    </row>
    <row r="3988" spans="1:4" ht="13.5">
      <c r="A3988" s="202">
        <v>89750</v>
      </c>
      <c r="B3988" s="202" t="s">
        <v>18010</v>
      </c>
      <c r="C3988" s="202" t="s">
        <v>2</v>
      </c>
      <c r="D3988" s="369">
        <v>106.08</v>
      </c>
    </row>
    <row r="3989" spans="1:4" ht="13.5">
      <c r="A3989" s="202">
        <v>89752</v>
      </c>
      <c r="B3989" s="202" t="s">
        <v>18011</v>
      </c>
      <c r="C3989" s="202" t="s">
        <v>2</v>
      </c>
      <c r="D3989" s="369">
        <v>8.2200000000000006</v>
      </c>
    </row>
    <row r="3990" spans="1:4" ht="13.5">
      <c r="A3990" s="202">
        <v>89753</v>
      </c>
      <c r="B3990" s="202" t="s">
        <v>18012</v>
      </c>
      <c r="C3990" s="202" t="s">
        <v>2</v>
      </c>
      <c r="D3990" s="369">
        <v>10.74</v>
      </c>
    </row>
    <row r="3991" spans="1:4" ht="13.5">
      <c r="A3991" s="202">
        <v>89754</v>
      </c>
      <c r="B3991" s="202" t="s">
        <v>18013</v>
      </c>
      <c r="C3991" s="202" t="s">
        <v>2</v>
      </c>
      <c r="D3991" s="369">
        <v>26.36</v>
      </c>
    </row>
    <row r="3992" spans="1:4" ht="13.5">
      <c r="A3992" s="202">
        <v>89755</v>
      </c>
      <c r="B3992" s="202" t="s">
        <v>12786</v>
      </c>
      <c r="C3992" s="202" t="s">
        <v>2</v>
      </c>
      <c r="D3992" s="369">
        <v>14.23</v>
      </c>
    </row>
    <row r="3993" spans="1:4" ht="13.5">
      <c r="A3993" s="202">
        <v>89756</v>
      </c>
      <c r="B3993" s="202" t="s">
        <v>12787</v>
      </c>
      <c r="C3993" s="202" t="s">
        <v>2</v>
      </c>
      <c r="D3993" s="369">
        <v>24.79</v>
      </c>
    </row>
    <row r="3994" spans="1:4" ht="13.5">
      <c r="A3994" s="202">
        <v>89757</v>
      </c>
      <c r="B3994" s="202" t="s">
        <v>12788</v>
      </c>
      <c r="C3994" s="202" t="s">
        <v>2</v>
      </c>
      <c r="D3994" s="369">
        <v>32.43</v>
      </c>
    </row>
    <row r="3995" spans="1:4" ht="13.5">
      <c r="A3995" s="202">
        <v>89758</v>
      </c>
      <c r="B3995" s="202" t="s">
        <v>12789</v>
      </c>
      <c r="C3995" s="202" t="s">
        <v>2</v>
      </c>
      <c r="D3995" s="369">
        <v>39.880000000000003</v>
      </c>
    </row>
    <row r="3996" spans="1:4" ht="13.5">
      <c r="A3996" s="202">
        <v>89759</v>
      </c>
      <c r="B3996" s="202" t="s">
        <v>12790</v>
      </c>
      <c r="C3996" s="202" t="s">
        <v>2</v>
      </c>
      <c r="D3996" s="369">
        <v>12.02</v>
      </c>
    </row>
    <row r="3997" spans="1:4" ht="13.5">
      <c r="A3997" s="202">
        <v>89760</v>
      </c>
      <c r="B3997" s="202" t="s">
        <v>12791</v>
      </c>
      <c r="C3997" s="202" t="s">
        <v>2</v>
      </c>
      <c r="D3997" s="369">
        <v>23.23</v>
      </c>
    </row>
    <row r="3998" spans="1:4" ht="13.5">
      <c r="A3998" s="202">
        <v>89761</v>
      </c>
      <c r="B3998" s="202" t="s">
        <v>12792</v>
      </c>
      <c r="C3998" s="202" t="s">
        <v>2</v>
      </c>
      <c r="D3998" s="369">
        <v>33.200000000000003</v>
      </c>
    </row>
    <row r="3999" spans="1:4" ht="13.5">
      <c r="A3999" s="202">
        <v>89762</v>
      </c>
      <c r="B3999" s="202" t="s">
        <v>12793</v>
      </c>
      <c r="C3999" s="202" t="s">
        <v>2</v>
      </c>
      <c r="D3999" s="369">
        <v>47.47</v>
      </c>
    </row>
    <row r="4000" spans="1:4" ht="13.5">
      <c r="A4000" s="202">
        <v>89763</v>
      </c>
      <c r="B4000" s="202" t="s">
        <v>12794</v>
      </c>
      <c r="C4000" s="202" t="s">
        <v>2</v>
      </c>
      <c r="D4000" s="369">
        <v>60.66</v>
      </c>
    </row>
    <row r="4001" spans="1:4" ht="13.5">
      <c r="A4001" s="202">
        <v>89764</v>
      </c>
      <c r="B4001" s="202" t="s">
        <v>12795</v>
      </c>
      <c r="C4001" s="202" t="s">
        <v>2</v>
      </c>
      <c r="D4001" s="369">
        <v>40.049999999999997</v>
      </c>
    </row>
    <row r="4002" spans="1:4" ht="13.5">
      <c r="A4002" s="202">
        <v>89765</v>
      </c>
      <c r="B4002" s="202" t="s">
        <v>12796</v>
      </c>
      <c r="C4002" s="202" t="s">
        <v>2</v>
      </c>
      <c r="D4002" s="369">
        <v>17.45</v>
      </c>
    </row>
    <row r="4003" spans="1:4" ht="13.5">
      <c r="A4003" s="202">
        <v>89767</v>
      </c>
      <c r="B4003" s="202" t="s">
        <v>12797</v>
      </c>
      <c r="C4003" s="202" t="s">
        <v>2</v>
      </c>
      <c r="D4003" s="369">
        <v>22.18</v>
      </c>
    </row>
    <row r="4004" spans="1:4" ht="13.5">
      <c r="A4004" s="202">
        <v>89768</v>
      </c>
      <c r="B4004" s="202" t="s">
        <v>12798</v>
      </c>
      <c r="C4004" s="202" t="s">
        <v>2</v>
      </c>
      <c r="D4004" s="369">
        <v>25.69</v>
      </c>
    </row>
    <row r="4005" spans="1:4" ht="13.5">
      <c r="A4005" s="202">
        <v>89769</v>
      </c>
      <c r="B4005" s="202" t="s">
        <v>12799</v>
      </c>
      <c r="C4005" s="202" t="s">
        <v>2</v>
      </c>
      <c r="D4005" s="369">
        <v>59.25</v>
      </c>
    </row>
    <row r="4006" spans="1:4" ht="13.5">
      <c r="A4006" s="202">
        <v>89772</v>
      </c>
      <c r="B4006" s="202" t="s">
        <v>12800</v>
      </c>
      <c r="C4006" s="202" t="s">
        <v>1</v>
      </c>
      <c r="D4006" s="369">
        <v>98.68</v>
      </c>
    </row>
    <row r="4007" spans="1:4" ht="13.5">
      <c r="A4007" s="202">
        <v>89774</v>
      </c>
      <c r="B4007" s="202" t="s">
        <v>18014</v>
      </c>
      <c r="C4007" s="202" t="s">
        <v>2</v>
      </c>
      <c r="D4007" s="369">
        <v>18.440000000000001</v>
      </c>
    </row>
    <row r="4008" spans="1:4" ht="13.5">
      <c r="A4008" s="202">
        <v>89776</v>
      </c>
      <c r="B4008" s="202" t="s">
        <v>18015</v>
      </c>
      <c r="C4008" s="202" t="s">
        <v>2</v>
      </c>
      <c r="D4008" s="369">
        <v>31.57</v>
      </c>
    </row>
    <row r="4009" spans="1:4" ht="13.5">
      <c r="A4009" s="202">
        <v>89777</v>
      </c>
      <c r="B4009" s="202" t="s">
        <v>12801</v>
      </c>
      <c r="C4009" s="202" t="s">
        <v>2</v>
      </c>
      <c r="D4009" s="369">
        <v>27.4</v>
      </c>
    </row>
    <row r="4010" spans="1:4" ht="13.5">
      <c r="A4010" s="202">
        <v>89778</v>
      </c>
      <c r="B4010" s="202" t="s">
        <v>18016</v>
      </c>
      <c r="C4010" s="202" t="s">
        <v>2</v>
      </c>
      <c r="D4010" s="369">
        <v>20.54</v>
      </c>
    </row>
    <row r="4011" spans="1:4" ht="13.5">
      <c r="A4011" s="202">
        <v>89779</v>
      </c>
      <c r="B4011" s="202" t="s">
        <v>18017</v>
      </c>
      <c r="C4011" s="202" t="s">
        <v>2</v>
      </c>
      <c r="D4011" s="369">
        <v>43.56</v>
      </c>
    </row>
    <row r="4012" spans="1:4" ht="13.5">
      <c r="A4012" s="202">
        <v>89780</v>
      </c>
      <c r="B4012" s="202" t="s">
        <v>12802</v>
      </c>
      <c r="C4012" s="202" t="s">
        <v>2</v>
      </c>
      <c r="D4012" s="369">
        <v>25.59</v>
      </c>
    </row>
    <row r="4013" spans="1:4" ht="13.5">
      <c r="A4013" s="202">
        <v>89781</v>
      </c>
      <c r="B4013" s="202" t="s">
        <v>12803</v>
      </c>
      <c r="C4013" s="202" t="s">
        <v>2</v>
      </c>
      <c r="D4013" s="369">
        <v>39.049999999999997</v>
      </c>
    </row>
    <row r="4014" spans="1:4" ht="13.5">
      <c r="A4014" s="202">
        <v>89782</v>
      </c>
      <c r="B4014" s="202" t="s">
        <v>18018</v>
      </c>
      <c r="C4014" s="202" t="s">
        <v>2</v>
      </c>
      <c r="D4014" s="369">
        <v>16.309999999999999</v>
      </c>
    </row>
    <row r="4015" spans="1:4" ht="13.5">
      <c r="A4015" s="202">
        <v>89783</v>
      </c>
      <c r="B4015" s="202" t="s">
        <v>18019</v>
      </c>
      <c r="C4015" s="202" t="s">
        <v>2</v>
      </c>
      <c r="D4015" s="369">
        <v>16.46</v>
      </c>
    </row>
    <row r="4016" spans="1:4" ht="13.5">
      <c r="A4016" s="202">
        <v>89784</v>
      </c>
      <c r="B4016" s="202" t="s">
        <v>18020</v>
      </c>
      <c r="C4016" s="202" t="s">
        <v>2</v>
      </c>
      <c r="D4016" s="369">
        <v>27.82</v>
      </c>
    </row>
    <row r="4017" spans="1:4" ht="13.5">
      <c r="A4017" s="202">
        <v>89785</v>
      </c>
      <c r="B4017" s="202" t="s">
        <v>18021</v>
      </c>
      <c r="C4017" s="202" t="s">
        <v>2</v>
      </c>
      <c r="D4017" s="369">
        <v>31.32</v>
      </c>
    </row>
    <row r="4018" spans="1:4" ht="13.5">
      <c r="A4018" s="202">
        <v>89786</v>
      </c>
      <c r="B4018" s="202" t="s">
        <v>18022</v>
      </c>
      <c r="C4018" s="202" t="s">
        <v>2</v>
      </c>
      <c r="D4018" s="369">
        <v>46.85</v>
      </c>
    </row>
    <row r="4019" spans="1:4" ht="13.5">
      <c r="A4019" s="202">
        <v>89787</v>
      </c>
      <c r="B4019" s="202" t="s">
        <v>12804</v>
      </c>
      <c r="C4019" s="202" t="s">
        <v>2</v>
      </c>
      <c r="D4019" s="369">
        <v>38.6</v>
      </c>
    </row>
    <row r="4020" spans="1:4" ht="13.5">
      <c r="A4020" s="202">
        <v>89788</v>
      </c>
      <c r="B4020" s="202" t="s">
        <v>12805</v>
      </c>
      <c r="C4020" s="202" t="s">
        <v>2</v>
      </c>
      <c r="D4020" s="369">
        <v>85.87</v>
      </c>
    </row>
    <row r="4021" spans="1:4" ht="13.5">
      <c r="A4021" s="202">
        <v>89789</v>
      </c>
      <c r="B4021" s="202" t="s">
        <v>12806</v>
      </c>
      <c r="C4021" s="202" t="s">
        <v>2</v>
      </c>
      <c r="D4021" s="369">
        <v>72.66</v>
      </c>
    </row>
    <row r="4022" spans="1:4" ht="13.5">
      <c r="A4022" s="202">
        <v>89790</v>
      </c>
      <c r="B4022" s="202" t="s">
        <v>12807</v>
      </c>
      <c r="C4022" s="202" t="s">
        <v>2</v>
      </c>
      <c r="D4022" s="369">
        <v>172.73</v>
      </c>
    </row>
    <row r="4023" spans="1:4" ht="13.5">
      <c r="A4023" s="202">
        <v>89791</v>
      </c>
      <c r="B4023" s="202" t="s">
        <v>12808</v>
      </c>
      <c r="C4023" s="202" t="s">
        <v>2</v>
      </c>
      <c r="D4023" s="369">
        <v>166.75</v>
      </c>
    </row>
    <row r="4024" spans="1:4" ht="13.5">
      <c r="A4024" s="202">
        <v>89792</v>
      </c>
      <c r="B4024" s="202" t="s">
        <v>12809</v>
      </c>
      <c r="C4024" s="202" t="s">
        <v>2</v>
      </c>
      <c r="D4024" s="369">
        <v>203.69</v>
      </c>
    </row>
    <row r="4025" spans="1:4" ht="13.5">
      <c r="A4025" s="202">
        <v>89793</v>
      </c>
      <c r="B4025" s="202" t="s">
        <v>12810</v>
      </c>
      <c r="C4025" s="202" t="s">
        <v>2</v>
      </c>
      <c r="D4025" s="369">
        <v>240.89</v>
      </c>
    </row>
    <row r="4026" spans="1:4" ht="13.5">
      <c r="A4026" s="202">
        <v>89794</v>
      </c>
      <c r="B4026" s="202" t="s">
        <v>12811</v>
      </c>
      <c r="C4026" s="202" t="s">
        <v>2</v>
      </c>
      <c r="D4026" s="369">
        <v>20.66</v>
      </c>
    </row>
    <row r="4027" spans="1:4" ht="13.5">
      <c r="A4027" s="202">
        <v>89795</v>
      </c>
      <c r="B4027" s="202" t="s">
        <v>18023</v>
      </c>
      <c r="C4027" s="202" t="s">
        <v>2</v>
      </c>
      <c r="D4027" s="369">
        <v>49.94</v>
      </c>
    </row>
    <row r="4028" spans="1:4" ht="13.5">
      <c r="A4028" s="202">
        <v>89796</v>
      </c>
      <c r="B4028" s="202" t="s">
        <v>18024</v>
      </c>
      <c r="C4028" s="202" t="s">
        <v>2</v>
      </c>
      <c r="D4028" s="369">
        <v>51.04</v>
      </c>
    </row>
    <row r="4029" spans="1:4" ht="13.5">
      <c r="A4029" s="202">
        <v>89797</v>
      </c>
      <c r="B4029" s="202" t="s">
        <v>18025</v>
      </c>
      <c r="C4029" s="202" t="s">
        <v>2</v>
      </c>
      <c r="D4029" s="369">
        <v>63.01</v>
      </c>
    </row>
    <row r="4030" spans="1:4" ht="13.5">
      <c r="A4030" s="202">
        <v>89801</v>
      </c>
      <c r="B4030" s="202" t="s">
        <v>18026</v>
      </c>
      <c r="C4030" s="202" t="s">
        <v>2</v>
      </c>
      <c r="D4030" s="369">
        <v>11.36</v>
      </c>
    </row>
    <row r="4031" spans="1:4" ht="13.5">
      <c r="A4031" s="202">
        <v>89802</v>
      </c>
      <c r="B4031" s="202" t="s">
        <v>18027</v>
      </c>
      <c r="C4031" s="202" t="s">
        <v>2</v>
      </c>
      <c r="D4031" s="369">
        <v>12.44</v>
      </c>
    </row>
    <row r="4032" spans="1:4" ht="13.5">
      <c r="A4032" s="202">
        <v>89803</v>
      </c>
      <c r="B4032" s="202" t="s">
        <v>18028</v>
      </c>
      <c r="C4032" s="202" t="s">
        <v>2</v>
      </c>
      <c r="D4032" s="369">
        <v>23.95</v>
      </c>
    </row>
    <row r="4033" spans="1:4" ht="13.5">
      <c r="A4033" s="202">
        <v>89804</v>
      </c>
      <c r="B4033" s="202" t="s">
        <v>18029</v>
      </c>
      <c r="C4033" s="202" t="s">
        <v>2</v>
      </c>
      <c r="D4033" s="369">
        <v>27.2</v>
      </c>
    </row>
    <row r="4034" spans="1:4" ht="13.5">
      <c r="A4034" s="202">
        <v>89805</v>
      </c>
      <c r="B4034" s="202" t="s">
        <v>18030</v>
      </c>
      <c r="C4034" s="202" t="s">
        <v>2</v>
      </c>
      <c r="D4034" s="369">
        <v>24.06</v>
      </c>
    </row>
    <row r="4035" spans="1:4" ht="13.5">
      <c r="A4035" s="202">
        <v>89806</v>
      </c>
      <c r="B4035" s="202" t="s">
        <v>18031</v>
      </c>
      <c r="C4035" s="202" t="s">
        <v>2</v>
      </c>
      <c r="D4035" s="369">
        <v>25.52</v>
      </c>
    </row>
    <row r="4036" spans="1:4" ht="13.5">
      <c r="A4036" s="202">
        <v>89807</v>
      </c>
      <c r="B4036" s="202" t="s">
        <v>18032</v>
      </c>
      <c r="C4036" s="202" t="s">
        <v>2</v>
      </c>
      <c r="D4036" s="369">
        <v>49.48</v>
      </c>
    </row>
    <row r="4037" spans="1:4" ht="13.5">
      <c r="A4037" s="202">
        <v>89808</v>
      </c>
      <c r="B4037" s="202" t="s">
        <v>18033</v>
      </c>
      <c r="C4037" s="202" t="s">
        <v>2</v>
      </c>
      <c r="D4037" s="369">
        <v>80.12</v>
      </c>
    </row>
    <row r="4038" spans="1:4" ht="13.5">
      <c r="A4038" s="202">
        <v>89809</v>
      </c>
      <c r="B4038" s="202" t="s">
        <v>18034</v>
      </c>
      <c r="C4038" s="202" t="s">
        <v>2</v>
      </c>
      <c r="D4038" s="369">
        <v>32.729999999999997</v>
      </c>
    </row>
    <row r="4039" spans="1:4" ht="13.5">
      <c r="A4039" s="202">
        <v>89810</v>
      </c>
      <c r="B4039" s="202" t="s">
        <v>18035</v>
      </c>
      <c r="C4039" s="202" t="s">
        <v>2</v>
      </c>
      <c r="D4039" s="369">
        <v>33.979999999999997</v>
      </c>
    </row>
    <row r="4040" spans="1:4" ht="13.5">
      <c r="A4040" s="202">
        <v>89811</v>
      </c>
      <c r="B4040" s="202" t="s">
        <v>18036</v>
      </c>
      <c r="C4040" s="202" t="s">
        <v>2</v>
      </c>
      <c r="D4040" s="369">
        <v>55.12</v>
      </c>
    </row>
    <row r="4041" spans="1:4" ht="13.5">
      <c r="A4041" s="202">
        <v>89812</v>
      </c>
      <c r="B4041" s="202" t="s">
        <v>18037</v>
      </c>
      <c r="C4041" s="202" t="s">
        <v>2</v>
      </c>
      <c r="D4041" s="369">
        <v>107.28</v>
      </c>
    </row>
    <row r="4042" spans="1:4" ht="13.5">
      <c r="A4042" s="202">
        <v>89813</v>
      </c>
      <c r="B4042" s="202" t="s">
        <v>18038</v>
      </c>
      <c r="C4042" s="202" t="s">
        <v>2</v>
      </c>
      <c r="D4042" s="369">
        <v>7.31</v>
      </c>
    </row>
    <row r="4043" spans="1:4" ht="13.5">
      <c r="A4043" s="202">
        <v>89814</v>
      </c>
      <c r="B4043" s="202" t="s">
        <v>18039</v>
      </c>
      <c r="C4043" s="202" t="s">
        <v>2</v>
      </c>
      <c r="D4043" s="369">
        <v>23.01</v>
      </c>
    </row>
    <row r="4044" spans="1:4" ht="13.5">
      <c r="A4044" s="202">
        <v>89815</v>
      </c>
      <c r="B4044" s="202" t="s">
        <v>12812</v>
      </c>
      <c r="C4044" s="202" t="s">
        <v>2</v>
      </c>
      <c r="D4044" s="369">
        <v>30.63</v>
      </c>
    </row>
    <row r="4045" spans="1:4" ht="13.5">
      <c r="A4045" s="202">
        <v>89816</v>
      </c>
      <c r="B4045" s="202" t="s">
        <v>12813</v>
      </c>
      <c r="C4045" s="202" t="s">
        <v>2</v>
      </c>
      <c r="D4045" s="369">
        <v>44.9</v>
      </c>
    </row>
    <row r="4046" spans="1:4" ht="13.5">
      <c r="A4046" s="202">
        <v>89817</v>
      </c>
      <c r="B4046" s="202" t="s">
        <v>18040</v>
      </c>
      <c r="C4046" s="202" t="s">
        <v>2</v>
      </c>
      <c r="D4046" s="369">
        <v>17.13</v>
      </c>
    </row>
    <row r="4047" spans="1:4" ht="13.5">
      <c r="A4047" s="202">
        <v>89818</v>
      </c>
      <c r="B4047" s="202" t="s">
        <v>12814</v>
      </c>
      <c r="C4047" s="202" t="s">
        <v>2</v>
      </c>
      <c r="D4047" s="369">
        <v>58.16</v>
      </c>
    </row>
    <row r="4048" spans="1:4" ht="13.5">
      <c r="A4048" s="202">
        <v>89819</v>
      </c>
      <c r="B4048" s="202" t="s">
        <v>18041</v>
      </c>
      <c r="C4048" s="202" t="s">
        <v>2</v>
      </c>
      <c r="D4048" s="369">
        <v>30.3</v>
      </c>
    </row>
    <row r="4049" spans="1:4" ht="13.5">
      <c r="A4049" s="202">
        <v>89821</v>
      </c>
      <c r="B4049" s="202" t="s">
        <v>18042</v>
      </c>
      <c r="C4049" s="202" t="s">
        <v>2</v>
      </c>
      <c r="D4049" s="369">
        <v>21.33</v>
      </c>
    </row>
    <row r="4050" spans="1:4" ht="13.5">
      <c r="A4050" s="202">
        <v>89822</v>
      </c>
      <c r="B4050" s="202" t="s">
        <v>12815</v>
      </c>
      <c r="C4050" s="202" t="s">
        <v>2</v>
      </c>
      <c r="D4050" s="369">
        <v>27.12</v>
      </c>
    </row>
    <row r="4051" spans="1:4" ht="13.5">
      <c r="A4051" s="202">
        <v>89823</v>
      </c>
      <c r="B4051" s="202" t="s">
        <v>18043</v>
      </c>
      <c r="C4051" s="202" t="s">
        <v>2</v>
      </c>
      <c r="D4051" s="369">
        <v>44.35</v>
      </c>
    </row>
    <row r="4052" spans="1:4" ht="13.5">
      <c r="A4052" s="202">
        <v>89824</v>
      </c>
      <c r="B4052" s="202" t="s">
        <v>12816</v>
      </c>
      <c r="C4052" s="202" t="s">
        <v>2</v>
      </c>
      <c r="D4052" s="369">
        <v>41.77</v>
      </c>
    </row>
    <row r="4053" spans="1:4" ht="13.5">
      <c r="A4053" s="202">
        <v>89825</v>
      </c>
      <c r="B4053" s="202" t="s">
        <v>18044</v>
      </c>
      <c r="C4053" s="202" t="s">
        <v>2</v>
      </c>
      <c r="D4053" s="369">
        <v>21.12</v>
      </c>
    </row>
    <row r="4054" spans="1:4" ht="13.5">
      <c r="A4054" s="202">
        <v>89826</v>
      </c>
      <c r="B4054" s="202" t="s">
        <v>12817</v>
      </c>
      <c r="C4054" s="202" t="s">
        <v>2</v>
      </c>
      <c r="D4054" s="369">
        <v>139.05000000000001</v>
      </c>
    </row>
    <row r="4055" spans="1:4" ht="13.5">
      <c r="A4055" s="202">
        <v>89827</v>
      </c>
      <c r="B4055" s="202" t="s">
        <v>18045</v>
      </c>
      <c r="C4055" s="202" t="s">
        <v>2</v>
      </c>
      <c r="D4055" s="369">
        <v>24.62</v>
      </c>
    </row>
    <row r="4056" spans="1:4" ht="13.5">
      <c r="A4056" s="202">
        <v>89828</v>
      </c>
      <c r="B4056" s="202" t="s">
        <v>12818</v>
      </c>
      <c r="C4056" s="202" t="s">
        <v>2</v>
      </c>
      <c r="D4056" s="369">
        <v>65.66</v>
      </c>
    </row>
    <row r="4057" spans="1:4" ht="13.5">
      <c r="A4057" s="202">
        <v>89829</v>
      </c>
      <c r="B4057" s="202" t="s">
        <v>18046</v>
      </c>
      <c r="C4057" s="202" t="s">
        <v>2</v>
      </c>
      <c r="D4057" s="369">
        <v>44.3</v>
      </c>
    </row>
    <row r="4058" spans="1:4" ht="13.5">
      <c r="A4058" s="202">
        <v>89830</v>
      </c>
      <c r="B4058" s="202" t="s">
        <v>18047</v>
      </c>
      <c r="C4058" s="202" t="s">
        <v>2</v>
      </c>
      <c r="D4058" s="369">
        <v>47.39</v>
      </c>
    </row>
    <row r="4059" spans="1:4" ht="13.5">
      <c r="A4059" s="202">
        <v>89831</v>
      </c>
      <c r="B4059" s="202" t="s">
        <v>12819</v>
      </c>
      <c r="C4059" s="202" t="s">
        <v>2</v>
      </c>
      <c r="D4059" s="369">
        <v>70.36</v>
      </c>
    </row>
    <row r="4060" spans="1:4" ht="13.5">
      <c r="A4060" s="202">
        <v>89832</v>
      </c>
      <c r="B4060" s="202" t="s">
        <v>12820</v>
      </c>
      <c r="C4060" s="202" t="s">
        <v>2</v>
      </c>
      <c r="D4060" s="369">
        <v>44.74</v>
      </c>
    </row>
    <row r="4061" spans="1:4" ht="13.5">
      <c r="A4061" s="202">
        <v>89833</v>
      </c>
      <c r="B4061" s="202" t="s">
        <v>18048</v>
      </c>
      <c r="C4061" s="202" t="s">
        <v>2</v>
      </c>
      <c r="D4061" s="369">
        <v>52.62</v>
      </c>
    </row>
    <row r="4062" spans="1:4" ht="13.5">
      <c r="A4062" s="202">
        <v>89834</v>
      </c>
      <c r="B4062" s="202" t="s">
        <v>18049</v>
      </c>
      <c r="C4062" s="202" t="s">
        <v>2</v>
      </c>
      <c r="D4062" s="369">
        <v>64.59</v>
      </c>
    </row>
    <row r="4063" spans="1:4" ht="13.5">
      <c r="A4063" s="202">
        <v>89835</v>
      </c>
      <c r="B4063" s="202" t="s">
        <v>12821</v>
      </c>
      <c r="C4063" s="202" t="s">
        <v>2</v>
      </c>
      <c r="D4063" s="369">
        <v>47.26</v>
      </c>
    </row>
    <row r="4064" spans="1:4" ht="13.5">
      <c r="A4064" s="202">
        <v>89836</v>
      </c>
      <c r="B4064" s="202" t="s">
        <v>12822</v>
      </c>
      <c r="C4064" s="202" t="s">
        <v>2</v>
      </c>
      <c r="D4064" s="369">
        <v>218.89</v>
      </c>
    </row>
    <row r="4065" spans="1:4" ht="13.5">
      <c r="A4065" s="202">
        <v>89837</v>
      </c>
      <c r="B4065" s="202" t="s">
        <v>12823</v>
      </c>
      <c r="C4065" s="202" t="s">
        <v>2</v>
      </c>
      <c r="D4065" s="369">
        <v>146.30000000000001</v>
      </c>
    </row>
    <row r="4066" spans="1:4" ht="13.5">
      <c r="A4066" s="202">
        <v>89838</v>
      </c>
      <c r="B4066" s="202" t="s">
        <v>12824</v>
      </c>
      <c r="C4066" s="202" t="s">
        <v>2</v>
      </c>
      <c r="D4066" s="369">
        <v>167.43</v>
      </c>
    </row>
    <row r="4067" spans="1:4" ht="13.5">
      <c r="A4067" s="202">
        <v>89839</v>
      </c>
      <c r="B4067" s="202" t="s">
        <v>12825</v>
      </c>
      <c r="C4067" s="202" t="s">
        <v>2</v>
      </c>
      <c r="D4067" s="369">
        <v>190.1</v>
      </c>
    </row>
    <row r="4068" spans="1:4" ht="13.5">
      <c r="A4068" s="202">
        <v>89840</v>
      </c>
      <c r="B4068" s="202" t="s">
        <v>12826</v>
      </c>
      <c r="C4068" s="202" t="s">
        <v>2</v>
      </c>
      <c r="D4068" s="369">
        <v>196.81</v>
      </c>
    </row>
    <row r="4069" spans="1:4" ht="13.5">
      <c r="A4069" s="202">
        <v>89841</v>
      </c>
      <c r="B4069" s="202" t="s">
        <v>12827</v>
      </c>
      <c r="C4069" s="202" t="s">
        <v>2</v>
      </c>
      <c r="D4069" s="369">
        <v>288.77999999999997</v>
      </c>
    </row>
    <row r="4070" spans="1:4" ht="13.5">
      <c r="A4070" s="202">
        <v>89842</v>
      </c>
      <c r="B4070" s="202" t="s">
        <v>12828</v>
      </c>
      <c r="C4070" s="202" t="s">
        <v>2</v>
      </c>
      <c r="D4070" s="369">
        <v>54.09</v>
      </c>
    </row>
    <row r="4071" spans="1:4" ht="13.5">
      <c r="A4071" s="202">
        <v>89844</v>
      </c>
      <c r="B4071" s="202" t="s">
        <v>12829</v>
      </c>
      <c r="C4071" s="202" t="s">
        <v>2</v>
      </c>
      <c r="D4071" s="369">
        <v>68.23</v>
      </c>
    </row>
    <row r="4072" spans="1:4" ht="13.5">
      <c r="A4072" s="202">
        <v>89845</v>
      </c>
      <c r="B4072" s="202" t="s">
        <v>12830</v>
      </c>
      <c r="C4072" s="202" t="s">
        <v>2</v>
      </c>
      <c r="D4072" s="369">
        <v>107.6</v>
      </c>
    </row>
    <row r="4073" spans="1:4" ht="13.5">
      <c r="A4073" s="202">
        <v>89846</v>
      </c>
      <c r="B4073" s="202" t="s">
        <v>12831</v>
      </c>
      <c r="C4073" s="202" t="s">
        <v>2</v>
      </c>
      <c r="D4073" s="369">
        <v>232.31</v>
      </c>
    </row>
    <row r="4074" spans="1:4" ht="13.5">
      <c r="A4074" s="202">
        <v>89847</v>
      </c>
      <c r="B4074" s="202" t="s">
        <v>12832</v>
      </c>
      <c r="C4074" s="202" t="s">
        <v>2</v>
      </c>
      <c r="D4074" s="369">
        <v>276.66000000000003</v>
      </c>
    </row>
    <row r="4075" spans="1:4" ht="13.5">
      <c r="A4075" s="202">
        <v>89850</v>
      </c>
      <c r="B4075" s="202" t="s">
        <v>18050</v>
      </c>
      <c r="C4075" s="202" t="s">
        <v>2</v>
      </c>
      <c r="D4075" s="369">
        <v>35.65</v>
      </c>
    </row>
    <row r="4076" spans="1:4" ht="13.5">
      <c r="A4076" s="202">
        <v>89851</v>
      </c>
      <c r="B4076" s="202" t="s">
        <v>18051</v>
      </c>
      <c r="C4076" s="202" t="s">
        <v>2</v>
      </c>
      <c r="D4076" s="369">
        <v>36.9</v>
      </c>
    </row>
    <row r="4077" spans="1:4" ht="13.5">
      <c r="A4077" s="202">
        <v>89852</v>
      </c>
      <c r="B4077" s="202" t="s">
        <v>18052</v>
      </c>
      <c r="C4077" s="202" t="s">
        <v>2</v>
      </c>
      <c r="D4077" s="369">
        <v>58.04</v>
      </c>
    </row>
    <row r="4078" spans="1:4" ht="13.5">
      <c r="A4078" s="202">
        <v>89853</v>
      </c>
      <c r="B4078" s="202" t="s">
        <v>18053</v>
      </c>
      <c r="C4078" s="202" t="s">
        <v>2</v>
      </c>
      <c r="D4078" s="369">
        <v>110.2</v>
      </c>
    </row>
    <row r="4079" spans="1:4" ht="13.5">
      <c r="A4079" s="202">
        <v>89854</v>
      </c>
      <c r="B4079" s="202" t="s">
        <v>18054</v>
      </c>
      <c r="C4079" s="202" t="s">
        <v>2</v>
      </c>
      <c r="D4079" s="369">
        <v>135.61000000000001</v>
      </c>
    </row>
    <row r="4080" spans="1:4" ht="13.5">
      <c r="A4080" s="202">
        <v>89855</v>
      </c>
      <c r="B4080" s="202" t="s">
        <v>18055</v>
      </c>
      <c r="C4080" s="202" t="s">
        <v>2</v>
      </c>
      <c r="D4080" s="369">
        <v>143.37</v>
      </c>
    </row>
    <row r="4081" spans="1:4" ht="13.5">
      <c r="A4081" s="202">
        <v>89856</v>
      </c>
      <c r="B4081" s="202" t="s">
        <v>18056</v>
      </c>
      <c r="C4081" s="202" t="s">
        <v>2</v>
      </c>
      <c r="D4081" s="369">
        <v>23.28</v>
      </c>
    </row>
    <row r="4082" spans="1:4" ht="13.5">
      <c r="A4082" s="202">
        <v>89857</v>
      </c>
      <c r="B4082" s="202" t="s">
        <v>18057</v>
      </c>
      <c r="C4082" s="202" t="s">
        <v>2</v>
      </c>
      <c r="D4082" s="369">
        <v>46.3</v>
      </c>
    </row>
    <row r="4083" spans="1:4" ht="13.5">
      <c r="A4083" s="202">
        <v>89860</v>
      </c>
      <c r="B4083" s="202" t="s">
        <v>18058</v>
      </c>
      <c r="C4083" s="202" t="s">
        <v>2</v>
      </c>
      <c r="D4083" s="369">
        <v>56.51</v>
      </c>
    </row>
    <row r="4084" spans="1:4" ht="13.5">
      <c r="A4084" s="202">
        <v>89861</v>
      </c>
      <c r="B4084" s="202" t="s">
        <v>18059</v>
      </c>
      <c r="C4084" s="202" t="s">
        <v>2</v>
      </c>
      <c r="D4084" s="369">
        <v>68.48</v>
      </c>
    </row>
    <row r="4085" spans="1:4" ht="13.5">
      <c r="A4085" s="202">
        <v>89866</v>
      </c>
      <c r="B4085" s="202" t="s">
        <v>18060</v>
      </c>
      <c r="C4085" s="202" t="s">
        <v>2</v>
      </c>
      <c r="D4085" s="369">
        <v>7.45</v>
      </c>
    </row>
    <row r="4086" spans="1:4" ht="13.5">
      <c r="A4086" s="202">
        <v>89867</v>
      </c>
      <c r="B4086" s="202" t="s">
        <v>18061</v>
      </c>
      <c r="C4086" s="202" t="s">
        <v>2</v>
      </c>
      <c r="D4086" s="369">
        <v>8.56</v>
      </c>
    </row>
    <row r="4087" spans="1:4" ht="13.5">
      <c r="A4087" s="202">
        <v>89868</v>
      </c>
      <c r="B4087" s="202" t="s">
        <v>18062</v>
      </c>
      <c r="C4087" s="202" t="s">
        <v>2</v>
      </c>
      <c r="D4087" s="369">
        <v>5.8</v>
      </c>
    </row>
    <row r="4088" spans="1:4" ht="13.5">
      <c r="A4088" s="202">
        <v>89869</v>
      </c>
      <c r="B4088" s="202" t="s">
        <v>18063</v>
      </c>
      <c r="C4088" s="202" t="s">
        <v>2</v>
      </c>
      <c r="D4088" s="369">
        <v>10.45</v>
      </c>
    </row>
    <row r="4089" spans="1:4" ht="13.5">
      <c r="A4089" s="202">
        <v>89979</v>
      </c>
      <c r="B4089" s="202" t="s">
        <v>12833</v>
      </c>
      <c r="C4089" s="202" t="s">
        <v>2</v>
      </c>
      <c r="D4089" s="369">
        <v>31.67</v>
      </c>
    </row>
    <row r="4090" spans="1:4" ht="13.5">
      <c r="A4090" s="202">
        <v>89981</v>
      </c>
      <c r="B4090" s="202" t="s">
        <v>12834</v>
      </c>
      <c r="C4090" s="202" t="s">
        <v>2</v>
      </c>
      <c r="D4090" s="369">
        <v>28.75</v>
      </c>
    </row>
    <row r="4091" spans="1:4" ht="13.5">
      <c r="A4091" s="202">
        <v>90373</v>
      </c>
      <c r="B4091" s="202" t="s">
        <v>12835</v>
      </c>
      <c r="C4091" s="202" t="s">
        <v>2</v>
      </c>
      <c r="D4091" s="369">
        <v>15</v>
      </c>
    </row>
    <row r="4092" spans="1:4" ht="13.5">
      <c r="A4092" s="202">
        <v>90374</v>
      </c>
      <c r="B4092" s="202" t="s">
        <v>12836</v>
      </c>
      <c r="C4092" s="202" t="s">
        <v>2</v>
      </c>
      <c r="D4092" s="369">
        <v>26.41</v>
      </c>
    </row>
    <row r="4093" spans="1:4" ht="13.5">
      <c r="A4093" s="202">
        <v>92287</v>
      </c>
      <c r="B4093" s="202" t="s">
        <v>9437</v>
      </c>
      <c r="C4093" s="202" t="s">
        <v>2</v>
      </c>
      <c r="D4093" s="369">
        <v>16.45</v>
      </c>
    </row>
    <row r="4094" spans="1:4" ht="13.5">
      <c r="A4094" s="202">
        <v>92288</v>
      </c>
      <c r="B4094" s="202" t="s">
        <v>9438</v>
      </c>
      <c r="C4094" s="202" t="s">
        <v>2</v>
      </c>
      <c r="D4094" s="369">
        <v>25.88</v>
      </c>
    </row>
    <row r="4095" spans="1:4" ht="13.5">
      <c r="A4095" s="202">
        <v>92289</v>
      </c>
      <c r="B4095" s="202" t="s">
        <v>9439</v>
      </c>
      <c r="C4095" s="202" t="s">
        <v>2</v>
      </c>
      <c r="D4095" s="369">
        <v>45.72</v>
      </c>
    </row>
    <row r="4096" spans="1:4" ht="13.5">
      <c r="A4096" s="202">
        <v>92290</v>
      </c>
      <c r="B4096" s="202" t="s">
        <v>9440</v>
      </c>
      <c r="C4096" s="202" t="s">
        <v>2</v>
      </c>
      <c r="D4096" s="369">
        <v>69.180000000000007</v>
      </c>
    </row>
    <row r="4097" spans="1:4" ht="13.5">
      <c r="A4097" s="202">
        <v>92291</v>
      </c>
      <c r="B4097" s="202" t="s">
        <v>9441</v>
      </c>
      <c r="C4097" s="202" t="s">
        <v>2</v>
      </c>
      <c r="D4097" s="369">
        <v>107.07</v>
      </c>
    </row>
    <row r="4098" spans="1:4" ht="13.5">
      <c r="A4098" s="202">
        <v>92292</v>
      </c>
      <c r="B4098" s="202" t="s">
        <v>9442</v>
      </c>
      <c r="C4098" s="202" t="s">
        <v>2</v>
      </c>
      <c r="D4098" s="369">
        <v>330.64</v>
      </c>
    </row>
    <row r="4099" spans="1:4" ht="13.5">
      <c r="A4099" s="202">
        <v>92293</v>
      </c>
      <c r="B4099" s="202" t="s">
        <v>9443</v>
      </c>
      <c r="C4099" s="202" t="s">
        <v>2</v>
      </c>
      <c r="D4099" s="369">
        <v>9.36</v>
      </c>
    </row>
    <row r="4100" spans="1:4" ht="13.5">
      <c r="A4100" s="202">
        <v>92294</v>
      </c>
      <c r="B4100" s="202" t="s">
        <v>9444</v>
      </c>
      <c r="C4100" s="202" t="s">
        <v>2</v>
      </c>
      <c r="D4100" s="369">
        <v>15.79</v>
      </c>
    </row>
    <row r="4101" spans="1:4" ht="13.5">
      <c r="A4101" s="202">
        <v>92295</v>
      </c>
      <c r="B4101" s="202" t="s">
        <v>9445</v>
      </c>
      <c r="C4101" s="202" t="s">
        <v>2</v>
      </c>
      <c r="D4101" s="369">
        <v>29.67</v>
      </c>
    </row>
    <row r="4102" spans="1:4" ht="13.5">
      <c r="A4102" s="202">
        <v>92296</v>
      </c>
      <c r="B4102" s="202" t="s">
        <v>9446</v>
      </c>
      <c r="C4102" s="202" t="s">
        <v>2</v>
      </c>
      <c r="D4102" s="369">
        <v>39.299999999999997</v>
      </c>
    </row>
    <row r="4103" spans="1:4" ht="13.5">
      <c r="A4103" s="202">
        <v>92297</v>
      </c>
      <c r="B4103" s="202" t="s">
        <v>9447</v>
      </c>
      <c r="C4103" s="202" t="s">
        <v>2</v>
      </c>
      <c r="D4103" s="369">
        <v>60.88</v>
      </c>
    </row>
    <row r="4104" spans="1:4" ht="13.5">
      <c r="A4104" s="202">
        <v>92298</v>
      </c>
      <c r="B4104" s="202" t="s">
        <v>9448</v>
      </c>
      <c r="C4104" s="202" t="s">
        <v>2</v>
      </c>
      <c r="D4104" s="369">
        <v>170.45</v>
      </c>
    </row>
    <row r="4105" spans="1:4" ht="13.5">
      <c r="A4105" s="202">
        <v>92299</v>
      </c>
      <c r="B4105" s="202" t="s">
        <v>9449</v>
      </c>
      <c r="C4105" s="202" t="s">
        <v>2</v>
      </c>
      <c r="D4105" s="369">
        <v>21.65</v>
      </c>
    </row>
    <row r="4106" spans="1:4" ht="13.5">
      <c r="A4106" s="202">
        <v>92300</v>
      </c>
      <c r="B4106" s="202" t="s">
        <v>9450</v>
      </c>
      <c r="C4106" s="202" t="s">
        <v>2</v>
      </c>
      <c r="D4106" s="369">
        <v>32.92</v>
      </c>
    </row>
    <row r="4107" spans="1:4" ht="13.5">
      <c r="A4107" s="202">
        <v>92301</v>
      </c>
      <c r="B4107" s="202" t="s">
        <v>9451</v>
      </c>
      <c r="C4107" s="202" t="s">
        <v>2</v>
      </c>
      <c r="D4107" s="369">
        <v>64.92</v>
      </c>
    </row>
    <row r="4108" spans="1:4" ht="13.5">
      <c r="A4108" s="202">
        <v>92302</v>
      </c>
      <c r="B4108" s="202" t="s">
        <v>9452</v>
      </c>
      <c r="C4108" s="202" t="s">
        <v>2</v>
      </c>
      <c r="D4108" s="369">
        <v>85.72</v>
      </c>
    </row>
    <row r="4109" spans="1:4" ht="13.5">
      <c r="A4109" s="202">
        <v>92303</v>
      </c>
      <c r="B4109" s="202" t="s">
        <v>9453</v>
      </c>
      <c r="C4109" s="202" t="s">
        <v>2</v>
      </c>
      <c r="D4109" s="369">
        <v>157.03</v>
      </c>
    </row>
    <row r="4110" spans="1:4" ht="13.5">
      <c r="A4110" s="202">
        <v>92304</v>
      </c>
      <c r="B4110" s="202" t="s">
        <v>9454</v>
      </c>
      <c r="C4110" s="202" t="s">
        <v>2</v>
      </c>
      <c r="D4110" s="369">
        <v>406.64</v>
      </c>
    </row>
    <row r="4111" spans="1:4" ht="13.5">
      <c r="A4111" s="202">
        <v>92311</v>
      </c>
      <c r="B4111" s="202" t="s">
        <v>12837</v>
      </c>
      <c r="C4111" s="202" t="s">
        <v>2</v>
      </c>
      <c r="D4111" s="369">
        <v>12.4</v>
      </c>
    </row>
    <row r="4112" spans="1:4" ht="13.5">
      <c r="A4112" s="202">
        <v>92312</v>
      </c>
      <c r="B4112" s="202" t="s">
        <v>9455</v>
      </c>
      <c r="C4112" s="202" t="s">
        <v>2</v>
      </c>
      <c r="D4112" s="369">
        <v>20.54</v>
      </c>
    </row>
    <row r="4113" spans="1:4" ht="13.5">
      <c r="A4113" s="202">
        <v>92313</v>
      </c>
      <c r="B4113" s="202" t="s">
        <v>9456</v>
      </c>
      <c r="C4113" s="202" t="s">
        <v>2</v>
      </c>
      <c r="D4113" s="369">
        <v>29.65</v>
      </c>
    </row>
    <row r="4114" spans="1:4" ht="13.5">
      <c r="A4114" s="202">
        <v>92314</v>
      </c>
      <c r="B4114" s="202" t="s">
        <v>9457</v>
      </c>
      <c r="C4114" s="202" t="s">
        <v>2</v>
      </c>
      <c r="D4114" s="369">
        <v>8.34</v>
      </c>
    </row>
    <row r="4115" spans="1:4" ht="13.5">
      <c r="A4115" s="202">
        <v>92315</v>
      </c>
      <c r="B4115" s="202" t="s">
        <v>9458</v>
      </c>
      <c r="C4115" s="202" t="s">
        <v>2</v>
      </c>
      <c r="D4115" s="369">
        <v>12.1</v>
      </c>
    </row>
    <row r="4116" spans="1:4" ht="13.5">
      <c r="A4116" s="202">
        <v>92316</v>
      </c>
      <c r="B4116" s="202" t="s">
        <v>9459</v>
      </c>
      <c r="C4116" s="202" t="s">
        <v>2</v>
      </c>
      <c r="D4116" s="369">
        <v>18.32</v>
      </c>
    </row>
    <row r="4117" spans="1:4" ht="13.5">
      <c r="A4117" s="202">
        <v>92317</v>
      </c>
      <c r="B4117" s="202" t="s">
        <v>9460</v>
      </c>
      <c r="C4117" s="202" t="s">
        <v>2</v>
      </c>
      <c r="D4117" s="369">
        <v>17.46</v>
      </c>
    </row>
    <row r="4118" spans="1:4" ht="13.5">
      <c r="A4118" s="202">
        <v>92318</v>
      </c>
      <c r="B4118" s="202" t="s">
        <v>9461</v>
      </c>
      <c r="C4118" s="202" t="s">
        <v>2</v>
      </c>
      <c r="D4118" s="369">
        <v>27.11</v>
      </c>
    </row>
    <row r="4119" spans="1:4" ht="13.5">
      <c r="A4119" s="202">
        <v>92319</v>
      </c>
      <c r="B4119" s="202" t="s">
        <v>9462</v>
      </c>
      <c r="C4119" s="202" t="s">
        <v>2</v>
      </c>
      <c r="D4119" s="369">
        <v>37.96</v>
      </c>
    </row>
    <row r="4120" spans="1:4" ht="13.5">
      <c r="A4120" s="202">
        <v>92326</v>
      </c>
      <c r="B4120" s="202" t="s">
        <v>9463</v>
      </c>
      <c r="C4120" s="202" t="s">
        <v>2</v>
      </c>
      <c r="D4120" s="369">
        <v>13.1</v>
      </c>
    </row>
    <row r="4121" spans="1:4" ht="13.5">
      <c r="A4121" s="202">
        <v>92327</v>
      </c>
      <c r="B4121" s="202" t="s">
        <v>9464</v>
      </c>
      <c r="C4121" s="202" t="s">
        <v>2</v>
      </c>
      <c r="D4121" s="369">
        <v>23.57</v>
      </c>
    </row>
    <row r="4122" spans="1:4" ht="13.5">
      <c r="A4122" s="202">
        <v>92328</v>
      </c>
      <c r="B4122" s="202" t="s">
        <v>9466</v>
      </c>
      <c r="C4122" s="202" t="s">
        <v>2</v>
      </c>
      <c r="D4122" s="369">
        <v>35.06</v>
      </c>
    </row>
    <row r="4123" spans="1:4" ht="13.5">
      <c r="A4123" s="202">
        <v>92329</v>
      </c>
      <c r="B4123" s="202" t="s">
        <v>9467</v>
      </c>
      <c r="C4123" s="202" t="s">
        <v>2</v>
      </c>
      <c r="D4123" s="369">
        <v>8.51</v>
      </c>
    </row>
    <row r="4124" spans="1:4" ht="13.5">
      <c r="A4124" s="202">
        <v>92330</v>
      </c>
      <c r="B4124" s="202" t="s">
        <v>9468</v>
      </c>
      <c r="C4124" s="202" t="s">
        <v>2</v>
      </c>
      <c r="D4124" s="369">
        <v>14.14</v>
      </c>
    </row>
    <row r="4125" spans="1:4" ht="13.5">
      <c r="A4125" s="202">
        <v>92331</v>
      </c>
      <c r="B4125" s="202" t="s">
        <v>9469</v>
      </c>
      <c r="C4125" s="202" t="s">
        <v>2</v>
      </c>
      <c r="D4125" s="369">
        <v>21.96</v>
      </c>
    </row>
    <row r="4126" spans="1:4" ht="13.5">
      <c r="A4126" s="202">
        <v>92332</v>
      </c>
      <c r="B4126" s="202" t="s">
        <v>9470</v>
      </c>
      <c r="C4126" s="202" t="s">
        <v>2</v>
      </c>
      <c r="D4126" s="369">
        <v>17.79</v>
      </c>
    </row>
    <row r="4127" spans="1:4" ht="13.5">
      <c r="A4127" s="202">
        <v>92333</v>
      </c>
      <c r="B4127" s="202" t="s">
        <v>9471</v>
      </c>
      <c r="C4127" s="202" t="s">
        <v>2</v>
      </c>
      <c r="D4127" s="369">
        <v>31.16</v>
      </c>
    </row>
    <row r="4128" spans="1:4" ht="13.5">
      <c r="A4128" s="202">
        <v>92334</v>
      </c>
      <c r="B4128" s="202" t="s">
        <v>9472</v>
      </c>
      <c r="C4128" s="202" t="s">
        <v>2</v>
      </c>
      <c r="D4128" s="369">
        <v>45.18</v>
      </c>
    </row>
    <row r="4129" spans="1:4" ht="13.5">
      <c r="A4129" s="202">
        <v>92344</v>
      </c>
      <c r="B4129" s="202" t="s">
        <v>5533</v>
      </c>
      <c r="C4129" s="202" t="s">
        <v>2</v>
      </c>
      <c r="D4129" s="369">
        <v>70.959999999999994</v>
      </c>
    </row>
    <row r="4130" spans="1:4" ht="13.5">
      <c r="A4130" s="202">
        <v>92345</v>
      </c>
      <c r="B4130" s="202" t="s">
        <v>5534</v>
      </c>
      <c r="C4130" s="202" t="s">
        <v>2</v>
      </c>
      <c r="D4130" s="369">
        <v>70.930000000000007</v>
      </c>
    </row>
    <row r="4131" spans="1:4" ht="13.5">
      <c r="A4131" s="202">
        <v>92346</v>
      </c>
      <c r="B4131" s="202" t="s">
        <v>5535</v>
      </c>
      <c r="C4131" s="202" t="s">
        <v>2</v>
      </c>
      <c r="D4131" s="369">
        <v>94.65</v>
      </c>
    </row>
    <row r="4132" spans="1:4" ht="13.5">
      <c r="A4132" s="202">
        <v>92347</v>
      </c>
      <c r="B4132" s="202" t="s">
        <v>5536</v>
      </c>
      <c r="C4132" s="202" t="s">
        <v>2</v>
      </c>
      <c r="D4132" s="369">
        <v>106.12</v>
      </c>
    </row>
    <row r="4133" spans="1:4" ht="13.5">
      <c r="A4133" s="202">
        <v>92348</v>
      </c>
      <c r="B4133" s="202" t="s">
        <v>5537</v>
      </c>
      <c r="C4133" s="202" t="s">
        <v>2</v>
      </c>
      <c r="D4133" s="369">
        <v>135.1</v>
      </c>
    </row>
    <row r="4134" spans="1:4" ht="13.5">
      <c r="A4134" s="202">
        <v>92349</v>
      </c>
      <c r="B4134" s="202" t="s">
        <v>5538</v>
      </c>
      <c r="C4134" s="202" t="s">
        <v>2</v>
      </c>
      <c r="D4134" s="369">
        <v>145.31</v>
      </c>
    </row>
    <row r="4135" spans="1:4" ht="13.5">
      <c r="A4135" s="202">
        <v>92350</v>
      </c>
      <c r="B4135" s="202" t="s">
        <v>5539</v>
      </c>
      <c r="C4135" s="202" t="s">
        <v>2</v>
      </c>
      <c r="D4135" s="369">
        <v>105.58</v>
      </c>
    </row>
    <row r="4136" spans="1:4" ht="13.5">
      <c r="A4136" s="202">
        <v>92351</v>
      </c>
      <c r="B4136" s="202" t="s">
        <v>5540</v>
      </c>
      <c r="C4136" s="202" t="s">
        <v>2</v>
      </c>
      <c r="D4136" s="369">
        <v>103.03</v>
      </c>
    </row>
    <row r="4137" spans="1:4" ht="13.5">
      <c r="A4137" s="202">
        <v>92352</v>
      </c>
      <c r="B4137" s="202" t="s">
        <v>5541</v>
      </c>
      <c r="C4137" s="202" t="s">
        <v>2</v>
      </c>
      <c r="D4137" s="369">
        <v>164.13</v>
      </c>
    </row>
    <row r="4138" spans="1:4" ht="13.5">
      <c r="A4138" s="202">
        <v>92353</v>
      </c>
      <c r="B4138" s="202" t="s">
        <v>5542</v>
      </c>
      <c r="C4138" s="202" t="s">
        <v>2</v>
      </c>
      <c r="D4138" s="369">
        <v>152.9</v>
      </c>
    </row>
    <row r="4139" spans="1:4" ht="13.5">
      <c r="A4139" s="202">
        <v>92354</v>
      </c>
      <c r="B4139" s="202" t="s">
        <v>5543</v>
      </c>
      <c r="C4139" s="202" t="s">
        <v>2</v>
      </c>
      <c r="D4139" s="369">
        <v>220.37</v>
      </c>
    </row>
    <row r="4140" spans="1:4" ht="13.5">
      <c r="A4140" s="202">
        <v>92355</v>
      </c>
      <c r="B4140" s="202" t="s">
        <v>5544</v>
      </c>
      <c r="C4140" s="202" t="s">
        <v>2</v>
      </c>
      <c r="D4140" s="369">
        <v>198.73</v>
      </c>
    </row>
    <row r="4141" spans="1:4" ht="13.5">
      <c r="A4141" s="202">
        <v>92356</v>
      </c>
      <c r="B4141" s="202" t="s">
        <v>5545</v>
      </c>
      <c r="C4141" s="202" t="s">
        <v>2</v>
      </c>
      <c r="D4141" s="369">
        <v>137.27000000000001</v>
      </c>
    </row>
    <row r="4142" spans="1:4" ht="13.5">
      <c r="A4142" s="202">
        <v>92357</v>
      </c>
      <c r="B4142" s="202" t="s">
        <v>5546</v>
      </c>
      <c r="C4142" s="202" t="s">
        <v>2</v>
      </c>
      <c r="D4142" s="369">
        <v>209.49</v>
      </c>
    </row>
    <row r="4143" spans="1:4" ht="13.5">
      <c r="A4143" s="202">
        <v>92358</v>
      </c>
      <c r="B4143" s="202" t="s">
        <v>5547</v>
      </c>
      <c r="C4143" s="202" t="s">
        <v>2</v>
      </c>
      <c r="D4143" s="369">
        <v>262.85000000000002</v>
      </c>
    </row>
    <row r="4144" spans="1:4" ht="13.5">
      <c r="A4144" s="202">
        <v>92369</v>
      </c>
      <c r="B4144" s="202" t="s">
        <v>5548</v>
      </c>
      <c r="C4144" s="202" t="s">
        <v>2</v>
      </c>
      <c r="D4144" s="369">
        <v>36.869999999999997</v>
      </c>
    </row>
    <row r="4145" spans="1:4" ht="13.5">
      <c r="A4145" s="202">
        <v>92370</v>
      </c>
      <c r="B4145" s="202" t="s">
        <v>5549</v>
      </c>
      <c r="C4145" s="202" t="s">
        <v>2</v>
      </c>
      <c r="D4145" s="369">
        <v>38.93</v>
      </c>
    </row>
    <row r="4146" spans="1:4" ht="13.5">
      <c r="A4146" s="202">
        <v>92371</v>
      </c>
      <c r="B4146" s="202" t="s">
        <v>5550</v>
      </c>
      <c r="C4146" s="202" t="s">
        <v>2</v>
      </c>
      <c r="D4146" s="369">
        <v>45.13</v>
      </c>
    </row>
    <row r="4147" spans="1:4" ht="13.5">
      <c r="A4147" s="202">
        <v>92372</v>
      </c>
      <c r="B4147" s="202" t="s">
        <v>5551</v>
      </c>
      <c r="C4147" s="202" t="s">
        <v>2</v>
      </c>
      <c r="D4147" s="369">
        <v>47.06</v>
      </c>
    </row>
    <row r="4148" spans="1:4" ht="13.5">
      <c r="A4148" s="202">
        <v>92373</v>
      </c>
      <c r="B4148" s="202" t="s">
        <v>5552</v>
      </c>
      <c r="C4148" s="202" t="s">
        <v>2</v>
      </c>
      <c r="D4148" s="369">
        <v>53.8</v>
      </c>
    </row>
    <row r="4149" spans="1:4" ht="13.5">
      <c r="A4149" s="202">
        <v>92374</v>
      </c>
      <c r="B4149" s="202" t="s">
        <v>5553</v>
      </c>
      <c r="C4149" s="202" t="s">
        <v>2</v>
      </c>
      <c r="D4149" s="369">
        <v>54.17</v>
      </c>
    </row>
    <row r="4150" spans="1:4" ht="13.5">
      <c r="A4150" s="202">
        <v>92375</v>
      </c>
      <c r="B4150" s="202" t="s">
        <v>5554</v>
      </c>
      <c r="C4150" s="202" t="s">
        <v>2</v>
      </c>
      <c r="D4150" s="369">
        <v>70.92</v>
      </c>
    </row>
    <row r="4151" spans="1:4" ht="13.5">
      <c r="A4151" s="202">
        <v>92376</v>
      </c>
      <c r="B4151" s="202" t="s">
        <v>5555</v>
      </c>
      <c r="C4151" s="202" t="s">
        <v>2</v>
      </c>
      <c r="D4151" s="369">
        <v>70.89</v>
      </c>
    </row>
    <row r="4152" spans="1:4" ht="13.5">
      <c r="A4152" s="202">
        <v>92377</v>
      </c>
      <c r="B4152" s="202" t="s">
        <v>5556</v>
      </c>
      <c r="C4152" s="202" t="s">
        <v>2</v>
      </c>
      <c r="D4152" s="369">
        <v>96.3</v>
      </c>
    </row>
    <row r="4153" spans="1:4" ht="13.5">
      <c r="A4153" s="202">
        <v>92378</v>
      </c>
      <c r="B4153" s="202" t="s">
        <v>5557</v>
      </c>
      <c r="C4153" s="202" t="s">
        <v>2</v>
      </c>
      <c r="D4153" s="369">
        <v>107.77</v>
      </c>
    </row>
    <row r="4154" spans="1:4" ht="13.5">
      <c r="A4154" s="202">
        <v>92379</v>
      </c>
      <c r="B4154" s="202" t="s">
        <v>5558</v>
      </c>
      <c r="C4154" s="202" t="s">
        <v>2</v>
      </c>
      <c r="D4154" s="369">
        <v>138.49</v>
      </c>
    </row>
    <row r="4155" spans="1:4" ht="13.5">
      <c r="A4155" s="202">
        <v>92380</v>
      </c>
      <c r="B4155" s="202" t="s">
        <v>5559</v>
      </c>
      <c r="C4155" s="202" t="s">
        <v>2</v>
      </c>
      <c r="D4155" s="369">
        <v>148.69999999999999</v>
      </c>
    </row>
    <row r="4156" spans="1:4" ht="13.5">
      <c r="A4156" s="202">
        <v>92381</v>
      </c>
      <c r="B4156" s="202" t="s">
        <v>5560</v>
      </c>
      <c r="C4156" s="202" t="s">
        <v>2</v>
      </c>
      <c r="D4156" s="369">
        <v>55.96</v>
      </c>
    </row>
    <row r="4157" spans="1:4" ht="13.5">
      <c r="A4157" s="202">
        <v>92382</v>
      </c>
      <c r="B4157" s="202" t="s">
        <v>5561</v>
      </c>
      <c r="C4157" s="202" t="s">
        <v>2</v>
      </c>
      <c r="D4157" s="369">
        <v>53.22</v>
      </c>
    </row>
    <row r="4158" spans="1:4" ht="13.5">
      <c r="A4158" s="202">
        <v>92383</v>
      </c>
      <c r="B4158" s="202" t="s">
        <v>5562</v>
      </c>
      <c r="C4158" s="202" t="s">
        <v>2</v>
      </c>
      <c r="D4158" s="369">
        <v>71.73</v>
      </c>
    </row>
    <row r="4159" spans="1:4" ht="13.5">
      <c r="A4159" s="202">
        <v>92384</v>
      </c>
      <c r="B4159" s="202" t="s">
        <v>5563</v>
      </c>
      <c r="C4159" s="202" t="s">
        <v>2</v>
      </c>
      <c r="D4159" s="369">
        <v>66.28</v>
      </c>
    </row>
    <row r="4160" spans="1:4" ht="13.5">
      <c r="A4160" s="202">
        <v>92385</v>
      </c>
      <c r="B4160" s="202" t="s">
        <v>5564</v>
      </c>
      <c r="C4160" s="202" t="s">
        <v>2</v>
      </c>
      <c r="D4160" s="369">
        <v>82.66</v>
      </c>
    </row>
    <row r="4161" spans="1:4" ht="13.5">
      <c r="A4161" s="202">
        <v>92386</v>
      </c>
      <c r="B4161" s="202" t="s">
        <v>5565</v>
      </c>
      <c r="C4161" s="202" t="s">
        <v>2</v>
      </c>
      <c r="D4161" s="369">
        <v>78.900000000000006</v>
      </c>
    </row>
    <row r="4162" spans="1:4" ht="13.5">
      <c r="A4162" s="202">
        <v>92387</v>
      </c>
      <c r="B4162" s="202" t="s">
        <v>5566</v>
      </c>
      <c r="C4162" s="202" t="s">
        <v>2</v>
      </c>
      <c r="D4162" s="369">
        <v>105.47</v>
      </c>
    </row>
    <row r="4163" spans="1:4" ht="13.5">
      <c r="A4163" s="202">
        <v>92388</v>
      </c>
      <c r="B4163" s="202" t="s">
        <v>5567</v>
      </c>
      <c r="C4163" s="202" t="s">
        <v>2</v>
      </c>
      <c r="D4163" s="369">
        <v>102.92</v>
      </c>
    </row>
    <row r="4164" spans="1:4" ht="13.5">
      <c r="A4164" s="202">
        <v>92389</v>
      </c>
      <c r="B4164" s="202" t="s">
        <v>5568</v>
      </c>
      <c r="C4164" s="202" t="s">
        <v>2</v>
      </c>
      <c r="D4164" s="369">
        <v>166.65</v>
      </c>
    </row>
    <row r="4165" spans="1:4" ht="13.5">
      <c r="A4165" s="202">
        <v>92390</v>
      </c>
      <c r="B4165" s="202" t="s">
        <v>5569</v>
      </c>
      <c r="C4165" s="202" t="s">
        <v>2</v>
      </c>
      <c r="D4165" s="369">
        <v>155.41999999999999</v>
      </c>
    </row>
    <row r="4166" spans="1:4" ht="13.5">
      <c r="A4166" s="202">
        <v>92635</v>
      </c>
      <c r="B4166" s="202" t="s">
        <v>5570</v>
      </c>
      <c r="C4166" s="202" t="s">
        <v>2</v>
      </c>
      <c r="D4166" s="369">
        <v>225.46</v>
      </c>
    </row>
    <row r="4167" spans="1:4" ht="13.5">
      <c r="A4167" s="202">
        <v>92636</v>
      </c>
      <c r="B4167" s="202" t="s">
        <v>5571</v>
      </c>
      <c r="C4167" s="202" t="s">
        <v>2</v>
      </c>
      <c r="D4167" s="369">
        <v>203.82</v>
      </c>
    </row>
    <row r="4168" spans="1:4" ht="13.5">
      <c r="A4168" s="202">
        <v>92637</v>
      </c>
      <c r="B4168" s="202" t="s">
        <v>5572</v>
      </c>
      <c r="C4168" s="202" t="s">
        <v>2</v>
      </c>
      <c r="D4168" s="369">
        <v>71.98</v>
      </c>
    </row>
    <row r="4169" spans="1:4" ht="13.5">
      <c r="A4169" s="202">
        <v>92638</v>
      </c>
      <c r="B4169" s="202" t="s">
        <v>5573</v>
      </c>
      <c r="C4169" s="202" t="s">
        <v>2</v>
      </c>
      <c r="D4169" s="369">
        <v>89.02</v>
      </c>
    </row>
    <row r="4170" spans="1:4" ht="13.5">
      <c r="A4170" s="202">
        <v>92639</v>
      </c>
      <c r="B4170" s="202" t="s">
        <v>5574</v>
      </c>
      <c r="C4170" s="202" t="s">
        <v>2</v>
      </c>
      <c r="D4170" s="369">
        <v>103.7</v>
      </c>
    </row>
    <row r="4171" spans="1:4" ht="13.5">
      <c r="A4171" s="202">
        <v>92640</v>
      </c>
      <c r="B4171" s="202" t="s">
        <v>5575</v>
      </c>
      <c r="C4171" s="202" t="s">
        <v>2</v>
      </c>
      <c r="D4171" s="369">
        <v>137.13</v>
      </c>
    </row>
    <row r="4172" spans="1:4" ht="13.5">
      <c r="A4172" s="202">
        <v>92642</v>
      </c>
      <c r="B4172" s="202" t="s">
        <v>5576</v>
      </c>
      <c r="C4172" s="202" t="s">
        <v>2</v>
      </c>
      <c r="D4172" s="369">
        <v>212.78</v>
      </c>
    </row>
    <row r="4173" spans="1:4" ht="13.5">
      <c r="A4173" s="202">
        <v>92644</v>
      </c>
      <c r="B4173" s="202" t="s">
        <v>5577</v>
      </c>
      <c r="C4173" s="202" t="s">
        <v>2</v>
      </c>
      <c r="D4173" s="369">
        <v>269.63</v>
      </c>
    </row>
    <row r="4174" spans="1:4" ht="13.5">
      <c r="A4174" s="202">
        <v>92657</v>
      </c>
      <c r="B4174" s="202" t="s">
        <v>5578</v>
      </c>
      <c r="C4174" s="202" t="s">
        <v>2</v>
      </c>
      <c r="D4174" s="369">
        <v>27.72</v>
      </c>
    </row>
    <row r="4175" spans="1:4" ht="13.5">
      <c r="A4175" s="202">
        <v>92658</v>
      </c>
      <c r="B4175" s="202" t="s">
        <v>5579</v>
      </c>
      <c r="C4175" s="202" t="s">
        <v>2</v>
      </c>
      <c r="D4175" s="369">
        <v>29.78</v>
      </c>
    </row>
    <row r="4176" spans="1:4" ht="13.5">
      <c r="A4176" s="202">
        <v>92659</v>
      </c>
      <c r="B4176" s="202" t="s">
        <v>5580</v>
      </c>
      <c r="C4176" s="202" t="s">
        <v>2</v>
      </c>
      <c r="D4176" s="369">
        <v>34.72</v>
      </c>
    </row>
    <row r="4177" spans="1:4" ht="13.5">
      <c r="A4177" s="202">
        <v>92660</v>
      </c>
      <c r="B4177" s="202" t="s">
        <v>5581</v>
      </c>
      <c r="C4177" s="202" t="s">
        <v>2</v>
      </c>
      <c r="D4177" s="369">
        <v>36.65</v>
      </c>
    </row>
    <row r="4178" spans="1:4" ht="13.5">
      <c r="A4178" s="202">
        <v>92661</v>
      </c>
      <c r="B4178" s="202" t="s">
        <v>5582</v>
      </c>
      <c r="C4178" s="202" t="s">
        <v>2</v>
      </c>
      <c r="D4178" s="369">
        <v>41.94</v>
      </c>
    </row>
    <row r="4179" spans="1:4" ht="13.5">
      <c r="A4179" s="202">
        <v>92662</v>
      </c>
      <c r="B4179" s="202" t="s">
        <v>5583</v>
      </c>
      <c r="C4179" s="202" t="s">
        <v>2</v>
      </c>
      <c r="D4179" s="369">
        <v>42.31</v>
      </c>
    </row>
    <row r="4180" spans="1:4" ht="13.5">
      <c r="A4180" s="202">
        <v>92663</v>
      </c>
      <c r="B4180" s="202" t="s">
        <v>5584</v>
      </c>
      <c r="C4180" s="202" t="s">
        <v>2</v>
      </c>
      <c r="D4180" s="369">
        <v>57.27</v>
      </c>
    </row>
    <row r="4181" spans="1:4" ht="13.5">
      <c r="A4181" s="202">
        <v>92664</v>
      </c>
      <c r="B4181" s="202" t="s">
        <v>5585</v>
      </c>
      <c r="C4181" s="202" t="s">
        <v>2</v>
      </c>
      <c r="D4181" s="369">
        <v>57.24</v>
      </c>
    </row>
    <row r="4182" spans="1:4" ht="13.5">
      <c r="A4182" s="202">
        <v>92665</v>
      </c>
      <c r="B4182" s="202" t="s">
        <v>5586</v>
      </c>
      <c r="C4182" s="202" t="s">
        <v>2</v>
      </c>
      <c r="D4182" s="369">
        <v>79.92</v>
      </c>
    </row>
    <row r="4183" spans="1:4" ht="13.5">
      <c r="A4183" s="202">
        <v>92666</v>
      </c>
      <c r="B4183" s="202" t="s">
        <v>5587</v>
      </c>
      <c r="C4183" s="202" t="s">
        <v>2</v>
      </c>
      <c r="D4183" s="369">
        <v>91.39</v>
      </c>
    </row>
    <row r="4184" spans="1:4" ht="13.5">
      <c r="A4184" s="202">
        <v>92667</v>
      </c>
      <c r="B4184" s="202" t="s">
        <v>5588</v>
      </c>
      <c r="C4184" s="202" t="s">
        <v>2</v>
      </c>
      <c r="D4184" s="369">
        <v>119.46</v>
      </c>
    </row>
    <row r="4185" spans="1:4" ht="13.5">
      <c r="A4185" s="202">
        <v>92668</v>
      </c>
      <c r="B4185" s="202" t="s">
        <v>5589</v>
      </c>
      <c r="C4185" s="202" t="s">
        <v>2</v>
      </c>
      <c r="D4185" s="369">
        <v>129.66999999999999</v>
      </c>
    </row>
    <row r="4186" spans="1:4" ht="13.5">
      <c r="A4186" s="202">
        <v>92669</v>
      </c>
      <c r="B4186" s="202" t="s">
        <v>5590</v>
      </c>
      <c r="C4186" s="202" t="s">
        <v>2</v>
      </c>
      <c r="D4186" s="369">
        <v>42.21</v>
      </c>
    </row>
    <row r="4187" spans="1:4" ht="13.5">
      <c r="A4187" s="202">
        <v>92670</v>
      </c>
      <c r="B4187" s="202" t="s">
        <v>5591</v>
      </c>
      <c r="C4187" s="202" t="s">
        <v>2</v>
      </c>
      <c r="D4187" s="369">
        <v>39.47</v>
      </c>
    </row>
    <row r="4188" spans="1:4" ht="13.5">
      <c r="A4188" s="202">
        <v>92671</v>
      </c>
      <c r="B4188" s="202" t="s">
        <v>5592</v>
      </c>
      <c r="C4188" s="202" t="s">
        <v>2</v>
      </c>
      <c r="D4188" s="369">
        <v>56.13</v>
      </c>
    </row>
    <row r="4189" spans="1:4" ht="13.5">
      <c r="A4189" s="202">
        <v>92672</v>
      </c>
      <c r="B4189" s="202" t="s">
        <v>5593</v>
      </c>
      <c r="C4189" s="202" t="s">
        <v>2</v>
      </c>
      <c r="D4189" s="369">
        <v>50.68</v>
      </c>
    </row>
    <row r="4190" spans="1:4" ht="13.5">
      <c r="A4190" s="202">
        <v>92673</v>
      </c>
      <c r="B4190" s="202" t="s">
        <v>5594</v>
      </c>
      <c r="C4190" s="202" t="s">
        <v>2</v>
      </c>
      <c r="D4190" s="369">
        <v>64.89</v>
      </c>
    </row>
    <row r="4191" spans="1:4" ht="13.5">
      <c r="A4191" s="202">
        <v>92674</v>
      </c>
      <c r="B4191" s="202" t="s">
        <v>5595</v>
      </c>
      <c r="C4191" s="202" t="s">
        <v>2</v>
      </c>
      <c r="D4191" s="369">
        <v>61.13</v>
      </c>
    </row>
    <row r="4192" spans="1:4" ht="13.5">
      <c r="A4192" s="202">
        <v>92675</v>
      </c>
      <c r="B4192" s="202" t="s">
        <v>5596</v>
      </c>
      <c r="C4192" s="202" t="s">
        <v>2</v>
      </c>
      <c r="D4192" s="369">
        <v>85.04</v>
      </c>
    </row>
    <row r="4193" spans="1:4" ht="13.5">
      <c r="A4193" s="202">
        <v>92676</v>
      </c>
      <c r="B4193" s="202" t="s">
        <v>5597</v>
      </c>
      <c r="C4193" s="202" t="s">
        <v>2</v>
      </c>
      <c r="D4193" s="369">
        <v>82.49</v>
      </c>
    </row>
    <row r="4194" spans="1:4" ht="13.5">
      <c r="A4194" s="202">
        <v>92677</v>
      </c>
      <c r="B4194" s="202" t="s">
        <v>5598</v>
      </c>
      <c r="C4194" s="202" t="s">
        <v>2</v>
      </c>
      <c r="D4194" s="369">
        <v>142.15</v>
      </c>
    </row>
    <row r="4195" spans="1:4" ht="13.5">
      <c r="A4195" s="202">
        <v>92678</v>
      </c>
      <c r="B4195" s="202" t="s">
        <v>5599</v>
      </c>
      <c r="C4195" s="202" t="s">
        <v>2</v>
      </c>
      <c r="D4195" s="369">
        <v>130.91999999999999</v>
      </c>
    </row>
    <row r="4196" spans="1:4" ht="13.5">
      <c r="A4196" s="202">
        <v>92679</v>
      </c>
      <c r="B4196" s="202" t="s">
        <v>5600</v>
      </c>
      <c r="C4196" s="202" t="s">
        <v>2</v>
      </c>
      <c r="D4196" s="369">
        <v>196.94</v>
      </c>
    </row>
    <row r="4197" spans="1:4" ht="13.5">
      <c r="A4197" s="202">
        <v>92680</v>
      </c>
      <c r="B4197" s="202" t="s">
        <v>5601</v>
      </c>
      <c r="C4197" s="202" t="s">
        <v>2</v>
      </c>
      <c r="D4197" s="369">
        <v>175.3</v>
      </c>
    </row>
    <row r="4198" spans="1:4" ht="13.5">
      <c r="A4198" s="202">
        <v>92681</v>
      </c>
      <c r="B4198" s="202" t="s">
        <v>5602</v>
      </c>
      <c r="C4198" s="202" t="s">
        <v>2</v>
      </c>
      <c r="D4198" s="369">
        <v>53.63</v>
      </c>
    </row>
    <row r="4199" spans="1:4" ht="13.5">
      <c r="A4199" s="202">
        <v>92682</v>
      </c>
      <c r="B4199" s="202" t="s">
        <v>5603</v>
      </c>
      <c r="C4199" s="202" t="s">
        <v>2</v>
      </c>
      <c r="D4199" s="369">
        <v>68.16</v>
      </c>
    </row>
    <row r="4200" spans="1:4" ht="13.5">
      <c r="A4200" s="202">
        <v>92683</v>
      </c>
      <c r="B4200" s="202" t="s">
        <v>5604</v>
      </c>
      <c r="C4200" s="202" t="s">
        <v>2</v>
      </c>
      <c r="D4200" s="369">
        <v>80.02</v>
      </c>
    </row>
    <row r="4201" spans="1:4" ht="13.5">
      <c r="A4201" s="202">
        <v>92684</v>
      </c>
      <c r="B4201" s="202" t="s">
        <v>5605</v>
      </c>
      <c r="C4201" s="202" t="s">
        <v>2</v>
      </c>
      <c r="D4201" s="369">
        <v>109.87</v>
      </c>
    </row>
    <row r="4202" spans="1:4" ht="13.5">
      <c r="A4202" s="202">
        <v>92685</v>
      </c>
      <c r="B4202" s="202" t="s">
        <v>5606</v>
      </c>
      <c r="C4202" s="202" t="s">
        <v>2</v>
      </c>
      <c r="D4202" s="369">
        <v>180.14</v>
      </c>
    </row>
    <row r="4203" spans="1:4" ht="13.5">
      <c r="A4203" s="202">
        <v>92686</v>
      </c>
      <c r="B4203" s="202" t="s">
        <v>5607</v>
      </c>
      <c r="C4203" s="202" t="s">
        <v>2</v>
      </c>
      <c r="D4203" s="369">
        <v>231.57</v>
      </c>
    </row>
    <row r="4204" spans="1:4" ht="13.5">
      <c r="A4204" s="202">
        <v>92692</v>
      </c>
      <c r="B4204" s="202" t="s">
        <v>5608</v>
      </c>
      <c r="C4204" s="202" t="s">
        <v>2</v>
      </c>
      <c r="D4204" s="369">
        <v>14.83</v>
      </c>
    </row>
    <row r="4205" spans="1:4" ht="13.5">
      <c r="A4205" s="202">
        <v>92693</v>
      </c>
      <c r="B4205" s="202" t="s">
        <v>5609</v>
      </c>
      <c r="C4205" s="202" t="s">
        <v>2</v>
      </c>
      <c r="D4205" s="369">
        <v>15.29</v>
      </c>
    </row>
    <row r="4206" spans="1:4" ht="13.5">
      <c r="A4206" s="202">
        <v>92694</v>
      </c>
      <c r="B4206" s="202" t="s">
        <v>5610</v>
      </c>
      <c r="C4206" s="202" t="s">
        <v>2</v>
      </c>
      <c r="D4206" s="369">
        <v>23.34</v>
      </c>
    </row>
    <row r="4207" spans="1:4" ht="13.5">
      <c r="A4207" s="202">
        <v>92695</v>
      </c>
      <c r="B4207" s="202" t="s">
        <v>5611</v>
      </c>
      <c r="C4207" s="202" t="s">
        <v>2</v>
      </c>
      <c r="D4207" s="369">
        <v>23.8</v>
      </c>
    </row>
    <row r="4208" spans="1:4" ht="13.5">
      <c r="A4208" s="202">
        <v>92696</v>
      </c>
      <c r="B4208" s="202" t="s">
        <v>5612</v>
      </c>
      <c r="C4208" s="202" t="s">
        <v>2</v>
      </c>
      <c r="D4208" s="369">
        <v>36.49</v>
      </c>
    </row>
    <row r="4209" spans="1:4" ht="13.5">
      <c r="A4209" s="202">
        <v>92697</v>
      </c>
      <c r="B4209" s="202" t="s">
        <v>5613</v>
      </c>
      <c r="C4209" s="202" t="s">
        <v>2</v>
      </c>
      <c r="D4209" s="369">
        <v>38.549999999999997</v>
      </c>
    </row>
    <row r="4210" spans="1:4" ht="13.5">
      <c r="A4210" s="202">
        <v>92698</v>
      </c>
      <c r="B4210" s="202" t="s">
        <v>5614</v>
      </c>
      <c r="C4210" s="202" t="s">
        <v>2</v>
      </c>
      <c r="D4210" s="369">
        <v>21.92</v>
      </c>
    </row>
    <row r="4211" spans="1:4" ht="13.5">
      <c r="A4211" s="202">
        <v>92699</v>
      </c>
      <c r="B4211" s="202" t="s">
        <v>5615</v>
      </c>
      <c r="C4211" s="202" t="s">
        <v>2</v>
      </c>
      <c r="D4211" s="369">
        <v>20.43</v>
      </c>
    </row>
    <row r="4212" spans="1:4" ht="13.5">
      <c r="A4212" s="202">
        <v>92700</v>
      </c>
      <c r="B4212" s="202" t="s">
        <v>5616</v>
      </c>
      <c r="C4212" s="202" t="s">
        <v>2</v>
      </c>
      <c r="D4212" s="369">
        <v>35.57</v>
      </c>
    </row>
    <row r="4213" spans="1:4" ht="13.5">
      <c r="A4213" s="202">
        <v>92701</v>
      </c>
      <c r="B4213" s="202" t="s">
        <v>5617</v>
      </c>
      <c r="C4213" s="202" t="s">
        <v>2</v>
      </c>
      <c r="D4213" s="369">
        <v>33.35</v>
      </c>
    </row>
    <row r="4214" spans="1:4" ht="13.5">
      <c r="A4214" s="202">
        <v>92702</v>
      </c>
      <c r="B4214" s="202" t="s">
        <v>5618</v>
      </c>
      <c r="C4214" s="202" t="s">
        <v>2</v>
      </c>
      <c r="D4214" s="369">
        <v>55.44</v>
      </c>
    </row>
    <row r="4215" spans="1:4" ht="13.5">
      <c r="A4215" s="202">
        <v>92703</v>
      </c>
      <c r="B4215" s="202" t="s">
        <v>5619</v>
      </c>
      <c r="C4215" s="202" t="s">
        <v>2</v>
      </c>
      <c r="D4215" s="369">
        <v>52.7</v>
      </c>
    </row>
    <row r="4216" spans="1:4" ht="13.5">
      <c r="A4216" s="202">
        <v>92704</v>
      </c>
      <c r="B4216" s="202" t="s">
        <v>5620</v>
      </c>
      <c r="C4216" s="202" t="s">
        <v>2</v>
      </c>
      <c r="D4216" s="369">
        <v>27.51</v>
      </c>
    </row>
    <row r="4217" spans="1:4" ht="13.5">
      <c r="A4217" s="202">
        <v>92705</v>
      </c>
      <c r="B4217" s="202" t="s">
        <v>5621</v>
      </c>
      <c r="C4217" s="202" t="s">
        <v>2</v>
      </c>
      <c r="D4217" s="369">
        <v>44.01</v>
      </c>
    </row>
    <row r="4218" spans="1:4" ht="13.5">
      <c r="A4218" s="202">
        <v>92706</v>
      </c>
      <c r="B4218" s="202" t="s">
        <v>5622</v>
      </c>
      <c r="C4218" s="202" t="s">
        <v>2</v>
      </c>
      <c r="D4218" s="369">
        <v>71.25</v>
      </c>
    </row>
    <row r="4219" spans="1:4" ht="13.5">
      <c r="A4219" s="202">
        <v>92889</v>
      </c>
      <c r="B4219" s="202" t="s">
        <v>5623</v>
      </c>
      <c r="C4219" s="202" t="s">
        <v>2</v>
      </c>
      <c r="D4219" s="369">
        <v>145.41999999999999</v>
      </c>
    </row>
    <row r="4220" spans="1:4" ht="13.5">
      <c r="A4220" s="202">
        <v>92890</v>
      </c>
      <c r="B4220" s="202" t="s">
        <v>5624</v>
      </c>
      <c r="C4220" s="202" t="s">
        <v>2</v>
      </c>
      <c r="D4220" s="369">
        <v>222.71</v>
      </c>
    </row>
    <row r="4221" spans="1:4" ht="13.5">
      <c r="A4221" s="202">
        <v>92891</v>
      </c>
      <c r="B4221" s="202" t="s">
        <v>5625</v>
      </c>
      <c r="C4221" s="202" t="s">
        <v>2</v>
      </c>
      <c r="D4221" s="369">
        <v>328.85</v>
      </c>
    </row>
    <row r="4222" spans="1:4" ht="13.5">
      <c r="A4222" s="202">
        <v>92892</v>
      </c>
      <c r="B4222" s="202" t="s">
        <v>5626</v>
      </c>
      <c r="C4222" s="202" t="s">
        <v>2</v>
      </c>
      <c r="D4222" s="369">
        <v>61.1</v>
      </c>
    </row>
    <row r="4223" spans="1:4" ht="13.5">
      <c r="A4223" s="202">
        <v>92893</v>
      </c>
      <c r="B4223" s="202" t="s">
        <v>5627</v>
      </c>
      <c r="C4223" s="202" t="s">
        <v>2</v>
      </c>
      <c r="D4223" s="369">
        <v>88.27</v>
      </c>
    </row>
    <row r="4224" spans="1:4" ht="13.5">
      <c r="A4224" s="202">
        <v>92894</v>
      </c>
      <c r="B4224" s="202" t="s">
        <v>5628</v>
      </c>
      <c r="C4224" s="202" t="s">
        <v>2</v>
      </c>
      <c r="D4224" s="369">
        <v>105.89</v>
      </c>
    </row>
    <row r="4225" spans="1:4" ht="13.5">
      <c r="A4225" s="202">
        <v>92895</v>
      </c>
      <c r="B4225" s="202" t="s">
        <v>5629</v>
      </c>
      <c r="C4225" s="202" t="s">
        <v>2</v>
      </c>
      <c r="D4225" s="369">
        <v>145.38</v>
      </c>
    </row>
    <row r="4226" spans="1:4" ht="13.5">
      <c r="A4226" s="202">
        <v>92896</v>
      </c>
      <c r="B4226" s="202" t="s">
        <v>5630</v>
      </c>
      <c r="C4226" s="202" t="s">
        <v>2</v>
      </c>
      <c r="D4226" s="369">
        <v>224.36</v>
      </c>
    </row>
    <row r="4227" spans="1:4" ht="13.5">
      <c r="A4227" s="202">
        <v>92897</v>
      </c>
      <c r="B4227" s="202" t="s">
        <v>5631</v>
      </c>
      <c r="C4227" s="202" t="s">
        <v>2</v>
      </c>
      <c r="D4227" s="369">
        <v>332.24</v>
      </c>
    </row>
    <row r="4228" spans="1:4" ht="13.5">
      <c r="A4228" s="202">
        <v>92898</v>
      </c>
      <c r="B4228" s="202" t="s">
        <v>5632</v>
      </c>
      <c r="C4228" s="202" t="s">
        <v>2</v>
      </c>
      <c r="D4228" s="369">
        <v>51.95</v>
      </c>
    </row>
    <row r="4229" spans="1:4" ht="13.5">
      <c r="A4229" s="202">
        <v>92899</v>
      </c>
      <c r="B4229" s="202" t="s">
        <v>5633</v>
      </c>
      <c r="C4229" s="202" t="s">
        <v>2</v>
      </c>
      <c r="D4229" s="369">
        <v>77.86</v>
      </c>
    </row>
    <row r="4230" spans="1:4" ht="13.5">
      <c r="A4230" s="202">
        <v>92900</v>
      </c>
      <c r="B4230" s="202" t="s">
        <v>5634</v>
      </c>
      <c r="C4230" s="202" t="s">
        <v>2</v>
      </c>
      <c r="D4230" s="369">
        <v>94.03</v>
      </c>
    </row>
    <row r="4231" spans="1:4" ht="13.5">
      <c r="A4231" s="202">
        <v>92901</v>
      </c>
      <c r="B4231" s="202" t="s">
        <v>5635</v>
      </c>
      <c r="C4231" s="202" t="s">
        <v>2</v>
      </c>
      <c r="D4231" s="369">
        <v>131.72999999999999</v>
      </c>
    </row>
    <row r="4232" spans="1:4" ht="13.5">
      <c r="A4232" s="202">
        <v>92902</v>
      </c>
      <c r="B4232" s="202" t="s">
        <v>5636</v>
      </c>
      <c r="C4232" s="202" t="s">
        <v>2</v>
      </c>
      <c r="D4232" s="369">
        <v>207.98</v>
      </c>
    </row>
    <row r="4233" spans="1:4" ht="13.5">
      <c r="A4233" s="202">
        <v>92903</v>
      </c>
      <c r="B4233" s="202" t="s">
        <v>5637</v>
      </c>
      <c r="C4233" s="202" t="s">
        <v>2</v>
      </c>
      <c r="D4233" s="369">
        <v>313.20999999999998</v>
      </c>
    </row>
    <row r="4234" spans="1:4" ht="13.5">
      <c r="A4234" s="202">
        <v>92904</v>
      </c>
      <c r="B4234" s="202" t="s">
        <v>5638</v>
      </c>
      <c r="C4234" s="202" t="s">
        <v>2</v>
      </c>
      <c r="D4234" s="369">
        <v>35.64</v>
      </c>
    </row>
    <row r="4235" spans="1:4" ht="13.5">
      <c r="A4235" s="202">
        <v>92905</v>
      </c>
      <c r="B4235" s="202" t="s">
        <v>5639</v>
      </c>
      <c r="C4235" s="202" t="s">
        <v>2</v>
      </c>
      <c r="D4235" s="369">
        <v>50.5</v>
      </c>
    </row>
    <row r="4236" spans="1:4" ht="13.5">
      <c r="A4236" s="202">
        <v>92906</v>
      </c>
      <c r="B4236" s="202" t="s">
        <v>5640</v>
      </c>
      <c r="C4236" s="202" t="s">
        <v>2</v>
      </c>
      <c r="D4236" s="369">
        <v>60.72</v>
      </c>
    </row>
    <row r="4237" spans="1:4" ht="13.5">
      <c r="A4237" s="202">
        <v>92907</v>
      </c>
      <c r="B4237" s="202" t="s">
        <v>5641</v>
      </c>
      <c r="C4237" s="202" t="s">
        <v>2</v>
      </c>
      <c r="D4237" s="369">
        <v>75.260000000000005</v>
      </c>
    </row>
    <row r="4238" spans="1:4" ht="13.5">
      <c r="A4238" s="202">
        <v>92908</v>
      </c>
      <c r="B4238" s="202" t="s">
        <v>5642</v>
      </c>
      <c r="C4238" s="202" t="s">
        <v>2</v>
      </c>
      <c r="D4238" s="369">
        <v>75.260000000000005</v>
      </c>
    </row>
    <row r="4239" spans="1:4" ht="13.5">
      <c r="A4239" s="202">
        <v>92909</v>
      </c>
      <c r="B4239" s="202" t="s">
        <v>5643</v>
      </c>
      <c r="C4239" s="202" t="s">
        <v>2</v>
      </c>
      <c r="D4239" s="369">
        <v>75.260000000000005</v>
      </c>
    </row>
    <row r="4240" spans="1:4" ht="13.5">
      <c r="A4240" s="202">
        <v>92910</v>
      </c>
      <c r="B4240" s="202" t="s">
        <v>5644</v>
      </c>
      <c r="C4240" s="202" t="s">
        <v>2</v>
      </c>
      <c r="D4240" s="369">
        <v>110.97</v>
      </c>
    </row>
    <row r="4241" spans="1:4" ht="13.5">
      <c r="A4241" s="202">
        <v>92911</v>
      </c>
      <c r="B4241" s="202" t="s">
        <v>5645</v>
      </c>
      <c r="C4241" s="202" t="s">
        <v>2</v>
      </c>
      <c r="D4241" s="369">
        <v>110.97</v>
      </c>
    </row>
    <row r="4242" spans="1:4" ht="13.5">
      <c r="A4242" s="202">
        <v>92912</v>
      </c>
      <c r="B4242" s="202" t="s">
        <v>5646</v>
      </c>
      <c r="C4242" s="202" t="s">
        <v>2</v>
      </c>
      <c r="D4242" s="369">
        <v>150.96</v>
      </c>
    </row>
    <row r="4243" spans="1:4" ht="13.5">
      <c r="A4243" s="202">
        <v>92913</v>
      </c>
      <c r="B4243" s="202" t="s">
        <v>5647</v>
      </c>
      <c r="C4243" s="202" t="s">
        <v>2</v>
      </c>
      <c r="D4243" s="369">
        <v>153.77000000000001</v>
      </c>
    </row>
    <row r="4244" spans="1:4" ht="13.5">
      <c r="A4244" s="202">
        <v>92914</v>
      </c>
      <c r="B4244" s="202" t="s">
        <v>5648</v>
      </c>
      <c r="C4244" s="202" t="s">
        <v>2</v>
      </c>
      <c r="D4244" s="369">
        <v>153.77000000000001</v>
      </c>
    </row>
    <row r="4245" spans="1:4" ht="13.5">
      <c r="A4245" s="202">
        <v>92918</v>
      </c>
      <c r="B4245" s="202" t="s">
        <v>5649</v>
      </c>
      <c r="C4245" s="202" t="s">
        <v>2</v>
      </c>
      <c r="D4245" s="369">
        <v>38.76</v>
      </c>
    </row>
    <row r="4246" spans="1:4" ht="13.5">
      <c r="A4246" s="202">
        <v>92920</v>
      </c>
      <c r="B4246" s="202" t="s">
        <v>5650</v>
      </c>
      <c r="C4246" s="202" t="s">
        <v>2</v>
      </c>
      <c r="D4246" s="369">
        <v>39.049999999999997</v>
      </c>
    </row>
    <row r="4247" spans="1:4" ht="13.5">
      <c r="A4247" s="202">
        <v>92925</v>
      </c>
      <c r="B4247" s="202" t="s">
        <v>5651</v>
      </c>
      <c r="C4247" s="202" t="s">
        <v>2</v>
      </c>
      <c r="D4247" s="369">
        <v>48.59</v>
      </c>
    </row>
    <row r="4248" spans="1:4" ht="13.5">
      <c r="A4248" s="202">
        <v>92926</v>
      </c>
      <c r="B4248" s="202" t="s">
        <v>5652</v>
      </c>
      <c r="C4248" s="202" t="s">
        <v>2</v>
      </c>
      <c r="D4248" s="369">
        <v>48.58</v>
      </c>
    </row>
    <row r="4249" spans="1:4" ht="13.5">
      <c r="A4249" s="202">
        <v>92927</v>
      </c>
      <c r="B4249" s="202" t="s">
        <v>5653</v>
      </c>
      <c r="C4249" s="202" t="s">
        <v>2</v>
      </c>
      <c r="D4249" s="369">
        <v>48.58</v>
      </c>
    </row>
    <row r="4250" spans="1:4" ht="13.5">
      <c r="A4250" s="202">
        <v>92928</v>
      </c>
      <c r="B4250" s="202" t="s">
        <v>5654</v>
      </c>
      <c r="C4250" s="202" t="s">
        <v>2</v>
      </c>
      <c r="D4250" s="369">
        <v>55.77</v>
      </c>
    </row>
    <row r="4251" spans="1:4" ht="13.5">
      <c r="A4251" s="202">
        <v>92929</v>
      </c>
      <c r="B4251" s="202" t="s">
        <v>5655</v>
      </c>
      <c r="C4251" s="202" t="s">
        <v>2</v>
      </c>
      <c r="D4251" s="369">
        <v>55.77</v>
      </c>
    </row>
    <row r="4252" spans="1:4" ht="13.5">
      <c r="A4252" s="202">
        <v>92930</v>
      </c>
      <c r="B4252" s="202" t="s">
        <v>5656</v>
      </c>
      <c r="C4252" s="202" t="s">
        <v>2</v>
      </c>
      <c r="D4252" s="369">
        <v>55.77</v>
      </c>
    </row>
    <row r="4253" spans="1:4" ht="13.5">
      <c r="A4253" s="202">
        <v>92931</v>
      </c>
      <c r="B4253" s="202" t="s">
        <v>5657</v>
      </c>
      <c r="C4253" s="202" t="s">
        <v>2</v>
      </c>
      <c r="D4253" s="369">
        <v>75.22</v>
      </c>
    </row>
    <row r="4254" spans="1:4" ht="13.5">
      <c r="A4254" s="202">
        <v>92932</v>
      </c>
      <c r="B4254" s="202" t="s">
        <v>5658</v>
      </c>
      <c r="C4254" s="202" t="s">
        <v>2</v>
      </c>
      <c r="D4254" s="369">
        <v>75.22</v>
      </c>
    </row>
    <row r="4255" spans="1:4" ht="13.5">
      <c r="A4255" s="202">
        <v>92933</v>
      </c>
      <c r="B4255" s="202" t="s">
        <v>5659</v>
      </c>
      <c r="C4255" s="202" t="s">
        <v>2</v>
      </c>
      <c r="D4255" s="369">
        <v>75.22</v>
      </c>
    </row>
    <row r="4256" spans="1:4" ht="13.5">
      <c r="A4256" s="202">
        <v>92934</v>
      </c>
      <c r="B4256" s="202" t="s">
        <v>5660</v>
      </c>
      <c r="C4256" s="202" t="s">
        <v>2</v>
      </c>
      <c r="D4256" s="369">
        <v>112.62</v>
      </c>
    </row>
    <row r="4257" spans="1:4" ht="13.5">
      <c r="A4257" s="202">
        <v>92935</v>
      </c>
      <c r="B4257" s="202" t="s">
        <v>5661</v>
      </c>
      <c r="C4257" s="202" t="s">
        <v>2</v>
      </c>
      <c r="D4257" s="369">
        <v>112.62</v>
      </c>
    </row>
    <row r="4258" spans="1:4" ht="13.5">
      <c r="A4258" s="202">
        <v>92936</v>
      </c>
      <c r="B4258" s="202" t="s">
        <v>5662</v>
      </c>
      <c r="C4258" s="202" t="s">
        <v>2</v>
      </c>
      <c r="D4258" s="369">
        <v>157.16</v>
      </c>
    </row>
    <row r="4259" spans="1:4" ht="13.5">
      <c r="A4259" s="202">
        <v>92937</v>
      </c>
      <c r="B4259" s="202" t="s">
        <v>5663</v>
      </c>
      <c r="C4259" s="202" t="s">
        <v>2</v>
      </c>
      <c r="D4259" s="369">
        <v>157.16</v>
      </c>
    </row>
    <row r="4260" spans="1:4" ht="13.5">
      <c r="A4260" s="202">
        <v>92938</v>
      </c>
      <c r="B4260" s="202" t="s">
        <v>5664</v>
      </c>
      <c r="C4260" s="202" t="s">
        <v>2</v>
      </c>
      <c r="D4260" s="369">
        <v>29.61</v>
      </c>
    </row>
    <row r="4261" spans="1:4" ht="13.5">
      <c r="A4261" s="202">
        <v>92939</v>
      </c>
      <c r="B4261" s="202" t="s">
        <v>5665</v>
      </c>
      <c r="C4261" s="202" t="s">
        <v>2</v>
      </c>
      <c r="D4261" s="369">
        <v>29.9</v>
      </c>
    </row>
    <row r="4262" spans="1:4" ht="13.5">
      <c r="A4262" s="202">
        <v>92940</v>
      </c>
      <c r="B4262" s="202" t="s">
        <v>5666</v>
      </c>
      <c r="C4262" s="202" t="s">
        <v>2</v>
      </c>
      <c r="D4262" s="369">
        <v>38.18</v>
      </c>
    </row>
    <row r="4263" spans="1:4" ht="13.5">
      <c r="A4263" s="202">
        <v>92941</v>
      </c>
      <c r="B4263" s="202" t="s">
        <v>5667</v>
      </c>
      <c r="C4263" s="202" t="s">
        <v>2</v>
      </c>
      <c r="D4263" s="369">
        <v>38.17</v>
      </c>
    </row>
    <row r="4264" spans="1:4" ht="13.5">
      <c r="A4264" s="202">
        <v>92942</v>
      </c>
      <c r="B4264" s="202" t="s">
        <v>5668</v>
      </c>
      <c r="C4264" s="202" t="s">
        <v>2</v>
      </c>
      <c r="D4264" s="369">
        <v>38.17</v>
      </c>
    </row>
    <row r="4265" spans="1:4" ht="13.5">
      <c r="A4265" s="202">
        <v>92943</v>
      </c>
      <c r="B4265" s="202" t="s">
        <v>5669</v>
      </c>
      <c r="C4265" s="202" t="s">
        <v>2</v>
      </c>
      <c r="D4265" s="369">
        <v>43.91</v>
      </c>
    </row>
    <row r="4266" spans="1:4" ht="13.5">
      <c r="A4266" s="202">
        <v>92944</v>
      </c>
      <c r="B4266" s="202" t="s">
        <v>5670</v>
      </c>
      <c r="C4266" s="202" t="s">
        <v>2</v>
      </c>
      <c r="D4266" s="369">
        <v>43.91</v>
      </c>
    </row>
    <row r="4267" spans="1:4" ht="13.5">
      <c r="A4267" s="202">
        <v>92945</v>
      </c>
      <c r="B4267" s="202" t="s">
        <v>5671</v>
      </c>
      <c r="C4267" s="202" t="s">
        <v>2</v>
      </c>
      <c r="D4267" s="369">
        <v>43.91</v>
      </c>
    </row>
    <row r="4268" spans="1:4" ht="13.5">
      <c r="A4268" s="202">
        <v>92946</v>
      </c>
      <c r="B4268" s="202" t="s">
        <v>5672</v>
      </c>
      <c r="C4268" s="202" t="s">
        <v>2</v>
      </c>
      <c r="D4268" s="369">
        <v>61.57</v>
      </c>
    </row>
    <row r="4269" spans="1:4" ht="13.5">
      <c r="A4269" s="202">
        <v>92947</v>
      </c>
      <c r="B4269" s="202" t="s">
        <v>5673</v>
      </c>
      <c r="C4269" s="202" t="s">
        <v>2</v>
      </c>
      <c r="D4269" s="369">
        <v>61.57</v>
      </c>
    </row>
    <row r="4270" spans="1:4" ht="13.5">
      <c r="A4270" s="202">
        <v>92948</v>
      </c>
      <c r="B4270" s="202" t="s">
        <v>5674</v>
      </c>
      <c r="C4270" s="202" t="s">
        <v>2</v>
      </c>
      <c r="D4270" s="369">
        <v>61.57</v>
      </c>
    </row>
    <row r="4271" spans="1:4" ht="13.5">
      <c r="A4271" s="202">
        <v>92949</v>
      </c>
      <c r="B4271" s="202" t="s">
        <v>5675</v>
      </c>
      <c r="C4271" s="202" t="s">
        <v>2</v>
      </c>
      <c r="D4271" s="369">
        <v>96.24</v>
      </c>
    </row>
    <row r="4272" spans="1:4" ht="13.5">
      <c r="A4272" s="202">
        <v>92950</v>
      </c>
      <c r="B4272" s="202" t="s">
        <v>5676</v>
      </c>
      <c r="C4272" s="202" t="s">
        <v>2</v>
      </c>
      <c r="D4272" s="369">
        <v>96.24</v>
      </c>
    </row>
    <row r="4273" spans="1:4" ht="13.5">
      <c r="A4273" s="202">
        <v>92951</v>
      </c>
      <c r="B4273" s="202" t="s">
        <v>5677</v>
      </c>
      <c r="C4273" s="202" t="s">
        <v>2</v>
      </c>
      <c r="D4273" s="369">
        <v>138.13</v>
      </c>
    </row>
    <row r="4274" spans="1:4" ht="13.5">
      <c r="A4274" s="202">
        <v>92952</v>
      </c>
      <c r="B4274" s="202" t="s">
        <v>5678</v>
      </c>
      <c r="C4274" s="202" t="s">
        <v>2</v>
      </c>
      <c r="D4274" s="369">
        <v>138.13</v>
      </c>
    </row>
    <row r="4275" spans="1:4" ht="13.5">
      <c r="A4275" s="202">
        <v>92953</v>
      </c>
      <c r="B4275" s="202" t="s">
        <v>5679</v>
      </c>
      <c r="C4275" s="202" t="s">
        <v>2</v>
      </c>
      <c r="D4275" s="369">
        <v>25.29</v>
      </c>
    </row>
    <row r="4276" spans="1:4" ht="13.5">
      <c r="A4276" s="202">
        <v>93050</v>
      </c>
      <c r="B4276" s="202" t="s">
        <v>9475</v>
      </c>
      <c r="C4276" s="202" t="s">
        <v>2</v>
      </c>
      <c r="D4276" s="369">
        <v>10.58</v>
      </c>
    </row>
    <row r="4277" spans="1:4" ht="13.5">
      <c r="A4277" s="202">
        <v>93052</v>
      </c>
      <c r="B4277" s="202" t="s">
        <v>9477</v>
      </c>
      <c r="C4277" s="202" t="s">
        <v>2</v>
      </c>
      <c r="D4277" s="369">
        <v>479.87</v>
      </c>
    </row>
    <row r="4278" spans="1:4" ht="13.5">
      <c r="A4278" s="202">
        <v>93054</v>
      </c>
      <c r="B4278" s="202" t="s">
        <v>9478</v>
      </c>
      <c r="C4278" s="202" t="s">
        <v>2</v>
      </c>
      <c r="D4278" s="369">
        <v>20.93</v>
      </c>
    </row>
    <row r="4279" spans="1:4" ht="13.5">
      <c r="A4279" s="202">
        <v>93055</v>
      </c>
      <c r="B4279" s="202" t="s">
        <v>9479</v>
      </c>
      <c r="C4279" s="202" t="s">
        <v>2</v>
      </c>
      <c r="D4279" s="369">
        <v>41.66</v>
      </c>
    </row>
    <row r="4280" spans="1:4" ht="13.5">
      <c r="A4280" s="202">
        <v>93056</v>
      </c>
      <c r="B4280" s="202" t="s">
        <v>9480</v>
      </c>
      <c r="C4280" s="202" t="s">
        <v>2</v>
      </c>
      <c r="D4280" s="369">
        <v>15.79</v>
      </c>
    </row>
    <row r="4281" spans="1:4" ht="13.5">
      <c r="A4281" s="202">
        <v>93057</v>
      </c>
      <c r="B4281" s="202" t="s">
        <v>9481</v>
      </c>
      <c r="C4281" s="202" t="s">
        <v>2</v>
      </c>
      <c r="D4281" s="369">
        <v>13.13</v>
      </c>
    </row>
    <row r="4282" spans="1:4" ht="13.5">
      <c r="A4282" s="202">
        <v>93058</v>
      </c>
      <c r="B4282" s="202" t="s">
        <v>9482</v>
      </c>
      <c r="C4282" s="202" t="s">
        <v>2</v>
      </c>
      <c r="D4282" s="369">
        <v>527.96</v>
      </c>
    </row>
    <row r="4283" spans="1:4" ht="13.5">
      <c r="A4283" s="202">
        <v>93059</v>
      </c>
      <c r="B4283" s="202" t="s">
        <v>9483</v>
      </c>
      <c r="C4283" s="202" t="s">
        <v>2</v>
      </c>
      <c r="D4283" s="369">
        <v>27.24</v>
      </c>
    </row>
    <row r="4284" spans="1:4" ht="13.5">
      <c r="A4284" s="202">
        <v>93060</v>
      </c>
      <c r="B4284" s="202" t="s">
        <v>9484</v>
      </c>
      <c r="C4284" s="202" t="s">
        <v>2</v>
      </c>
      <c r="D4284" s="369">
        <v>72.930000000000007</v>
      </c>
    </row>
    <row r="4285" spans="1:4" ht="13.5">
      <c r="A4285" s="202">
        <v>93061</v>
      </c>
      <c r="B4285" s="202" t="s">
        <v>9485</v>
      </c>
      <c r="C4285" s="202" t="s">
        <v>2</v>
      </c>
      <c r="D4285" s="369">
        <v>29.79</v>
      </c>
    </row>
    <row r="4286" spans="1:4" ht="13.5">
      <c r="A4286" s="202">
        <v>93062</v>
      </c>
      <c r="B4286" s="202" t="s">
        <v>9486</v>
      </c>
      <c r="C4286" s="202" t="s">
        <v>2</v>
      </c>
      <c r="D4286" s="369">
        <v>25.15</v>
      </c>
    </row>
    <row r="4287" spans="1:4" ht="13.5">
      <c r="A4287" s="202">
        <v>93063</v>
      </c>
      <c r="B4287" s="202" t="s">
        <v>9487</v>
      </c>
      <c r="C4287" s="202" t="s">
        <v>2</v>
      </c>
      <c r="D4287" s="369">
        <v>605.04</v>
      </c>
    </row>
    <row r="4288" spans="1:4" ht="13.5">
      <c r="A4288" s="202">
        <v>93064</v>
      </c>
      <c r="B4288" s="202" t="s">
        <v>9488</v>
      </c>
      <c r="C4288" s="202" t="s">
        <v>2</v>
      </c>
      <c r="D4288" s="369">
        <v>45.63</v>
      </c>
    </row>
    <row r="4289" spans="1:4" ht="13.5">
      <c r="A4289" s="202">
        <v>93065</v>
      </c>
      <c r="B4289" s="202" t="s">
        <v>9489</v>
      </c>
      <c r="C4289" s="202" t="s">
        <v>2</v>
      </c>
      <c r="D4289" s="369">
        <v>40.97</v>
      </c>
    </row>
    <row r="4290" spans="1:4" ht="13.5">
      <c r="A4290" s="202">
        <v>93066</v>
      </c>
      <c r="B4290" s="202" t="s">
        <v>9490</v>
      </c>
      <c r="C4290" s="202" t="s">
        <v>2</v>
      </c>
      <c r="D4290" s="369">
        <v>759.3</v>
      </c>
    </row>
    <row r="4291" spans="1:4" ht="13.5">
      <c r="A4291" s="202">
        <v>93067</v>
      </c>
      <c r="B4291" s="202" t="s">
        <v>9491</v>
      </c>
      <c r="C4291" s="202" t="s">
        <v>2</v>
      </c>
      <c r="D4291" s="369">
        <v>67.78</v>
      </c>
    </row>
    <row r="4292" spans="1:4" ht="13.5">
      <c r="A4292" s="202">
        <v>93068</v>
      </c>
      <c r="B4292" s="202" t="s">
        <v>9492</v>
      </c>
      <c r="C4292" s="202" t="s">
        <v>2</v>
      </c>
      <c r="D4292" s="369">
        <v>57.66</v>
      </c>
    </row>
    <row r="4293" spans="1:4" ht="13.5">
      <c r="A4293" s="202">
        <v>93069</v>
      </c>
      <c r="B4293" s="202" t="s">
        <v>9494</v>
      </c>
      <c r="C4293" s="202" t="s">
        <v>2</v>
      </c>
      <c r="D4293" s="370">
        <v>1052.46</v>
      </c>
    </row>
    <row r="4294" spans="1:4" ht="13.5">
      <c r="A4294" s="202">
        <v>93070</v>
      </c>
      <c r="B4294" s="202" t="s">
        <v>9495</v>
      </c>
      <c r="C4294" s="202" t="s">
        <v>2</v>
      </c>
      <c r="D4294" s="369">
        <v>170.45</v>
      </c>
    </row>
    <row r="4295" spans="1:4" ht="13.5">
      <c r="A4295" s="202">
        <v>93071</v>
      </c>
      <c r="B4295" s="202" t="s">
        <v>9496</v>
      </c>
      <c r="C4295" s="202" t="s">
        <v>2</v>
      </c>
      <c r="D4295" s="369">
        <v>156.69999999999999</v>
      </c>
    </row>
    <row r="4296" spans="1:4" ht="13.5">
      <c r="A4296" s="202">
        <v>93072</v>
      </c>
      <c r="B4296" s="202" t="s">
        <v>9497</v>
      </c>
      <c r="C4296" s="202" t="s">
        <v>2</v>
      </c>
      <c r="D4296" s="370">
        <v>1388.92</v>
      </c>
    </row>
    <row r="4297" spans="1:4" ht="13.5">
      <c r="A4297" s="202">
        <v>93074</v>
      </c>
      <c r="B4297" s="202" t="s">
        <v>9498</v>
      </c>
      <c r="C4297" s="202" t="s">
        <v>2</v>
      </c>
      <c r="D4297" s="369">
        <v>12.84</v>
      </c>
    </row>
    <row r="4298" spans="1:4" ht="13.5">
      <c r="A4298" s="202">
        <v>93075</v>
      </c>
      <c r="B4298" s="202" t="s">
        <v>9499</v>
      </c>
      <c r="C4298" s="202" t="s">
        <v>2</v>
      </c>
      <c r="D4298" s="369">
        <v>18.53</v>
      </c>
    </row>
    <row r="4299" spans="1:4" ht="13.5">
      <c r="A4299" s="202">
        <v>93076</v>
      </c>
      <c r="B4299" s="202" t="s">
        <v>9500</v>
      </c>
      <c r="C4299" s="202" t="s">
        <v>2</v>
      </c>
      <c r="D4299" s="369">
        <v>20.27</v>
      </c>
    </row>
    <row r="4300" spans="1:4" ht="13.5">
      <c r="A4300" s="202">
        <v>93077</v>
      </c>
      <c r="B4300" s="202" t="s">
        <v>9501</v>
      </c>
      <c r="C4300" s="202" t="s">
        <v>2</v>
      </c>
      <c r="D4300" s="369">
        <v>26.1</v>
      </c>
    </row>
    <row r="4301" spans="1:4" ht="13.5">
      <c r="A4301" s="202">
        <v>93078</v>
      </c>
      <c r="B4301" s="202" t="s">
        <v>9502</v>
      </c>
      <c r="C4301" s="202" t="s">
        <v>2</v>
      </c>
      <c r="D4301" s="369">
        <v>29.38</v>
      </c>
    </row>
    <row r="4302" spans="1:4" ht="13.5">
      <c r="A4302" s="202">
        <v>93079</v>
      </c>
      <c r="B4302" s="202" t="s">
        <v>9503</v>
      </c>
      <c r="C4302" s="202" t="s">
        <v>2</v>
      </c>
      <c r="D4302" s="369">
        <v>28.02</v>
      </c>
    </row>
    <row r="4303" spans="1:4" ht="13.5">
      <c r="A4303" s="202">
        <v>93080</v>
      </c>
      <c r="B4303" s="202" t="s">
        <v>9504</v>
      </c>
      <c r="C4303" s="202" t="s">
        <v>2</v>
      </c>
      <c r="D4303" s="369">
        <v>8.3699999999999992</v>
      </c>
    </row>
    <row r="4304" spans="1:4" ht="13.5">
      <c r="A4304" s="202">
        <v>93081</v>
      </c>
      <c r="B4304" s="202" t="s">
        <v>9505</v>
      </c>
      <c r="C4304" s="202" t="s">
        <v>2</v>
      </c>
      <c r="D4304" s="369">
        <v>17.399999999999999</v>
      </c>
    </row>
    <row r="4305" spans="1:4" ht="13.5">
      <c r="A4305" s="202">
        <v>93082</v>
      </c>
      <c r="B4305" s="202" t="s">
        <v>9506</v>
      </c>
      <c r="C4305" s="202" t="s">
        <v>2</v>
      </c>
      <c r="D4305" s="369">
        <v>22.51</v>
      </c>
    </row>
    <row r="4306" spans="1:4" ht="13.5">
      <c r="A4306" s="202">
        <v>93083</v>
      </c>
      <c r="B4306" s="202" t="s">
        <v>9507</v>
      </c>
      <c r="C4306" s="202" t="s">
        <v>2</v>
      </c>
      <c r="D4306" s="369">
        <v>415.71</v>
      </c>
    </row>
    <row r="4307" spans="1:4" ht="13.5">
      <c r="A4307" s="202">
        <v>93084</v>
      </c>
      <c r="B4307" s="202" t="s">
        <v>9508</v>
      </c>
      <c r="C4307" s="202" t="s">
        <v>2</v>
      </c>
      <c r="D4307" s="369">
        <v>13.32</v>
      </c>
    </row>
    <row r="4308" spans="1:4" ht="13.5">
      <c r="A4308" s="202">
        <v>93085</v>
      </c>
      <c r="B4308" s="202" t="s">
        <v>9509</v>
      </c>
      <c r="C4308" s="202" t="s">
        <v>2</v>
      </c>
      <c r="D4308" s="369">
        <v>14.44</v>
      </c>
    </row>
    <row r="4309" spans="1:4" ht="13.5">
      <c r="A4309" s="202">
        <v>93086</v>
      </c>
      <c r="B4309" s="202" t="s">
        <v>9510</v>
      </c>
      <c r="C4309" s="202" t="s">
        <v>2</v>
      </c>
      <c r="D4309" s="369">
        <v>482.61</v>
      </c>
    </row>
    <row r="4310" spans="1:4" ht="13.5">
      <c r="A4310" s="202">
        <v>93087</v>
      </c>
      <c r="B4310" s="202" t="s">
        <v>9511</v>
      </c>
      <c r="C4310" s="202" t="s">
        <v>2</v>
      </c>
      <c r="D4310" s="369">
        <v>18.239999999999998</v>
      </c>
    </row>
    <row r="4311" spans="1:4" ht="13.5">
      <c r="A4311" s="202">
        <v>93088</v>
      </c>
      <c r="B4311" s="202" t="s">
        <v>9512</v>
      </c>
      <c r="C4311" s="202" t="s">
        <v>2</v>
      </c>
      <c r="D4311" s="369">
        <v>22.59</v>
      </c>
    </row>
    <row r="4312" spans="1:4" ht="13.5">
      <c r="A4312" s="202">
        <v>93089</v>
      </c>
      <c r="B4312" s="202" t="s">
        <v>9513</v>
      </c>
      <c r="C4312" s="202" t="s">
        <v>2</v>
      </c>
      <c r="D4312" s="369">
        <v>44.4</v>
      </c>
    </row>
    <row r="4313" spans="1:4" ht="13.5">
      <c r="A4313" s="202">
        <v>93090</v>
      </c>
      <c r="B4313" s="202" t="s">
        <v>9514</v>
      </c>
      <c r="C4313" s="202" t="s">
        <v>2</v>
      </c>
      <c r="D4313" s="369">
        <v>18.32</v>
      </c>
    </row>
    <row r="4314" spans="1:4" ht="13.5">
      <c r="A4314" s="202">
        <v>93091</v>
      </c>
      <c r="B4314" s="202" t="s">
        <v>9515</v>
      </c>
      <c r="C4314" s="202" t="s">
        <v>2</v>
      </c>
      <c r="D4314" s="369">
        <v>15.77</v>
      </c>
    </row>
    <row r="4315" spans="1:4" ht="13.5">
      <c r="A4315" s="202">
        <v>93092</v>
      </c>
      <c r="B4315" s="202" t="s">
        <v>9516</v>
      </c>
      <c r="C4315" s="202" t="s">
        <v>2</v>
      </c>
      <c r="D4315" s="369">
        <v>530.49</v>
      </c>
    </row>
    <row r="4316" spans="1:4" ht="13.5">
      <c r="A4316" s="202">
        <v>93093</v>
      </c>
      <c r="B4316" s="202" t="s">
        <v>9517</v>
      </c>
      <c r="C4316" s="202" t="s">
        <v>2</v>
      </c>
      <c r="D4316" s="369">
        <v>28.49</v>
      </c>
    </row>
    <row r="4317" spans="1:4" ht="13.5">
      <c r="A4317" s="202">
        <v>93094</v>
      </c>
      <c r="B4317" s="202" t="s">
        <v>9518</v>
      </c>
      <c r="C4317" s="202" t="s">
        <v>2</v>
      </c>
      <c r="D4317" s="369">
        <v>75.459999999999994</v>
      </c>
    </row>
    <row r="4318" spans="1:4" ht="13.5">
      <c r="A4318" s="202">
        <v>93097</v>
      </c>
      <c r="B4318" s="202" t="s">
        <v>9519</v>
      </c>
      <c r="C4318" s="202" t="s">
        <v>2</v>
      </c>
      <c r="D4318" s="369">
        <v>13.09</v>
      </c>
    </row>
    <row r="4319" spans="1:4" ht="13.5">
      <c r="A4319" s="202">
        <v>93098</v>
      </c>
      <c r="B4319" s="202" t="s">
        <v>9520</v>
      </c>
      <c r="C4319" s="202" t="s">
        <v>2</v>
      </c>
      <c r="D4319" s="369">
        <v>18.64</v>
      </c>
    </row>
    <row r="4320" spans="1:4" ht="13.5">
      <c r="A4320" s="202">
        <v>93099</v>
      </c>
      <c r="B4320" s="202" t="s">
        <v>9521</v>
      </c>
      <c r="C4320" s="202" t="s">
        <v>2</v>
      </c>
      <c r="D4320" s="369">
        <v>23.3</v>
      </c>
    </row>
    <row r="4321" spans="1:4" ht="13.5">
      <c r="A4321" s="202">
        <v>93100</v>
      </c>
      <c r="B4321" s="202" t="s">
        <v>9523</v>
      </c>
      <c r="C4321" s="202" t="s">
        <v>2</v>
      </c>
      <c r="D4321" s="369">
        <v>27.6</v>
      </c>
    </row>
    <row r="4322" spans="1:4" ht="13.5">
      <c r="A4322" s="202">
        <v>93101</v>
      </c>
      <c r="B4322" s="202" t="s">
        <v>9524</v>
      </c>
      <c r="C4322" s="202" t="s">
        <v>2</v>
      </c>
      <c r="D4322" s="369">
        <v>30.9</v>
      </c>
    </row>
    <row r="4323" spans="1:4" ht="13.5">
      <c r="A4323" s="202">
        <v>93102</v>
      </c>
      <c r="B4323" s="202" t="s">
        <v>9525</v>
      </c>
      <c r="C4323" s="202" t="s">
        <v>2</v>
      </c>
      <c r="D4323" s="369">
        <v>33.43</v>
      </c>
    </row>
    <row r="4324" spans="1:4" ht="13.5">
      <c r="A4324" s="202">
        <v>93103</v>
      </c>
      <c r="B4324" s="202" t="s">
        <v>9526</v>
      </c>
      <c r="C4324" s="202" t="s">
        <v>2</v>
      </c>
      <c r="D4324" s="369">
        <v>8.5399999999999991</v>
      </c>
    </row>
    <row r="4325" spans="1:4" ht="13.5">
      <c r="A4325" s="202">
        <v>93104</v>
      </c>
      <c r="B4325" s="202" t="s">
        <v>9527</v>
      </c>
      <c r="C4325" s="202" t="s">
        <v>2</v>
      </c>
      <c r="D4325" s="369">
        <v>17.489999999999998</v>
      </c>
    </row>
    <row r="4326" spans="1:4" ht="13.5">
      <c r="A4326" s="202">
        <v>93105</v>
      </c>
      <c r="B4326" s="202" t="s">
        <v>9528</v>
      </c>
      <c r="C4326" s="202" t="s">
        <v>2</v>
      </c>
      <c r="D4326" s="369">
        <v>22.68</v>
      </c>
    </row>
    <row r="4327" spans="1:4" ht="13.5">
      <c r="A4327" s="202">
        <v>93106</v>
      </c>
      <c r="B4327" s="202" t="s">
        <v>9529</v>
      </c>
      <c r="C4327" s="202" t="s">
        <v>2</v>
      </c>
      <c r="D4327" s="369">
        <v>415.88</v>
      </c>
    </row>
    <row r="4328" spans="1:4" ht="13.5">
      <c r="A4328" s="202">
        <v>93107</v>
      </c>
      <c r="B4328" s="202" t="s">
        <v>9530</v>
      </c>
      <c r="C4328" s="202" t="s">
        <v>2</v>
      </c>
      <c r="D4328" s="369">
        <v>15.36</v>
      </c>
    </row>
    <row r="4329" spans="1:4" ht="13.5">
      <c r="A4329" s="202">
        <v>93108</v>
      </c>
      <c r="B4329" s="202" t="s">
        <v>9531</v>
      </c>
      <c r="C4329" s="202" t="s">
        <v>2</v>
      </c>
      <c r="D4329" s="369">
        <v>12.94</v>
      </c>
    </row>
    <row r="4330" spans="1:4" ht="13.5">
      <c r="A4330" s="202">
        <v>93109</v>
      </c>
      <c r="B4330" s="202" t="s">
        <v>9532</v>
      </c>
      <c r="C4330" s="202" t="s">
        <v>2</v>
      </c>
      <c r="D4330" s="369">
        <v>484.65</v>
      </c>
    </row>
    <row r="4331" spans="1:4" ht="13.5">
      <c r="A4331" s="202">
        <v>93110</v>
      </c>
      <c r="B4331" s="202" t="s">
        <v>9533</v>
      </c>
      <c r="C4331" s="202" t="s">
        <v>2</v>
      </c>
      <c r="D4331" s="369">
        <v>19.260000000000002</v>
      </c>
    </row>
    <row r="4332" spans="1:4" ht="13.5">
      <c r="A4332" s="202">
        <v>93111</v>
      </c>
      <c r="B4332" s="202" t="s">
        <v>9534</v>
      </c>
      <c r="C4332" s="202" t="s">
        <v>2</v>
      </c>
      <c r="D4332" s="369">
        <v>23.31</v>
      </c>
    </row>
    <row r="4333" spans="1:4" ht="13.5">
      <c r="A4333" s="202">
        <v>93112</v>
      </c>
      <c r="B4333" s="202" t="s">
        <v>9535</v>
      </c>
      <c r="C4333" s="202" t="s">
        <v>2</v>
      </c>
      <c r="D4333" s="369">
        <v>46.44</v>
      </c>
    </row>
    <row r="4334" spans="1:4" ht="13.5">
      <c r="A4334" s="202">
        <v>93113</v>
      </c>
      <c r="B4334" s="202" t="s">
        <v>9536</v>
      </c>
      <c r="C4334" s="202" t="s">
        <v>2</v>
      </c>
      <c r="D4334" s="369">
        <v>21.96</v>
      </c>
    </row>
    <row r="4335" spans="1:4" ht="13.5">
      <c r="A4335" s="202">
        <v>93114</v>
      </c>
      <c r="B4335" s="202" t="s">
        <v>9537</v>
      </c>
      <c r="C4335" s="202" t="s">
        <v>2</v>
      </c>
      <c r="D4335" s="369">
        <v>30.31</v>
      </c>
    </row>
    <row r="4336" spans="1:4" ht="13.5">
      <c r="A4336" s="202">
        <v>93115</v>
      </c>
      <c r="B4336" s="202" t="s">
        <v>9538</v>
      </c>
      <c r="C4336" s="202" t="s">
        <v>2</v>
      </c>
      <c r="D4336" s="369">
        <v>79.099999999999994</v>
      </c>
    </row>
    <row r="4337" spans="1:4" ht="13.5">
      <c r="A4337" s="202">
        <v>93116</v>
      </c>
      <c r="B4337" s="202" t="s">
        <v>9539</v>
      </c>
      <c r="C4337" s="202" t="s">
        <v>2</v>
      </c>
      <c r="D4337" s="369">
        <v>534.13</v>
      </c>
    </row>
    <row r="4338" spans="1:4" ht="13.5">
      <c r="A4338" s="202">
        <v>93117</v>
      </c>
      <c r="B4338" s="202" t="s">
        <v>9540</v>
      </c>
      <c r="C4338" s="202" t="s">
        <v>2</v>
      </c>
      <c r="D4338" s="369">
        <v>54.01</v>
      </c>
    </row>
    <row r="4339" spans="1:4" ht="13.5">
      <c r="A4339" s="202">
        <v>93118</v>
      </c>
      <c r="B4339" s="202" t="s">
        <v>9541</v>
      </c>
      <c r="C4339" s="202" t="s">
        <v>2</v>
      </c>
      <c r="D4339" s="369">
        <v>79.650000000000006</v>
      </c>
    </row>
    <row r="4340" spans="1:4" ht="13.5">
      <c r="A4340" s="202">
        <v>93119</v>
      </c>
      <c r="B4340" s="202" t="s">
        <v>9542</v>
      </c>
      <c r="C4340" s="202" t="s">
        <v>2</v>
      </c>
      <c r="D4340" s="369">
        <v>16.18</v>
      </c>
    </row>
    <row r="4341" spans="1:4" ht="13.5">
      <c r="A4341" s="202">
        <v>93120</v>
      </c>
      <c r="B4341" s="202" t="s">
        <v>9543</v>
      </c>
      <c r="C4341" s="202" t="s">
        <v>2</v>
      </c>
      <c r="D4341" s="369">
        <v>24.05</v>
      </c>
    </row>
    <row r="4342" spans="1:4" ht="13.5">
      <c r="A4342" s="202">
        <v>93121</v>
      </c>
      <c r="B4342" s="202" t="s">
        <v>9544</v>
      </c>
      <c r="C4342" s="202" t="s">
        <v>2</v>
      </c>
      <c r="D4342" s="369">
        <v>27.33</v>
      </c>
    </row>
    <row r="4343" spans="1:4" ht="13.5">
      <c r="A4343" s="202">
        <v>93122</v>
      </c>
      <c r="B4343" s="202" t="s">
        <v>9545</v>
      </c>
      <c r="C4343" s="202" t="s">
        <v>2</v>
      </c>
      <c r="D4343" s="369">
        <v>24.25</v>
      </c>
    </row>
    <row r="4344" spans="1:4" ht="13.5">
      <c r="A4344" s="202">
        <v>93123</v>
      </c>
      <c r="B4344" s="202" t="s">
        <v>9546</v>
      </c>
      <c r="C4344" s="202" t="s">
        <v>2</v>
      </c>
      <c r="D4344" s="369">
        <v>53.74</v>
      </c>
    </row>
    <row r="4345" spans="1:4" ht="13.5">
      <c r="A4345" s="202">
        <v>93124</v>
      </c>
      <c r="B4345" s="202" t="s">
        <v>9547</v>
      </c>
      <c r="C4345" s="202" t="s">
        <v>2</v>
      </c>
      <c r="D4345" s="369">
        <v>84.23</v>
      </c>
    </row>
    <row r="4346" spans="1:4" ht="13.5">
      <c r="A4346" s="202">
        <v>93125</v>
      </c>
      <c r="B4346" s="202" t="s">
        <v>9548</v>
      </c>
      <c r="C4346" s="202" t="s">
        <v>2</v>
      </c>
      <c r="D4346" s="369">
        <v>123.74</v>
      </c>
    </row>
    <row r="4347" spans="1:4" ht="13.5">
      <c r="A4347" s="202">
        <v>93126</v>
      </c>
      <c r="B4347" s="202" t="s">
        <v>9549</v>
      </c>
      <c r="C4347" s="202" t="s">
        <v>2</v>
      </c>
      <c r="D4347" s="369">
        <v>272.68</v>
      </c>
    </row>
    <row r="4348" spans="1:4" ht="13.5">
      <c r="A4348" s="202">
        <v>93133</v>
      </c>
      <c r="B4348" s="202" t="s">
        <v>9550</v>
      </c>
      <c r="C4348" s="202" t="s">
        <v>2</v>
      </c>
      <c r="D4348" s="369">
        <v>18.600000000000001</v>
      </c>
    </row>
    <row r="4349" spans="1:4" ht="13.5">
      <c r="A4349" s="202">
        <v>94465</v>
      </c>
      <c r="B4349" s="202" t="s">
        <v>3604</v>
      </c>
      <c r="C4349" s="202" t="s">
        <v>2</v>
      </c>
      <c r="D4349" s="369">
        <v>56.46</v>
      </c>
    </row>
    <row r="4350" spans="1:4" ht="13.5">
      <c r="A4350" s="202">
        <v>94466</v>
      </c>
      <c r="B4350" s="202" t="s">
        <v>3605</v>
      </c>
      <c r="C4350" s="202" t="s">
        <v>2</v>
      </c>
      <c r="D4350" s="369">
        <v>56.49</v>
      </c>
    </row>
    <row r="4351" spans="1:4" ht="13.5">
      <c r="A4351" s="202">
        <v>94467</v>
      </c>
      <c r="B4351" s="202" t="s">
        <v>3606</v>
      </c>
      <c r="C4351" s="202" t="s">
        <v>2</v>
      </c>
      <c r="D4351" s="369">
        <v>88.78</v>
      </c>
    </row>
    <row r="4352" spans="1:4" ht="13.5">
      <c r="A4352" s="202">
        <v>94468</v>
      </c>
      <c r="B4352" s="202" t="s">
        <v>3607</v>
      </c>
      <c r="C4352" s="202" t="s">
        <v>2</v>
      </c>
      <c r="D4352" s="369">
        <v>77.31</v>
      </c>
    </row>
    <row r="4353" spans="1:4" ht="13.5">
      <c r="A4353" s="202">
        <v>94469</v>
      </c>
      <c r="B4353" s="202" t="s">
        <v>3608</v>
      </c>
      <c r="C4353" s="202" t="s">
        <v>2</v>
      </c>
      <c r="D4353" s="369">
        <v>129.5</v>
      </c>
    </row>
    <row r="4354" spans="1:4" ht="13.5">
      <c r="A4354" s="202">
        <v>94470</v>
      </c>
      <c r="B4354" s="202" t="s">
        <v>3609</v>
      </c>
      <c r="C4354" s="202" t="s">
        <v>2</v>
      </c>
      <c r="D4354" s="369">
        <v>119.29</v>
      </c>
    </row>
    <row r="4355" spans="1:4" ht="13.5">
      <c r="A4355" s="202">
        <v>94471</v>
      </c>
      <c r="B4355" s="202" t="s">
        <v>3610</v>
      </c>
      <c r="C4355" s="202" t="s">
        <v>2</v>
      </c>
      <c r="D4355" s="369">
        <v>81.37</v>
      </c>
    </row>
    <row r="4356" spans="1:4" ht="13.5">
      <c r="A4356" s="202">
        <v>94472</v>
      </c>
      <c r="B4356" s="202" t="s">
        <v>3611</v>
      </c>
      <c r="C4356" s="202" t="s">
        <v>2</v>
      </c>
      <c r="D4356" s="369">
        <v>83.92</v>
      </c>
    </row>
    <row r="4357" spans="1:4" ht="13.5">
      <c r="A4357" s="202">
        <v>94473</v>
      </c>
      <c r="B4357" s="202" t="s">
        <v>3612</v>
      </c>
      <c r="C4357" s="202" t="s">
        <v>2</v>
      </c>
      <c r="D4357" s="369">
        <v>127.04</v>
      </c>
    </row>
    <row r="4358" spans="1:4" ht="13.5">
      <c r="A4358" s="202">
        <v>94474</v>
      </c>
      <c r="B4358" s="202" t="s">
        <v>3613</v>
      </c>
      <c r="C4358" s="202" t="s">
        <v>2</v>
      </c>
      <c r="D4358" s="369">
        <v>138.27000000000001</v>
      </c>
    </row>
    <row r="4359" spans="1:4" ht="13.5">
      <c r="A4359" s="202">
        <v>94475</v>
      </c>
      <c r="B4359" s="202" t="s">
        <v>3614</v>
      </c>
      <c r="C4359" s="202" t="s">
        <v>2</v>
      </c>
      <c r="D4359" s="369">
        <v>175.07</v>
      </c>
    </row>
    <row r="4360" spans="1:4" ht="13.5">
      <c r="A4360" s="202">
        <v>94476</v>
      </c>
      <c r="B4360" s="202" t="s">
        <v>3615</v>
      </c>
      <c r="C4360" s="202" t="s">
        <v>2</v>
      </c>
      <c r="D4360" s="369">
        <v>196.71</v>
      </c>
    </row>
    <row r="4361" spans="1:4" ht="13.5">
      <c r="A4361" s="202">
        <v>94477</v>
      </c>
      <c r="B4361" s="202" t="s">
        <v>3616</v>
      </c>
      <c r="C4361" s="202" t="s">
        <v>2</v>
      </c>
      <c r="D4361" s="369">
        <v>108.26</v>
      </c>
    </row>
    <row r="4362" spans="1:4" ht="13.5">
      <c r="A4362" s="202">
        <v>94478</v>
      </c>
      <c r="B4362" s="202" t="s">
        <v>3617</v>
      </c>
      <c r="C4362" s="202" t="s">
        <v>2</v>
      </c>
      <c r="D4362" s="369">
        <v>174.82</v>
      </c>
    </row>
    <row r="4363" spans="1:4" ht="13.5">
      <c r="A4363" s="202">
        <v>94479</v>
      </c>
      <c r="B4363" s="202" t="s">
        <v>3618</v>
      </c>
      <c r="C4363" s="202" t="s">
        <v>2</v>
      </c>
      <c r="D4363" s="369">
        <v>231.13</v>
      </c>
    </row>
    <row r="4364" spans="1:4" ht="13.5">
      <c r="A4364" s="202">
        <v>94606</v>
      </c>
      <c r="B4364" s="202" t="s">
        <v>3619</v>
      </c>
      <c r="C4364" s="202" t="s">
        <v>2</v>
      </c>
      <c r="D4364" s="369">
        <v>75.36</v>
      </c>
    </row>
    <row r="4365" spans="1:4" ht="13.5">
      <c r="A4365" s="202">
        <v>94608</v>
      </c>
      <c r="B4365" s="202" t="s">
        <v>3620</v>
      </c>
      <c r="C4365" s="202" t="s">
        <v>2</v>
      </c>
      <c r="D4365" s="369">
        <v>181.56</v>
      </c>
    </row>
    <row r="4366" spans="1:4" ht="13.5">
      <c r="A4366" s="202">
        <v>94610</v>
      </c>
      <c r="B4366" s="202" t="s">
        <v>3621</v>
      </c>
      <c r="C4366" s="202" t="s">
        <v>2</v>
      </c>
      <c r="D4366" s="369">
        <v>268.72000000000003</v>
      </c>
    </row>
    <row r="4367" spans="1:4" ht="13.5">
      <c r="A4367" s="202">
        <v>94612</v>
      </c>
      <c r="B4367" s="202" t="s">
        <v>3622</v>
      </c>
      <c r="C4367" s="202" t="s">
        <v>2</v>
      </c>
      <c r="D4367" s="369">
        <v>375.94</v>
      </c>
    </row>
    <row r="4368" spans="1:4" ht="13.5">
      <c r="A4368" s="202">
        <v>94614</v>
      </c>
      <c r="B4368" s="202" t="s">
        <v>3623</v>
      </c>
      <c r="C4368" s="202" t="s">
        <v>2</v>
      </c>
      <c r="D4368" s="369">
        <v>126.99</v>
      </c>
    </row>
    <row r="4369" spans="1:4" ht="13.5">
      <c r="A4369" s="202">
        <v>94615</v>
      </c>
      <c r="B4369" s="202" t="s">
        <v>3624</v>
      </c>
      <c r="C4369" s="202" t="s">
        <v>2</v>
      </c>
      <c r="D4369" s="369">
        <v>143.66</v>
      </c>
    </row>
    <row r="4370" spans="1:4" ht="13.5">
      <c r="A4370" s="202">
        <v>94616</v>
      </c>
      <c r="B4370" s="202" t="s">
        <v>3625</v>
      </c>
      <c r="C4370" s="202" t="s">
        <v>2</v>
      </c>
      <c r="D4370" s="369">
        <v>346.1</v>
      </c>
    </row>
    <row r="4371" spans="1:4" ht="13.5">
      <c r="A4371" s="202">
        <v>94617</v>
      </c>
      <c r="B4371" s="202" t="s">
        <v>3626</v>
      </c>
      <c r="C4371" s="202" t="s">
        <v>2</v>
      </c>
      <c r="D4371" s="369">
        <v>288.14</v>
      </c>
    </row>
    <row r="4372" spans="1:4" ht="13.5">
      <c r="A4372" s="202">
        <v>94618</v>
      </c>
      <c r="B4372" s="202" t="s">
        <v>3627</v>
      </c>
      <c r="C4372" s="202" t="s">
        <v>2</v>
      </c>
      <c r="D4372" s="369">
        <v>340.31</v>
      </c>
    </row>
    <row r="4373" spans="1:4" ht="13.5">
      <c r="A4373" s="202">
        <v>94620</v>
      </c>
      <c r="B4373" s="202" t="s">
        <v>3628</v>
      </c>
      <c r="C4373" s="202" t="s">
        <v>2</v>
      </c>
      <c r="D4373" s="369">
        <v>773.91</v>
      </c>
    </row>
    <row r="4374" spans="1:4" ht="13.5">
      <c r="A4374" s="202">
        <v>94622</v>
      </c>
      <c r="B4374" s="202" t="s">
        <v>3629</v>
      </c>
      <c r="C4374" s="202" t="s">
        <v>2</v>
      </c>
      <c r="D4374" s="369">
        <v>185.31</v>
      </c>
    </row>
    <row r="4375" spans="1:4" ht="13.5">
      <c r="A4375" s="202">
        <v>94623</v>
      </c>
      <c r="B4375" s="202" t="s">
        <v>3630</v>
      </c>
      <c r="C4375" s="202" t="s">
        <v>2</v>
      </c>
      <c r="D4375" s="369">
        <v>429.04</v>
      </c>
    </row>
    <row r="4376" spans="1:4" ht="13.5">
      <c r="A4376" s="202">
        <v>94624</v>
      </c>
      <c r="B4376" s="202" t="s">
        <v>3631</v>
      </c>
      <c r="C4376" s="202" t="s">
        <v>2</v>
      </c>
      <c r="D4376" s="369">
        <v>650.70000000000005</v>
      </c>
    </row>
    <row r="4377" spans="1:4" ht="13.5">
      <c r="A4377" s="202">
        <v>94625</v>
      </c>
      <c r="B4377" s="202" t="s">
        <v>3632</v>
      </c>
      <c r="C4377" s="202" t="s">
        <v>2</v>
      </c>
      <c r="D4377" s="370">
        <v>1348.11</v>
      </c>
    </row>
    <row r="4378" spans="1:4" ht="13.5">
      <c r="A4378" s="202">
        <v>94656</v>
      </c>
      <c r="B4378" s="202" t="s">
        <v>3633</v>
      </c>
      <c r="C4378" s="202" t="s">
        <v>2</v>
      </c>
      <c r="D4378" s="369">
        <v>6.74</v>
      </c>
    </row>
    <row r="4379" spans="1:4" ht="13.5">
      <c r="A4379" s="202">
        <v>94657</v>
      </c>
      <c r="B4379" s="202" t="s">
        <v>3634</v>
      </c>
      <c r="C4379" s="202" t="s">
        <v>2</v>
      </c>
      <c r="D4379" s="369">
        <v>6.64</v>
      </c>
    </row>
    <row r="4380" spans="1:4" ht="13.5">
      <c r="A4380" s="202">
        <v>94658</v>
      </c>
      <c r="B4380" s="202" t="s">
        <v>3635</v>
      </c>
      <c r="C4380" s="202" t="s">
        <v>2</v>
      </c>
      <c r="D4380" s="369">
        <v>8.0399999999999991</v>
      </c>
    </row>
    <row r="4381" spans="1:4" ht="13.5">
      <c r="A4381" s="202">
        <v>94659</v>
      </c>
      <c r="B4381" s="202" t="s">
        <v>3636</v>
      </c>
      <c r="C4381" s="202" t="s">
        <v>2</v>
      </c>
      <c r="D4381" s="369">
        <v>8.33</v>
      </c>
    </row>
    <row r="4382" spans="1:4" ht="13.5">
      <c r="A4382" s="202">
        <v>94660</v>
      </c>
      <c r="B4382" s="202" t="s">
        <v>3637</v>
      </c>
      <c r="C4382" s="202" t="s">
        <v>2</v>
      </c>
      <c r="D4382" s="369">
        <v>13.7</v>
      </c>
    </row>
    <row r="4383" spans="1:4" ht="13.5">
      <c r="A4383" s="202">
        <v>94661</v>
      </c>
      <c r="B4383" s="202" t="s">
        <v>3638</v>
      </c>
      <c r="C4383" s="202" t="s">
        <v>2</v>
      </c>
      <c r="D4383" s="369">
        <v>14.49</v>
      </c>
    </row>
    <row r="4384" spans="1:4" ht="13.5">
      <c r="A4384" s="202">
        <v>94662</v>
      </c>
      <c r="B4384" s="202" t="s">
        <v>3639</v>
      </c>
      <c r="C4384" s="202" t="s">
        <v>2</v>
      </c>
      <c r="D4384" s="369">
        <v>14.78</v>
      </c>
    </row>
    <row r="4385" spans="1:4" ht="13.5">
      <c r="A4385" s="202">
        <v>94663</v>
      </c>
      <c r="B4385" s="202" t="s">
        <v>3640</v>
      </c>
      <c r="C4385" s="202" t="s">
        <v>2</v>
      </c>
      <c r="D4385" s="369">
        <v>14.64</v>
      </c>
    </row>
    <row r="4386" spans="1:4" ht="13.5">
      <c r="A4386" s="202">
        <v>94664</v>
      </c>
      <c r="B4386" s="202" t="s">
        <v>3641</v>
      </c>
      <c r="C4386" s="202" t="s">
        <v>2</v>
      </c>
      <c r="D4386" s="369">
        <v>31.3</v>
      </c>
    </row>
    <row r="4387" spans="1:4" ht="13.5">
      <c r="A4387" s="202">
        <v>94665</v>
      </c>
      <c r="B4387" s="202" t="s">
        <v>3642</v>
      </c>
      <c r="C4387" s="202" t="s">
        <v>2</v>
      </c>
      <c r="D4387" s="369">
        <v>34.44</v>
      </c>
    </row>
    <row r="4388" spans="1:4" ht="13.5">
      <c r="A4388" s="202">
        <v>94666</v>
      </c>
      <c r="B4388" s="202" t="s">
        <v>3643</v>
      </c>
      <c r="C4388" s="202" t="s">
        <v>2</v>
      </c>
      <c r="D4388" s="369">
        <v>43.19</v>
      </c>
    </row>
    <row r="4389" spans="1:4" ht="13.5">
      <c r="A4389" s="202">
        <v>94667</v>
      </c>
      <c r="B4389" s="202" t="s">
        <v>3644</v>
      </c>
      <c r="C4389" s="202" t="s">
        <v>2</v>
      </c>
      <c r="D4389" s="369">
        <v>43.32</v>
      </c>
    </row>
    <row r="4390" spans="1:4" ht="13.5">
      <c r="A4390" s="202">
        <v>94668</v>
      </c>
      <c r="B4390" s="202" t="s">
        <v>3645</v>
      </c>
      <c r="C4390" s="202" t="s">
        <v>2</v>
      </c>
      <c r="D4390" s="369">
        <v>65.989999999999995</v>
      </c>
    </row>
    <row r="4391" spans="1:4" ht="13.5">
      <c r="A4391" s="202">
        <v>94669</v>
      </c>
      <c r="B4391" s="202" t="s">
        <v>3646</v>
      </c>
      <c r="C4391" s="202" t="s">
        <v>2</v>
      </c>
      <c r="D4391" s="369">
        <v>90.5</v>
      </c>
    </row>
    <row r="4392" spans="1:4" ht="13.5">
      <c r="A4392" s="202">
        <v>94670</v>
      </c>
      <c r="B4392" s="202" t="s">
        <v>3647</v>
      </c>
      <c r="C4392" s="202" t="s">
        <v>2</v>
      </c>
      <c r="D4392" s="369">
        <v>89.64</v>
      </c>
    </row>
    <row r="4393" spans="1:4" ht="13.5">
      <c r="A4393" s="202">
        <v>94671</v>
      </c>
      <c r="B4393" s="202" t="s">
        <v>3648</v>
      </c>
      <c r="C4393" s="202" t="s">
        <v>2</v>
      </c>
      <c r="D4393" s="369">
        <v>134.51</v>
      </c>
    </row>
    <row r="4394" spans="1:4" ht="13.5">
      <c r="A4394" s="202">
        <v>94672</v>
      </c>
      <c r="B4394" s="202" t="s">
        <v>3649</v>
      </c>
      <c r="C4394" s="202" t="s">
        <v>2</v>
      </c>
      <c r="D4394" s="369">
        <v>10.9</v>
      </c>
    </row>
    <row r="4395" spans="1:4" ht="13.5">
      <c r="A4395" s="202">
        <v>94673</v>
      </c>
      <c r="B4395" s="202" t="s">
        <v>3650</v>
      </c>
      <c r="C4395" s="202" t="s">
        <v>2</v>
      </c>
      <c r="D4395" s="369">
        <v>11.7</v>
      </c>
    </row>
    <row r="4396" spans="1:4" ht="13.5">
      <c r="A4396" s="202">
        <v>94674</v>
      </c>
      <c r="B4396" s="202" t="s">
        <v>3651</v>
      </c>
      <c r="C4396" s="202" t="s">
        <v>2</v>
      </c>
      <c r="D4396" s="369">
        <v>10.9</v>
      </c>
    </row>
    <row r="4397" spans="1:4" ht="13.5">
      <c r="A4397" s="202">
        <v>94675</v>
      </c>
      <c r="B4397" s="202" t="s">
        <v>3652</v>
      </c>
      <c r="C4397" s="202" t="s">
        <v>2</v>
      </c>
      <c r="D4397" s="369">
        <v>16.690000000000001</v>
      </c>
    </row>
    <row r="4398" spans="1:4" ht="13.5">
      <c r="A4398" s="202">
        <v>94676</v>
      </c>
      <c r="B4398" s="202" t="s">
        <v>3653</v>
      </c>
      <c r="C4398" s="202" t="s">
        <v>2</v>
      </c>
      <c r="D4398" s="369">
        <v>19.64</v>
      </c>
    </row>
    <row r="4399" spans="1:4" ht="13.5">
      <c r="A4399" s="202">
        <v>94677</v>
      </c>
      <c r="B4399" s="202" t="s">
        <v>3654</v>
      </c>
      <c r="C4399" s="202" t="s">
        <v>2</v>
      </c>
      <c r="D4399" s="369">
        <v>28.43</v>
      </c>
    </row>
    <row r="4400" spans="1:4" ht="13.5">
      <c r="A4400" s="202">
        <v>94678</v>
      </c>
      <c r="B4400" s="202" t="s">
        <v>3655</v>
      </c>
      <c r="C4400" s="202" t="s">
        <v>2</v>
      </c>
      <c r="D4400" s="369">
        <v>18.329999999999998</v>
      </c>
    </row>
    <row r="4401" spans="1:4" ht="13.5">
      <c r="A4401" s="202">
        <v>94679</v>
      </c>
      <c r="B4401" s="202" t="s">
        <v>3656</v>
      </c>
      <c r="C4401" s="202" t="s">
        <v>2</v>
      </c>
      <c r="D4401" s="369">
        <v>29.9</v>
      </c>
    </row>
    <row r="4402" spans="1:4" ht="13.5">
      <c r="A4402" s="202">
        <v>94680</v>
      </c>
      <c r="B4402" s="202" t="s">
        <v>3657</v>
      </c>
      <c r="C4402" s="202" t="s">
        <v>2</v>
      </c>
      <c r="D4402" s="369">
        <v>61.32</v>
      </c>
    </row>
    <row r="4403" spans="1:4" ht="13.5">
      <c r="A4403" s="202">
        <v>94681</v>
      </c>
      <c r="B4403" s="202" t="s">
        <v>3658</v>
      </c>
      <c r="C4403" s="202" t="s">
        <v>2</v>
      </c>
      <c r="D4403" s="369">
        <v>68.72</v>
      </c>
    </row>
    <row r="4404" spans="1:4" ht="13.5">
      <c r="A4404" s="202">
        <v>94682</v>
      </c>
      <c r="B4404" s="202" t="s">
        <v>3659</v>
      </c>
      <c r="C4404" s="202" t="s">
        <v>2</v>
      </c>
      <c r="D4404" s="369">
        <v>142.43</v>
      </c>
    </row>
    <row r="4405" spans="1:4" ht="13.5">
      <c r="A4405" s="202">
        <v>94683</v>
      </c>
      <c r="B4405" s="202" t="s">
        <v>3660</v>
      </c>
      <c r="C4405" s="202" t="s">
        <v>2</v>
      </c>
      <c r="D4405" s="369">
        <v>94.97</v>
      </c>
    </row>
    <row r="4406" spans="1:4" ht="13.5">
      <c r="A4406" s="202">
        <v>94684</v>
      </c>
      <c r="B4406" s="202" t="s">
        <v>3661</v>
      </c>
      <c r="C4406" s="202" t="s">
        <v>2</v>
      </c>
      <c r="D4406" s="369">
        <v>182.06</v>
      </c>
    </row>
    <row r="4407" spans="1:4" ht="13.5">
      <c r="A4407" s="202">
        <v>94685</v>
      </c>
      <c r="B4407" s="202" t="s">
        <v>3662</v>
      </c>
      <c r="C4407" s="202" t="s">
        <v>2</v>
      </c>
      <c r="D4407" s="369">
        <v>131.75</v>
      </c>
    </row>
    <row r="4408" spans="1:4" ht="13.5">
      <c r="A4408" s="202">
        <v>94686</v>
      </c>
      <c r="B4408" s="202" t="s">
        <v>3663</v>
      </c>
      <c r="C4408" s="202" t="s">
        <v>2</v>
      </c>
      <c r="D4408" s="369">
        <v>332.64</v>
      </c>
    </row>
    <row r="4409" spans="1:4" ht="13.5">
      <c r="A4409" s="202">
        <v>94687</v>
      </c>
      <c r="B4409" s="202" t="s">
        <v>3664</v>
      </c>
      <c r="C4409" s="202" t="s">
        <v>2</v>
      </c>
      <c r="D4409" s="369">
        <v>299.25</v>
      </c>
    </row>
    <row r="4410" spans="1:4" ht="13.5">
      <c r="A4410" s="202">
        <v>94688</v>
      </c>
      <c r="B4410" s="202" t="s">
        <v>3665</v>
      </c>
      <c r="C4410" s="202" t="s">
        <v>2</v>
      </c>
      <c r="D4410" s="369">
        <v>11.77</v>
      </c>
    </row>
    <row r="4411" spans="1:4" ht="13.5">
      <c r="A4411" s="202">
        <v>94689</v>
      </c>
      <c r="B4411" s="202" t="s">
        <v>3666</v>
      </c>
      <c r="C4411" s="202" t="s">
        <v>2</v>
      </c>
      <c r="D4411" s="369">
        <v>16.12</v>
      </c>
    </row>
    <row r="4412" spans="1:4" ht="13.5">
      <c r="A4412" s="202">
        <v>94690</v>
      </c>
      <c r="B4412" s="202" t="s">
        <v>3667</v>
      </c>
      <c r="C4412" s="202" t="s">
        <v>2</v>
      </c>
      <c r="D4412" s="369">
        <v>15.46</v>
      </c>
    </row>
    <row r="4413" spans="1:4" ht="13.5">
      <c r="A4413" s="202">
        <v>94691</v>
      </c>
      <c r="B4413" s="202" t="s">
        <v>3668</v>
      </c>
      <c r="C4413" s="202" t="s">
        <v>2</v>
      </c>
      <c r="D4413" s="369">
        <v>19.649999999999999</v>
      </c>
    </row>
    <row r="4414" spans="1:4" ht="13.5">
      <c r="A4414" s="202">
        <v>94692</v>
      </c>
      <c r="B4414" s="202" t="s">
        <v>3669</v>
      </c>
      <c r="C4414" s="202" t="s">
        <v>2</v>
      </c>
      <c r="D4414" s="369">
        <v>28.58</v>
      </c>
    </row>
    <row r="4415" spans="1:4" ht="13.5">
      <c r="A4415" s="202">
        <v>94693</v>
      </c>
      <c r="B4415" s="202" t="s">
        <v>3670</v>
      </c>
      <c r="C4415" s="202" t="s">
        <v>2</v>
      </c>
      <c r="D4415" s="369">
        <v>27.79</v>
      </c>
    </row>
    <row r="4416" spans="1:4" ht="13.5">
      <c r="A4416" s="202">
        <v>94694</v>
      </c>
      <c r="B4416" s="202" t="s">
        <v>3671</v>
      </c>
      <c r="C4416" s="202" t="s">
        <v>2</v>
      </c>
      <c r="D4416" s="369">
        <v>29.18</v>
      </c>
    </row>
    <row r="4417" spans="1:4" ht="13.5">
      <c r="A4417" s="202">
        <v>94695</v>
      </c>
      <c r="B4417" s="202" t="s">
        <v>3672</v>
      </c>
      <c r="C4417" s="202" t="s">
        <v>2</v>
      </c>
      <c r="D4417" s="369">
        <v>41.32</v>
      </c>
    </row>
    <row r="4418" spans="1:4" ht="13.5">
      <c r="A4418" s="202">
        <v>94696</v>
      </c>
      <c r="B4418" s="202" t="s">
        <v>3673</v>
      </c>
      <c r="C4418" s="202" t="s">
        <v>2</v>
      </c>
      <c r="D4418" s="369">
        <v>71.930000000000007</v>
      </c>
    </row>
    <row r="4419" spans="1:4" ht="13.5">
      <c r="A4419" s="202">
        <v>94697</v>
      </c>
      <c r="B4419" s="202" t="s">
        <v>3674</v>
      </c>
      <c r="C4419" s="202" t="s">
        <v>2</v>
      </c>
      <c r="D4419" s="369">
        <v>109.98</v>
      </c>
    </row>
    <row r="4420" spans="1:4" ht="13.5">
      <c r="A4420" s="202">
        <v>94698</v>
      </c>
      <c r="B4420" s="202" t="s">
        <v>3675</v>
      </c>
      <c r="C4420" s="202" t="s">
        <v>2</v>
      </c>
      <c r="D4420" s="369">
        <v>88.66</v>
      </c>
    </row>
    <row r="4421" spans="1:4" ht="13.5">
      <c r="A4421" s="202">
        <v>94699</v>
      </c>
      <c r="B4421" s="202" t="s">
        <v>3676</v>
      </c>
      <c r="C4421" s="202" t="s">
        <v>2</v>
      </c>
      <c r="D4421" s="369">
        <v>161.4</v>
      </c>
    </row>
    <row r="4422" spans="1:4" ht="13.5">
      <c r="A4422" s="202">
        <v>94700</v>
      </c>
      <c r="B4422" s="202" t="s">
        <v>3677</v>
      </c>
      <c r="C4422" s="202" t="s">
        <v>2</v>
      </c>
      <c r="D4422" s="369">
        <v>190.63</v>
      </c>
    </row>
    <row r="4423" spans="1:4" ht="13.5">
      <c r="A4423" s="202">
        <v>94701</v>
      </c>
      <c r="B4423" s="202" t="s">
        <v>3678</v>
      </c>
      <c r="C4423" s="202" t="s">
        <v>2</v>
      </c>
      <c r="D4423" s="369">
        <v>290.18</v>
      </c>
    </row>
    <row r="4424" spans="1:4" ht="13.5">
      <c r="A4424" s="202">
        <v>94702</v>
      </c>
      <c r="B4424" s="202" t="s">
        <v>3679</v>
      </c>
      <c r="C4424" s="202" t="s">
        <v>2</v>
      </c>
      <c r="D4424" s="369">
        <v>253.83</v>
      </c>
    </row>
    <row r="4425" spans="1:4" ht="13.5">
      <c r="A4425" s="202">
        <v>94703</v>
      </c>
      <c r="B4425" s="202" t="s">
        <v>3680</v>
      </c>
      <c r="C4425" s="202" t="s">
        <v>2</v>
      </c>
      <c r="D4425" s="369">
        <v>26.1</v>
      </c>
    </row>
    <row r="4426" spans="1:4" ht="13.5">
      <c r="A4426" s="202">
        <v>94704</v>
      </c>
      <c r="B4426" s="202" t="s">
        <v>3681</v>
      </c>
      <c r="C4426" s="202" t="s">
        <v>2</v>
      </c>
      <c r="D4426" s="369">
        <v>35.04</v>
      </c>
    </row>
    <row r="4427" spans="1:4" ht="13.5">
      <c r="A4427" s="202">
        <v>94705</v>
      </c>
      <c r="B4427" s="202" t="s">
        <v>3682</v>
      </c>
      <c r="C4427" s="202" t="s">
        <v>2</v>
      </c>
      <c r="D4427" s="369">
        <v>48.28</v>
      </c>
    </row>
    <row r="4428" spans="1:4" ht="13.5">
      <c r="A4428" s="202">
        <v>94706</v>
      </c>
      <c r="B4428" s="202" t="s">
        <v>3683</v>
      </c>
      <c r="C4428" s="202" t="s">
        <v>2</v>
      </c>
      <c r="D4428" s="369">
        <v>54.47</v>
      </c>
    </row>
    <row r="4429" spans="1:4" ht="13.5">
      <c r="A4429" s="202">
        <v>94707</v>
      </c>
      <c r="B4429" s="202" t="s">
        <v>3684</v>
      </c>
      <c r="C4429" s="202" t="s">
        <v>2</v>
      </c>
      <c r="D4429" s="369">
        <v>82.63</v>
      </c>
    </row>
    <row r="4430" spans="1:4" ht="13.5">
      <c r="A4430" s="202">
        <v>94713</v>
      </c>
      <c r="B4430" s="202" t="s">
        <v>3685</v>
      </c>
      <c r="C4430" s="202" t="s">
        <v>2</v>
      </c>
      <c r="D4430" s="369">
        <v>329.94</v>
      </c>
    </row>
    <row r="4431" spans="1:4" ht="13.5">
      <c r="A4431" s="202">
        <v>94714</v>
      </c>
      <c r="B4431" s="202" t="s">
        <v>3686</v>
      </c>
      <c r="C4431" s="202" t="s">
        <v>2</v>
      </c>
      <c r="D4431" s="369">
        <v>461.86</v>
      </c>
    </row>
    <row r="4432" spans="1:4" ht="13.5">
      <c r="A4432" s="202">
        <v>94715</v>
      </c>
      <c r="B4432" s="202" t="s">
        <v>3687</v>
      </c>
      <c r="C4432" s="202" t="s">
        <v>2</v>
      </c>
      <c r="D4432" s="369">
        <v>406.94</v>
      </c>
    </row>
    <row r="4433" spans="1:4" ht="13.5">
      <c r="A4433" s="202">
        <v>94724</v>
      </c>
      <c r="B4433" s="202" t="s">
        <v>3688</v>
      </c>
      <c r="C4433" s="202" t="s">
        <v>2</v>
      </c>
      <c r="D4433" s="369">
        <v>28.79</v>
      </c>
    </row>
    <row r="4434" spans="1:4" ht="13.5">
      <c r="A4434" s="202">
        <v>94725</v>
      </c>
      <c r="B4434" s="202" t="s">
        <v>3689</v>
      </c>
      <c r="C4434" s="202" t="s">
        <v>2</v>
      </c>
      <c r="D4434" s="369">
        <v>6.81</v>
      </c>
    </row>
    <row r="4435" spans="1:4" ht="13.5">
      <c r="A4435" s="202">
        <v>94726</v>
      </c>
      <c r="B4435" s="202" t="s">
        <v>3690</v>
      </c>
      <c r="C4435" s="202" t="s">
        <v>2</v>
      </c>
      <c r="D4435" s="369">
        <v>35.89</v>
      </c>
    </row>
    <row r="4436" spans="1:4" ht="13.5">
      <c r="A4436" s="202">
        <v>94727</v>
      </c>
      <c r="B4436" s="202" t="s">
        <v>3691</v>
      </c>
      <c r="C4436" s="202" t="s">
        <v>2</v>
      </c>
      <c r="D4436" s="369">
        <v>10.07</v>
      </c>
    </row>
    <row r="4437" spans="1:4" ht="13.5">
      <c r="A4437" s="202">
        <v>94728</v>
      </c>
      <c r="B4437" s="202" t="s">
        <v>3692</v>
      </c>
      <c r="C4437" s="202" t="s">
        <v>2</v>
      </c>
      <c r="D4437" s="369">
        <v>56.42</v>
      </c>
    </row>
    <row r="4438" spans="1:4" ht="13.5">
      <c r="A4438" s="202">
        <v>94729</v>
      </c>
      <c r="B4438" s="202" t="s">
        <v>3693</v>
      </c>
      <c r="C4438" s="202" t="s">
        <v>2</v>
      </c>
      <c r="D4438" s="369">
        <v>18.809999999999999</v>
      </c>
    </row>
    <row r="4439" spans="1:4" ht="13.5">
      <c r="A4439" s="202">
        <v>94730</v>
      </c>
      <c r="B4439" s="202" t="s">
        <v>3694</v>
      </c>
      <c r="C4439" s="202" t="s">
        <v>2</v>
      </c>
      <c r="D4439" s="369">
        <v>67.81</v>
      </c>
    </row>
    <row r="4440" spans="1:4" ht="13.5">
      <c r="A4440" s="202">
        <v>94731</v>
      </c>
      <c r="B4440" s="202" t="s">
        <v>3695</v>
      </c>
      <c r="C4440" s="202" t="s">
        <v>2</v>
      </c>
      <c r="D4440" s="369">
        <v>23.87</v>
      </c>
    </row>
    <row r="4441" spans="1:4" ht="13.5">
      <c r="A4441" s="202">
        <v>94732</v>
      </c>
      <c r="B4441" s="202" t="s">
        <v>18064</v>
      </c>
      <c r="C4441" s="202" t="s">
        <v>2</v>
      </c>
      <c r="D4441" s="369">
        <v>110.87</v>
      </c>
    </row>
    <row r="4442" spans="1:4" ht="13.5">
      <c r="A4442" s="202">
        <v>94733</v>
      </c>
      <c r="B4442" s="202" t="s">
        <v>3696</v>
      </c>
      <c r="C4442" s="202" t="s">
        <v>2</v>
      </c>
      <c r="D4442" s="369">
        <v>45.69</v>
      </c>
    </row>
    <row r="4443" spans="1:4" ht="13.5">
      <c r="A4443" s="202">
        <v>94734</v>
      </c>
      <c r="B4443" s="202" t="s">
        <v>18065</v>
      </c>
      <c r="C4443" s="202" t="s">
        <v>2</v>
      </c>
      <c r="D4443" s="369">
        <v>400.59</v>
      </c>
    </row>
    <row r="4444" spans="1:4" ht="13.5">
      <c r="A4444" s="202">
        <v>94736</v>
      </c>
      <c r="B4444" s="202" t="s">
        <v>18066</v>
      </c>
      <c r="C4444" s="202" t="s">
        <v>2</v>
      </c>
      <c r="D4444" s="369">
        <v>586.33000000000004</v>
      </c>
    </row>
    <row r="4445" spans="1:4" ht="13.5">
      <c r="A4445" s="202">
        <v>94737</v>
      </c>
      <c r="B4445" s="202" t="s">
        <v>3697</v>
      </c>
      <c r="C4445" s="202" t="s">
        <v>2</v>
      </c>
      <c r="D4445" s="369">
        <v>194.82</v>
      </c>
    </row>
    <row r="4446" spans="1:4" ht="13.5">
      <c r="A4446" s="202">
        <v>94738</v>
      </c>
      <c r="B4446" s="202" t="s">
        <v>18067</v>
      </c>
      <c r="C4446" s="202" t="s">
        <v>2</v>
      </c>
      <c r="D4446" s="370">
        <v>1759.76</v>
      </c>
    </row>
    <row r="4447" spans="1:4" ht="13.5">
      <c r="A4447" s="202">
        <v>94739</v>
      </c>
      <c r="B4447" s="202" t="s">
        <v>18068</v>
      </c>
      <c r="C4447" s="202" t="s">
        <v>2</v>
      </c>
      <c r="D4447" s="369">
        <v>223.55</v>
      </c>
    </row>
    <row r="4448" spans="1:4" ht="13.5">
      <c r="A4448" s="202">
        <v>94740</v>
      </c>
      <c r="B4448" s="202" t="s">
        <v>3698</v>
      </c>
      <c r="C4448" s="202" t="s">
        <v>2</v>
      </c>
      <c r="D4448" s="369">
        <v>10.74</v>
      </c>
    </row>
    <row r="4449" spans="1:4" ht="13.5">
      <c r="A4449" s="202">
        <v>94741</v>
      </c>
      <c r="B4449" s="202" t="s">
        <v>3699</v>
      </c>
      <c r="C4449" s="202" t="s">
        <v>2</v>
      </c>
      <c r="D4449" s="369">
        <v>13.92</v>
      </c>
    </row>
    <row r="4450" spans="1:4" ht="13.5">
      <c r="A4450" s="202">
        <v>94742</v>
      </c>
      <c r="B4450" s="202" t="s">
        <v>3700</v>
      </c>
      <c r="C4450" s="202" t="s">
        <v>2</v>
      </c>
      <c r="D4450" s="369">
        <v>16.149999999999999</v>
      </c>
    </row>
    <row r="4451" spans="1:4" ht="13.5">
      <c r="A4451" s="202">
        <v>94743</v>
      </c>
      <c r="B4451" s="202" t="s">
        <v>3701</v>
      </c>
      <c r="C4451" s="202" t="s">
        <v>2</v>
      </c>
      <c r="D4451" s="369">
        <v>20.94</v>
      </c>
    </row>
    <row r="4452" spans="1:4" ht="13.5">
      <c r="A4452" s="202">
        <v>94744</v>
      </c>
      <c r="B4452" s="202" t="s">
        <v>3702</v>
      </c>
      <c r="C4452" s="202" t="s">
        <v>2</v>
      </c>
      <c r="D4452" s="369">
        <v>26.4</v>
      </c>
    </row>
    <row r="4453" spans="1:4" ht="13.5">
      <c r="A4453" s="202">
        <v>94746</v>
      </c>
      <c r="B4453" s="202" t="s">
        <v>3703</v>
      </c>
      <c r="C4453" s="202" t="s">
        <v>2</v>
      </c>
      <c r="D4453" s="369">
        <v>36.36</v>
      </c>
    </row>
    <row r="4454" spans="1:4" ht="13.5">
      <c r="A4454" s="202">
        <v>94748</v>
      </c>
      <c r="B4454" s="202" t="s">
        <v>3704</v>
      </c>
      <c r="C4454" s="202" t="s">
        <v>2</v>
      </c>
      <c r="D4454" s="369">
        <v>86.2</v>
      </c>
    </row>
    <row r="4455" spans="1:4" ht="13.5">
      <c r="A4455" s="202">
        <v>94750</v>
      </c>
      <c r="B4455" s="202" t="s">
        <v>3705</v>
      </c>
      <c r="C4455" s="202" t="s">
        <v>2</v>
      </c>
      <c r="D4455" s="369">
        <v>169.61</v>
      </c>
    </row>
    <row r="4456" spans="1:4" ht="13.5">
      <c r="A4456" s="202">
        <v>94752</v>
      </c>
      <c r="B4456" s="202" t="s">
        <v>3706</v>
      </c>
      <c r="C4456" s="202" t="s">
        <v>2</v>
      </c>
      <c r="D4456" s="369">
        <v>206.59</v>
      </c>
    </row>
    <row r="4457" spans="1:4" ht="13.5">
      <c r="A4457" s="202">
        <v>94754</v>
      </c>
      <c r="B4457" s="202" t="s">
        <v>18069</v>
      </c>
      <c r="C4457" s="202" t="s">
        <v>2</v>
      </c>
      <c r="D4457" s="369">
        <v>277.44</v>
      </c>
    </row>
    <row r="4458" spans="1:4" ht="13.5">
      <c r="A4458" s="202">
        <v>94756</v>
      </c>
      <c r="B4458" s="202" t="s">
        <v>3707</v>
      </c>
      <c r="C4458" s="202" t="s">
        <v>2</v>
      </c>
      <c r="D4458" s="369">
        <v>13.39</v>
      </c>
    </row>
    <row r="4459" spans="1:4" ht="13.5">
      <c r="A4459" s="202">
        <v>94757</v>
      </c>
      <c r="B4459" s="202" t="s">
        <v>3708</v>
      </c>
      <c r="C4459" s="202" t="s">
        <v>2</v>
      </c>
      <c r="D4459" s="369">
        <v>18.829999999999998</v>
      </c>
    </row>
    <row r="4460" spans="1:4" ht="13.5">
      <c r="A4460" s="202">
        <v>94758</v>
      </c>
      <c r="B4460" s="202" t="s">
        <v>3709</v>
      </c>
      <c r="C4460" s="202" t="s">
        <v>2</v>
      </c>
      <c r="D4460" s="369">
        <v>52.08</v>
      </c>
    </row>
    <row r="4461" spans="1:4" ht="13.5">
      <c r="A4461" s="202">
        <v>94759</v>
      </c>
      <c r="B4461" s="202" t="s">
        <v>3710</v>
      </c>
      <c r="C4461" s="202" t="s">
        <v>2</v>
      </c>
      <c r="D4461" s="369">
        <v>63.86</v>
      </c>
    </row>
    <row r="4462" spans="1:4" ht="13.5">
      <c r="A4462" s="202">
        <v>94760</v>
      </c>
      <c r="B4462" s="202" t="s">
        <v>3711</v>
      </c>
      <c r="C4462" s="202" t="s">
        <v>2</v>
      </c>
      <c r="D4462" s="369">
        <v>107.15</v>
      </c>
    </row>
    <row r="4463" spans="1:4" ht="13.5">
      <c r="A4463" s="202">
        <v>94761</v>
      </c>
      <c r="B4463" s="202" t="s">
        <v>3712</v>
      </c>
      <c r="C4463" s="202" t="s">
        <v>2</v>
      </c>
      <c r="D4463" s="369">
        <v>227.05</v>
      </c>
    </row>
    <row r="4464" spans="1:4" ht="13.5">
      <c r="A4464" s="202">
        <v>94762</v>
      </c>
      <c r="B4464" s="202" t="s">
        <v>3713</v>
      </c>
      <c r="C4464" s="202" t="s">
        <v>2</v>
      </c>
      <c r="D4464" s="369">
        <v>278.64</v>
      </c>
    </row>
    <row r="4465" spans="1:4" ht="13.5">
      <c r="A4465" s="202">
        <v>94763</v>
      </c>
      <c r="B4465" s="202" t="s">
        <v>18070</v>
      </c>
      <c r="C4465" s="202" t="s">
        <v>2</v>
      </c>
      <c r="D4465" s="369">
        <v>339.06</v>
      </c>
    </row>
    <row r="4466" spans="1:4" ht="13.5">
      <c r="A4466" s="202">
        <v>94764</v>
      </c>
      <c r="B4466" s="202" t="s">
        <v>18071</v>
      </c>
      <c r="C4466" s="202" t="s">
        <v>2</v>
      </c>
      <c r="D4466" s="369">
        <v>39.409999999999997</v>
      </c>
    </row>
    <row r="4467" spans="1:4" ht="13.5">
      <c r="A4467" s="202">
        <v>94765</v>
      </c>
      <c r="B4467" s="202" t="s">
        <v>18072</v>
      </c>
      <c r="C4467" s="202" t="s">
        <v>2</v>
      </c>
      <c r="D4467" s="369">
        <v>42.84</v>
      </c>
    </row>
    <row r="4468" spans="1:4" ht="13.5">
      <c r="A4468" s="202">
        <v>94766</v>
      </c>
      <c r="B4468" s="202" t="s">
        <v>18073</v>
      </c>
      <c r="C4468" s="202" t="s">
        <v>2</v>
      </c>
      <c r="D4468" s="369">
        <v>47.39</v>
      </c>
    </row>
    <row r="4469" spans="1:4" ht="13.5">
      <c r="A4469" s="202">
        <v>94767</v>
      </c>
      <c r="B4469" s="202" t="s">
        <v>18074</v>
      </c>
      <c r="C4469" s="202" t="s">
        <v>2</v>
      </c>
      <c r="D4469" s="369">
        <v>70.5</v>
      </c>
    </row>
    <row r="4470" spans="1:4" ht="13.5">
      <c r="A4470" s="202">
        <v>94768</v>
      </c>
      <c r="B4470" s="202" t="s">
        <v>18075</v>
      </c>
      <c r="C4470" s="202" t="s">
        <v>2</v>
      </c>
      <c r="D4470" s="369">
        <v>79.47</v>
      </c>
    </row>
    <row r="4471" spans="1:4" ht="13.5">
      <c r="A4471" s="202">
        <v>94769</v>
      </c>
      <c r="B4471" s="202" t="s">
        <v>18076</v>
      </c>
      <c r="C4471" s="202" t="s">
        <v>2</v>
      </c>
      <c r="D4471" s="369">
        <v>109.08</v>
      </c>
    </row>
    <row r="4472" spans="1:4" ht="13.5">
      <c r="A4472" s="202">
        <v>94770</v>
      </c>
      <c r="B4472" s="202" t="s">
        <v>18077</v>
      </c>
      <c r="C4472" s="202" t="s">
        <v>2</v>
      </c>
      <c r="D4472" s="369">
        <v>44.59</v>
      </c>
    </row>
    <row r="4473" spans="1:4" ht="13.5">
      <c r="A4473" s="202">
        <v>94771</v>
      </c>
      <c r="B4473" s="202" t="s">
        <v>18078</v>
      </c>
      <c r="C4473" s="202" t="s">
        <v>2</v>
      </c>
      <c r="D4473" s="369">
        <v>48.02</v>
      </c>
    </row>
    <row r="4474" spans="1:4" ht="13.5">
      <c r="A4474" s="202">
        <v>94772</v>
      </c>
      <c r="B4474" s="202" t="s">
        <v>18079</v>
      </c>
      <c r="C4474" s="202" t="s">
        <v>2</v>
      </c>
      <c r="D4474" s="369">
        <v>52.57</v>
      </c>
    </row>
    <row r="4475" spans="1:4" ht="13.5">
      <c r="A4475" s="202">
        <v>94773</v>
      </c>
      <c r="B4475" s="202" t="s">
        <v>18080</v>
      </c>
      <c r="C4475" s="202" t="s">
        <v>2</v>
      </c>
      <c r="D4475" s="369">
        <v>75.680000000000007</v>
      </c>
    </row>
    <row r="4476" spans="1:4" ht="13.5">
      <c r="A4476" s="202">
        <v>94774</v>
      </c>
      <c r="B4476" s="202" t="s">
        <v>18081</v>
      </c>
      <c r="C4476" s="202" t="s">
        <v>2</v>
      </c>
      <c r="D4476" s="369">
        <v>84.65</v>
      </c>
    </row>
    <row r="4477" spans="1:4" ht="13.5">
      <c r="A4477" s="202">
        <v>94775</v>
      </c>
      <c r="B4477" s="202" t="s">
        <v>18082</v>
      </c>
      <c r="C4477" s="202" t="s">
        <v>2</v>
      </c>
      <c r="D4477" s="369">
        <v>115.95</v>
      </c>
    </row>
    <row r="4478" spans="1:4" ht="13.5">
      <c r="A4478" s="202">
        <v>94783</v>
      </c>
      <c r="B4478" s="202" t="s">
        <v>3714</v>
      </c>
      <c r="C4478" s="202" t="s">
        <v>2</v>
      </c>
      <c r="D4478" s="369">
        <v>24.67</v>
      </c>
    </row>
    <row r="4479" spans="1:4" ht="13.5">
      <c r="A4479" s="202">
        <v>94785</v>
      </c>
      <c r="B4479" s="202" t="s">
        <v>3715</v>
      </c>
      <c r="C4479" s="202" t="s">
        <v>2</v>
      </c>
      <c r="D4479" s="369">
        <v>28.6</v>
      </c>
    </row>
    <row r="4480" spans="1:4" ht="13.5">
      <c r="A4480" s="202">
        <v>94789</v>
      </c>
      <c r="B4480" s="202" t="s">
        <v>3716</v>
      </c>
      <c r="C4480" s="202" t="s">
        <v>2</v>
      </c>
      <c r="D4480" s="369">
        <v>315.02999999999997</v>
      </c>
    </row>
    <row r="4481" spans="1:4" ht="13.5">
      <c r="A4481" s="202">
        <v>94790</v>
      </c>
      <c r="B4481" s="202" t="s">
        <v>3717</v>
      </c>
      <c r="C4481" s="202" t="s">
        <v>2</v>
      </c>
      <c r="D4481" s="369">
        <v>436.82</v>
      </c>
    </row>
    <row r="4482" spans="1:4" ht="13.5">
      <c r="A4482" s="202">
        <v>94791</v>
      </c>
      <c r="B4482" s="202" t="s">
        <v>3718</v>
      </c>
      <c r="C4482" s="202" t="s">
        <v>2</v>
      </c>
      <c r="D4482" s="369">
        <v>577.97</v>
      </c>
    </row>
    <row r="4483" spans="1:4" ht="13.5">
      <c r="A4483" s="202">
        <v>94863</v>
      </c>
      <c r="B4483" s="202" t="s">
        <v>3719</v>
      </c>
      <c r="C4483" s="202" t="s">
        <v>2</v>
      </c>
      <c r="D4483" s="369">
        <v>163.09</v>
      </c>
    </row>
    <row r="4484" spans="1:4" ht="13.5">
      <c r="A4484" s="202">
        <v>95237</v>
      </c>
      <c r="B4484" s="202" t="s">
        <v>12838</v>
      </c>
      <c r="C4484" s="202" t="s">
        <v>2</v>
      </c>
      <c r="D4484" s="369">
        <v>31.09</v>
      </c>
    </row>
    <row r="4485" spans="1:4" ht="13.5">
      <c r="A4485" s="202">
        <v>95693</v>
      </c>
      <c r="B4485" s="202" t="s">
        <v>18083</v>
      </c>
      <c r="C4485" s="202" t="s">
        <v>2</v>
      </c>
      <c r="D4485" s="369">
        <v>66.25</v>
      </c>
    </row>
    <row r="4486" spans="1:4" ht="13.5">
      <c r="A4486" s="202">
        <v>95694</v>
      </c>
      <c r="B4486" s="202" t="s">
        <v>12839</v>
      </c>
      <c r="C4486" s="202" t="s">
        <v>2</v>
      </c>
      <c r="D4486" s="369">
        <v>70.12</v>
      </c>
    </row>
    <row r="4487" spans="1:4" ht="13.5">
      <c r="A4487" s="202">
        <v>95695</v>
      </c>
      <c r="B4487" s="202" t="s">
        <v>12840</v>
      </c>
      <c r="C4487" s="202" t="s">
        <v>2</v>
      </c>
      <c r="D4487" s="369">
        <v>77.09</v>
      </c>
    </row>
    <row r="4488" spans="1:4" ht="13.5">
      <c r="A4488" s="202">
        <v>95696</v>
      </c>
      <c r="B4488" s="202" t="s">
        <v>5680</v>
      </c>
      <c r="C4488" s="202" t="s">
        <v>2</v>
      </c>
      <c r="D4488" s="369">
        <v>49.95</v>
      </c>
    </row>
    <row r="4489" spans="1:4" ht="13.5">
      <c r="A4489" s="202">
        <v>96637</v>
      </c>
      <c r="B4489" s="202" t="s">
        <v>18084</v>
      </c>
      <c r="C4489" s="202" t="s">
        <v>2</v>
      </c>
      <c r="D4489" s="369">
        <v>15.07</v>
      </c>
    </row>
    <row r="4490" spans="1:4" ht="13.5">
      <c r="A4490" s="202">
        <v>96638</v>
      </c>
      <c r="B4490" s="202" t="s">
        <v>18085</v>
      </c>
      <c r="C4490" s="202" t="s">
        <v>2</v>
      </c>
      <c r="D4490" s="369">
        <v>15.43</v>
      </c>
    </row>
    <row r="4491" spans="1:4" ht="13.5">
      <c r="A4491" s="202">
        <v>96639</v>
      </c>
      <c r="B4491" s="202" t="s">
        <v>18086</v>
      </c>
      <c r="C4491" s="202" t="s">
        <v>2</v>
      </c>
      <c r="D4491" s="369">
        <v>10.47</v>
      </c>
    </row>
    <row r="4492" spans="1:4" ht="13.5">
      <c r="A4492" s="202">
        <v>96640</v>
      </c>
      <c r="B4492" s="202" t="s">
        <v>18087</v>
      </c>
      <c r="C4492" s="202" t="s">
        <v>2</v>
      </c>
      <c r="D4492" s="369">
        <v>23.83</v>
      </c>
    </row>
    <row r="4493" spans="1:4" ht="13.5">
      <c r="A4493" s="202">
        <v>96641</v>
      </c>
      <c r="B4493" s="202" t="s">
        <v>18088</v>
      </c>
      <c r="C4493" s="202" t="s">
        <v>2</v>
      </c>
      <c r="D4493" s="369">
        <v>15.99</v>
      </c>
    </row>
    <row r="4494" spans="1:4" ht="13.5">
      <c r="A4494" s="202">
        <v>96642</v>
      </c>
      <c r="B4494" s="202" t="s">
        <v>18089</v>
      </c>
      <c r="C4494" s="202" t="s">
        <v>2</v>
      </c>
      <c r="D4494" s="369">
        <v>19.829999999999998</v>
      </c>
    </row>
    <row r="4495" spans="1:4" ht="13.5">
      <c r="A4495" s="202">
        <v>96643</v>
      </c>
      <c r="B4495" s="202" t="s">
        <v>18090</v>
      </c>
      <c r="C4495" s="202" t="s">
        <v>2</v>
      </c>
      <c r="D4495" s="369">
        <v>41.84</v>
      </c>
    </row>
    <row r="4496" spans="1:4" ht="13.5">
      <c r="A4496" s="202">
        <v>96650</v>
      </c>
      <c r="B4496" s="202" t="s">
        <v>18091</v>
      </c>
      <c r="C4496" s="202" t="s">
        <v>2</v>
      </c>
      <c r="D4496" s="369">
        <v>8.4</v>
      </c>
    </row>
    <row r="4497" spans="1:4" ht="13.5">
      <c r="A4497" s="202">
        <v>96651</v>
      </c>
      <c r="B4497" s="202" t="s">
        <v>18092</v>
      </c>
      <c r="C4497" s="202" t="s">
        <v>2</v>
      </c>
      <c r="D4497" s="369">
        <v>8.76</v>
      </c>
    </row>
    <row r="4498" spans="1:4" ht="13.5">
      <c r="A4498" s="202">
        <v>96652</v>
      </c>
      <c r="B4498" s="202" t="s">
        <v>18093</v>
      </c>
      <c r="C4498" s="202" t="s">
        <v>2</v>
      </c>
      <c r="D4498" s="369">
        <v>9.93</v>
      </c>
    </row>
    <row r="4499" spans="1:4" ht="13.5">
      <c r="A4499" s="202">
        <v>96653</v>
      </c>
      <c r="B4499" s="202" t="s">
        <v>18094</v>
      </c>
      <c r="C4499" s="202" t="s">
        <v>2</v>
      </c>
      <c r="D4499" s="369">
        <v>12.98</v>
      </c>
    </row>
    <row r="4500" spans="1:4" ht="13.5">
      <c r="A4500" s="202">
        <v>96654</v>
      </c>
      <c r="B4500" s="202" t="s">
        <v>18095</v>
      </c>
      <c r="C4500" s="202" t="s">
        <v>2</v>
      </c>
      <c r="D4500" s="369">
        <v>14.75</v>
      </c>
    </row>
    <row r="4501" spans="1:4" ht="13.5">
      <c r="A4501" s="202">
        <v>96655</v>
      </c>
      <c r="B4501" s="202" t="s">
        <v>18096</v>
      </c>
      <c r="C4501" s="202" t="s">
        <v>2</v>
      </c>
      <c r="D4501" s="369">
        <v>19.71</v>
      </c>
    </row>
    <row r="4502" spans="1:4" ht="13.5">
      <c r="A4502" s="202">
        <v>96656</v>
      </c>
      <c r="B4502" s="202" t="s">
        <v>18097</v>
      </c>
      <c r="C4502" s="202" t="s">
        <v>2</v>
      </c>
      <c r="D4502" s="369">
        <v>6.03</v>
      </c>
    </row>
    <row r="4503" spans="1:4" ht="13.5">
      <c r="A4503" s="202">
        <v>96657</v>
      </c>
      <c r="B4503" s="202" t="s">
        <v>18098</v>
      </c>
      <c r="C4503" s="202" t="s">
        <v>2</v>
      </c>
      <c r="D4503" s="369">
        <v>21.84</v>
      </c>
    </row>
    <row r="4504" spans="1:4" ht="13.5">
      <c r="A4504" s="202">
        <v>96658</v>
      </c>
      <c r="B4504" s="202" t="s">
        <v>18099</v>
      </c>
      <c r="C4504" s="202" t="s">
        <v>2</v>
      </c>
      <c r="D4504" s="369">
        <v>14</v>
      </c>
    </row>
    <row r="4505" spans="1:4" ht="13.5">
      <c r="A4505" s="202">
        <v>96659</v>
      </c>
      <c r="B4505" s="202" t="s">
        <v>18100</v>
      </c>
      <c r="C4505" s="202" t="s">
        <v>2</v>
      </c>
      <c r="D4505" s="369">
        <v>7.84</v>
      </c>
    </row>
    <row r="4506" spans="1:4" ht="13.5">
      <c r="A4506" s="202">
        <v>96660</v>
      </c>
      <c r="B4506" s="202" t="s">
        <v>18101</v>
      </c>
      <c r="C4506" s="202" t="s">
        <v>2</v>
      </c>
      <c r="D4506" s="369">
        <v>29.62</v>
      </c>
    </row>
    <row r="4507" spans="1:4" ht="13.5">
      <c r="A4507" s="202">
        <v>96661</v>
      </c>
      <c r="B4507" s="202" t="s">
        <v>18102</v>
      </c>
      <c r="C4507" s="202" t="s">
        <v>2</v>
      </c>
      <c r="D4507" s="369">
        <v>29.34</v>
      </c>
    </row>
    <row r="4508" spans="1:4" ht="13.5">
      <c r="A4508" s="202">
        <v>96662</v>
      </c>
      <c r="B4508" s="202" t="s">
        <v>18103</v>
      </c>
      <c r="C4508" s="202" t="s">
        <v>2</v>
      </c>
      <c r="D4508" s="369">
        <v>8.6999999999999993</v>
      </c>
    </row>
    <row r="4509" spans="1:4" ht="13.5">
      <c r="A4509" s="202">
        <v>96663</v>
      </c>
      <c r="B4509" s="202" t="s">
        <v>18104</v>
      </c>
      <c r="C4509" s="202" t="s">
        <v>2</v>
      </c>
      <c r="D4509" s="369">
        <v>14.68</v>
      </c>
    </row>
    <row r="4510" spans="1:4" ht="13.5">
      <c r="A4510" s="202">
        <v>96664</v>
      </c>
      <c r="B4510" s="202" t="s">
        <v>18105</v>
      </c>
      <c r="C4510" s="202" t="s">
        <v>2</v>
      </c>
      <c r="D4510" s="369">
        <v>16.100000000000001</v>
      </c>
    </row>
    <row r="4511" spans="1:4" ht="13.5">
      <c r="A4511" s="202">
        <v>96665</v>
      </c>
      <c r="B4511" s="202" t="s">
        <v>18106</v>
      </c>
      <c r="C4511" s="202" t="s">
        <v>2</v>
      </c>
      <c r="D4511" s="369">
        <v>10.94</v>
      </c>
    </row>
    <row r="4512" spans="1:4" ht="13.5">
      <c r="A4512" s="202">
        <v>96666</v>
      </c>
      <c r="B4512" s="202" t="s">
        <v>18107</v>
      </c>
      <c r="C4512" s="202" t="s">
        <v>2</v>
      </c>
      <c r="D4512" s="369">
        <v>15.63</v>
      </c>
    </row>
    <row r="4513" spans="1:4" ht="13.5">
      <c r="A4513" s="202">
        <v>96667</v>
      </c>
      <c r="B4513" s="202" t="s">
        <v>18108</v>
      </c>
      <c r="C4513" s="202" t="s">
        <v>2</v>
      </c>
      <c r="D4513" s="369">
        <v>21.98</v>
      </c>
    </row>
    <row r="4514" spans="1:4" ht="13.5">
      <c r="A4514" s="202">
        <v>96684</v>
      </c>
      <c r="B4514" s="202" t="s">
        <v>18109</v>
      </c>
      <c r="C4514" s="202" t="s">
        <v>2</v>
      </c>
      <c r="D4514" s="369">
        <v>10.79</v>
      </c>
    </row>
    <row r="4515" spans="1:4" ht="13.5">
      <c r="A4515" s="202">
        <v>96685</v>
      </c>
      <c r="B4515" s="202" t="s">
        <v>18110</v>
      </c>
      <c r="C4515" s="202" t="s">
        <v>2</v>
      </c>
      <c r="D4515" s="369">
        <v>11.15</v>
      </c>
    </row>
    <row r="4516" spans="1:4" ht="13.5">
      <c r="A4516" s="202">
        <v>96686</v>
      </c>
      <c r="B4516" s="202" t="s">
        <v>18111</v>
      </c>
      <c r="C4516" s="202" t="s">
        <v>2</v>
      </c>
      <c r="D4516" s="369">
        <v>13.88</v>
      </c>
    </row>
    <row r="4517" spans="1:4" ht="13.5">
      <c r="A4517" s="202">
        <v>96687</v>
      </c>
      <c r="B4517" s="202" t="s">
        <v>18112</v>
      </c>
      <c r="C4517" s="202" t="s">
        <v>2</v>
      </c>
      <c r="D4517" s="369">
        <v>16.93</v>
      </c>
    </row>
    <row r="4518" spans="1:4" ht="13.5">
      <c r="A4518" s="202">
        <v>96688</v>
      </c>
      <c r="B4518" s="202" t="s">
        <v>18113</v>
      </c>
      <c r="C4518" s="202" t="s">
        <v>2</v>
      </c>
      <c r="D4518" s="369">
        <v>20.46</v>
      </c>
    </row>
    <row r="4519" spans="1:4" ht="13.5">
      <c r="A4519" s="202">
        <v>96689</v>
      </c>
      <c r="B4519" s="202" t="s">
        <v>18114</v>
      </c>
      <c r="C4519" s="202" t="s">
        <v>2</v>
      </c>
      <c r="D4519" s="369">
        <v>25.42</v>
      </c>
    </row>
    <row r="4520" spans="1:4" ht="13.5">
      <c r="A4520" s="202">
        <v>96690</v>
      </c>
      <c r="B4520" s="202" t="s">
        <v>18115</v>
      </c>
      <c r="C4520" s="202" t="s">
        <v>2</v>
      </c>
      <c r="D4520" s="369">
        <v>28.4</v>
      </c>
    </row>
    <row r="4521" spans="1:4" ht="13.5">
      <c r="A4521" s="202">
        <v>96691</v>
      </c>
      <c r="B4521" s="202" t="s">
        <v>18116</v>
      </c>
      <c r="C4521" s="202" t="s">
        <v>2</v>
      </c>
      <c r="D4521" s="369">
        <v>36.25</v>
      </c>
    </row>
    <row r="4522" spans="1:4" ht="13.5">
      <c r="A4522" s="202">
        <v>96692</v>
      </c>
      <c r="B4522" s="202" t="s">
        <v>18117</v>
      </c>
      <c r="C4522" s="202" t="s">
        <v>2</v>
      </c>
      <c r="D4522" s="369">
        <v>40.11</v>
      </c>
    </row>
    <row r="4523" spans="1:4" ht="13.5">
      <c r="A4523" s="202">
        <v>96693</v>
      </c>
      <c r="B4523" s="202" t="s">
        <v>18118</v>
      </c>
      <c r="C4523" s="202" t="s">
        <v>2</v>
      </c>
      <c r="D4523" s="369">
        <v>54.13</v>
      </c>
    </row>
    <row r="4524" spans="1:4" ht="13.5">
      <c r="A4524" s="202">
        <v>96694</v>
      </c>
      <c r="B4524" s="202" t="s">
        <v>18119</v>
      </c>
      <c r="C4524" s="202" t="s">
        <v>2</v>
      </c>
      <c r="D4524" s="369">
        <v>84.41</v>
      </c>
    </row>
    <row r="4525" spans="1:4" ht="13.5">
      <c r="A4525" s="202">
        <v>96695</v>
      </c>
      <c r="B4525" s="202" t="s">
        <v>18120</v>
      </c>
      <c r="C4525" s="202" t="s">
        <v>2</v>
      </c>
      <c r="D4525" s="369">
        <v>92.96</v>
      </c>
    </row>
    <row r="4526" spans="1:4" ht="13.5">
      <c r="A4526" s="202">
        <v>96696</v>
      </c>
      <c r="B4526" s="202" t="s">
        <v>18121</v>
      </c>
      <c r="C4526" s="202" t="s">
        <v>2</v>
      </c>
      <c r="D4526" s="369">
        <v>105.33</v>
      </c>
    </row>
    <row r="4527" spans="1:4" ht="13.5">
      <c r="A4527" s="202">
        <v>96697</v>
      </c>
      <c r="B4527" s="202" t="s">
        <v>18122</v>
      </c>
      <c r="C4527" s="202" t="s">
        <v>2</v>
      </c>
      <c r="D4527" s="369">
        <v>310.07</v>
      </c>
    </row>
    <row r="4528" spans="1:4" ht="13.5">
      <c r="A4528" s="202">
        <v>96698</v>
      </c>
      <c r="B4528" s="202" t="s">
        <v>18123</v>
      </c>
      <c r="C4528" s="202" t="s">
        <v>2</v>
      </c>
      <c r="D4528" s="369">
        <v>7.63</v>
      </c>
    </row>
    <row r="4529" spans="1:4" ht="13.5">
      <c r="A4529" s="202">
        <v>96699</v>
      </c>
      <c r="B4529" s="202" t="s">
        <v>18124</v>
      </c>
      <c r="C4529" s="202" t="s">
        <v>2</v>
      </c>
      <c r="D4529" s="369">
        <v>23.44</v>
      </c>
    </row>
    <row r="4530" spans="1:4" ht="13.5">
      <c r="A4530" s="202">
        <v>96700</v>
      </c>
      <c r="B4530" s="202" t="s">
        <v>18125</v>
      </c>
      <c r="C4530" s="202" t="s">
        <v>2</v>
      </c>
      <c r="D4530" s="369">
        <v>15.6</v>
      </c>
    </row>
    <row r="4531" spans="1:4" ht="13.5">
      <c r="A4531" s="202">
        <v>96701</v>
      </c>
      <c r="B4531" s="202" t="s">
        <v>18126</v>
      </c>
      <c r="C4531" s="202" t="s">
        <v>2</v>
      </c>
      <c r="D4531" s="369">
        <v>10.47</v>
      </c>
    </row>
    <row r="4532" spans="1:4" ht="13.5">
      <c r="A4532" s="202">
        <v>96702</v>
      </c>
      <c r="B4532" s="202" t="s">
        <v>18127</v>
      </c>
      <c r="C4532" s="202" t="s">
        <v>2</v>
      </c>
      <c r="D4532" s="369">
        <v>10.82</v>
      </c>
    </row>
    <row r="4533" spans="1:4" ht="13.5">
      <c r="A4533" s="202">
        <v>96703</v>
      </c>
      <c r="B4533" s="202" t="s">
        <v>18128</v>
      </c>
      <c r="C4533" s="202" t="s">
        <v>2</v>
      </c>
      <c r="D4533" s="369">
        <v>18.48</v>
      </c>
    </row>
    <row r="4534" spans="1:4" ht="13.5">
      <c r="A4534" s="202">
        <v>96704</v>
      </c>
      <c r="B4534" s="202" t="s">
        <v>18129</v>
      </c>
      <c r="C4534" s="202" t="s">
        <v>2</v>
      </c>
      <c r="D4534" s="369">
        <v>18.82</v>
      </c>
    </row>
    <row r="4535" spans="1:4" ht="13.5">
      <c r="A4535" s="202">
        <v>96705</v>
      </c>
      <c r="B4535" s="202" t="s">
        <v>18130</v>
      </c>
      <c r="C4535" s="202" t="s">
        <v>2</v>
      </c>
      <c r="D4535" s="369">
        <v>22.44</v>
      </c>
    </row>
    <row r="4536" spans="1:4" ht="13.5">
      <c r="A4536" s="202">
        <v>96706</v>
      </c>
      <c r="B4536" s="202" t="s">
        <v>18131</v>
      </c>
      <c r="C4536" s="202" t="s">
        <v>2</v>
      </c>
      <c r="D4536" s="369">
        <v>33.15</v>
      </c>
    </row>
    <row r="4537" spans="1:4" ht="13.5">
      <c r="A4537" s="202">
        <v>96707</v>
      </c>
      <c r="B4537" s="202" t="s">
        <v>18132</v>
      </c>
      <c r="C4537" s="202" t="s">
        <v>2</v>
      </c>
      <c r="D4537" s="369">
        <v>53.08</v>
      </c>
    </row>
    <row r="4538" spans="1:4" ht="13.5">
      <c r="A4538" s="202">
        <v>96708</v>
      </c>
      <c r="B4538" s="202" t="s">
        <v>18133</v>
      </c>
      <c r="C4538" s="202" t="s">
        <v>2</v>
      </c>
      <c r="D4538" s="369">
        <v>80.290000000000006</v>
      </c>
    </row>
    <row r="4539" spans="1:4" ht="13.5">
      <c r="A4539" s="202">
        <v>96709</v>
      </c>
      <c r="B4539" s="202" t="s">
        <v>18134</v>
      </c>
      <c r="C4539" s="202" t="s">
        <v>2</v>
      </c>
      <c r="D4539" s="369">
        <v>102.43</v>
      </c>
    </row>
    <row r="4540" spans="1:4" ht="13.5">
      <c r="A4540" s="202">
        <v>96710</v>
      </c>
      <c r="B4540" s="202" t="s">
        <v>18135</v>
      </c>
      <c r="C4540" s="202" t="s">
        <v>2</v>
      </c>
      <c r="D4540" s="369">
        <v>14.14</v>
      </c>
    </row>
    <row r="4541" spans="1:4" ht="13.5">
      <c r="A4541" s="202">
        <v>96711</v>
      </c>
      <c r="B4541" s="202" t="s">
        <v>18136</v>
      </c>
      <c r="C4541" s="202" t="s">
        <v>2</v>
      </c>
      <c r="D4541" s="369">
        <v>20.9</v>
      </c>
    </row>
    <row r="4542" spans="1:4" ht="13.5">
      <c r="A4542" s="202">
        <v>96712</v>
      </c>
      <c r="B4542" s="202" t="s">
        <v>18137</v>
      </c>
      <c r="C4542" s="202" t="s">
        <v>2</v>
      </c>
      <c r="D4542" s="369">
        <v>29.57</v>
      </c>
    </row>
    <row r="4543" spans="1:4" ht="13.5">
      <c r="A4543" s="202">
        <v>96713</v>
      </c>
      <c r="B4543" s="202" t="s">
        <v>18138</v>
      </c>
      <c r="C4543" s="202" t="s">
        <v>2</v>
      </c>
      <c r="D4543" s="369">
        <v>45.15</v>
      </c>
    </row>
    <row r="4544" spans="1:4" ht="13.5">
      <c r="A4544" s="202">
        <v>96714</v>
      </c>
      <c r="B4544" s="202" t="s">
        <v>18139</v>
      </c>
      <c r="C4544" s="202" t="s">
        <v>2</v>
      </c>
      <c r="D4544" s="369">
        <v>64.08</v>
      </c>
    </row>
    <row r="4545" spans="1:4" ht="13.5">
      <c r="A4545" s="202">
        <v>96715</v>
      </c>
      <c r="B4545" s="202" t="s">
        <v>18140</v>
      </c>
      <c r="C4545" s="202" t="s">
        <v>2</v>
      </c>
      <c r="D4545" s="369">
        <v>113.51</v>
      </c>
    </row>
    <row r="4546" spans="1:4" ht="13.5">
      <c r="A4546" s="202">
        <v>96716</v>
      </c>
      <c r="B4546" s="202" t="s">
        <v>18141</v>
      </c>
      <c r="C4546" s="202" t="s">
        <v>2</v>
      </c>
      <c r="D4546" s="369">
        <v>147.69</v>
      </c>
    </row>
    <row r="4547" spans="1:4" ht="13.5">
      <c r="A4547" s="202">
        <v>96717</v>
      </c>
      <c r="B4547" s="202" t="s">
        <v>18142</v>
      </c>
      <c r="C4547" s="202" t="s">
        <v>2</v>
      </c>
      <c r="D4547" s="369">
        <v>282.64999999999998</v>
      </c>
    </row>
    <row r="4548" spans="1:4" ht="13.5">
      <c r="A4548" s="202">
        <v>96736</v>
      </c>
      <c r="B4548" s="202" t="s">
        <v>3720</v>
      </c>
      <c r="C4548" s="202" t="s">
        <v>2</v>
      </c>
      <c r="D4548" s="369">
        <v>6.35</v>
      </c>
    </row>
    <row r="4549" spans="1:4" ht="13.5">
      <c r="A4549" s="202">
        <v>96737</v>
      </c>
      <c r="B4549" s="202" t="s">
        <v>3721</v>
      </c>
      <c r="C4549" s="202" t="s">
        <v>2</v>
      </c>
      <c r="D4549" s="369">
        <v>6.16</v>
      </c>
    </row>
    <row r="4550" spans="1:4" ht="13.5">
      <c r="A4550" s="202">
        <v>96738</v>
      </c>
      <c r="B4550" s="202" t="s">
        <v>3722</v>
      </c>
      <c r="C4550" s="202" t="s">
        <v>2</v>
      </c>
      <c r="D4550" s="369">
        <v>21.97</v>
      </c>
    </row>
    <row r="4551" spans="1:4" ht="13.5">
      <c r="A4551" s="202">
        <v>96739</v>
      </c>
      <c r="B4551" s="202" t="s">
        <v>3723</v>
      </c>
      <c r="C4551" s="202" t="s">
        <v>2</v>
      </c>
      <c r="D4551" s="369">
        <v>8.91</v>
      </c>
    </row>
    <row r="4552" spans="1:4" ht="13.5">
      <c r="A4552" s="202">
        <v>96740</v>
      </c>
      <c r="B4552" s="202" t="s">
        <v>3724</v>
      </c>
      <c r="C4552" s="202" t="s">
        <v>2</v>
      </c>
      <c r="D4552" s="369">
        <v>30.8</v>
      </c>
    </row>
    <row r="4553" spans="1:4" ht="13.5">
      <c r="A4553" s="202">
        <v>96741</v>
      </c>
      <c r="B4553" s="202" t="s">
        <v>3725</v>
      </c>
      <c r="C4553" s="202" t="s">
        <v>2</v>
      </c>
      <c r="D4553" s="369">
        <v>15.52</v>
      </c>
    </row>
    <row r="4554" spans="1:4" ht="13.5">
      <c r="A4554" s="202">
        <v>96742</v>
      </c>
      <c r="B4554" s="202" t="s">
        <v>3726</v>
      </c>
      <c r="C4554" s="202" t="s">
        <v>2</v>
      </c>
      <c r="D4554" s="369">
        <v>20.51</v>
      </c>
    </row>
    <row r="4555" spans="1:4" ht="13.5">
      <c r="A4555" s="202">
        <v>96743</v>
      </c>
      <c r="B4555" s="202" t="s">
        <v>3727</v>
      </c>
      <c r="C4555" s="202" t="s">
        <v>2</v>
      </c>
      <c r="D4555" s="369">
        <v>28.92</v>
      </c>
    </row>
    <row r="4556" spans="1:4" ht="13.5">
      <c r="A4556" s="202">
        <v>96744</v>
      </c>
      <c r="B4556" s="202" t="s">
        <v>3728</v>
      </c>
      <c r="C4556" s="202" t="s">
        <v>2</v>
      </c>
      <c r="D4556" s="369">
        <v>51.95</v>
      </c>
    </row>
    <row r="4557" spans="1:4" ht="13.5">
      <c r="A4557" s="202">
        <v>96745</v>
      </c>
      <c r="B4557" s="202" t="s">
        <v>3729</v>
      </c>
      <c r="C4557" s="202" t="s">
        <v>2</v>
      </c>
      <c r="D4557" s="369">
        <v>76.489999999999995</v>
      </c>
    </row>
    <row r="4558" spans="1:4" ht="13.5">
      <c r="A4558" s="202">
        <v>96746</v>
      </c>
      <c r="B4558" s="202" t="s">
        <v>3730</v>
      </c>
      <c r="C4558" s="202" t="s">
        <v>2</v>
      </c>
      <c r="D4558" s="369">
        <v>102.66</v>
      </c>
    </row>
    <row r="4559" spans="1:4" ht="13.5">
      <c r="A4559" s="202">
        <v>96747</v>
      </c>
      <c r="B4559" s="202" t="s">
        <v>3731</v>
      </c>
      <c r="C4559" s="202" t="s">
        <v>2</v>
      </c>
      <c r="D4559" s="369">
        <v>7.98</v>
      </c>
    </row>
    <row r="4560" spans="1:4" ht="13.5">
      <c r="A4560" s="202">
        <v>96748</v>
      </c>
      <c r="B4560" s="202" t="s">
        <v>3732</v>
      </c>
      <c r="C4560" s="202" t="s">
        <v>2</v>
      </c>
      <c r="D4560" s="369">
        <v>8.58</v>
      </c>
    </row>
    <row r="4561" spans="1:4" ht="13.5">
      <c r="A4561" s="202">
        <v>96749</v>
      </c>
      <c r="B4561" s="202" t="s">
        <v>3733</v>
      </c>
      <c r="C4561" s="202" t="s">
        <v>2</v>
      </c>
      <c r="D4561" s="369">
        <v>11.54</v>
      </c>
    </row>
    <row r="4562" spans="1:4" ht="13.5">
      <c r="A4562" s="202">
        <v>96750</v>
      </c>
      <c r="B4562" s="202" t="s">
        <v>3734</v>
      </c>
      <c r="C4562" s="202" t="s">
        <v>2</v>
      </c>
      <c r="D4562" s="369">
        <v>16</v>
      </c>
    </row>
    <row r="4563" spans="1:4" ht="13.5">
      <c r="A4563" s="202">
        <v>96751</v>
      </c>
      <c r="B4563" s="202" t="s">
        <v>3735</v>
      </c>
      <c r="C4563" s="202" t="s">
        <v>2</v>
      </c>
      <c r="D4563" s="369">
        <v>25.45</v>
      </c>
    </row>
    <row r="4564" spans="1:4" ht="13.5">
      <c r="A4564" s="202">
        <v>96752</v>
      </c>
      <c r="B4564" s="202" t="s">
        <v>3736</v>
      </c>
      <c r="C4564" s="202" t="s">
        <v>2</v>
      </c>
      <c r="D4564" s="369">
        <v>33.72</v>
      </c>
    </row>
    <row r="4565" spans="1:4" ht="13.5">
      <c r="A4565" s="202">
        <v>96753</v>
      </c>
      <c r="B4565" s="202" t="s">
        <v>3737</v>
      </c>
      <c r="C4565" s="202" t="s">
        <v>2</v>
      </c>
      <c r="D4565" s="369">
        <v>82.66</v>
      </c>
    </row>
    <row r="4566" spans="1:4" ht="13.5">
      <c r="A4566" s="202">
        <v>96754</v>
      </c>
      <c r="B4566" s="202" t="s">
        <v>3738</v>
      </c>
      <c r="C4566" s="202" t="s">
        <v>2</v>
      </c>
      <c r="D4566" s="369">
        <v>99.59</v>
      </c>
    </row>
    <row r="4567" spans="1:4" ht="13.5">
      <c r="A4567" s="202">
        <v>96755</v>
      </c>
      <c r="B4567" s="202" t="s">
        <v>3739</v>
      </c>
      <c r="C4567" s="202" t="s">
        <v>2</v>
      </c>
      <c r="D4567" s="369">
        <v>310.42</v>
      </c>
    </row>
    <row r="4568" spans="1:4" ht="13.5">
      <c r="A4568" s="202">
        <v>96756</v>
      </c>
      <c r="B4568" s="202" t="s">
        <v>3740</v>
      </c>
      <c r="C4568" s="202" t="s">
        <v>2</v>
      </c>
      <c r="D4568" s="369">
        <v>19.489999999999998</v>
      </c>
    </row>
    <row r="4569" spans="1:4" ht="13.5">
      <c r="A4569" s="202">
        <v>96757</v>
      </c>
      <c r="B4569" s="202" t="s">
        <v>3741</v>
      </c>
      <c r="C4569" s="202" t="s">
        <v>2</v>
      </c>
      <c r="D4569" s="369">
        <v>23.27</v>
      </c>
    </row>
    <row r="4570" spans="1:4" ht="13.5">
      <c r="A4570" s="202">
        <v>96758</v>
      </c>
      <c r="B4570" s="202" t="s">
        <v>3742</v>
      </c>
      <c r="C4570" s="202" t="s">
        <v>2</v>
      </c>
      <c r="D4570" s="369">
        <v>17.77</v>
      </c>
    </row>
    <row r="4571" spans="1:4" ht="13.5">
      <c r="A4571" s="202">
        <v>96759</v>
      </c>
      <c r="B4571" s="202" t="s">
        <v>3743</v>
      </c>
      <c r="C4571" s="202" t="s">
        <v>2</v>
      </c>
      <c r="D4571" s="369">
        <v>23.63</v>
      </c>
    </row>
    <row r="4572" spans="1:4" ht="13.5">
      <c r="A4572" s="202">
        <v>96760</v>
      </c>
      <c r="B4572" s="202" t="s">
        <v>3744</v>
      </c>
      <c r="C4572" s="202" t="s">
        <v>2</v>
      </c>
      <c r="D4572" s="369">
        <v>41.23</v>
      </c>
    </row>
    <row r="4573" spans="1:4" ht="13.5">
      <c r="A4573" s="202">
        <v>96761</v>
      </c>
      <c r="B4573" s="202" t="s">
        <v>3745</v>
      </c>
      <c r="C4573" s="202" t="s">
        <v>2</v>
      </c>
      <c r="D4573" s="369">
        <v>55.55</v>
      </c>
    </row>
    <row r="4574" spans="1:4" ht="13.5">
      <c r="A4574" s="202">
        <v>96762</v>
      </c>
      <c r="B4574" s="202" t="s">
        <v>3746</v>
      </c>
      <c r="C4574" s="202" t="s">
        <v>2</v>
      </c>
      <c r="D4574" s="369">
        <v>111.16</v>
      </c>
    </row>
    <row r="4575" spans="1:4" ht="13.5">
      <c r="A4575" s="202">
        <v>96763</v>
      </c>
      <c r="B4575" s="202" t="s">
        <v>3747</v>
      </c>
      <c r="C4575" s="202" t="s">
        <v>2</v>
      </c>
      <c r="D4575" s="369">
        <v>140.02000000000001</v>
      </c>
    </row>
    <row r="4576" spans="1:4" ht="13.5">
      <c r="A4576" s="202">
        <v>96764</v>
      </c>
      <c r="B4576" s="202" t="s">
        <v>3748</v>
      </c>
      <c r="C4576" s="202" t="s">
        <v>2</v>
      </c>
      <c r="D4576" s="369">
        <v>283.11</v>
      </c>
    </row>
    <row r="4577" spans="1:4" ht="13.5">
      <c r="A4577" s="202">
        <v>96802</v>
      </c>
      <c r="B4577" s="202" t="s">
        <v>19311</v>
      </c>
      <c r="C4577" s="202" t="s">
        <v>2</v>
      </c>
      <c r="D4577" s="369">
        <v>370.36</v>
      </c>
    </row>
    <row r="4578" spans="1:4" ht="13.5">
      <c r="A4578" s="202">
        <v>96803</v>
      </c>
      <c r="B4578" s="202" t="s">
        <v>19312</v>
      </c>
      <c r="C4578" s="202" t="s">
        <v>2</v>
      </c>
      <c r="D4578" s="369">
        <v>67.72</v>
      </c>
    </row>
    <row r="4579" spans="1:4" ht="13.5">
      <c r="A4579" s="202">
        <v>96804</v>
      </c>
      <c r="B4579" s="202" t="s">
        <v>19313</v>
      </c>
      <c r="C4579" s="202" t="s">
        <v>2</v>
      </c>
      <c r="D4579" s="369">
        <v>109.28</v>
      </c>
    </row>
    <row r="4580" spans="1:4" ht="13.5">
      <c r="A4580" s="202">
        <v>96805</v>
      </c>
      <c r="B4580" s="202" t="s">
        <v>19314</v>
      </c>
      <c r="C4580" s="202" t="s">
        <v>2</v>
      </c>
      <c r="D4580" s="369">
        <v>191.75</v>
      </c>
    </row>
    <row r="4581" spans="1:4" ht="13.5">
      <c r="A4581" s="202">
        <v>96806</v>
      </c>
      <c r="B4581" s="202" t="s">
        <v>19315</v>
      </c>
      <c r="C4581" s="202" t="s">
        <v>2</v>
      </c>
      <c r="D4581" s="369">
        <v>74.06</v>
      </c>
    </row>
    <row r="4582" spans="1:4" ht="13.5">
      <c r="A4582" s="202">
        <v>96807</v>
      </c>
      <c r="B4582" s="202" t="s">
        <v>19316</v>
      </c>
      <c r="C4582" s="202" t="s">
        <v>2</v>
      </c>
      <c r="D4582" s="369">
        <v>119.1</v>
      </c>
    </row>
    <row r="4583" spans="1:4" ht="13.5">
      <c r="A4583" s="202">
        <v>96808</v>
      </c>
      <c r="B4583" s="202" t="s">
        <v>19317</v>
      </c>
      <c r="C4583" s="202" t="s">
        <v>2</v>
      </c>
      <c r="D4583" s="369">
        <v>15.25</v>
      </c>
    </row>
    <row r="4584" spans="1:4" ht="13.5">
      <c r="A4584" s="202">
        <v>96809</v>
      </c>
      <c r="B4584" s="202" t="s">
        <v>19318</v>
      </c>
      <c r="C4584" s="202" t="s">
        <v>2</v>
      </c>
      <c r="D4584" s="369">
        <v>16.809999999999999</v>
      </c>
    </row>
    <row r="4585" spans="1:4" ht="13.5">
      <c r="A4585" s="202">
        <v>96810</v>
      </c>
      <c r="B4585" s="202" t="s">
        <v>19319</v>
      </c>
      <c r="C4585" s="202" t="s">
        <v>2</v>
      </c>
      <c r="D4585" s="369">
        <v>18.25</v>
      </c>
    </row>
    <row r="4586" spans="1:4" ht="13.5">
      <c r="A4586" s="202">
        <v>96811</v>
      </c>
      <c r="B4586" s="202" t="s">
        <v>19320</v>
      </c>
      <c r="C4586" s="202" t="s">
        <v>2</v>
      </c>
      <c r="D4586" s="369">
        <v>19.25</v>
      </c>
    </row>
    <row r="4587" spans="1:4" ht="13.5">
      <c r="A4587" s="202">
        <v>96812</v>
      </c>
      <c r="B4587" s="202" t="s">
        <v>19321</v>
      </c>
      <c r="C4587" s="202" t="s">
        <v>2</v>
      </c>
      <c r="D4587" s="369">
        <v>17.54</v>
      </c>
    </row>
    <row r="4588" spans="1:4" ht="13.5">
      <c r="A4588" s="202">
        <v>96813</v>
      </c>
      <c r="B4588" s="202" t="s">
        <v>19322</v>
      </c>
      <c r="C4588" s="202" t="s">
        <v>2</v>
      </c>
      <c r="D4588" s="369">
        <v>19.97</v>
      </c>
    </row>
    <row r="4589" spans="1:4" ht="13.5">
      <c r="A4589" s="202">
        <v>96814</v>
      </c>
      <c r="B4589" s="202" t="s">
        <v>19323</v>
      </c>
      <c r="C4589" s="202" t="s">
        <v>2</v>
      </c>
      <c r="D4589" s="369">
        <v>14.37</v>
      </c>
    </row>
    <row r="4590" spans="1:4" ht="13.5">
      <c r="A4590" s="202">
        <v>96815</v>
      </c>
      <c r="B4590" s="202" t="s">
        <v>19324</v>
      </c>
      <c r="C4590" s="202" t="s">
        <v>2</v>
      </c>
      <c r="D4590" s="369">
        <v>29.81</v>
      </c>
    </row>
    <row r="4591" spans="1:4" ht="13.5">
      <c r="A4591" s="202">
        <v>96816</v>
      </c>
      <c r="B4591" s="202" t="s">
        <v>19325</v>
      </c>
      <c r="C4591" s="202" t="s">
        <v>2</v>
      </c>
      <c r="D4591" s="369">
        <v>22.55</v>
      </c>
    </row>
    <row r="4592" spans="1:4" ht="13.5">
      <c r="A4592" s="202">
        <v>96817</v>
      </c>
      <c r="B4592" s="202" t="s">
        <v>19326</v>
      </c>
      <c r="C4592" s="202" t="s">
        <v>2</v>
      </c>
      <c r="D4592" s="369">
        <v>30.05</v>
      </c>
    </row>
    <row r="4593" spans="1:4" ht="13.5">
      <c r="A4593" s="202">
        <v>96818</v>
      </c>
      <c r="B4593" s="202" t="s">
        <v>19327</v>
      </c>
      <c r="C4593" s="202" t="s">
        <v>2</v>
      </c>
      <c r="D4593" s="369">
        <v>19.29</v>
      </c>
    </row>
    <row r="4594" spans="1:4" ht="13.5">
      <c r="A4594" s="202">
        <v>96819</v>
      </c>
      <c r="B4594" s="202" t="s">
        <v>19328</v>
      </c>
      <c r="C4594" s="202" t="s">
        <v>2</v>
      </c>
      <c r="D4594" s="369">
        <v>20.67</v>
      </c>
    </row>
    <row r="4595" spans="1:4" ht="13.5">
      <c r="A4595" s="202">
        <v>96820</v>
      </c>
      <c r="B4595" s="202" t="s">
        <v>19329</v>
      </c>
      <c r="C4595" s="202" t="s">
        <v>2</v>
      </c>
      <c r="D4595" s="369">
        <v>35.85</v>
      </c>
    </row>
    <row r="4596" spans="1:4" ht="13.5">
      <c r="A4596" s="202">
        <v>96821</v>
      </c>
      <c r="B4596" s="202" t="s">
        <v>19330</v>
      </c>
      <c r="C4596" s="202" t="s">
        <v>2</v>
      </c>
      <c r="D4596" s="369">
        <v>33.44</v>
      </c>
    </row>
    <row r="4597" spans="1:4" ht="13.5">
      <c r="A4597" s="202">
        <v>96822</v>
      </c>
      <c r="B4597" s="202" t="s">
        <v>19331</v>
      </c>
      <c r="C4597" s="202" t="s">
        <v>2</v>
      </c>
      <c r="D4597" s="369">
        <v>27.13</v>
      </c>
    </row>
    <row r="4598" spans="1:4" ht="13.5">
      <c r="A4598" s="202">
        <v>96823</v>
      </c>
      <c r="B4598" s="202" t="s">
        <v>19332</v>
      </c>
      <c r="C4598" s="202" t="s">
        <v>2</v>
      </c>
      <c r="D4598" s="369">
        <v>10.09</v>
      </c>
    </row>
    <row r="4599" spans="1:4" ht="13.5">
      <c r="A4599" s="202">
        <v>96824</v>
      </c>
      <c r="B4599" s="202" t="s">
        <v>19333</v>
      </c>
      <c r="C4599" s="202" t="s">
        <v>2</v>
      </c>
      <c r="D4599" s="369">
        <v>15.75</v>
      </c>
    </row>
    <row r="4600" spans="1:4" ht="13.5">
      <c r="A4600" s="202">
        <v>96826</v>
      </c>
      <c r="B4600" s="202" t="s">
        <v>19334</v>
      </c>
      <c r="C4600" s="202" t="s">
        <v>2</v>
      </c>
      <c r="D4600" s="369">
        <v>11.71</v>
      </c>
    </row>
    <row r="4601" spans="1:4" ht="13.5">
      <c r="A4601" s="202">
        <v>96827</v>
      </c>
      <c r="B4601" s="202" t="s">
        <v>19335</v>
      </c>
      <c r="C4601" s="202" t="s">
        <v>2</v>
      </c>
      <c r="D4601" s="369">
        <v>17.16</v>
      </c>
    </row>
    <row r="4602" spans="1:4" ht="13.5">
      <c r="A4602" s="202">
        <v>96828</v>
      </c>
      <c r="B4602" s="202" t="s">
        <v>19336</v>
      </c>
      <c r="C4602" s="202" t="s">
        <v>2</v>
      </c>
      <c r="D4602" s="369">
        <v>21.14</v>
      </c>
    </row>
    <row r="4603" spans="1:4" ht="13.5">
      <c r="A4603" s="202">
        <v>96829</v>
      </c>
      <c r="B4603" s="202" t="s">
        <v>19337</v>
      </c>
      <c r="C4603" s="202" t="s">
        <v>2</v>
      </c>
      <c r="D4603" s="369">
        <v>16.350000000000001</v>
      </c>
    </row>
    <row r="4604" spans="1:4" ht="13.5">
      <c r="A4604" s="202">
        <v>96830</v>
      </c>
      <c r="B4604" s="202" t="s">
        <v>19338</v>
      </c>
      <c r="C4604" s="202" t="s">
        <v>2</v>
      </c>
      <c r="D4604" s="369">
        <v>18.41</v>
      </c>
    </row>
    <row r="4605" spans="1:4" ht="13.5">
      <c r="A4605" s="202">
        <v>96832</v>
      </c>
      <c r="B4605" s="202" t="s">
        <v>19339</v>
      </c>
      <c r="C4605" s="202" t="s">
        <v>2</v>
      </c>
      <c r="D4605" s="369">
        <v>26.53</v>
      </c>
    </row>
    <row r="4606" spans="1:4" ht="13.5">
      <c r="A4606" s="202">
        <v>96833</v>
      </c>
      <c r="B4606" s="202" t="s">
        <v>19340</v>
      </c>
      <c r="C4606" s="202" t="s">
        <v>2</v>
      </c>
      <c r="D4606" s="369">
        <v>20.85</v>
      </c>
    </row>
    <row r="4607" spans="1:4" ht="13.5">
      <c r="A4607" s="202">
        <v>96834</v>
      </c>
      <c r="B4607" s="202" t="s">
        <v>19341</v>
      </c>
      <c r="C4607" s="202" t="s">
        <v>2</v>
      </c>
      <c r="D4607" s="369">
        <v>24.92</v>
      </c>
    </row>
    <row r="4608" spans="1:4" ht="13.5">
      <c r="A4608" s="202">
        <v>96836</v>
      </c>
      <c r="B4608" s="202" t="s">
        <v>19342</v>
      </c>
      <c r="C4608" s="202" t="s">
        <v>2</v>
      </c>
      <c r="D4608" s="369">
        <v>29.82</v>
      </c>
    </row>
    <row r="4609" spans="1:4" ht="13.5">
      <c r="A4609" s="202">
        <v>96837</v>
      </c>
      <c r="B4609" s="202" t="s">
        <v>19343</v>
      </c>
      <c r="C4609" s="202" t="s">
        <v>2</v>
      </c>
      <c r="D4609" s="369">
        <v>18.739999999999998</v>
      </c>
    </row>
    <row r="4610" spans="1:4" ht="13.5">
      <c r="A4610" s="202">
        <v>96838</v>
      </c>
      <c r="B4610" s="202" t="s">
        <v>19344</v>
      </c>
      <c r="C4610" s="202" t="s">
        <v>2</v>
      </c>
      <c r="D4610" s="369">
        <v>22.59</v>
      </c>
    </row>
    <row r="4611" spans="1:4" ht="13.5">
      <c r="A4611" s="202">
        <v>96839</v>
      </c>
      <c r="B4611" s="202" t="s">
        <v>19345</v>
      </c>
      <c r="C4611" s="202" t="s">
        <v>2</v>
      </c>
      <c r="D4611" s="369">
        <v>23.35</v>
      </c>
    </row>
    <row r="4612" spans="1:4" ht="13.5">
      <c r="A4612" s="202">
        <v>96840</v>
      </c>
      <c r="B4612" s="202" t="s">
        <v>19346</v>
      </c>
      <c r="C4612" s="202" t="s">
        <v>2</v>
      </c>
      <c r="D4612" s="369">
        <v>22.62</v>
      </c>
    </row>
    <row r="4613" spans="1:4" ht="13.5">
      <c r="A4613" s="202">
        <v>96841</v>
      </c>
      <c r="B4613" s="202" t="s">
        <v>19347</v>
      </c>
      <c r="C4613" s="202" t="s">
        <v>2</v>
      </c>
      <c r="D4613" s="369">
        <v>25.07</v>
      </c>
    </row>
    <row r="4614" spans="1:4" ht="13.5">
      <c r="A4614" s="202">
        <v>96842</v>
      </c>
      <c r="B4614" s="202" t="s">
        <v>19348</v>
      </c>
      <c r="C4614" s="202" t="s">
        <v>2</v>
      </c>
      <c r="D4614" s="369">
        <v>28.68</v>
      </c>
    </row>
    <row r="4615" spans="1:4" ht="13.5">
      <c r="A4615" s="202">
        <v>96843</v>
      </c>
      <c r="B4615" s="202" t="s">
        <v>19349</v>
      </c>
      <c r="C4615" s="202" t="s">
        <v>2</v>
      </c>
      <c r="D4615" s="369">
        <v>26.09</v>
      </c>
    </row>
    <row r="4616" spans="1:4" ht="13.5">
      <c r="A4616" s="202">
        <v>96844</v>
      </c>
      <c r="B4616" s="202" t="s">
        <v>19350</v>
      </c>
      <c r="C4616" s="202" t="s">
        <v>2</v>
      </c>
      <c r="D4616" s="369">
        <v>30.01</v>
      </c>
    </row>
    <row r="4617" spans="1:4" ht="13.5">
      <c r="A4617" s="202">
        <v>96845</v>
      </c>
      <c r="B4617" s="202" t="s">
        <v>19351</v>
      </c>
      <c r="C4617" s="202" t="s">
        <v>2</v>
      </c>
      <c r="D4617" s="369">
        <v>35.49</v>
      </c>
    </row>
    <row r="4618" spans="1:4" ht="13.5">
      <c r="A4618" s="202">
        <v>96846</v>
      </c>
      <c r="B4618" s="202" t="s">
        <v>19352</v>
      </c>
      <c r="C4618" s="202" t="s">
        <v>2</v>
      </c>
      <c r="D4618" s="369">
        <v>33.409999999999997</v>
      </c>
    </row>
    <row r="4619" spans="1:4" ht="13.5">
      <c r="A4619" s="202">
        <v>96847</v>
      </c>
      <c r="B4619" s="202" t="s">
        <v>19353</v>
      </c>
      <c r="C4619" s="202" t="s">
        <v>2</v>
      </c>
      <c r="D4619" s="369">
        <v>32.96</v>
      </c>
    </row>
    <row r="4620" spans="1:4" ht="13.5">
      <c r="A4620" s="202">
        <v>96848</v>
      </c>
      <c r="B4620" s="202" t="s">
        <v>19354</v>
      </c>
      <c r="C4620" s="202" t="s">
        <v>2</v>
      </c>
      <c r="D4620" s="369">
        <v>47.09</v>
      </c>
    </row>
    <row r="4621" spans="1:4" ht="13.5">
      <c r="A4621" s="202">
        <v>96849</v>
      </c>
      <c r="B4621" s="202" t="s">
        <v>19355</v>
      </c>
      <c r="C4621" s="202" t="s">
        <v>2</v>
      </c>
      <c r="D4621" s="369">
        <v>14.92</v>
      </c>
    </row>
    <row r="4622" spans="1:4" ht="13.5">
      <c r="A4622" s="202">
        <v>96850</v>
      </c>
      <c r="B4622" s="202" t="s">
        <v>19356</v>
      </c>
      <c r="C4622" s="202" t="s">
        <v>2</v>
      </c>
      <c r="D4622" s="369">
        <v>21.05</v>
      </c>
    </row>
    <row r="4623" spans="1:4" ht="13.5">
      <c r="A4623" s="202">
        <v>96852</v>
      </c>
      <c r="B4623" s="202" t="s">
        <v>19357</v>
      </c>
      <c r="C4623" s="202" t="s">
        <v>2</v>
      </c>
      <c r="D4623" s="369">
        <v>18.97</v>
      </c>
    </row>
    <row r="4624" spans="1:4" ht="13.5">
      <c r="A4624" s="202">
        <v>96853</v>
      </c>
      <c r="B4624" s="202" t="s">
        <v>19358</v>
      </c>
      <c r="C4624" s="202" t="s">
        <v>2</v>
      </c>
      <c r="D4624" s="369">
        <v>22.61</v>
      </c>
    </row>
    <row r="4625" spans="1:4" ht="13.5">
      <c r="A4625" s="202">
        <v>96854</v>
      </c>
      <c r="B4625" s="202" t="s">
        <v>19359</v>
      </c>
      <c r="C4625" s="202" t="s">
        <v>2</v>
      </c>
      <c r="D4625" s="369">
        <v>27.82</v>
      </c>
    </row>
    <row r="4626" spans="1:4" ht="13.5">
      <c r="A4626" s="202">
        <v>96855</v>
      </c>
      <c r="B4626" s="202" t="s">
        <v>19360</v>
      </c>
      <c r="C4626" s="202" t="s">
        <v>2</v>
      </c>
      <c r="D4626" s="369">
        <v>29.69</v>
      </c>
    </row>
    <row r="4627" spans="1:4" ht="13.5">
      <c r="A4627" s="202">
        <v>96856</v>
      </c>
      <c r="B4627" s="202" t="s">
        <v>19361</v>
      </c>
      <c r="C4627" s="202" t="s">
        <v>2</v>
      </c>
      <c r="D4627" s="369">
        <v>31.84</v>
      </c>
    </row>
    <row r="4628" spans="1:4" ht="13.5">
      <c r="A4628" s="202">
        <v>96860</v>
      </c>
      <c r="B4628" s="202" t="s">
        <v>19362</v>
      </c>
      <c r="C4628" s="202" t="s">
        <v>2</v>
      </c>
      <c r="D4628" s="369">
        <v>26.78</v>
      </c>
    </row>
    <row r="4629" spans="1:4" ht="13.5">
      <c r="A4629" s="202">
        <v>96861</v>
      </c>
      <c r="B4629" s="202" t="s">
        <v>19363</v>
      </c>
      <c r="C4629" s="202" t="s">
        <v>2</v>
      </c>
      <c r="D4629" s="369">
        <v>33.83</v>
      </c>
    </row>
    <row r="4630" spans="1:4" ht="13.5">
      <c r="A4630" s="202">
        <v>96862</v>
      </c>
      <c r="B4630" s="202" t="s">
        <v>19364</v>
      </c>
      <c r="C4630" s="202" t="s">
        <v>2</v>
      </c>
      <c r="D4630" s="369">
        <v>32.909999999999997</v>
      </c>
    </row>
    <row r="4631" spans="1:4" ht="13.5">
      <c r="A4631" s="202">
        <v>96863</v>
      </c>
      <c r="B4631" s="202" t="s">
        <v>19365</v>
      </c>
      <c r="C4631" s="202" t="s">
        <v>2</v>
      </c>
      <c r="D4631" s="369">
        <v>34.69</v>
      </c>
    </row>
    <row r="4632" spans="1:4" ht="13.5">
      <c r="A4632" s="202">
        <v>96864</v>
      </c>
      <c r="B4632" s="202" t="s">
        <v>19366</v>
      </c>
      <c r="C4632" s="202" t="s">
        <v>2</v>
      </c>
      <c r="D4632" s="369">
        <v>46.42</v>
      </c>
    </row>
    <row r="4633" spans="1:4" ht="13.5">
      <c r="A4633" s="202">
        <v>96865</v>
      </c>
      <c r="B4633" s="202" t="s">
        <v>19367</v>
      </c>
      <c r="C4633" s="202" t="s">
        <v>2</v>
      </c>
      <c r="D4633" s="369">
        <v>40.94</v>
      </c>
    </row>
    <row r="4634" spans="1:4" ht="13.5">
      <c r="A4634" s="202">
        <v>96866</v>
      </c>
      <c r="B4634" s="202" t="s">
        <v>19368</v>
      </c>
      <c r="C4634" s="202" t="s">
        <v>2</v>
      </c>
      <c r="D4634" s="369">
        <v>60.35</v>
      </c>
    </row>
    <row r="4635" spans="1:4" ht="13.5">
      <c r="A4635" s="202">
        <v>96868</v>
      </c>
      <c r="B4635" s="202" t="s">
        <v>19369</v>
      </c>
      <c r="C4635" s="202" t="s">
        <v>2</v>
      </c>
      <c r="D4635" s="369">
        <v>17.510000000000002</v>
      </c>
    </row>
    <row r="4636" spans="1:4" ht="13.5">
      <c r="A4636" s="202">
        <v>96869</v>
      </c>
      <c r="B4636" s="202" t="s">
        <v>19370</v>
      </c>
      <c r="C4636" s="202" t="s">
        <v>2</v>
      </c>
      <c r="D4636" s="369">
        <v>26.74</v>
      </c>
    </row>
    <row r="4637" spans="1:4" ht="13.5">
      <c r="A4637" s="202">
        <v>96870</v>
      </c>
      <c r="B4637" s="202" t="s">
        <v>19371</v>
      </c>
      <c r="C4637" s="202" t="s">
        <v>2</v>
      </c>
      <c r="D4637" s="369">
        <v>40.1</v>
      </c>
    </row>
    <row r="4638" spans="1:4" ht="13.5">
      <c r="A4638" s="202">
        <v>96871</v>
      </c>
      <c r="B4638" s="202" t="s">
        <v>19372</v>
      </c>
      <c r="C4638" s="202" t="s">
        <v>2</v>
      </c>
      <c r="D4638" s="369">
        <v>45.85</v>
      </c>
    </row>
    <row r="4639" spans="1:4" ht="13.5">
      <c r="A4639" s="202">
        <v>96872</v>
      </c>
      <c r="B4639" s="202" t="s">
        <v>19373</v>
      </c>
      <c r="C4639" s="202" t="s">
        <v>2</v>
      </c>
      <c r="D4639" s="369">
        <v>42.55</v>
      </c>
    </row>
    <row r="4640" spans="1:4" ht="13.5">
      <c r="A4640" s="202">
        <v>96873</v>
      </c>
      <c r="B4640" s="202" t="s">
        <v>19374</v>
      </c>
      <c r="C4640" s="202" t="s">
        <v>2</v>
      </c>
      <c r="D4640" s="369">
        <v>56.6</v>
      </c>
    </row>
    <row r="4641" spans="1:4" ht="13.5">
      <c r="A4641" s="202">
        <v>96874</v>
      </c>
      <c r="B4641" s="202" t="s">
        <v>19375</v>
      </c>
      <c r="C4641" s="202" t="s">
        <v>2</v>
      </c>
      <c r="D4641" s="369">
        <v>51.74</v>
      </c>
    </row>
    <row r="4642" spans="1:4" ht="13.5">
      <c r="A4642" s="202">
        <v>96875</v>
      </c>
      <c r="B4642" s="202" t="s">
        <v>19376</v>
      </c>
      <c r="C4642" s="202" t="s">
        <v>2</v>
      </c>
      <c r="D4642" s="369">
        <v>67.790000000000006</v>
      </c>
    </row>
    <row r="4643" spans="1:4" ht="13.5">
      <c r="A4643" s="202">
        <v>96876</v>
      </c>
      <c r="B4643" s="202" t="s">
        <v>19377</v>
      </c>
      <c r="C4643" s="202" t="s">
        <v>2</v>
      </c>
      <c r="D4643" s="369">
        <v>159.86000000000001</v>
      </c>
    </row>
    <row r="4644" spans="1:4" ht="13.5">
      <c r="A4644" s="202">
        <v>96878</v>
      </c>
      <c r="B4644" s="202" t="s">
        <v>19378</v>
      </c>
      <c r="C4644" s="202" t="s">
        <v>2</v>
      </c>
      <c r="D4644" s="369">
        <v>179.07</v>
      </c>
    </row>
    <row r="4645" spans="1:4" ht="13.5">
      <c r="A4645" s="202">
        <v>96879</v>
      </c>
      <c r="B4645" s="202" t="s">
        <v>19379</v>
      </c>
      <c r="C4645" s="202" t="s">
        <v>2</v>
      </c>
      <c r="D4645" s="369">
        <v>173.64</v>
      </c>
    </row>
    <row r="4646" spans="1:4" ht="13.5">
      <c r="A4646" s="202">
        <v>96881</v>
      </c>
      <c r="B4646" s="202" t="s">
        <v>19380</v>
      </c>
      <c r="C4646" s="202" t="s">
        <v>2</v>
      </c>
      <c r="D4646" s="369">
        <v>205.32</v>
      </c>
    </row>
    <row r="4647" spans="1:4" ht="13.5">
      <c r="A4647" s="202">
        <v>97425</v>
      </c>
      <c r="B4647" s="202" t="s">
        <v>3749</v>
      </c>
      <c r="C4647" s="202" t="s">
        <v>2</v>
      </c>
      <c r="D4647" s="369">
        <v>33.42</v>
      </c>
    </row>
    <row r="4648" spans="1:4" ht="13.5">
      <c r="A4648" s="202">
        <v>97426</v>
      </c>
      <c r="B4648" s="202" t="s">
        <v>3750</v>
      </c>
      <c r="C4648" s="202" t="s">
        <v>2</v>
      </c>
      <c r="D4648" s="369">
        <v>40.93</v>
      </c>
    </row>
    <row r="4649" spans="1:4" ht="13.5">
      <c r="A4649" s="202">
        <v>97427</v>
      </c>
      <c r="B4649" s="202" t="s">
        <v>3751</v>
      </c>
      <c r="C4649" s="202" t="s">
        <v>2</v>
      </c>
      <c r="D4649" s="369">
        <v>46.61</v>
      </c>
    </row>
    <row r="4650" spans="1:4" ht="13.5">
      <c r="A4650" s="202">
        <v>97428</v>
      </c>
      <c r="B4650" s="202" t="s">
        <v>3752</v>
      </c>
      <c r="C4650" s="202" t="s">
        <v>2</v>
      </c>
      <c r="D4650" s="369">
        <v>59.79</v>
      </c>
    </row>
    <row r="4651" spans="1:4" ht="13.5">
      <c r="A4651" s="202">
        <v>97429</v>
      </c>
      <c r="B4651" s="202" t="s">
        <v>3753</v>
      </c>
      <c r="C4651" s="202" t="s">
        <v>2</v>
      </c>
      <c r="D4651" s="369">
        <v>71.92</v>
      </c>
    </row>
    <row r="4652" spans="1:4" ht="13.5">
      <c r="A4652" s="202">
        <v>97430</v>
      </c>
      <c r="B4652" s="202" t="s">
        <v>5681</v>
      </c>
      <c r="C4652" s="202" t="s">
        <v>2</v>
      </c>
      <c r="D4652" s="369">
        <v>41.22</v>
      </c>
    </row>
    <row r="4653" spans="1:4" ht="13.5">
      <c r="A4653" s="202">
        <v>97431</v>
      </c>
      <c r="B4653" s="202" t="s">
        <v>5682</v>
      </c>
      <c r="C4653" s="202" t="s">
        <v>2</v>
      </c>
      <c r="D4653" s="369">
        <v>45.97</v>
      </c>
    </row>
    <row r="4654" spans="1:4" ht="13.5">
      <c r="A4654" s="202">
        <v>97432</v>
      </c>
      <c r="B4654" s="202" t="s">
        <v>5683</v>
      </c>
      <c r="C4654" s="202" t="s">
        <v>2</v>
      </c>
      <c r="D4654" s="369">
        <v>51.86</v>
      </c>
    </row>
    <row r="4655" spans="1:4" ht="13.5">
      <c r="A4655" s="202">
        <v>97433</v>
      </c>
      <c r="B4655" s="202" t="s">
        <v>5684</v>
      </c>
      <c r="C4655" s="202" t="s">
        <v>2</v>
      </c>
      <c r="D4655" s="369">
        <v>94.55</v>
      </c>
    </row>
    <row r="4656" spans="1:4" ht="13.5">
      <c r="A4656" s="202">
        <v>97434</v>
      </c>
      <c r="B4656" s="202" t="s">
        <v>5685</v>
      </c>
      <c r="C4656" s="202" t="s">
        <v>2</v>
      </c>
      <c r="D4656" s="369">
        <v>96.35</v>
      </c>
    </row>
    <row r="4657" spans="1:4" ht="13.5">
      <c r="A4657" s="202">
        <v>97435</v>
      </c>
      <c r="B4657" s="202" t="s">
        <v>5686</v>
      </c>
      <c r="C4657" s="202" t="s">
        <v>2</v>
      </c>
      <c r="D4657" s="369">
        <v>110.62</v>
      </c>
    </row>
    <row r="4658" spans="1:4" ht="13.5">
      <c r="A4658" s="202">
        <v>97436</v>
      </c>
      <c r="B4658" s="202" t="s">
        <v>5687</v>
      </c>
      <c r="C4658" s="202" t="s">
        <v>2</v>
      </c>
      <c r="D4658" s="369">
        <v>114.06</v>
      </c>
    </row>
    <row r="4659" spans="1:4" ht="13.5">
      <c r="A4659" s="202">
        <v>97437</v>
      </c>
      <c r="B4659" s="202" t="s">
        <v>5688</v>
      </c>
      <c r="C4659" s="202" t="s">
        <v>2</v>
      </c>
      <c r="D4659" s="369">
        <v>126.62</v>
      </c>
    </row>
    <row r="4660" spans="1:4" ht="13.5">
      <c r="A4660" s="202">
        <v>97438</v>
      </c>
      <c r="B4660" s="202" t="s">
        <v>5689</v>
      </c>
      <c r="C4660" s="202" t="s">
        <v>2</v>
      </c>
      <c r="D4660" s="369">
        <v>130.30000000000001</v>
      </c>
    </row>
    <row r="4661" spans="1:4" ht="13.5">
      <c r="A4661" s="202">
        <v>97439</v>
      </c>
      <c r="B4661" s="202" t="s">
        <v>5690</v>
      </c>
      <c r="C4661" s="202" t="s">
        <v>2</v>
      </c>
      <c r="D4661" s="369">
        <v>143.25</v>
      </c>
    </row>
    <row r="4662" spans="1:4" ht="13.5">
      <c r="A4662" s="202">
        <v>97440</v>
      </c>
      <c r="B4662" s="202" t="s">
        <v>5691</v>
      </c>
      <c r="C4662" s="202" t="s">
        <v>2</v>
      </c>
      <c r="D4662" s="369">
        <v>171.8</v>
      </c>
    </row>
    <row r="4663" spans="1:4" ht="13.5">
      <c r="A4663" s="202">
        <v>97442</v>
      </c>
      <c r="B4663" s="202" t="s">
        <v>5692</v>
      </c>
      <c r="C4663" s="202" t="s">
        <v>2</v>
      </c>
      <c r="D4663" s="369">
        <v>189.74</v>
      </c>
    </row>
    <row r="4664" spans="1:4" ht="13.5">
      <c r="A4664" s="202">
        <v>97443</v>
      </c>
      <c r="B4664" s="202" t="s">
        <v>5693</v>
      </c>
      <c r="C4664" s="202" t="s">
        <v>2</v>
      </c>
      <c r="D4664" s="369">
        <v>134.13</v>
      </c>
    </row>
    <row r="4665" spans="1:4" ht="13.5">
      <c r="A4665" s="202">
        <v>97444</v>
      </c>
      <c r="B4665" s="202" t="s">
        <v>5694</v>
      </c>
      <c r="C4665" s="202" t="s">
        <v>2</v>
      </c>
      <c r="D4665" s="369">
        <v>160.32</v>
      </c>
    </row>
    <row r="4666" spans="1:4" ht="13.5">
      <c r="A4666" s="202">
        <v>97446</v>
      </c>
      <c r="B4666" s="202" t="s">
        <v>5695</v>
      </c>
      <c r="C4666" s="202" t="s">
        <v>2</v>
      </c>
      <c r="D4666" s="369">
        <v>285.64</v>
      </c>
    </row>
    <row r="4667" spans="1:4" ht="13.5">
      <c r="A4667" s="202">
        <v>97447</v>
      </c>
      <c r="B4667" s="202" t="s">
        <v>5696</v>
      </c>
      <c r="C4667" s="202" t="s">
        <v>2</v>
      </c>
      <c r="D4667" s="369">
        <v>285.64</v>
      </c>
    </row>
    <row r="4668" spans="1:4" ht="13.5">
      <c r="A4668" s="202">
        <v>97449</v>
      </c>
      <c r="B4668" s="202" t="s">
        <v>5697</v>
      </c>
      <c r="C4668" s="202" t="s">
        <v>2</v>
      </c>
      <c r="D4668" s="369">
        <v>303.52999999999997</v>
      </c>
    </row>
    <row r="4669" spans="1:4" ht="13.5">
      <c r="A4669" s="202">
        <v>97450</v>
      </c>
      <c r="B4669" s="202" t="s">
        <v>5698</v>
      </c>
      <c r="C4669" s="202" t="s">
        <v>2</v>
      </c>
      <c r="D4669" s="369">
        <v>374.84</v>
      </c>
    </row>
    <row r="4670" spans="1:4" ht="13.5">
      <c r="A4670" s="202">
        <v>97452</v>
      </c>
      <c r="B4670" s="202" t="s">
        <v>5699</v>
      </c>
      <c r="C4670" s="202" t="s">
        <v>2</v>
      </c>
      <c r="D4670" s="369">
        <v>222.9</v>
      </c>
    </row>
    <row r="4671" spans="1:4" ht="13.5">
      <c r="A4671" s="202">
        <v>97453</v>
      </c>
      <c r="B4671" s="202" t="s">
        <v>5700</v>
      </c>
      <c r="C4671" s="202" t="s">
        <v>2</v>
      </c>
      <c r="D4671" s="369">
        <v>237.85</v>
      </c>
    </row>
    <row r="4672" spans="1:4" ht="13.5">
      <c r="A4672" s="202">
        <v>97454</v>
      </c>
      <c r="B4672" s="202" t="s">
        <v>5701</v>
      </c>
      <c r="C4672" s="202" t="s">
        <v>2</v>
      </c>
      <c r="D4672" s="369">
        <v>391.1</v>
      </c>
    </row>
    <row r="4673" spans="1:4" ht="13.5">
      <c r="A4673" s="202">
        <v>97455</v>
      </c>
      <c r="B4673" s="202" t="s">
        <v>5702</v>
      </c>
      <c r="C4673" s="202" t="s">
        <v>2</v>
      </c>
      <c r="D4673" s="369">
        <v>415.01</v>
      </c>
    </row>
    <row r="4674" spans="1:4" ht="13.5">
      <c r="A4674" s="202">
        <v>97456</v>
      </c>
      <c r="B4674" s="202" t="s">
        <v>5703</v>
      </c>
      <c r="C4674" s="202" t="s">
        <v>2</v>
      </c>
      <c r="D4674" s="369">
        <v>912.06</v>
      </c>
    </row>
    <row r="4675" spans="1:4" ht="13.5">
      <c r="A4675" s="202">
        <v>97457</v>
      </c>
      <c r="B4675" s="202" t="s">
        <v>5704</v>
      </c>
      <c r="C4675" s="202" t="s">
        <v>2</v>
      </c>
      <c r="D4675" s="369">
        <v>804.81</v>
      </c>
    </row>
    <row r="4676" spans="1:4" ht="13.5">
      <c r="A4676" s="202">
        <v>97458</v>
      </c>
      <c r="B4676" s="202" t="s">
        <v>5705</v>
      </c>
      <c r="C4676" s="202" t="s">
        <v>2</v>
      </c>
      <c r="D4676" s="369">
        <v>357.16</v>
      </c>
    </row>
    <row r="4677" spans="1:4" ht="13.5">
      <c r="A4677" s="202">
        <v>97459</v>
      </c>
      <c r="B4677" s="202" t="s">
        <v>5706</v>
      </c>
      <c r="C4677" s="202" t="s">
        <v>2</v>
      </c>
      <c r="D4677" s="369">
        <v>628.70000000000005</v>
      </c>
    </row>
    <row r="4678" spans="1:4" ht="13.5">
      <c r="A4678" s="202">
        <v>97460</v>
      </c>
      <c r="B4678" s="202" t="s">
        <v>5707</v>
      </c>
      <c r="C4678" s="202" t="s">
        <v>2</v>
      </c>
      <c r="D4678" s="369">
        <v>979.32</v>
      </c>
    </row>
    <row r="4679" spans="1:4" ht="13.5">
      <c r="A4679" s="202">
        <v>97461</v>
      </c>
      <c r="B4679" s="202" t="s">
        <v>5708</v>
      </c>
      <c r="C4679" s="202" t="s">
        <v>2</v>
      </c>
      <c r="D4679" s="369">
        <v>42.52</v>
      </c>
    </row>
    <row r="4680" spans="1:4" ht="13.5">
      <c r="A4680" s="202">
        <v>97462</v>
      </c>
      <c r="B4680" s="202" t="s">
        <v>5709</v>
      </c>
      <c r="C4680" s="202" t="s">
        <v>2</v>
      </c>
      <c r="D4680" s="369">
        <v>34.840000000000003</v>
      </c>
    </row>
    <row r="4681" spans="1:4" ht="13.5">
      <c r="A4681" s="202">
        <v>97464</v>
      </c>
      <c r="B4681" s="202" t="s">
        <v>5710</v>
      </c>
      <c r="C4681" s="202" t="s">
        <v>2</v>
      </c>
      <c r="D4681" s="369">
        <v>61.84</v>
      </c>
    </row>
    <row r="4682" spans="1:4" ht="13.5">
      <c r="A4682" s="202">
        <v>97465</v>
      </c>
      <c r="B4682" s="202" t="s">
        <v>5711</v>
      </c>
      <c r="C4682" s="202" t="s">
        <v>2</v>
      </c>
      <c r="D4682" s="369">
        <v>74.78</v>
      </c>
    </row>
    <row r="4683" spans="1:4" ht="13.5">
      <c r="A4683" s="202">
        <v>97467</v>
      </c>
      <c r="B4683" s="202" t="s">
        <v>5712</v>
      </c>
      <c r="C4683" s="202" t="s">
        <v>2</v>
      </c>
      <c r="D4683" s="369">
        <v>78.599999999999994</v>
      </c>
    </row>
    <row r="4684" spans="1:4" ht="13.5">
      <c r="A4684" s="202">
        <v>97468</v>
      </c>
      <c r="B4684" s="202" t="s">
        <v>5713</v>
      </c>
      <c r="C4684" s="202" t="s">
        <v>2</v>
      </c>
      <c r="D4684" s="369">
        <v>95.16</v>
      </c>
    </row>
    <row r="4685" spans="1:4" ht="13.5">
      <c r="A4685" s="202">
        <v>97470</v>
      </c>
      <c r="B4685" s="202" t="s">
        <v>5714</v>
      </c>
      <c r="C4685" s="202" t="s">
        <v>2</v>
      </c>
      <c r="D4685" s="369">
        <v>117.47</v>
      </c>
    </row>
    <row r="4686" spans="1:4" ht="13.5">
      <c r="A4686" s="202">
        <v>97471</v>
      </c>
      <c r="B4686" s="202" t="s">
        <v>5715</v>
      </c>
      <c r="C4686" s="202" t="s">
        <v>2</v>
      </c>
      <c r="D4686" s="369">
        <v>143.66</v>
      </c>
    </row>
    <row r="4687" spans="1:4" ht="13.5">
      <c r="A4687" s="202">
        <v>97474</v>
      </c>
      <c r="B4687" s="202" t="s">
        <v>5716</v>
      </c>
      <c r="C4687" s="202" t="s">
        <v>2</v>
      </c>
      <c r="D4687" s="369">
        <v>218.88</v>
      </c>
    </row>
    <row r="4688" spans="1:4" ht="13.5">
      <c r="A4688" s="202">
        <v>97475</v>
      </c>
      <c r="B4688" s="202" t="s">
        <v>5717</v>
      </c>
      <c r="C4688" s="202" t="s">
        <v>2</v>
      </c>
      <c r="D4688" s="369">
        <v>271.82</v>
      </c>
    </row>
    <row r="4689" spans="1:4" ht="13.5">
      <c r="A4689" s="202">
        <v>97477</v>
      </c>
      <c r="B4689" s="202" t="s">
        <v>5718</v>
      </c>
      <c r="C4689" s="202" t="s">
        <v>2</v>
      </c>
      <c r="D4689" s="369">
        <v>292.54000000000002</v>
      </c>
    </row>
    <row r="4690" spans="1:4" ht="13.5">
      <c r="A4690" s="202">
        <v>97478</v>
      </c>
      <c r="B4690" s="202" t="s">
        <v>5719</v>
      </c>
      <c r="C4690" s="202" t="s">
        <v>2</v>
      </c>
      <c r="D4690" s="369">
        <v>363.85</v>
      </c>
    </row>
    <row r="4691" spans="1:4" ht="13.5">
      <c r="A4691" s="202">
        <v>97479</v>
      </c>
      <c r="B4691" s="202" t="s">
        <v>5720</v>
      </c>
      <c r="C4691" s="202" t="s">
        <v>2</v>
      </c>
      <c r="D4691" s="369">
        <v>69.099999999999994</v>
      </c>
    </row>
    <row r="4692" spans="1:4" ht="13.5">
      <c r="A4692" s="202">
        <v>97480</v>
      </c>
      <c r="B4692" s="202" t="s">
        <v>5721</v>
      </c>
      <c r="C4692" s="202" t="s">
        <v>2</v>
      </c>
      <c r="D4692" s="369">
        <v>69.099999999999994</v>
      </c>
    </row>
    <row r="4693" spans="1:4" ht="13.5">
      <c r="A4693" s="202">
        <v>97481</v>
      </c>
      <c r="B4693" s="202" t="s">
        <v>5722</v>
      </c>
      <c r="C4693" s="202" t="s">
        <v>2</v>
      </c>
      <c r="D4693" s="369">
        <v>101.11</v>
      </c>
    </row>
    <row r="4694" spans="1:4" ht="13.5">
      <c r="A4694" s="202">
        <v>97482</v>
      </c>
      <c r="B4694" s="202" t="s">
        <v>5723</v>
      </c>
      <c r="C4694" s="202" t="s">
        <v>2</v>
      </c>
      <c r="D4694" s="369">
        <v>101.11</v>
      </c>
    </row>
    <row r="4695" spans="1:4" ht="13.5">
      <c r="A4695" s="202">
        <v>97483</v>
      </c>
      <c r="B4695" s="202" t="s">
        <v>5724</v>
      </c>
      <c r="C4695" s="202" t="s">
        <v>2</v>
      </c>
      <c r="D4695" s="369">
        <v>142.71</v>
      </c>
    </row>
    <row r="4696" spans="1:4" ht="13.5">
      <c r="A4696" s="202">
        <v>97484</v>
      </c>
      <c r="B4696" s="202" t="s">
        <v>5725</v>
      </c>
      <c r="C4696" s="202" t="s">
        <v>2</v>
      </c>
      <c r="D4696" s="369">
        <v>142.71</v>
      </c>
    </row>
    <row r="4697" spans="1:4" ht="13.5">
      <c r="A4697" s="202">
        <v>97485</v>
      </c>
      <c r="B4697" s="202" t="s">
        <v>5726</v>
      </c>
      <c r="C4697" s="202" t="s">
        <v>2</v>
      </c>
      <c r="D4697" s="369">
        <v>197.93</v>
      </c>
    </row>
    <row r="4698" spans="1:4" ht="13.5">
      <c r="A4698" s="202">
        <v>97486</v>
      </c>
      <c r="B4698" s="202" t="s">
        <v>5727</v>
      </c>
      <c r="C4698" s="202" t="s">
        <v>2</v>
      </c>
      <c r="D4698" s="369">
        <v>212.88</v>
      </c>
    </row>
    <row r="4699" spans="1:4" ht="13.5">
      <c r="A4699" s="202">
        <v>97487</v>
      </c>
      <c r="B4699" s="202" t="s">
        <v>5728</v>
      </c>
      <c r="C4699" s="202" t="s">
        <v>2</v>
      </c>
      <c r="D4699" s="369">
        <v>370.4</v>
      </c>
    </row>
    <row r="4700" spans="1:4" ht="13.5">
      <c r="A4700" s="202">
        <v>97488</v>
      </c>
      <c r="B4700" s="202" t="s">
        <v>5729</v>
      </c>
      <c r="C4700" s="202" t="s">
        <v>2</v>
      </c>
      <c r="D4700" s="369">
        <v>394.31</v>
      </c>
    </row>
    <row r="4701" spans="1:4" ht="13.5">
      <c r="A4701" s="202">
        <v>97489</v>
      </c>
      <c r="B4701" s="202" t="s">
        <v>5730</v>
      </c>
      <c r="C4701" s="202" t="s">
        <v>2</v>
      </c>
      <c r="D4701" s="369">
        <v>895.55</v>
      </c>
    </row>
    <row r="4702" spans="1:4" ht="13.5">
      <c r="A4702" s="202">
        <v>97490</v>
      </c>
      <c r="B4702" s="202" t="s">
        <v>5731</v>
      </c>
      <c r="C4702" s="202" t="s">
        <v>2</v>
      </c>
      <c r="D4702" s="369">
        <v>788.3</v>
      </c>
    </row>
    <row r="4703" spans="1:4" ht="13.5">
      <c r="A4703" s="202">
        <v>97491</v>
      </c>
      <c r="B4703" s="202" t="s">
        <v>5732</v>
      </c>
      <c r="C4703" s="202" t="s">
        <v>2</v>
      </c>
      <c r="D4703" s="369">
        <v>107.96</v>
      </c>
    </row>
    <row r="4704" spans="1:4" ht="13.5">
      <c r="A4704" s="202">
        <v>97492</v>
      </c>
      <c r="B4704" s="202" t="s">
        <v>5733</v>
      </c>
      <c r="C4704" s="202" t="s">
        <v>2</v>
      </c>
      <c r="D4704" s="369">
        <v>159.72999999999999</v>
      </c>
    </row>
    <row r="4705" spans="1:4" ht="13.5">
      <c r="A4705" s="202">
        <v>97493</v>
      </c>
      <c r="B4705" s="202" t="s">
        <v>5734</v>
      </c>
      <c r="C4705" s="202" t="s">
        <v>2</v>
      </c>
      <c r="D4705" s="369">
        <v>206.42</v>
      </c>
    </row>
    <row r="4706" spans="1:4" ht="13.5">
      <c r="A4706" s="202">
        <v>97494</v>
      </c>
      <c r="B4706" s="202" t="s">
        <v>5735</v>
      </c>
      <c r="C4706" s="202" t="s">
        <v>2</v>
      </c>
      <c r="D4706" s="369">
        <v>323.83</v>
      </c>
    </row>
    <row r="4707" spans="1:4" ht="13.5">
      <c r="A4707" s="202">
        <v>97495</v>
      </c>
      <c r="B4707" s="202" t="s">
        <v>5736</v>
      </c>
      <c r="C4707" s="202" t="s">
        <v>2</v>
      </c>
      <c r="D4707" s="369">
        <v>601.04999999999995</v>
      </c>
    </row>
    <row r="4708" spans="1:4" ht="13.5">
      <c r="A4708" s="202">
        <v>97496</v>
      </c>
      <c r="B4708" s="202" t="s">
        <v>5737</v>
      </c>
      <c r="C4708" s="202" t="s">
        <v>2</v>
      </c>
      <c r="D4708" s="369">
        <v>957.35</v>
      </c>
    </row>
    <row r="4709" spans="1:4" ht="13.5">
      <c r="A4709" s="202">
        <v>97499</v>
      </c>
      <c r="B4709" s="202" t="s">
        <v>5738</v>
      </c>
      <c r="C4709" s="202" t="s">
        <v>2</v>
      </c>
      <c r="D4709" s="369">
        <v>39.83</v>
      </c>
    </row>
    <row r="4710" spans="1:4" ht="13.5">
      <c r="A4710" s="202">
        <v>97500</v>
      </c>
      <c r="B4710" s="202" t="s">
        <v>5739</v>
      </c>
      <c r="C4710" s="202" t="s">
        <v>2</v>
      </c>
      <c r="D4710" s="369">
        <v>32.15</v>
      </c>
    </row>
    <row r="4711" spans="1:4" ht="13.5">
      <c r="A4711" s="202">
        <v>97502</v>
      </c>
      <c r="B4711" s="202" t="s">
        <v>5740</v>
      </c>
      <c r="C4711" s="202" t="s">
        <v>2</v>
      </c>
      <c r="D4711" s="369">
        <v>56.87</v>
      </c>
    </row>
    <row r="4712" spans="1:4" ht="13.5">
      <c r="A4712" s="202">
        <v>97503</v>
      </c>
      <c r="B4712" s="202" t="s">
        <v>5741</v>
      </c>
      <c r="C4712" s="202" t="s">
        <v>2</v>
      </c>
      <c r="D4712" s="369">
        <v>70.040000000000006</v>
      </c>
    </row>
    <row r="4713" spans="1:4" ht="13.5">
      <c r="A4713" s="202">
        <v>97505</v>
      </c>
      <c r="B4713" s="202" t="s">
        <v>5742</v>
      </c>
      <c r="C4713" s="202" t="s">
        <v>2</v>
      </c>
      <c r="D4713" s="369">
        <v>71.56</v>
      </c>
    </row>
    <row r="4714" spans="1:4" ht="13.5">
      <c r="A4714" s="202">
        <v>97506</v>
      </c>
      <c r="B4714" s="202" t="s">
        <v>5743</v>
      </c>
      <c r="C4714" s="202" t="s">
        <v>2</v>
      </c>
      <c r="D4714" s="369">
        <v>88.12</v>
      </c>
    </row>
    <row r="4715" spans="1:4" ht="13.5">
      <c r="A4715" s="202">
        <v>97508</v>
      </c>
      <c r="B4715" s="202" t="s">
        <v>5744</v>
      </c>
      <c r="C4715" s="202" t="s">
        <v>2</v>
      </c>
      <c r="D4715" s="369">
        <v>107.51</v>
      </c>
    </row>
    <row r="4716" spans="1:4" ht="13.5">
      <c r="A4716" s="202">
        <v>97509</v>
      </c>
      <c r="B4716" s="202" t="s">
        <v>5745</v>
      </c>
      <c r="C4716" s="202" t="s">
        <v>2</v>
      </c>
      <c r="D4716" s="369">
        <v>133.69999999999999</v>
      </c>
    </row>
    <row r="4717" spans="1:4" ht="13.5">
      <c r="A4717" s="202">
        <v>97511</v>
      </c>
      <c r="B4717" s="202" t="s">
        <v>5746</v>
      </c>
      <c r="C4717" s="202" t="s">
        <v>2</v>
      </c>
      <c r="D4717" s="369">
        <v>204.58</v>
      </c>
    </row>
    <row r="4718" spans="1:4" ht="13.5">
      <c r="A4718" s="202">
        <v>97512</v>
      </c>
      <c r="B4718" s="202" t="s">
        <v>5747</v>
      </c>
      <c r="C4718" s="202" t="s">
        <v>2</v>
      </c>
      <c r="D4718" s="369">
        <v>257.52</v>
      </c>
    </row>
    <row r="4719" spans="1:4" ht="13.5">
      <c r="A4719" s="202">
        <v>97514</v>
      </c>
      <c r="B4719" s="202" t="s">
        <v>5748</v>
      </c>
      <c r="C4719" s="202" t="s">
        <v>2</v>
      </c>
      <c r="D4719" s="369">
        <v>273.74</v>
      </c>
    </row>
    <row r="4720" spans="1:4" ht="13.5">
      <c r="A4720" s="202">
        <v>97515</v>
      </c>
      <c r="B4720" s="202" t="s">
        <v>5749</v>
      </c>
      <c r="C4720" s="202" t="s">
        <v>2</v>
      </c>
      <c r="D4720" s="369">
        <v>345.05</v>
      </c>
    </row>
    <row r="4721" spans="1:4" ht="13.5">
      <c r="A4721" s="202">
        <v>97517</v>
      </c>
      <c r="B4721" s="202" t="s">
        <v>5750</v>
      </c>
      <c r="C4721" s="202" t="s">
        <v>2</v>
      </c>
      <c r="D4721" s="369">
        <v>65.069999999999993</v>
      </c>
    </row>
    <row r="4722" spans="1:4" ht="13.5">
      <c r="A4722" s="202">
        <v>97518</v>
      </c>
      <c r="B4722" s="202" t="s">
        <v>5751</v>
      </c>
      <c r="C4722" s="202" t="s">
        <v>2</v>
      </c>
      <c r="D4722" s="369">
        <v>65.069999999999993</v>
      </c>
    </row>
    <row r="4723" spans="1:4" ht="13.5">
      <c r="A4723" s="202">
        <v>97519</v>
      </c>
      <c r="B4723" s="202" t="s">
        <v>5752</v>
      </c>
      <c r="C4723" s="202" t="s">
        <v>2</v>
      </c>
      <c r="D4723" s="369">
        <v>94</v>
      </c>
    </row>
    <row r="4724" spans="1:4" ht="13.5">
      <c r="A4724" s="202">
        <v>97520</v>
      </c>
      <c r="B4724" s="202" t="s">
        <v>5753</v>
      </c>
      <c r="C4724" s="202" t="s">
        <v>2</v>
      </c>
      <c r="D4724" s="369">
        <v>94</v>
      </c>
    </row>
    <row r="4725" spans="1:4" ht="13.5">
      <c r="A4725" s="202">
        <v>97521</v>
      </c>
      <c r="B4725" s="202" t="s">
        <v>5754</v>
      </c>
      <c r="C4725" s="202" t="s">
        <v>2</v>
      </c>
      <c r="D4725" s="369">
        <v>132.11000000000001</v>
      </c>
    </row>
    <row r="4726" spans="1:4" ht="13.5">
      <c r="A4726" s="202">
        <v>97522</v>
      </c>
      <c r="B4726" s="202" t="s">
        <v>5755</v>
      </c>
      <c r="C4726" s="202" t="s">
        <v>2</v>
      </c>
      <c r="D4726" s="369">
        <v>132.11000000000001</v>
      </c>
    </row>
    <row r="4727" spans="1:4" ht="13.5">
      <c r="A4727" s="202">
        <v>97523</v>
      </c>
      <c r="B4727" s="202" t="s">
        <v>5756</v>
      </c>
      <c r="C4727" s="202" t="s">
        <v>2</v>
      </c>
      <c r="D4727" s="369">
        <v>183</v>
      </c>
    </row>
    <row r="4728" spans="1:4" ht="13.5">
      <c r="A4728" s="202">
        <v>97524</v>
      </c>
      <c r="B4728" s="202" t="s">
        <v>5757</v>
      </c>
      <c r="C4728" s="202" t="s">
        <v>2</v>
      </c>
      <c r="D4728" s="369">
        <v>197.95</v>
      </c>
    </row>
    <row r="4729" spans="1:4" ht="13.5">
      <c r="A4729" s="202">
        <v>97525</v>
      </c>
      <c r="B4729" s="202" t="s">
        <v>5758</v>
      </c>
      <c r="C4729" s="202" t="s">
        <v>2</v>
      </c>
      <c r="D4729" s="369">
        <v>348.82</v>
      </c>
    </row>
    <row r="4730" spans="1:4" ht="13.5">
      <c r="A4730" s="202">
        <v>97526</v>
      </c>
      <c r="B4730" s="202" t="s">
        <v>5759</v>
      </c>
      <c r="C4730" s="202" t="s">
        <v>2</v>
      </c>
      <c r="D4730" s="369">
        <v>372.73</v>
      </c>
    </row>
    <row r="4731" spans="1:4" ht="13.5">
      <c r="A4731" s="202">
        <v>97527</v>
      </c>
      <c r="B4731" s="202" t="s">
        <v>5760</v>
      </c>
      <c r="C4731" s="202" t="s">
        <v>2</v>
      </c>
      <c r="D4731" s="369">
        <v>867.41</v>
      </c>
    </row>
    <row r="4732" spans="1:4" ht="13.5">
      <c r="A4732" s="202">
        <v>97528</v>
      </c>
      <c r="B4732" s="202" t="s">
        <v>5761</v>
      </c>
      <c r="C4732" s="202" t="s">
        <v>2</v>
      </c>
      <c r="D4732" s="369">
        <v>760.16</v>
      </c>
    </row>
    <row r="4733" spans="1:4" ht="13.5">
      <c r="A4733" s="202">
        <v>97529</v>
      </c>
      <c r="B4733" s="202" t="s">
        <v>5762</v>
      </c>
      <c r="C4733" s="202" t="s">
        <v>2</v>
      </c>
      <c r="D4733" s="369">
        <v>102.67</v>
      </c>
    </row>
    <row r="4734" spans="1:4" ht="13.5">
      <c r="A4734" s="202">
        <v>97530</v>
      </c>
      <c r="B4734" s="202" t="s">
        <v>5763</v>
      </c>
      <c r="C4734" s="202" t="s">
        <v>2</v>
      </c>
      <c r="D4734" s="369">
        <v>150.26</v>
      </c>
    </row>
    <row r="4735" spans="1:4" ht="13.5">
      <c r="A4735" s="202">
        <v>97531</v>
      </c>
      <c r="B4735" s="202" t="s">
        <v>5764</v>
      </c>
      <c r="C4735" s="202" t="s">
        <v>2</v>
      </c>
      <c r="D4735" s="369">
        <v>192.28</v>
      </c>
    </row>
    <row r="4736" spans="1:4" ht="13.5">
      <c r="A4736" s="202">
        <v>97532</v>
      </c>
      <c r="B4736" s="202" t="s">
        <v>5765</v>
      </c>
      <c r="C4736" s="202" t="s">
        <v>2</v>
      </c>
      <c r="D4736" s="369">
        <v>303.92</v>
      </c>
    </row>
    <row r="4737" spans="1:4" ht="13.5">
      <c r="A4737" s="202">
        <v>97533</v>
      </c>
      <c r="B4737" s="202" t="s">
        <v>5766</v>
      </c>
      <c r="C4737" s="202" t="s">
        <v>2</v>
      </c>
      <c r="D4737" s="369">
        <v>576.54999999999995</v>
      </c>
    </row>
    <row r="4738" spans="1:4" ht="13.5">
      <c r="A4738" s="202">
        <v>97534</v>
      </c>
      <c r="B4738" s="202" t="s">
        <v>5767</v>
      </c>
      <c r="C4738" s="202" t="s">
        <v>2</v>
      </c>
      <c r="D4738" s="369">
        <v>919.83</v>
      </c>
    </row>
    <row r="4739" spans="1:4" ht="13.5">
      <c r="A4739" s="202">
        <v>97537</v>
      </c>
      <c r="B4739" s="202" t="s">
        <v>5768</v>
      </c>
      <c r="C4739" s="202" t="s">
        <v>2</v>
      </c>
      <c r="D4739" s="369">
        <v>29.27</v>
      </c>
    </row>
    <row r="4740" spans="1:4" ht="13.5">
      <c r="A4740" s="202">
        <v>97540</v>
      </c>
      <c r="B4740" s="202" t="s">
        <v>5769</v>
      </c>
      <c r="C4740" s="202" t="s">
        <v>2</v>
      </c>
      <c r="D4740" s="369">
        <v>38.28</v>
      </c>
    </row>
    <row r="4741" spans="1:4" ht="13.5">
      <c r="A4741" s="202">
        <v>97541</v>
      </c>
      <c r="B4741" s="202" t="s">
        <v>5770</v>
      </c>
      <c r="C4741" s="202" t="s">
        <v>2</v>
      </c>
      <c r="D4741" s="369">
        <v>31.91</v>
      </c>
    </row>
    <row r="4742" spans="1:4" ht="13.5">
      <c r="A4742" s="202">
        <v>97543</v>
      </c>
      <c r="B4742" s="202" t="s">
        <v>5771</v>
      </c>
      <c r="C4742" s="202" t="s">
        <v>2</v>
      </c>
      <c r="D4742" s="369">
        <v>60.77</v>
      </c>
    </row>
    <row r="4743" spans="1:4" ht="13.5">
      <c r="A4743" s="202">
        <v>97544</v>
      </c>
      <c r="B4743" s="202" t="s">
        <v>5772</v>
      </c>
      <c r="C4743" s="202" t="s">
        <v>2</v>
      </c>
      <c r="D4743" s="369">
        <v>53.09</v>
      </c>
    </row>
    <row r="4744" spans="1:4" ht="13.5">
      <c r="A4744" s="202">
        <v>97546</v>
      </c>
      <c r="B4744" s="202" t="s">
        <v>5773</v>
      </c>
      <c r="C4744" s="202" t="s">
        <v>2</v>
      </c>
      <c r="D4744" s="369">
        <v>40.68</v>
      </c>
    </row>
    <row r="4745" spans="1:4" ht="13.5">
      <c r="A4745" s="202">
        <v>97547</v>
      </c>
      <c r="B4745" s="202" t="s">
        <v>5774</v>
      </c>
      <c r="C4745" s="202" t="s">
        <v>2</v>
      </c>
      <c r="D4745" s="369">
        <v>40.68</v>
      </c>
    </row>
    <row r="4746" spans="1:4" ht="13.5">
      <c r="A4746" s="202">
        <v>97548</v>
      </c>
      <c r="B4746" s="202" t="s">
        <v>5775</v>
      </c>
      <c r="C4746" s="202" t="s">
        <v>2</v>
      </c>
      <c r="D4746" s="369">
        <v>59.36</v>
      </c>
    </row>
    <row r="4747" spans="1:4" ht="13.5">
      <c r="A4747" s="202">
        <v>97549</v>
      </c>
      <c r="B4747" s="202" t="s">
        <v>5776</v>
      </c>
      <c r="C4747" s="202" t="s">
        <v>2</v>
      </c>
      <c r="D4747" s="369">
        <v>59.36</v>
      </c>
    </row>
    <row r="4748" spans="1:4" ht="13.5">
      <c r="A4748" s="202">
        <v>97550</v>
      </c>
      <c r="B4748" s="202" t="s">
        <v>5777</v>
      </c>
      <c r="C4748" s="202" t="s">
        <v>2</v>
      </c>
      <c r="D4748" s="369">
        <v>96.51</v>
      </c>
    </row>
    <row r="4749" spans="1:4" ht="13.5">
      <c r="A4749" s="202">
        <v>97551</v>
      </c>
      <c r="B4749" s="202" t="s">
        <v>5778</v>
      </c>
      <c r="C4749" s="202" t="s">
        <v>2</v>
      </c>
      <c r="D4749" s="369">
        <v>96.51</v>
      </c>
    </row>
    <row r="4750" spans="1:4" ht="13.5">
      <c r="A4750" s="202">
        <v>97552</v>
      </c>
      <c r="B4750" s="202" t="s">
        <v>5779</v>
      </c>
      <c r="C4750" s="202" t="s">
        <v>2</v>
      </c>
      <c r="D4750" s="369">
        <v>59.79</v>
      </c>
    </row>
    <row r="4751" spans="1:4" ht="13.5">
      <c r="A4751" s="202">
        <v>97553</v>
      </c>
      <c r="B4751" s="202" t="s">
        <v>5780</v>
      </c>
      <c r="C4751" s="202" t="s">
        <v>2</v>
      </c>
      <c r="D4751" s="369">
        <v>84.68</v>
      </c>
    </row>
    <row r="4752" spans="1:4" ht="13.5">
      <c r="A4752" s="202">
        <v>97554</v>
      </c>
      <c r="B4752" s="202" t="s">
        <v>5781</v>
      </c>
      <c r="C4752" s="202" t="s">
        <v>2</v>
      </c>
      <c r="D4752" s="369">
        <v>144.61000000000001</v>
      </c>
    </row>
    <row r="4753" spans="1:4" ht="13.5">
      <c r="A4753" s="202">
        <v>98602</v>
      </c>
      <c r="B4753" s="202" t="s">
        <v>9562</v>
      </c>
      <c r="C4753" s="202" t="s">
        <v>2</v>
      </c>
      <c r="D4753" s="369">
        <v>16.86</v>
      </c>
    </row>
    <row r="4754" spans="1:4" ht="13.5">
      <c r="A4754" s="202">
        <v>103805</v>
      </c>
      <c r="B4754" s="202" t="s">
        <v>9563</v>
      </c>
      <c r="C4754" s="202" t="s">
        <v>2</v>
      </c>
      <c r="D4754" s="369">
        <v>17.47</v>
      </c>
    </row>
    <row r="4755" spans="1:4" ht="13.5">
      <c r="A4755" s="202">
        <v>103806</v>
      </c>
      <c r="B4755" s="202" t="s">
        <v>9564</v>
      </c>
      <c r="C4755" s="202" t="s">
        <v>2</v>
      </c>
      <c r="D4755" s="369">
        <v>17.440000000000001</v>
      </c>
    </row>
    <row r="4756" spans="1:4" ht="13.5">
      <c r="A4756" s="202">
        <v>103807</v>
      </c>
      <c r="B4756" s="202" t="s">
        <v>9565</v>
      </c>
      <c r="C4756" s="202" t="s">
        <v>2</v>
      </c>
      <c r="D4756" s="369">
        <v>20.82</v>
      </c>
    </row>
    <row r="4757" spans="1:4" ht="13.5">
      <c r="A4757" s="202">
        <v>103808</v>
      </c>
      <c r="B4757" s="202" t="s">
        <v>9566</v>
      </c>
      <c r="C4757" s="202" t="s">
        <v>2</v>
      </c>
      <c r="D4757" s="369">
        <v>32.549999999999997</v>
      </c>
    </row>
    <row r="4758" spans="1:4" ht="13.5">
      <c r="A4758" s="202">
        <v>103809</v>
      </c>
      <c r="B4758" s="202" t="s">
        <v>9567</v>
      </c>
      <c r="C4758" s="202" t="s">
        <v>2</v>
      </c>
      <c r="D4758" s="369">
        <v>32.28</v>
      </c>
    </row>
    <row r="4759" spans="1:4" ht="13.5">
      <c r="A4759" s="202">
        <v>103810</v>
      </c>
      <c r="B4759" s="202" t="s">
        <v>9568</v>
      </c>
      <c r="C4759" s="202" t="s">
        <v>2</v>
      </c>
      <c r="D4759" s="369">
        <v>32.1</v>
      </c>
    </row>
    <row r="4760" spans="1:4" ht="13.5">
      <c r="A4760" s="202">
        <v>103811</v>
      </c>
      <c r="B4760" s="202" t="s">
        <v>9569</v>
      </c>
      <c r="C4760" s="202" t="s">
        <v>2</v>
      </c>
      <c r="D4760" s="369">
        <v>35.39</v>
      </c>
    </row>
    <row r="4761" spans="1:4" ht="13.5">
      <c r="A4761" s="202">
        <v>103812</v>
      </c>
      <c r="B4761" s="202" t="s">
        <v>9570</v>
      </c>
      <c r="C4761" s="202" t="s">
        <v>2</v>
      </c>
      <c r="D4761" s="369">
        <v>48.02</v>
      </c>
    </row>
    <row r="4762" spans="1:4" ht="13.5">
      <c r="A4762" s="202">
        <v>103813</v>
      </c>
      <c r="B4762" s="202" t="s">
        <v>9571</v>
      </c>
      <c r="C4762" s="202" t="s">
        <v>2</v>
      </c>
      <c r="D4762" s="369">
        <v>46.39</v>
      </c>
    </row>
    <row r="4763" spans="1:4" ht="13.5">
      <c r="A4763" s="202">
        <v>103814</v>
      </c>
      <c r="B4763" s="202" t="s">
        <v>9572</v>
      </c>
      <c r="C4763" s="202" t="s">
        <v>2</v>
      </c>
      <c r="D4763" s="369">
        <v>11.44</v>
      </c>
    </row>
    <row r="4764" spans="1:4" ht="13.5">
      <c r="A4764" s="202">
        <v>103815</v>
      </c>
      <c r="B4764" s="202" t="s">
        <v>9573</v>
      </c>
      <c r="C4764" s="202" t="s">
        <v>2</v>
      </c>
      <c r="D4764" s="369">
        <v>11.47</v>
      </c>
    </row>
    <row r="4765" spans="1:4" ht="13.5">
      <c r="A4765" s="202">
        <v>103816</v>
      </c>
      <c r="B4765" s="202" t="s">
        <v>9574</v>
      </c>
      <c r="C4765" s="202" t="s">
        <v>2</v>
      </c>
      <c r="D4765" s="369">
        <v>25.61</v>
      </c>
    </row>
    <row r="4766" spans="1:4" ht="13.5">
      <c r="A4766" s="202">
        <v>103817</v>
      </c>
      <c r="B4766" s="202" t="s">
        <v>9575</v>
      </c>
      <c r="C4766" s="202" t="s">
        <v>2</v>
      </c>
      <c r="D4766" s="369">
        <v>418.81</v>
      </c>
    </row>
    <row r="4767" spans="1:4" ht="13.5">
      <c r="A4767" s="202">
        <v>103818</v>
      </c>
      <c r="B4767" s="202" t="s">
        <v>9576</v>
      </c>
      <c r="C4767" s="202" t="s">
        <v>2</v>
      </c>
      <c r="D4767" s="369">
        <v>18.96</v>
      </c>
    </row>
    <row r="4768" spans="1:4" ht="13.5">
      <c r="A4768" s="202">
        <v>103819</v>
      </c>
      <c r="B4768" s="202" t="s">
        <v>9577</v>
      </c>
      <c r="C4768" s="202" t="s">
        <v>2</v>
      </c>
      <c r="D4768" s="369">
        <v>20.18</v>
      </c>
    </row>
    <row r="4769" spans="1:4" ht="13.5">
      <c r="A4769" s="202">
        <v>103820</v>
      </c>
      <c r="B4769" s="202" t="s">
        <v>9578</v>
      </c>
      <c r="C4769" s="202" t="s">
        <v>2</v>
      </c>
      <c r="D4769" s="369">
        <v>21.4</v>
      </c>
    </row>
    <row r="4770" spans="1:4" ht="13.5">
      <c r="A4770" s="202">
        <v>103821</v>
      </c>
      <c r="B4770" s="202" t="s">
        <v>9579</v>
      </c>
      <c r="C4770" s="202" t="s">
        <v>2</v>
      </c>
      <c r="D4770" s="369">
        <v>490.69</v>
      </c>
    </row>
    <row r="4771" spans="1:4" ht="13.5">
      <c r="A4771" s="202">
        <v>103822</v>
      </c>
      <c r="B4771" s="202" t="s">
        <v>9580</v>
      </c>
      <c r="C4771" s="202" t="s">
        <v>2</v>
      </c>
      <c r="D4771" s="369">
        <v>52.48</v>
      </c>
    </row>
    <row r="4772" spans="1:4" ht="13.5">
      <c r="A4772" s="202">
        <v>103823</v>
      </c>
      <c r="B4772" s="202" t="s">
        <v>9581</v>
      </c>
      <c r="C4772" s="202" t="s">
        <v>2</v>
      </c>
      <c r="D4772" s="369">
        <v>17.420000000000002</v>
      </c>
    </row>
    <row r="4773" spans="1:4" ht="13.5">
      <c r="A4773" s="202">
        <v>103824</v>
      </c>
      <c r="B4773" s="202" t="s">
        <v>9582</v>
      </c>
      <c r="C4773" s="202" t="s">
        <v>2</v>
      </c>
      <c r="D4773" s="369">
        <v>22.28</v>
      </c>
    </row>
    <row r="4774" spans="1:4" ht="13.5">
      <c r="A4774" s="202">
        <v>103825</v>
      </c>
      <c r="B4774" s="202" t="s">
        <v>9583</v>
      </c>
      <c r="C4774" s="202" t="s">
        <v>2</v>
      </c>
      <c r="D4774" s="369">
        <v>26.34</v>
      </c>
    </row>
    <row r="4775" spans="1:4" ht="13.5">
      <c r="A4775" s="202">
        <v>103826</v>
      </c>
      <c r="B4775" s="202" t="s">
        <v>9584</v>
      </c>
      <c r="C4775" s="202" t="s">
        <v>2</v>
      </c>
      <c r="D4775" s="369">
        <v>30.22</v>
      </c>
    </row>
    <row r="4776" spans="1:4" ht="13.5">
      <c r="A4776" s="202">
        <v>103827</v>
      </c>
      <c r="B4776" s="202" t="s">
        <v>9585</v>
      </c>
      <c r="C4776" s="202" t="s">
        <v>2</v>
      </c>
      <c r="D4776" s="369">
        <v>30.22</v>
      </c>
    </row>
    <row r="4777" spans="1:4" ht="13.5">
      <c r="A4777" s="202">
        <v>103828</v>
      </c>
      <c r="B4777" s="202" t="s">
        <v>9586</v>
      </c>
      <c r="C4777" s="202" t="s">
        <v>2</v>
      </c>
      <c r="D4777" s="369">
        <v>87.36</v>
      </c>
    </row>
    <row r="4778" spans="1:4" ht="13.5">
      <c r="A4778" s="202">
        <v>103829</v>
      </c>
      <c r="B4778" s="202" t="s">
        <v>9587</v>
      </c>
      <c r="C4778" s="202" t="s">
        <v>2</v>
      </c>
      <c r="D4778" s="369">
        <v>542.39</v>
      </c>
    </row>
    <row r="4779" spans="1:4" ht="13.5">
      <c r="A4779" s="202">
        <v>103830</v>
      </c>
      <c r="B4779" s="202" t="s">
        <v>9589</v>
      </c>
      <c r="C4779" s="202" t="s">
        <v>2</v>
      </c>
      <c r="D4779" s="369">
        <v>34.450000000000003</v>
      </c>
    </row>
    <row r="4780" spans="1:4" ht="13.5">
      <c r="A4780" s="202">
        <v>103831</v>
      </c>
      <c r="B4780" s="202" t="s">
        <v>9591</v>
      </c>
      <c r="C4780" s="202" t="s">
        <v>2</v>
      </c>
      <c r="D4780" s="369">
        <v>25.98</v>
      </c>
    </row>
    <row r="4781" spans="1:4" ht="13.5">
      <c r="A4781" s="202">
        <v>103832</v>
      </c>
      <c r="B4781" s="202" t="s">
        <v>9592</v>
      </c>
      <c r="C4781" s="202" t="s">
        <v>2</v>
      </c>
      <c r="D4781" s="369">
        <v>23.6</v>
      </c>
    </row>
    <row r="4782" spans="1:4" ht="13.5">
      <c r="A4782" s="202">
        <v>103833</v>
      </c>
      <c r="B4782" s="202" t="s">
        <v>9593</v>
      </c>
      <c r="C4782" s="202" t="s">
        <v>2</v>
      </c>
      <c r="D4782" s="369">
        <v>43.16</v>
      </c>
    </row>
    <row r="4783" spans="1:4" ht="13.5">
      <c r="A4783" s="202">
        <v>103834</v>
      </c>
      <c r="B4783" s="202" t="s">
        <v>9594</v>
      </c>
      <c r="C4783" s="202" t="s">
        <v>2</v>
      </c>
      <c r="D4783" s="369">
        <v>62.51</v>
      </c>
    </row>
    <row r="4784" spans="1:4" ht="13.5">
      <c r="A4784" s="202">
        <v>103838</v>
      </c>
      <c r="B4784" s="202" t="s">
        <v>9595</v>
      </c>
      <c r="C4784" s="202" t="s">
        <v>2</v>
      </c>
      <c r="D4784" s="369">
        <v>16.760000000000002</v>
      </c>
    </row>
    <row r="4785" spans="1:4" ht="13.5">
      <c r="A4785" s="202">
        <v>103839</v>
      </c>
      <c r="B4785" s="202" t="s">
        <v>9596</v>
      </c>
      <c r="C4785" s="202" t="s">
        <v>2</v>
      </c>
      <c r="D4785" s="369">
        <v>16.73</v>
      </c>
    </row>
    <row r="4786" spans="1:4" ht="13.5">
      <c r="A4786" s="202">
        <v>103840</v>
      </c>
      <c r="B4786" s="202" t="s">
        <v>9597</v>
      </c>
      <c r="C4786" s="202" t="s">
        <v>2</v>
      </c>
      <c r="D4786" s="369">
        <v>20.47</v>
      </c>
    </row>
    <row r="4787" spans="1:4" ht="13.5">
      <c r="A4787" s="202">
        <v>103841</v>
      </c>
      <c r="B4787" s="202" t="s">
        <v>9598</v>
      </c>
      <c r="C4787" s="202" t="s">
        <v>2</v>
      </c>
      <c r="D4787" s="369">
        <v>27.05</v>
      </c>
    </row>
    <row r="4788" spans="1:4" ht="13.5">
      <c r="A4788" s="202">
        <v>103842</v>
      </c>
      <c r="B4788" s="202" t="s">
        <v>9599</v>
      </c>
      <c r="C4788" s="202" t="s">
        <v>2</v>
      </c>
      <c r="D4788" s="369">
        <v>26.78</v>
      </c>
    </row>
    <row r="4789" spans="1:4" ht="13.5">
      <c r="A4789" s="202">
        <v>103843</v>
      </c>
      <c r="B4789" s="202" t="s">
        <v>9600</v>
      </c>
      <c r="C4789" s="202" t="s">
        <v>2</v>
      </c>
      <c r="D4789" s="369">
        <v>29.35</v>
      </c>
    </row>
    <row r="4790" spans="1:4" ht="13.5">
      <c r="A4790" s="202">
        <v>103844</v>
      </c>
      <c r="B4790" s="202" t="s">
        <v>9601</v>
      </c>
      <c r="C4790" s="202" t="s">
        <v>2</v>
      </c>
      <c r="D4790" s="369">
        <v>32.64</v>
      </c>
    </row>
    <row r="4791" spans="1:4" ht="13.5">
      <c r="A4791" s="202">
        <v>103845</v>
      </c>
      <c r="B4791" s="202" t="s">
        <v>9602</v>
      </c>
      <c r="C4791" s="202" t="s">
        <v>2</v>
      </c>
      <c r="D4791" s="369">
        <v>38.4</v>
      </c>
    </row>
    <row r="4792" spans="1:4" ht="13.5">
      <c r="A4792" s="202">
        <v>103846</v>
      </c>
      <c r="B4792" s="202" t="s">
        <v>9603</v>
      </c>
      <c r="C4792" s="202" t="s">
        <v>2</v>
      </c>
      <c r="D4792" s="369">
        <v>36.770000000000003</v>
      </c>
    </row>
    <row r="4793" spans="1:4" ht="13.5">
      <c r="A4793" s="202">
        <v>103847</v>
      </c>
      <c r="B4793" s="202" t="s">
        <v>9604</v>
      </c>
      <c r="C4793" s="202" t="s">
        <v>2</v>
      </c>
      <c r="D4793" s="369">
        <v>10.96</v>
      </c>
    </row>
    <row r="4794" spans="1:4" ht="13.5">
      <c r="A4794" s="202">
        <v>103848</v>
      </c>
      <c r="B4794" s="202" t="s">
        <v>9605</v>
      </c>
      <c r="C4794" s="202" t="s">
        <v>2</v>
      </c>
      <c r="D4794" s="369">
        <v>10.99</v>
      </c>
    </row>
    <row r="4795" spans="1:4" ht="13.5">
      <c r="A4795" s="202">
        <v>103849</v>
      </c>
      <c r="B4795" s="202" t="s">
        <v>9606</v>
      </c>
      <c r="C4795" s="202" t="s">
        <v>2</v>
      </c>
      <c r="D4795" s="369">
        <v>25.13</v>
      </c>
    </row>
    <row r="4796" spans="1:4" ht="13.5">
      <c r="A4796" s="202">
        <v>103850</v>
      </c>
      <c r="B4796" s="202" t="s">
        <v>9607</v>
      </c>
      <c r="C4796" s="202" t="s">
        <v>2</v>
      </c>
      <c r="D4796" s="369">
        <v>418.33</v>
      </c>
    </row>
    <row r="4797" spans="1:4" ht="13.5">
      <c r="A4797" s="202">
        <v>103851</v>
      </c>
      <c r="B4797" s="202" t="s">
        <v>9608</v>
      </c>
      <c r="C4797" s="202" t="s">
        <v>2</v>
      </c>
      <c r="D4797" s="369">
        <v>18.71</v>
      </c>
    </row>
    <row r="4798" spans="1:4" ht="13.5">
      <c r="A4798" s="202">
        <v>103852</v>
      </c>
      <c r="B4798" s="202" t="s">
        <v>9609</v>
      </c>
      <c r="C4798" s="202" t="s">
        <v>2</v>
      </c>
      <c r="D4798" s="369">
        <v>16.48</v>
      </c>
    </row>
    <row r="4799" spans="1:4" ht="13.5">
      <c r="A4799" s="202">
        <v>103853</v>
      </c>
      <c r="B4799" s="202" t="s">
        <v>9610</v>
      </c>
      <c r="C4799" s="202" t="s">
        <v>2</v>
      </c>
      <c r="D4799" s="369">
        <v>17.7</v>
      </c>
    </row>
    <row r="4800" spans="1:4" ht="13.5">
      <c r="A4800" s="202">
        <v>103854</v>
      </c>
      <c r="B4800" s="202" t="s">
        <v>9611</v>
      </c>
      <c r="C4800" s="202" t="s">
        <v>2</v>
      </c>
      <c r="D4800" s="369">
        <v>486.99</v>
      </c>
    </row>
    <row r="4801" spans="1:4" ht="13.5">
      <c r="A4801" s="202">
        <v>103855</v>
      </c>
      <c r="B4801" s="202" t="s">
        <v>9612</v>
      </c>
      <c r="C4801" s="202" t="s">
        <v>2</v>
      </c>
      <c r="D4801" s="369">
        <v>48.78</v>
      </c>
    </row>
    <row r="4802" spans="1:4" ht="13.5">
      <c r="A4802" s="202">
        <v>103856</v>
      </c>
      <c r="B4802" s="202" t="s">
        <v>9613</v>
      </c>
      <c r="C4802" s="202" t="s">
        <v>2</v>
      </c>
      <c r="D4802" s="369">
        <v>15.45</v>
      </c>
    </row>
    <row r="4803" spans="1:4" ht="13.5">
      <c r="A4803" s="202">
        <v>103857</v>
      </c>
      <c r="B4803" s="202" t="s">
        <v>9614</v>
      </c>
      <c r="C4803" s="202" t="s">
        <v>2</v>
      </c>
      <c r="D4803" s="369">
        <v>20.43</v>
      </c>
    </row>
    <row r="4804" spans="1:4" ht="13.5">
      <c r="A4804" s="202">
        <v>103858</v>
      </c>
      <c r="B4804" s="202" t="s">
        <v>9615</v>
      </c>
      <c r="C4804" s="202" t="s">
        <v>2</v>
      </c>
      <c r="D4804" s="369">
        <v>24.49</v>
      </c>
    </row>
    <row r="4805" spans="1:4" ht="13.5">
      <c r="A4805" s="202">
        <v>103859</v>
      </c>
      <c r="B4805" s="202" t="s">
        <v>9616</v>
      </c>
      <c r="C4805" s="202" t="s">
        <v>2</v>
      </c>
      <c r="D4805" s="369">
        <v>24.21</v>
      </c>
    </row>
    <row r="4806" spans="1:4" ht="13.5">
      <c r="A4806" s="202">
        <v>103860</v>
      </c>
      <c r="B4806" s="202" t="s">
        <v>9617</v>
      </c>
      <c r="C4806" s="202" t="s">
        <v>2</v>
      </c>
      <c r="D4806" s="369">
        <v>24.21</v>
      </c>
    </row>
    <row r="4807" spans="1:4" ht="13.5">
      <c r="A4807" s="202">
        <v>103861</v>
      </c>
      <c r="B4807" s="202" t="s">
        <v>9618</v>
      </c>
      <c r="C4807" s="202" t="s">
        <v>2</v>
      </c>
      <c r="D4807" s="369">
        <v>81.349999999999994</v>
      </c>
    </row>
    <row r="4808" spans="1:4" ht="13.5">
      <c r="A4808" s="202">
        <v>103862</v>
      </c>
      <c r="B4808" s="202" t="s">
        <v>9619</v>
      </c>
      <c r="C4808" s="202" t="s">
        <v>2</v>
      </c>
      <c r="D4808" s="369">
        <v>536.38</v>
      </c>
    </row>
    <row r="4809" spans="1:4" ht="13.5">
      <c r="A4809" s="202">
        <v>103863</v>
      </c>
      <c r="B4809" s="202" t="s">
        <v>9620</v>
      </c>
      <c r="C4809" s="202" t="s">
        <v>2</v>
      </c>
      <c r="D4809" s="369">
        <v>31.44</v>
      </c>
    </row>
    <row r="4810" spans="1:4" ht="13.5">
      <c r="A4810" s="202">
        <v>103864</v>
      </c>
      <c r="B4810" s="202" t="s">
        <v>9621</v>
      </c>
      <c r="C4810" s="202" t="s">
        <v>2</v>
      </c>
      <c r="D4810" s="369">
        <v>21.03</v>
      </c>
    </row>
    <row r="4811" spans="1:4" ht="13.5">
      <c r="A4811" s="202">
        <v>103865</v>
      </c>
      <c r="B4811" s="202" t="s">
        <v>9622</v>
      </c>
      <c r="C4811" s="202" t="s">
        <v>2</v>
      </c>
      <c r="D4811" s="369">
        <v>22.66</v>
      </c>
    </row>
    <row r="4812" spans="1:4" ht="13.5">
      <c r="A4812" s="202">
        <v>103866</v>
      </c>
      <c r="B4812" s="202" t="s">
        <v>9623</v>
      </c>
      <c r="C4812" s="202" t="s">
        <v>2</v>
      </c>
      <c r="D4812" s="369">
        <v>35.81</v>
      </c>
    </row>
    <row r="4813" spans="1:4" ht="13.5">
      <c r="A4813" s="202">
        <v>103867</v>
      </c>
      <c r="B4813" s="202" t="s">
        <v>9624</v>
      </c>
      <c r="C4813" s="202" t="s">
        <v>2</v>
      </c>
      <c r="D4813" s="369">
        <v>49.66</v>
      </c>
    </row>
    <row r="4814" spans="1:4" ht="13.5">
      <c r="A4814" s="202">
        <v>103874</v>
      </c>
      <c r="B4814" s="202" t="s">
        <v>9625</v>
      </c>
      <c r="C4814" s="202" t="s">
        <v>2</v>
      </c>
      <c r="D4814" s="369">
        <v>17.52</v>
      </c>
    </row>
    <row r="4815" spans="1:4" ht="13.5">
      <c r="A4815" s="202">
        <v>103875</v>
      </c>
      <c r="B4815" s="202" t="s">
        <v>9626</v>
      </c>
      <c r="C4815" s="202" t="s">
        <v>2</v>
      </c>
      <c r="D4815" s="369">
        <v>17.489999999999998</v>
      </c>
    </row>
    <row r="4816" spans="1:4" ht="13.5">
      <c r="A4816" s="202">
        <v>103876</v>
      </c>
      <c r="B4816" s="202" t="s">
        <v>9627</v>
      </c>
      <c r="C4816" s="202" t="s">
        <v>2</v>
      </c>
      <c r="D4816" s="369">
        <v>20.84</v>
      </c>
    </row>
    <row r="4817" spans="1:4" ht="13.5">
      <c r="A4817" s="202">
        <v>103877</v>
      </c>
      <c r="B4817" s="202" t="s">
        <v>9628</v>
      </c>
      <c r="C4817" s="202" t="s">
        <v>2</v>
      </c>
      <c r="D4817" s="369">
        <v>26.22</v>
      </c>
    </row>
    <row r="4818" spans="1:4" ht="13.5">
      <c r="A4818" s="202">
        <v>103878</v>
      </c>
      <c r="B4818" s="202" t="s">
        <v>9629</v>
      </c>
      <c r="C4818" s="202" t="s">
        <v>2</v>
      </c>
      <c r="D4818" s="369">
        <v>25.95</v>
      </c>
    </row>
    <row r="4819" spans="1:4" ht="13.5">
      <c r="A4819" s="202">
        <v>103879</v>
      </c>
      <c r="B4819" s="202" t="s">
        <v>9630</v>
      </c>
      <c r="C4819" s="202" t="s">
        <v>2</v>
      </c>
      <c r="D4819" s="369">
        <v>28.94</v>
      </c>
    </row>
    <row r="4820" spans="1:4" ht="13.5">
      <c r="A4820" s="202">
        <v>103880</v>
      </c>
      <c r="B4820" s="202" t="s">
        <v>9632</v>
      </c>
      <c r="C4820" s="202" t="s">
        <v>2</v>
      </c>
      <c r="D4820" s="369">
        <v>32.22</v>
      </c>
    </row>
    <row r="4821" spans="1:4" ht="13.5">
      <c r="A4821" s="202">
        <v>103881</v>
      </c>
      <c r="B4821" s="202" t="s">
        <v>9633</v>
      </c>
      <c r="C4821" s="202" t="s">
        <v>2</v>
      </c>
      <c r="D4821" s="369">
        <v>36.25</v>
      </c>
    </row>
    <row r="4822" spans="1:4" ht="13.5">
      <c r="A4822" s="202">
        <v>103882</v>
      </c>
      <c r="B4822" s="202" t="s">
        <v>9634</v>
      </c>
      <c r="C4822" s="202" t="s">
        <v>2</v>
      </c>
      <c r="D4822" s="369">
        <v>34.619999999999997</v>
      </c>
    </row>
    <row r="4823" spans="1:4" ht="13.5">
      <c r="A4823" s="202">
        <v>103883</v>
      </c>
      <c r="B4823" s="202" t="s">
        <v>9635</v>
      </c>
      <c r="C4823" s="202" t="s">
        <v>2</v>
      </c>
      <c r="D4823" s="369">
        <v>11.45</v>
      </c>
    </row>
    <row r="4824" spans="1:4" ht="13.5">
      <c r="A4824" s="202">
        <v>103884</v>
      </c>
      <c r="B4824" s="202" t="s">
        <v>9636</v>
      </c>
      <c r="C4824" s="202" t="s">
        <v>2</v>
      </c>
      <c r="D4824" s="369">
        <v>11.48</v>
      </c>
    </row>
    <row r="4825" spans="1:4" ht="13.5">
      <c r="A4825" s="202">
        <v>103885</v>
      </c>
      <c r="B4825" s="202" t="s">
        <v>9637</v>
      </c>
      <c r="C4825" s="202" t="s">
        <v>2</v>
      </c>
      <c r="D4825" s="369">
        <v>25.62</v>
      </c>
    </row>
    <row r="4826" spans="1:4" ht="13.5">
      <c r="A4826" s="202">
        <v>103886</v>
      </c>
      <c r="B4826" s="202" t="s">
        <v>9638</v>
      </c>
      <c r="C4826" s="202" t="s">
        <v>2</v>
      </c>
      <c r="D4826" s="369">
        <v>418.82</v>
      </c>
    </row>
    <row r="4827" spans="1:4" ht="13.5">
      <c r="A4827" s="202">
        <v>103887</v>
      </c>
      <c r="B4827" s="202" t="s">
        <v>9639</v>
      </c>
      <c r="C4827" s="202" t="s">
        <v>2</v>
      </c>
      <c r="D4827" s="369">
        <v>18.95</v>
      </c>
    </row>
    <row r="4828" spans="1:4" ht="13.5">
      <c r="A4828" s="202">
        <v>103888</v>
      </c>
      <c r="B4828" s="202" t="s">
        <v>9640</v>
      </c>
      <c r="C4828" s="202" t="s">
        <v>2</v>
      </c>
      <c r="D4828" s="369">
        <v>15.9</v>
      </c>
    </row>
    <row r="4829" spans="1:4" ht="13.5">
      <c r="A4829" s="202">
        <v>103889</v>
      </c>
      <c r="B4829" s="202" t="s">
        <v>9641</v>
      </c>
      <c r="C4829" s="202" t="s">
        <v>2</v>
      </c>
      <c r="D4829" s="369">
        <v>17.12</v>
      </c>
    </row>
    <row r="4830" spans="1:4" ht="13.5">
      <c r="A4830" s="202">
        <v>103890</v>
      </c>
      <c r="B4830" s="202" t="s">
        <v>9642</v>
      </c>
      <c r="C4830" s="202" t="s">
        <v>2</v>
      </c>
      <c r="D4830" s="369">
        <v>486.41</v>
      </c>
    </row>
    <row r="4831" spans="1:4" ht="13.5">
      <c r="A4831" s="202">
        <v>103891</v>
      </c>
      <c r="B4831" s="202" t="s">
        <v>9643</v>
      </c>
      <c r="C4831" s="202" t="s">
        <v>2</v>
      </c>
      <c r="D4831" s="369">
        <v>48.2</v>
      </c>
    </row>
    <row r="4832" spans="1:4" ht="13.5">
      <c r="A4832" s="202">
        <v>103892</v>
      </c>
      <c r="B4832" s="202" t="s">
        <v>9644</v>
      </c>
      <c r="C4832" s="202" t="s">
        <v>2</v>
      </c>
      <c r="D4832" s="369">
        <v>15.43</v>
      </c>
    </row>
    <row r="4833" spans="1:4" ht="13.5">
      <c r="A4833" s="202">
        <v>103893</v>
      </c>
      <c r="B4833" s="202" t="s">
        <v>9645</v>
      </c>
      <c r="C4833" s="202" t="s">
        <v>2</v>
      </c>
      <c r="D4833" s="369">
        <v>20.14</v>
      </c>
    </row>
    <row r="4834" spans="1:4" ht="13.5">
      <c r="A4834" s="202">
        <v>103894</v>
      </c>
      <c r="B4834" s="202" t="s">
        <v>9646</v>
      </c>
      <c r="C4834" s="202" t="s">
        <v>2</v>
      </c>
      <c r="D4834" s="369">
        <v>24.2</v>
      </c>
    </row>
    <row r="4835" spans="1:4" ht="13.5">
      <c r="A4835" s="202">
        <v>103895</v>
      </c>
      <c r="B4835" s="202" t="s">
        <v>9647</v>
      </c>
      <c r="C4835" s="202" t="s">
        <v>2</v>
      </c>
      <c r="D4835" s="369">
        <v>22.73</v>
      </c>
    </row>
    <row r="4836" spans="1:4" ht="13.5">
      <c r="A4836" s="202">
        <v>103896</v>
      </c>
      <c r="B4836" s="202" t="s">
        <v>9648</v>
      </c>
      <c r="C4836" s="202" t="s">
        <v>2</v>
      </c>
      <c r="D4836" s="369">
        <v>22.73</v>
      </c>
    </row>
    <row r="4837" spans="1:4" ht="13.5">
      <c r="A4837" s="202">
        <v>103897</v>
      </c>
      <c r="B4837" s="202" t="s">
        <v>9649</v>
      </c>
      <c r="C4837" s="202" t="s">
        <v>2</v>
      </c>
      <c r="D4837" s="369">
        <v>79.87</v>
      </c>
    </row>
    <row r="4838" spans="1:4" ht="13.5">
      <c r="A4838" s="202">
        <v>103898</v>
      </c>
      <c r="B4838" s="202" t="s">
        <v>9650</v>
      </c>
      <c r="C4838" s="202" t="s">
        <v>2</v>
      </c>
      <c r="D4838" s="369">
        <v>534.9</v>
      </c>
    </row>
    <row r="4839" spans="1:4" ht="13.5">
      <c r="A4839" s="202">
        <v>103899</v>
      </c>
      <c r="B4839" s="202" t="s">
        <v>9651</v>
      </c>
      <c r="C4839" s="202" t="s">
        <v>2</v>
      </c>
      <c r="D4839" s="369">
        <v>30.7</v>
      </c>
    </row>
    <row r="4840" spans="1:4" ht="13.5">
      <c r="A4840" s="202">
        <v>103900</v>
      </c>
      <c r="B4840" s="202" t="s">
        <v>9652</v>
      </c>
      <c r="C4840" s="202" t="s">
        <v>2</v>
      </c>
      <c r="D4840" s="369">
        <v>19.87</v>
      </c>
    </row>
    <row r="4841" spans="1:4" ht="13.5">
      <c r="A4841" s="202">
        <v>103901</v>
      </c>
      <c r="B4841" s="202" t="s">
        <v>9653</v>
      </c>
      <c r="C4841" s="202" t="s">
        <v>2</v>
      </c>
      <c r="D4841" s="369">
        <v>23.65</v>
      </c>
    </row>
    <row r="4842" spans="1:4" ht="13.5">
      <c r="A4842" s="202">
        <v>103902</v>
      </c>
      <c r="B4842" s="202" t="s">
        <v>9654</v>
      </c>
      <c r="C4842" s="202" t="s">
        <v>2</v>
      </c>
      <c r="D4842" s="369">
        <v>34.700000000000003</v>
      </c>
    </row>
    <row r="4843" spans="1:4" ht="13.5">
      <c r="A4843" s="202">
        <v>103903</v>
      </c>
      <c r="B4843" s="202" t="s">
        <v>9655</v>
      </c>
      <c r="C4843" s="202" t="s">
        <v>2</v>
      </c>
      <c r="D4843" s="369">
        <v>46.76</v>
      </c>
    </row>
    <row r="4844" spans="1:4" ht="13.5">
      <c r="A4844" s="202">
        <v>103947</v>
      </c>
      <c r="B4844" s="202" t="s">
        <v>12841</v>
      </c>
      <c r="C4844" s="202" t="s">
        <v>2</v>
      </c>
      <c r="D4844" s="369">
        <v>6.38</v>
      </c>
    </row>
    <row r="4845" spans="1:4" ht="13.5">
      <c r="A4845" s="202">
        <v>103948</v>
      </c>
      <c r="B4845" s="202" t="s">
        <v>12842</v>
      </c>
      <c r="C4845" s="202" t="s">
        <v>2</v>
      </c>
      <c r="D4845" s="369">
        <v>8.06</v>
      </c>
    </row>
    <row r="4846" spans="1:4" ht="13.5">
      <c r="A4846" s="202">
        <v>103949</v>
      </c>
      <c r="B4846" s="202" t="s">
        <v>12843</v>
      </c>
      <c r="C4846" s="202" t="s">
        <v>2</v>
      </c>
      <c r="D4846" s="369">
        <v>10.25</v>
      </c>
    </row>
    <row r="4847" spans="1:4" ht="13.5">
      <c r="A4847" s="202">
        <v>103950</v>
      </c>
      <c r="B4847" s="202" t="s">
        <v>12844</v>
      </c>
      <c r="C4847" s="202" t="s">
        <v>2</v>
      </c>
      <c r="D4847" s="369">
        <v>11.74</v>
      </c>
    </row>
    <row r="4848" spans="1:4" ht="13.5">
      <c r="A4848" s="202">
        <v>103951</v>
      </c>
      <c r="B4848" s="202" t="s">
        <v>12845</v>
      </c>
      <c r="C4848" s="202" t="s">
        <v>2</v>
      </c>
      <c r="D4848" s="369">
        <v>16.809999999999999</v>
      </c>
    </row>
    <row r="4849" spans="1:4" ht="13.5">
      <c r="A4849" s="202">
        <v>103952</v>
      </c>
      <c r="B4849" s="202" t="s">
        <v>12846</v>
      </c>
      <c r="C4849" s="202" t="s">
        <v>2</v>
      </c>
      <c r="D4849" s="369">
        <v>5.88</v>
      </c>
    </row>
    <row r="4850" spans="1:4" ht="13.5">
      <c r="A4850" s="202">
        <v>103953</v>
      </c>
      <c r="B4850" s="202" t="s">
        <v>12847</v>
      </c>
      <c r="C4850" s="202" t="s">
        <v>2</v>
      </c>
      <c r="D4850" s="369">
        <v>7.48</v>
      </c>
    </row>
    <row r="4851" spans="1:4" ht="13.5">
      <c r="A4851" s="202">
        <v>103954</v>
      </c>
      <c r="B4851" s="202" t="s">
        <v>12848</v>
      </c>
      <c r="C4851" s="202" t="s">
        <v>2</v>
      </c>
      <c r="D4851" s="369">
        <v>9.69</v>
      </c>
    </row>
    <row r="4852" spans="1:4" ht="13.5">
      <c r="A4852" s="202">
        <v>103955</v>
      </c>
      <c r="B4852" s="202" t="s">
        <v>12849</v>
      </c>
      <c r="C4852" s="202" t="s">
        <v>2</v>
      </c>
      <c r="D4852" s="369">
        <v>11</v>
      </c>
    </row>
    <row r="4853" spans="1:4" ht="13.5">
      <c r="A4853" s="202">
        <v>103956</v>
      </c>
      <c r="B4853" s="202" t="s">
        <v>12850</v>
      </c>
      <c r="C4853" s="202" t="s">
        <v>2</v>
      </c>
      <c r="D4853" s="369">
        <v>15.95</v>
      </c>
    </row>
    <row r="4854" spans="1:4" ht="13.5">
      <c r="A4854" s="202">
        <v>103957</v>
      </c>
      <c r="B4854" s="202" t="s">
        <v>12851</v>
      </c>
      <c r="C4854" s="202" t="s">
        <v>2</v>
      </c>
      <c r="D4854" s="369">
        <v>5.14</v>
      </c>
    </row>
    <row r="4855" spans="1:4" ht="13.5">
      <c r="A4855" s="202">
        <v>103958</v>
      </c>
      <c r="B4855" s="202" t="s">
        <v>12852</v>
      </c>
      <c r="C4855" s="202" t="s">
        <v>2</v>
      </c>
      <c r="D4855" s="369">
        <v>11.25</v>
      </c>
    </row>
    <row r="4856" spans="1:4" ht="13.5">
      <c r="A4856" s="202">
        <v>103959</v>
      </c>
      <c r="B4856" s="202" t="s">
        <v>12853</v>
      </c>
      <c r="C4856" s="202" t="s">
        <v>2</v>
      </c>
      <c r="D4856" s="369">
        <v>17.45</v>
      </c>
    </row>
    <row r="4857" spans="1:4" ht="13.5">
      <c r="A4857" s="202">
        <v>103962</v>
      </c>
      <c r="B4857" s="202" t="s">
        <v>12854</v>
      </c>
      <c r="C4857" s="202" t="s">
        <v>2</v>
      </c>
      <c r="D4857" s="369">
        <v>7.45</v>
      </c>
    </row>
    <row r="4858" spans="1:4" ht="13.5">
      <c r="A4858" s="202">
        <v>103964</v>
      </c>
      <c r="B4858" s="202" t="s">
        <v>12855</v>
      </c>
      <c r="C4858" s="202" t="s">
        <v>2</v>
      </c>
      <c r="D4858" s="369">
        <v>9.49</v>
      </c>
    </row>
    <row r="4859" spans="1:4" ht="13.5">
      <c r="A4859" s="202">
        <v>103966</v>
      </c>
      <c r="B4859" s="202" t="s">
        <v>12856</v>
      </c>
      <c r="C4859" s="202" t="s">
        <v>2</v>
      </c>
      <c r="D4859" s="369">
        <v>11.17</v>
      </c>
    </row>
    <row r="4860" spans="1:4" ht="13.5">
      <c r="A4860" s="202">
        <v>103967</v>
      </c>
      <c r="B4860" s="202" t="s">
        <v>12857</v>
      </c>
      <c r="C4860" s="202" t="s">
        <v>2</v>
      </c>
      <c r="D4860" s="369">
        <v>13.73</v>
      </c>
    </row>
    <row r="4861" spans="1:4" ht="13.5">
      <c r="A4861" s="202">
        <v>103968</v>
      </c>
      <c r="B4861" s="202" t="s">
        <v>12858</v>
      </c>
      <c r="C4861" s="202" t="s">
        <v>2</v>
      </c>
      <c r="D4861" s="369">
        <v>20.53</v>
      </c>
    </row>
    <row r="4862" spans="1:4" ht="13.5">
      <c r="A4862" s="202">
        <v>103969</v>
      </c>
      <c r="B4862" s="202" t="s">
        <v>12859</v>
      </c>
      <c r="C4862" s="202" t="s">
        <v>2</v>
      </c>
      <c r="D4862" s="369">
        <v>24.51</v>
      </c>
    </row>
    <row r="4863" spans="1:4" ht="13.5">
      <c r="A4863" s="202">
        <v>103971</v>
      </c>
      <c r="B4863" s="202" t="s">
        <v>12860</v>
      </c>
      <c r="C4863" s="202" t="s">
        <v>2</v>
      </c>
      <c r="D4863" s="369">
        <v>31.37</v>
      </c>
    </row>
    <row r="4864" spans="1:4" ht="13.5">
      <c r="A4864" s="202">
        <v>103972</v>
      </c>
      <c r="B4864" s="202" t="s">
        <v>12861</v>
      </c>
      <c r="C4864" s="202" t="s">
        <v>2</v>
      </c>
      <c r="D4864" s="369">
        <v>36.22</v>
      </c>
    </row>
    <row r="4865" spans="1:4" ht="13.5">
      <c r="A4865" s="202">
        <v>103974</v>
      </c>
      <c r="B4865" s="202" t="s">
        <v>12862</v>
      </c>
      <c r="C4865" s="202" t="s">
        <v>2</v>
      </c>
      <c r="D4865" s="369">
        <v>12.47</v>
      </c>
    </row>
    <row r="4866" spans="1:4" ht="13.5">
      <c r="A4866" s="202">
        <v>103975</v>
      </c>
      <c r="B4866" s="202" t="s">
        <v>12863</v>
      </c>
      <c r="C4866" s="202" t="s">
        <v>2</v>
      </c>
      <c r="D4866" s="369">
        <v>20.98</v>
      </c>
    </row>
    <row r="4867" spans="1:4" ht="13.5">
      <c r="A4867" s="202">
        <v>103976</v>
      </c>
      <c r="B4867" s="202" t="s">
        <v>12864</v>
      </c>
      <c r="C4867" s="202" t="s">
        <v>2</v>
      </c>
      <c r="D4867" s="369">
        <v>31.29</v>
      </c>
    </row>
    <row r="4868" spans="1:4" ht="13.5">
      <c r="A4868" s="202">
        <v>103977</v>
      </c>
      <c r="B4868" s="202" t="s">
        <v>12865</v>
      </c>
      <c r="C4868" s="202" t="s">
        <v>2</v>
      </c>
      <c r="D4868" s="369">
        <v>7.74</v>
      </c>
    </row>
    <row r="4869" spans="1:4" ht="13.5">
      <c r="A4869" s="202">
        <v>103980</v>
      </c>
      <c r="B4869" s="202" t="s">
        <v>12866</v>
      </c>
      <c r="C4869" s="202" t="s">
        <v>2</v>
      </c>
      <c r="D4869" s="369">
        <v>19.670000000000002</v>
      </c>
    </row>
    <row r="4870" spans="1:4" ht="13.5">
      <c r="A4870" s="202">
        <v>103981</v>
      </c>
      <c r="B4870" s="202" t="s">
        <v>12867</v>
      </c>
      <c r="C4870" s="202" t="s">
        <v>2</v>
      </c>
      <c r="D4870" s="369">
        <v>19.75</v>
      </c>
    </row>
    <row r="4871" spans="1:4" ht="13.5">
      <c r="A4871" s="202">
        <v>103982</v>
      </c>
      <c r="B4871" s="202" t="s">
        <v>12868</v>
      </c>
      <c r="C4871" s="202" t="s">
        <v>2</v>
      </c>
      <c r="D4871" s="369">
        <v>28.46</v>
      </c>
    </row>
    <row r="4872" spans="1:4" ht="13.5">
      <c r="A4872" s="202">
        <v>103983</v>
      </c>
      <c r="B4872" s="202" t="s">
        <v>12869</v>
      </c>
      <c r="C4872" s="202" t="s">
        <v>2</v>
      </c>
      <c r="D4872" s="369">
        <v>18.97</v>
      </c>
    </row>
    <row r="4873" spans="1:4" ht="13.5">
      <c r="A4873" s="202">
        <v>103984</v>
      </c>
      <c r="B4873" s="202" t="s">
        <v>12870</v>
      </c>
      <c r="C4873" s="202" t="s">
        <v>2</v>
      </c>
      <c r="D4873" s="369">
        <v>21.09</v>
      </c>
    </row>
    <row r="4874" spans="1:4" ht="13.5">
      <c r="A4874" s="202">
        <v>103985</v>
      </c>
      <c r="B4874" s="202" t="s">
        <v>12871</v>
      </c>
      <c r="C4874" s="202" t="s">
        <v>2</v>
      </c>
      <c r="D4874" s="369">
        <v>24.67</v>
      </c>
    </row>
    <row r="4875" spans="1:4" ht="13.5">
      <c r="A4875" s="202">
        <v>103986</v>
      </c>
      <c r="B4875" s="202" t="s">
        <v>12872</v>
      </c>
      <c r="C4875" s="202" t="s">
        <v>2</v>
      </c>
      <c r="D4875" s="369">
        <v>32.659999999999997</v>
      </c>
    </row>
    <row r="4876" spans="1:4" ht="13.5">
      <c r="A4876" s="202">
        <v>103987</v>
      </c>
      <c r="B4876" s="202" t="s">
        <v>12873</v>
      </c>
      <c r="C4876" s="202" t="s">
        <v>2</v>
      </c>
      <c r="D4876" s="369">
        <v>27.24</v>
      </c>
    </row>
    <row r="4877" spans="1:4" ht="13.5">
      <c r="A4877" s="202">
        <v>103988</v>
      </c>
      <c r="B4877" s="202" t="s">
        <v>12874</v>
      </c>
      <c r="C4877" s="202" t="s">
        <v>2</v>
      </c>
      <c r="D4877" s="369">
        <v>14.2</v>
      </c>
    </row>
    <row r="4878" spans="1:4" ht="13.5">
      <c r="A4878" s="202">
        <v>103990</v>
      </c>
      <c r="B4878" s="202" t="s">
        <v>12875</v>
      </c>
      <c r="C4878" s="202" t="s">
        <v>2</v>
      </c>
      <c r="D4878" s="369">
        <v>45.28</v>
      </c>
    </row>
    <row r="4879" spans="1:4" ht="13.5">
      <c r="A4879" s="202">
        <v>103991</v>
      </c>
      <c r="B4879" s="202" t="s">
        <v>12876</v>
      </c>
      <c r="C4879" s="202" t="s">
        <v>2</v>
      </c>
      <c r="D4879" s="369">
        <v>22.25</v>
      </c>
    </row>
    <row r="4880" spans="1:4" ht="13.5">
      <c r="A4880" s="202">
        <v>103992</v>
      </c>
      <c r="B4880" s="202" t="s">
        <v>12877</v>
      </c>
      <c r="C4880" s="202" t="s">
        <v>2</v>
      </c>
      <c r="D4880" s="369">
        <v>12.74</v>
      </c>
    </row>
    <row r="4881" spans="1:4" ht="13.5">
      <c r="A4881" s="202">
        <v>103993</v>
      </c>
      <c r="B4881" s="202" t="s">
        <v>12878</v>
      </c>
      <c r="C4881" s="202" t="s">
        <v>2</v>
      </c>
      <c r="D4881" s="369">
        <v>10.44</v>
      </c>
    </row>
    <row r="4882" spans="1:4" ht="13.5">
      <c r="A4882" s="202">
        <v>103994</v>
      </c>
      <c r="B4882" s="202" t="s">
        <v>12879</v>
      </c>
      <c r="C4882" s="202" t="s">
        <v>2</v>
      </c>
      <c r="D4882" s="369">
        <v>16.41</v>
      </c>
    </row>
    <row r="4883" spans="1:4" ht="13.5">
      <c r="A4883" s="202">
        <v>103995</v>
      </c>
      <c r="B4883" s="202" t="s">
        <v>12880</v>
      </c>
      <c r="C4883" s="202" t="s">
        <v>2</v>
      </c>
      <c r="D4883" s="369">
        <v>16.48</v>
      </c>
    </row>
    <row r="4884" spans="1:4" ht="13.5">
      <c r="A4884" s="202">
        <v>103996</v>
      </c>
      <c r="B4884" s="202" t="s">
        <v>12881</v>
      </c>
      <c r="C4884" s="202" t="s">
        <v>2</v>
      </c>
      <c r="D4884" s="369">
        <v>51.27</v>
      </c>
    </row>
    <row r="4885" spans="1:4" ht="13.5">
      <c r="A4885" s="202">
        <v>103997</v>
      </c>
      <c r="B4885" s="202" t="s">
        <v>12882</v>
      </c>
      <c r="C4885" s="202" t="s">
        <v>2</v>
      </c>
      <c r="D4885" s="369">
        <v>49.93</v>
      </c>
    </row>
    <row r="4886" spans="1:4" ht="13.5">
      <c r="A4886" s="202">
        <v>103998</v>
      </c>
      <c r="B4886" s="202" t="s">
        <v>12883</v>
      </c>
      <c r="C4886" s="202" t="s">
        <v>2</v>
      </c>
      <c r="D4886" s="369">
        <v>16.79</v>
      </c>
    </row>
    <row r="4887" spans="1:4" ht="13.5">
      <c r="A4887" s="202">
        <v>103999</v>
      </c>
      <c r="B4887" s="202" t="s">
        <v>12884</v>
      </c>
      <c r="C4887" s="202" t="s">
        <v>2</v>
      </c>
      <c r="D4887" s="369">
        <v>13.95</v>
      </c>
    </row>
    <row r="4888" spans="1:4" ht="13.5">
      <c r="A4888" s="202">
        <v>104000</v>
      </c>
      <c r="B4888" s="202" t="s">
        <v>12885</v>
      </c>
      <c r="C4888" s="202" t="s">
        <v>2</v>
      </c>
      <c r="D4888" s="369">
        <v>35.1</v>
      </c>
    </row>
    <row r="4889" spans="1:4" ht="13.5">
      <c r="A4889" s="202">
        <v>104001</v>
      </c>
      <c r="B4889" s="202" t="s">
        <v>12886</v>
      </c>
      <c r="C4889" s="202" t="s">
        <v>2</v>
      </c>
      <c r="D4889" s="369">
        <v>15.25</v>
      </c>
    </row>
    <row r="4890" spans="1:4" ht="13.5">
      <c r="A4890" s="202">
        <v>104002</v>
      </c>
      <c r="B4890" s="202" t="s">
        <v>12887</v>
      </c>
      <c r="C4890" s="202" t="s">
        <v>2</v>
      </c>
      <c r="D4890" s="369">
        <v>20.57</v>
      </c>
    </row>
    <row r="4891" spans="1:4" ht="13.5">
      <c r="A4891" s="202">
        <v>104003</v>
      </c>
      <c r="B4891" s="202" t="s">
        <v>12888</v>
      </c>
      <c r="C4891" s="202" t="s">
        <v>2</v>
      </c>
      <c r="D4891" s="369">
        <v>16.68</v>
      </c>
    </row>
    <row r="4892" spans="1:4" ht="13.5">
      <c r="A4892" s="202">
        <v>104004</v>
      </c>
      <c r="B4892" s="202" t="s">
        <v>12889</v>
      </c>
      <c r="C4892" s="202" t="s">
        <v>2</v>
      </c>
      <c r="D4892" s="369">
        <v>32.880000000000003</v>
      </c>
    </row>
    <row r="4893" spans="1:4" ht="13.5">
      <c r="A4893" s="202">
        <v>104005</v>
      </c>
      <c r="B4893" s="202" t="s">
        <v>12890</v>
      </c>
      <c r="C4893" s="202" t="s">
        <v>2</v>
      </c>
      <c r="D4893" s="369">
        <v>43.14</v>
      </c>
    </row>
    <row r="4894" spans="1:4" ht="13.5">
      <c r="A4894" s="202">
        <v>104006</v>
      </c>
      <c r="B4894" s="202" t="s">
        <v>12891</v>
      </c>
      <c r="C4894" s="202" t="s">
        <v>2</v>
      </c>
      <c r="D4894" s="369">
        <v>28.78</v>
      </c>
    </row>
    <row r="4895" spans="1:4" ht="13.5">
      <c r="A4895" s="202">
        <v>104007</v>
      </c>
      <c r="B4895" s="202" t="s">
        <v>12892</v>
      </c>
      <c r="C4895" s="202" t="s">
        <v>2</v>
      </c>
      <c r="D4895" s="369">
        <v>25.07</v>
      </c>
    </row>
    <row r="4896" spans="1:4" ht="13.5">
      <c r="A4896" s="202">
        <v>104008</v>
      </c>
      <c r="B4896" s="202" t="s">
        <v>12893</v>
      </c>
      <c r="C4896" s="202" t="s">
        <v>2</v>
      </c>
      <c r="D4896" s="369">
        <v>37.15</v>
      </c>
    </row>
    <row r="4897" spans="1:4" ht="13.5">
      <c r="A4897" s="202">
        <v>104009</v>
      </c>
      <c r="B4897" s="202" t="s">
        <v>12894</v>
      </c>
      <c r="C4897" s="202" t="s">
        <v>2</v>
      </c>
      <c r="D4897" s="369">
        <v>14.39</v>
      </c>
    </row>
    <row r="4898" spans="1:4" ht="13.5">
      <c r="A4898" s="202">
        <v>104011</v>
      </c>
      <c r="B4898" s="202" t="s">
        <v>12895</v>
      </c>
      <c r="C4898" s="202" t="s">
        <v>2</v>
      </c>
      <c r="D4898" s="369">
        <v>28.49</v>
      </c>
    </row>
    <row r="4899" spans="1:4" ht="13.5">
      <c r="A4899" s="202">
        <v>104012</v>
      </c>
      <c r="B4899" s="202" t="s">
        <v>12896</v>
      </c>
      <c r="C4899" s="202" t="s">
        <v>2</v>
      </c>
      <c r="D4899" s="369">
        <v>26.45</v>
      </c>
    </row>
    <row r="4900" spans="1:4" ht="13.5">
      <c r="A4900" s="202">
        <v>104014</v>
      </c>
      <c r="B4900" s="202" t="s">
        <v>12897</v>
      </c>
      <c r="C4900" s="202" t="s">
        <v>2</v>
      </c>
      <c r="D4900" s="369">
        <v>12.03</v>
      </c>
    </row>
    <row r="4901" spans="1:4" ht="13.5">
      <c r="A4901" s="202">
        <v>104015</v>
      </c>
      <c r="B4901" s="202" t="s">
        <v>12898</v>
      </c>
      <c r="C4901" s="202" t="s">
        <v>2</v>
      </c>
      <c r="D4901" s="369">
        <v>17.05</v>
      </c>
    </row>
    <row r="4902" spans="1:4" ht="13.5">
      <c r="A4902" s="202">
        <v>104016</v>
      </c>
      <c r="B4902" s="202" t="s">
        <v>12899</v>
      </c>
      <c r="C4902" s="202" t="s">
        <v>2</v>
      </c>
      <c r="D4902" s="369">
        <v>23</v>
      </c>
    </row>
    <row r="4903" spans="1:4" ht="13.5">
      <c r="A4903" s="202">
        <v>104017</v>
      </c>
      <c r="B4903" s="202" t="s">
        <v>12900</v>
      </c>
      <c r="C4903" s="202" t="s">
        <v>2</v>
      </c>
      <c r="D4903" s="369">
        <v>48.16</v>
      </c>
    </row>
    <row r="4904" spans="1:4" ht="13.5">
      <c r="A4904" s="202">
        <v>104018</v>
      </c>
      <c r="B4904" s="202" t="s">
        <v>19381</v>
      </c>
      <c r="C4904" s="202" t="s">
        <v>2</v>
      </c>
      <c r="D4904" s="369">
        <v>21.96</v>
      </c>
    </row>
    <row r="4905" spans="1:4" ht="13.5">
      <c r="A4905" s="202">
        <v>104019</v>
      </c>
      <c r="B4905" s="202" t="s">
        <v>12901</v>
      </c>
      <c r="C4905" s="202" t="s">
        <v>2</v>
      </c>
      <c r="D4905" s="369">
        <v>46.95</v>
      </c>
    </row>
    <row r="4906" spans="1:4" ht="13.5">
      <c r="A4906" s="202">
        <v>104020</v>
      </c>
      <c r="B4906" s="202" t="s">
        <v>12902</v>
      </c>
      <c r="C4906" s="202" t="s">
        <v>2</v>
      </c>
      <c r="D4906" s="369">
        <v>60.06</v>
      </c>
    </row>
    <row r="4907" spans="1:4" ht="13.5">
      <c r="A4907" s="202">
        <v>104022</v>
      </c>
      <c r="B4907" s="202" t="s">
        <v>12903</v>
      </c>
      <c r="C4907" s="202" t="s">
        <v>2</v>
      </c>
      <c r="D4907" s="369">
        <v>74.05</v>
      </c>
    </row>
    <row r="4908" spans="1:4" ht="13.5">
      <c r="A4908" s="202">
        <v>104023</v>
      </c>
      <c r="B4908" s="202" t="s">
        <v>12904</v>
      </c>
      <c r="C4908" s="202" t="s">
        <v>2</v>
      </c>
      <c r="D4908" s="369">
        <v>43.41</v>
      </c>
    </row>
    <row r="4909" spans="1:4" ht="13.5">
      <c r="A4909" s="202">
        <v>104024</v>
      </c>
      <c r="B4909" s="202" t="s">
        <v>12905</v>
      </c>
      <c r="C4909" s="202" t="s">
        <v>2</v>
      </c>
      <c r="D4909" s="369">
        <v>42.96</v>
      </c>
    </row>
    <row r="4910" spans="1:4" ht="13.5">
      <c r="A4910" s="202">
        <v>104025</v>
      </c>
      <c r="B4910" s="202" t="s">
        <v>12906</v>
      </c>
      <c r="C4910" s="202" t="s">
        <v>2</v>
      </c>
      <c r="D4910" s="369">
        <v>30.03</v>
      </c>
    </row>
    <row r="4911" spans="1:4" ht="13.5">
      <c r="A4911" s="202">
        <v>104026</v>
      </c>
      <c r="B4911" s="202" t="s">
        <v>12907</v>
      </c>
      <c r="C4911" s="202" t="s">
        <v>2</v>
      </c>
      <c r="D4911" s="369">
        <v>44.68</v>
      </c>
    </row>
    <row r="4912" spans="1:4" ht="13.5">
      <c r="A4912" s="202">
        <v>104027</v>
      </c>
      <c r="B4912" s="202" t="s">
        <v>12908</v>
      </c>
      <c r="C4912" s="202" t="s">
        <v>2</v>
      </c>
      <c r="D4912" s="369">
        <v>68.569999999999993</v>
      </c>
    </row>
    <row r="4913" spans="1:4" ht="13.5">
      <c r="A4913" s="202">
        <v>104028</v>
      </c>
      <c r="B4913" s="202" t="s">
        <v>12909</v>
      </c>
      <c r="C4913" s="202" t="s">
        <v>2</v>
      </c>
      <c r="D4913" s="369">
        <v>141.79</v>
      </c>
    </row>
    <row r="4914" spans="1:4" ht="13.5">
      <c r="A4914" s="202">
        <v>104029</v>
      </c>
      <c r="B4914" s="202" t="s">
        <v>12910</v>
      </c>
      <c r="C4914" s="202" t="s">
        <v>2</v>
      </c>
      <c r="D4914" s="369">
        <v>73.099999999999994</v>
      </c>
    </row>
    <row r="4915" spans="1:4" ht="13.5">
      <c r="A4915" s="202">
        <v>104030</v>
      </c>
      <c r="B4915" s="202" t="s">
        <v>12911</v>
      </c>
      <c r="C4915" s="202" t="s">
        <v>2</v>
      </c>
      <c r="D4915" s="369">
        <v>65.55</v>
      </c>
    </row>
    <row r="4916" spans="1:4" ht="13.5">
      <c r="A4916" s="202">
        <v>104159</v>
      </c>
      <c r="B4916" s="202" t="s">
        <v>18143</v>
      </c>
      <c r="C4916" s="202" t="s">
        <v>2</v>
      </c>
      <c r="D4916" s="369">
        <v>48.79</v>
      </c>
    </row>
    <row r="4917" spans="1:4" ht="13.5">
      <c r="A4917" s="202">
        <v>104167</v>
      </c>
      <c r="B4917" s="202" t="s">
        <v>12912</v>
      </c>
      <c r="C4917" s="202" t="s">
        <v>2</v>
      </c>
      <c r="D4917" s="369">
        <v>159.61000000000001</v>
      </c>
    </row>
    <row r="4918" spans="1:4" ht="13.5">
      <c r="A4918" s="202">
        <v>104168</v>
      </c>
      <c r="B4918" s="202" t="s">
        <v>12913</v>
      </c>
      <c r="C4918" s="202" t="s">
        <v>2</v>
      </c>
      <c r="D4918" s="369">
        <v>154.93</v>
      </c>
    </row>
    <row r="4919" spans="1:4" ht="13.5">
      <c r="A4919" s="202">
        <v>104169</v>
      </c>
      <c r="B4919" s="202" t="s">
        <v>12914</v>
      </c>
      <c r="C4919" s="202" t="s">
        <v>2</v>
      </c>
      <c r="D4919" s="369">
        <v>196.04</v>
      </c>
    </row>
    <row r="4920" spans="1:4" ht="13.5">
      <c r="A4920" s="202">
        <v>104170</v>
      </c>
      <c r="B4920" s="202" t="s">
        <v>12915</v>
      </c>
      <c r="C4920" s="202" t="s">
        <v>2</v>
      </c>
      <c r="D4920" s="369">
        <v>88.48</v>
      </c>
    </row>
    <row r="4921" spans="1:4" ht="13.5">
      <c r="A4921" s="202">
        <v>104171</v>
      </c>
      <c r="B4921" s="202" t="s">
        <v>12916</v>
      </c>
      <c r="C4921" s="202" t="s">
        <v>2</v>
      </c>
      <c r="D4921" s="369">
        <v>131.01</v>
      </c>
    </row>
    <row r="4922" spans="1:4" ht="13.5">
      <c r="A4922" s="202">
        <v>104172</v>
      </c>
      <c r="B4922" s="202" t="s">
        <v>12917</v>
      </c>
      <c r="C4922" s="202" t="s">
        <v>2</v>
      </c>
      <c r="D4922" s="369">
        <v>382.68</v>
      </c>
    </row>
    <row r="4923" spans="1:4" ht="13.5">
      <c r="A4923" s="202">
        <v>104173</v>
      </c>
      <c r="B4923" s="202" t="s">
        <v>12918</v>
      </c>
      <c r="C4923" s="202" t="s">
        <v>2</v>
      </c>
      <c r="D4923" s="369">
        <v>111.28</v>
      </c>
    </row>
    <row r="4924" spans="1:4" ht="13.5">
      <c r="A4924" s="202">
        <v>104174</v>
      </c>
      <c r="B4924" s="202" t="s">
        <v>12919</v>
      </c>
      <c r="C4924" s="202" t="s">
        <v>2</v>
      </c>
      <c r="D4924" s="369">
        <v>252.38</v>
      </c>
    </row>
    <row r="4925" spans="1:4" ht="13.5">
      <c r="A4925" s="202">
        <v>104175</v>
      </c>
      <c r="B4925" s="202" t="s">
        <v>12920</v>
      </c>
      <c r="C4925" s="202" t="s">
        <v>2</v>
      </c>
      <c r="D4925" s="369">
        <v>182.11</v>
      </c>
    </row>
    <row r="4926" spans="1:4" ht="13.5">
      <c r="A4926" s="202">
        <v>104176</v>
      </c>
      <c r="B4926" s="202" t="s">
        <v>12921</v>
      </c>
      <c r="C4926" s="202" t="s">
        <v>2</v>
      </c>
      <c r="D4926" s="369">
        <v>337.5</v>
      </c>
    </row>
    <row r="4927" spans="1:4" ht="13.5">
      <c r="A4927" s="202">
        <v>104177</v>
      </c>
      <c r="B4927" s="202" t="s">
        <v>12922</v>
      </c>
      <c r="C4927" s="202" t="s">
        <v>2</v>
      </c>
      <c r="D4927" s="369">
        <v>237.83</v>
      </c>
    </row>
    <row r="4928" spans="1:4" ht="13.5">
      <c r="A4928" s="202">
        <v>104178</v>
      </c>
      <c r="B4928" s="202" t="s">
        <v>12923</v>
      </c>
      <c r="C4928" s="202" t="s">
        <v>2</v>
      </c>
      <c r="D4928" s="369">
        <v>27.79</v>
      </c>
    </row>
    <row r="4929" spans="1:4" ht="13.5">
      <c r="A4929" s="202">
        <v>104179</v>
      </c>
      <c r="B4929" s="202" t="s">
        <v>12924</v>
      </c>
      <c r="C4929" s="202" t="s">
        <v>2</v>
      </c>
      <c r="D4929" s="369">
        <v>113.35</v>
      </c>
    </row>
    <row r="4930" spans="1:4" ht="13.5">
      <c r="A4930" s="202">
        <v>104191</v>
      </c>
      <c r="B4930" s="202" t="s">
        <v>18144</v>
      </c>
      <c r="C4930" s="202" t="s">
        <v>2</v>
      </c>
      <c r="D4930" s="369">
        <v>9.77</v>
      </c>
    </row>
    <row r="4931" spans="1:4" ht="13.5">
      <c r="A4931" s="202">
        <v>104192</v>
      </c>
      <c r="B4931" s="202" t="s">
        <v>18145</v>
      </c>
      <c r="C4931" s="202" t="s">
        <v>2</v>
      </c>
      <c r="D4931" s="369">
        <v>27</v>
      </c>
    </row>
    <row r="4932" spans="1:4" ht="13.5">
      <c r="A4932" s="202">
        <v>104193</v>
      </c>
      <c r="B4932" s="202" t="s">
        <v>18146</v>
      </c>
      <c r="C4932" s="202" t="s">
        <v>2</v>
      </c>
      <c r="D4932" s="369">
        <v>153.80000000000001</v>
      </c>
    </row>
    <row r="4933" spans="1:4" ht="13.5">
      <c r="A4933" s="202">
        <v>104196</v>
      </c>
      <c r="B4933" s="202" t="s">
        <v>18147</v>
      </c>
      <c r="C4933" s="202" t="s">
        <v>2</v>
      </c>
      <c r="D4933" s="369">
        <v>14.79</v>
      </c>
    </row>
    <row r="4934" spans="1:4" ht="13.5">
      <c r="A4934" s="202">
        <v>104197</v>
      </c>
      <c r="B4934" s="202" t="s">
        <v>18148</v>
      </c>
      <c r="C4934" s="202" t="s">
        <v>2</v>
      </c>
      <c r="D4934" s="369">
        <v>27.95</v>
      </c>
    </row>
    <row r="4935" spans="1:4" ht="13.5">
      <c r="A4935" s="202">
        <v>104198</v>
      </c>
      <c r="B4935" s="202" t="s">
        <v>18149</v>
      </c>
      <c r="C4935" s="202" t="s">
        <v>2</v>
      </c>
      <c r="D4935" s="369">
        <v>7.29</v>
      </c>
    </row>
    <row r="4936" spans="1:4" ht="13.5">
      <c r="A4936" s="202">
        <v>104199</v>
      </c>
      <c r="B4936" s="202" t="s">
        <v>18150</v>
      </c>
      <c r="C4936" s="202" t="s">
        <v>2</v>
      </c>
      <c r="D4936" s="369">
        <v>7.07</v>
      </c>
    </row>
    <row r="4937" spans="1:4" ht="13.5">
      <c r="A4937" s="202">
        <v>104200</v>
      </c>
      <c r="B4937" s="202" t="s">
        <v>18151</v>
      </c>
      <c r="C4937" s="202" t="s">
        <v>2</v>
      </c>
      <c r="D4937" s="369">
        <v>5.74</v>
      </c>
    </row>
    <row r="4938" spans="1:4" ht="13.5">
      <c r="A4938" s="202">
        <v>104201</v>
      </c>
      <c r="B4938" s="202" t="s">
        <v>18152</v>
      </c>
      <c r="C4938" s="202" t="s">
        <v>2</v>
      </c>
      <c r="D4938" s="369">
        <v>18.29</v>
      </c>
    </row>
    <row r="4939" spans="1:4" ht="13.5">
      <c r="A4939" s="202">
        <v>104202</v>
      </c>
      <c r="B4939" s="202" t="s">
        <v>18153</v>
      </c>
      <c r="C4939" s="202" t="s">
        <v>2</v>
      </c>
      <c r="D4939" s="369">
        <v>10.45</v>
      </c>
    </row>
    <row r="4940" spans="1:4" ht="13.5">
      <c r="A4940" s="202">
        <v>104317</v>
      </c>
      <c r="B4940" s="202" t="s">
        <v>18154</v>
      </c>
      <c r="C4940" s="202" t="s">
        <v>2</v>
      </c>
      <c r="D4940" s="369">
        <v>6.76</v>
      </c>
    </row>
    <row r="4941" spans="1:4" ht="13.5">
      <c r="A4941" s="202">
        <v>104318</v>
      </c>
      <c r="B4941" s="202" t="s">
        <v>18155</v>
      </c>
      <c r="C4941" s="202" t="s">
        <v>2</v>
      </c>
      <c r="D4941" s="369">
        <v>7.54</v>
      </c>
    </row>
    <row r="4942" spans="1:4" ht="13.5">
      <c r="A4942" s="202">
        <v>104319</v>
      </c>
      <c r="B4942" s="202" t="s">
        <v>18156</v>
      </c>
      <c r="C4942" s="202" t="s">
        <v>2</v>
      </c>
      <c r="D4942" s="369">
        <v>10.64</v>
      </c>
    </row>
    <row r="4943" spans="1:4" ht="13.5">
      <c r="A4943" s="202">
        <v>104320</v>
      </c>
      <c r="B4943" s="202" t="s">
        <v>18157</v>
      </c>
      <c r="C4943" s="202" t="s">
        <v>2</v>
      </c>
      <c r="D4943" s="369">
        <v>13.1</v>
      </c>
    </row>
    <row r="4944" spans="1:4" ht="13.5">
      <c r="A4944" s="202">
        <v>104321</v>
      </c>
      <c r="B4944" s="202" t="s">
        <v>18158</v>
      </c>
      <c r="C4944" s="202" t="s">
        <v>2</v>
      </c>
      <c r="D4944" s="369">
        <v>5.32</v>
      </c>
    </row>
    <row r="4945" spans="1:4" ht="13.5">
      <c r="A4945" s="202">
        <v>104322</v>
      </c>
      <c r="B4945" s="202" t="s">
        <v>18159</v>
      </c>
      <c r="C4945" s="202" t="s">
        <v>2</v>
      </c>
      <c r="D4945" s="369">
        <v>8.1</v>
      </c>
    </row>
    <row r="4946" spans="1:4" ht="13.5">
      <c r="A4946" s="202">
        <v>104323</v>
      </c>
      <c r="B4946" s="202" t="s">
        <v>18160</v>
      </c>
      <c r="C4946" s="202" t="s">
        <v>2</v>
      </c>
      <c r="D4946" s="369">
        <v>9.5500000000000007</v>
      </c>
    </row>
    <row r="4947" spans="1:4" ht="13.5">
      <c r="A4947" s="202">
        <v>104324</v>
      </c>
      <c r="B4947" s="202" t="s">
        <v>18161</v>
      </c>
      <c r="C4947" s="202" t="s">
        <v>2</v>
      </c>
      <c r="D4947" s="369">
        <v>15.18</v>
      </c>
    </row>
    <row r="4948" spans="1:4" ht="13.5">
      <c r="A4948" s="202">
        <v>104341</v>
      </c>
      <c r="B4948" s="202" t="s">
        <v>18162</v>
      </c>
      <c r="C4948" s="202" t="s">
        <v>2</v>
      </c>
      <c r="D4948" s="369">
        <v>12.31</v>
      </c>
    </row>
    <row r="4949" spans="1:4" ht="13.5">
      <c r="A4949" s="202">
        <v>104343</v>
      </c>
      <c r="B4949" s="202" t="s">
        <v>18163</v>
      </c>
      <c r="C4949" s="202" t="s">
        <v>2</v>
      </c>
      <c r="D4949" s="369">
        <v>40.61</v>
      </c>
    </row>
    <row r="4950" spans="1:4" ht="13.5">
      <c r="A4950" s="202">
        <v>104344</v>
      </c>
      <c r="B4950" s="202" t="s">
        <v>18164</v>
      </c>
      <c r="C4950" s="202" t="s">
        <v>2</v>
      </c>
      <c r="D4950" s="369">
        <v>49.03</v>
      </c>
    </row>
    <row r="4951" spans="1:4" ht="13.5">
      <c r="A4951" s="202">
        <v>104345</v>
      </c>
      <c r="B4951" s="202" t="s">
        <v>18165</v>
      </c>
      <c r="C4951" s="202" t="s">
        <v>2</v>
      </c>
      <c r="D4951" s="369">
        <v>52.12</v>
      </c>
    </row>
    <row r="4952" spans="1:4" ht="13.5">
      <c r="A4952" s="202">
        <v>104346</v>
      </c>
      <c r="B4952" s="202" t="s">
        <v>18166</v>
      </c>
      <c r="C4952" s="202" t="s">
        <v>2</v>
      </c>
      <c r="D4952" s="369">
        <v>54.6</v>
      </c>
    </row>
    <row r="4953" spans="1:4" ht="13.5">
      <c r="A4953" s="202">
        <v>104347</v>
      </c>
      <c r="B4953" s="202" t="s">
        <v>18167</v>
      </c>
      <c r="C4953" s="202" t="s">
        <v>2</v>
      </c>
      <c r="D4953" s="369">
        <v>58.57</v>
      </c>
    </row>
    <row r="4954" spans="1:4" ht="13.5">
      <c r="A4954" s="202">
        <v>104348</v>
      </c>
      <c r="B4954" s="202" t="s">
        <v>18168</v>
      </c>
      <c r="C4954" s="202" t="s">
        <v>2</v>
      </c>
      <c r="D4954" s="369">
        <v>15.44</v>
      </c>
    </row>
    <row r="4955" spans="1:4" ht="13.5">
      <c r="A4955" s="202">
        <v>104350</v>
      </c>
      <c r="B4955" s="202" t="s">
        <v>18169</v>
      </c>
      <c r="C4955" s="202" t="s">
        <v>2</v>
      </c>
      <c r="D4955" s="369">
        <v>36.68</v>
      </c>
    </row>
    <row r="4956" spans="1:4" ht="13.5">
      <c r="A4956" s="202">
        <v>104351</v>
      </c>
      <c r="B4956" s="202" t="s">
        <v>18170</v>
      </c>
      <c r="C4956" s="202" t="s">
        <v>2</v>
      </c>
      <c r="D4956" s="369">
        <v>31.26</v>
      </c>
    </row>
    <row r="4957" spans="1:4" ht="13.5">
      <c r="A4957" s="202">
        <v>104352</v>
      </c>
      <c r="B4957" s="202" t="s">
        <v>18171</v>
      </c>
      <c r="C4957" s="202" t="s">
        <v>2</v>
      </c>
      <c r="D4957" s="369">
        <v>47.86</v>
      </c>
    </row>
    <row r="4958" spans="1:4" ht="13.5">
      <c r="A4958" s="202">
        <v>104353</v>
      </c>
      <c r="B4958" s="202" t="s">
        <v>18172</v>
      </c>
      <c r="C4958" s="202" t="s">
        <v>2</v>
      </c>
      <c r="D4958" s="369">
        <v>50.95</v>
      </c>
    </row>
    <row r="4959" spans="1:4" ht="13.5">
      <c r="A4959" s="202">
        <v>104354</v>
      </c>
      <c r="B4959" s="202" t="s">
        <v>18173</v>
      </c>
      <c r="C4959" s="202" t="s">
        <v>2</v>
      </c>
      <c r="D4959" s="369">
        <v>54.81</v>
      </c>
    </row>
    <row r="4960" spans="1:4" ht="13.5">
      <c r="A4960" s="202">
        <v>104355</v>
      </c>
      <c r="B4960" s="202" t="s">
        <v>18174</v>
      </c>
      <c r="C4960" s="202" t="s">
        <v>2</v>
      </c>
      <c r="D4960" s="369">
        <v>58.78</v>
      </c>
    </row>
    <row r="4961" spans="1:4" ht="13.5">
      <c r="A4961" s="202">
        <v>104356</v>
      </c>
      <c r="B4961" s="202" t="s">
        <v>18175</v>
      </c>
      <c r="C4961" s="202" t="s">
        <v>2</v>
      </c>
      <c r="D4961" s="369">
        <v>40.76</v>
      </c>
    </row>
    <row r="4962" spans="1:4" ht="13.5">
      <c r="A4962" s="202">
        <v>104357</v>
      </c>
      <c r="B4962" s="202" t="s">
        <v>18176</v>
      </c>
      <c r="C4962" s="202" t="s">
        <v>2</v>
      </c>
      <c r="D4962" s="369">
        <v>23.78</v>
      </c>
    </row>
    <row r="4963" spans="1:4" ht="13.5">
      <c r="A4963" s="202">
        <v>104576</v>
      </c>
      <c r="B4963" s="202" t="s">
        <v>19382</v>
      </c>
      <c r="C4963" s="202" t="s">
        <v>2</v>
      </c>
      <c r="D4963" s="369">
        <v>14.37</v>
      </c>
    </row>
    <row r="4964" spans="1:4" ht="13.5">
      <c r="A4964" s="202">
        <v>104577</v>
      </c>
      <c r="B4964" s="202" t="s">
        <v>19383</v>
      </c>
      <c r="C4964" s="202" t="s">
        <v>2</v>
      </c>
      <c r="D4964" s="369">
        <v>19.29</v>
      </c>
    </row>
    <row r="4965" spans="1:4" ht="13.5">
      <c r="A4965" s="202">
        <v>104578</v>
      </c>
      <c r="B4965" s="202" t="s">
        <v>19384</v>
      </c>
      <c r="C4965" s="202" t="s">
        <v>2</v>
      </c>
      <c r="D4965" s="369">
        <v>20.67</v>
      </c>
    </row>
    <row r="4966" spans="1:4" ht="13.5">
      <c r="A4966" s="202">
        <v>104579</v>
      </c>
      <c r="B4966" s="202" t="s">
        <v>19385</v>
      </c>
      <c r="C4966" s="202" t="s">
        <v>2</v>
      </c>
      <c r="D4966" s="369">
        <v>27.13</v>
      </c>
    </row>
    <row r="4967" spans="1:4" ht="13.5">
      <c r="A4967" s="202">
        <v>104581</v>
      </c>
      <c r="B4967" s="202" t="s">
        <v>19386</v>
      </c>
      <c r="C4967" s="202" t="s">
        <v>2</v>
      </c>
      <c r="D4967" s="369">
        <v>13.12</v>
      </c>
    </row>
    <row r="4968" spans="1:4" ht="13.5">
      <c r="A4968" s="202">
        <v>104582</v>
      </c>
      <c r="B4968" s="202" t="s">
        <v>19387</v>
      </c>
      <c r="C4968" s="202" t="s">
        <v>2</v>
      </c>
      <c r="D4968" s="369">
        <v>16.73</v>
      </c>
    </row>
    <row r="4969" spans="1:4" ht="13.5">
      <c r="A4969" s="202">
        <v>104583</v>
      </c>
      <c r="B4969" s="202" t="s">
        <v>19388</v>
      </c>
      <c r="C4969" s="202" t="s">
        <v>2</v>
      </c>
      <c r="D4969" s="369">
        <v>26.79</v>
      </c>
    </row>
    <row r="4970" spans="1:4" ht="13.5">
      <c r="A4970" s="202">
        <v>104584</v>
      </c>
      <c r="B4970" s="202" t="s">
        <v>19389</v>
      </c>
      <c r="C4970" s="202" t="s">
        <v>2</v>
      </c>
      <c r="D4970" s="369">
        <v>32.14</v>
      </c>
    </row>
    <row r="4971" spans="1:4" ht="13.5">
      <c r="A4971" s="202">
        <v>97895</v>
      </c>
      <c r="B4971" s="202" t="s">
        <v>6159</v>
      </c>
      <c r="C4971" s="202" t="s">
        <v>2</v>
      </c>
      <c r="D4971" s="369">
        <v>160.96</v>
      </c>
    </row>
    <row r="4972" spans="1:4" ht="13.5">
      <c r="A4972" s="202">
        <v>97896</v>
      </c>
      <c r="B4972" s="202" t="s">
        <v>6160</v>
      </c>
      <c r="C4972" s="202" t="s">
        <v>2</v>
      </c>
      <c r="D4972" s="369">
        <v>299.33</v>
      </c>
    </row>
    <row r="4973" spans="1:4" ht="13.5">
      <c r="A4973" s="202">
        <v>97897</v>
      </c>
      <c r="B4973" s="202" t="s">
        <v>6161</v>
      </c>
      <c r="C4973" s="202" t="s">
        <v>2</v>
      </c>
      <c r="D4973" s="369">
        <v>389.3</v>
      </c>
    </row>
    <row r="4974" spans="1:4" ht="13.5">
      <c r="A4974" s="202">
        <v>97898</v>
      </c>
      <c r="B4974" s="202" t="s">
        <v>6162</v>
      </c>
      <c r="C4974" s="202" t="s">
        <v>2</v>
      </c>
      <c r="D4974" s="369">
        <v>771</v>
      </c>
    </row>
    <row r="4975" spans="1:4" ht="13.5">
      <c r="A4975" s="202">
        <v>97900</v>
      </c>
      <c r="B4975" s="202" t="s">
        <v>6163</v>
      </c>
      <c r="C4975" s="202" t="s">
        <v>2</v>
      </c>
      <c r="D4975" s="369">
        <v>174.75</v>
      </c>
    </row>
    <row r="4976" spans="1:4" ht="13.5">
      <c r="A4976" s="202">
        <v>97901</v>
      </c>
      <c r="B4976" s="202" t="s">
        <v>6164</v>
      </c>
      <c r="C4976" s="202" t="s">
        <v>2</v>
      </c>
      <c r="D4976" s="369">
        <v>273.24</v>
      </c>
    </row>
    <row r="4977" spans="1:4" ht="13.5">
      <c r="A4977" s="202">
        <v>97902</v>
      </c>
      <c r="B4977" s="202" t="s">
        <v>6165</v>
      </c>
      <c r="C4977" s="202" t="s">
        <v>2</v>
      </c>
      <c r="D4977" s="369">
        <v>526.52</v>
      </c>
    </row>
    <row r="4978" spans="1:4" ht="13.5">
      <c r="A4978" s="202">
        <v>97903</v>
      </c>
      <c r="B4978" s="202" t="s">
        <v>6166</v>
      </c>
      <c r="C4978" s="202" t="s">
        <v>2</v>
      </c>
      <c r="D4978" s="369">
        <v>736.34</v>
      </c>
    </row>
    <row r="4979" spans="1:4" ht="13.5">
      <c r="A4979" s="202">
        <v>97904</v>
      </c>
      <c r="B4979" s="202" t="s">
        <v>6167</v>
      </c>
      <c r="C4979" s="202" t="s">
        <v>2</v>
      </c>
      <c r="D4979" s="369">
        <v>865.99</v>
      </c>
    </row>
    <row r="4980" spans="1:4" ht="13.5">
      <c r="A4980" s="202">
        <v>97905</v>
      </c>
      <c r="B4980" s="202" t="s">
        <v>6168</v>
      </c>
      <c r="C4980" s="202" t="s">
        <v>2</v>
      </c>
      <c r="D4980" s="369">
        <v>233.61</v>
      </c>
    </row>
    <row r="4981" spans="1:4" ht="13.5">
      <c r="A4981" s="202">
        <v>97906</v>
      </c>
      <c r="B4981" s="202" t="s">
        <v>6169</v>
      </c>
      <c r="C4981" s="202" t="s">
        <v>2</v>
      </c>
      <c r="D4981" s="369">
        <v>432.45</v>
      </c>
    </row>
    <row r="4982" spans="1:4" ht="13.5">
      <c r="A4982" s="202">
        <v>97907</v>
      </c>
      <c r="B4982" s="202" t="s">
        <v>6170</v>
      </c>
      <c r="C4982" s="202" t="s">
        <v>2</v>
      </c>
      <c r="D4982" s="369">
        <v>616.30999999999995</v>
      </c>
    </row>
    <row r="4983" spans="1:4" ht="13.5">
      <c r="A4983" s="202">
        <v>97908</v>
      </c>
      <c r="B4983" s="202" t="s">
        <v>6171</v>
      </c>
      <c r="C4983" s="202" t="s">
        <v>2</v>
      </c>
      <c r="D4983" s="369">
        <v>723.96</v>
      </c>
    </row>
    <row r="4984" spans="1:4" ht="13.5">
      <c r="A4984" s="202">
        <v>98102</v>
      </c>
      <c r="B4984" s="202" t="s">
        <v>6172</v>
      </c>
      <c r="C4984" s="202" t="s">
        <v>2</v>
      </c>
      <c r="D4984" s="369">
        <v>153.72999999999999</v>
      </c>
    </row>
    <row r="4985" spans="1:4" ht="13.5">
      <c r="A4985" s="202">
        <v>98104</v>
      </c>
      <c r="B4985" s="202" t="s">
        <v>6173</v>
      </c>
      <c r="C4985" s="202" t="s">
        <v>2</v>
      </c>
      <c r="D4985" s="369">
        <v>336.47</v>
      </c>
    </row>
    <row r="4986" spans="1:4" ht="13.5">
      <c r="A4986" s="202">
        <v>98105</v>
      </c>
      <c r="B4986" s="202" t="s">
        <v>6174</v>
      </c>
      <c r="C4986" s="202" t="s">
        <v>2</v>
      </c>
      <c r="D4986" s="369">
        <v>588.6</v>
      </c>
    </row>
    <row r="4987" spans="1:4" ht="13.5">
      <c r="A4987" s="202">
        <v>98106</v>
      </c>
      <c r="B4987" s="202" t="s">
        <v>6175</v>
      </c>
      <c r="C4987" s="202" t="s">
        <v>2</v>
      </c>
      <c r="D4987" s="369">
        <v>966.72</v>
      </c>
    </row>
    <row r="4988" spans="1:4" ht="13.5">
      <c r="A4988" s="202">
        <v>98107</v>
      </c>
      <c r="B4988" s="202" t="s">
        <v>6176</v>
      </c>
      <c r="C4988" s="202" t="s">
        <v>2</v>
      </c>
      <c r="D4988" s="369">
        <v>263.8</v>
      </c>
    </row>
    <row r="4989" spans="1:4" ht="13.5">
      <c r="A4989" s="202">
        <v>98108</v>
      </c>
      <c r="B4989" s="202" t="s">
        <v>6177</v>
      </c>
      <c r="C4989" s="202" t="s">
        <v>2</v>
      </c>
      <c r="D4989" s="369">
        <v>471.18</v>
      </c>
    </row>
    <row r="4990" spans="1:4" ht="13.5">
      <c r="A4990" s="202">
        <v>99250</v>
      </c>
      <c r="B4990" s="202" t="s">
        <v>6178</v>
      </c>
      <c r="C4990" s="202" t="s">
        <v>2</v>
      </c>
      <c r="D4990" s="369">
        <v>170.49</v>
      </c>
    </row>
    <row r="4991" spans="1:4" ht="13.5">
      <c r="A4991" s="202">
        <v>99251</v>
      </c>
      <c r="B4991" s="202" t="s">
        <v>6179</v>
      </c>
      <c r="C4991" s="202" t="s">
        <v>2</v>
      </c>
      <c r="D4991" s="369">
        <v>265.93</v>
      </c>
    </row>
    <row r="4992" spans="1:4" ht="13.5">
      <c r="A4992" s="202">
        <v>99253</v>
      </c>
      <c r="B4992" s="202" t="s">
        <v>6180</v>
      </c>
      <c r="C4992" s="202" t="s">
        <v>2</v>
      </c>
      <c r="D4992" s="369">
        <v>510.11</v>
      </c>
    </row>
    <row r="4993" spans="1:4" ht="13.5">
      <c r="A4993" s="202">
        <v>99255</v>
      </c>
      <c r="B4993" s="202" t="s">
        <v>6181</v>
      </c>
      <c r="C4993" s="202" t="s">
        <v>2</v>
      </c>
      <c r="D4993" s="369">
        <v>713.85</v>
      </c>
    </row>
    <row r="4994" spans="1:4" ht="13.5">
      <c r="A4994" s="202">
        <v>99257</v>
      </c>
      <c r="B4994" s="202" t="s">
        <v>6182</v>
      </c>
      <c r="C4994" s="202" t="s">
        <v>2</v>
      </c>
      <c r="D4994" s="369">
        <v>836.89</v>
      </c>
    </row>
    <row r="4995" spans="1:4" ht="13.5">
      <c r="A4995" s="202">
        <v>99258</v>
      </c>
      <c r="B4995" s="202" t="s">
        <v>6183</v>
      </c>
      <c r="C4995" s="202" t="s">
        <v>2</v>
      </c>
      <c r="D4995" s="369">
        <v>228.97</v>
      </c>
    </row>
    <row r="4996" spans="1:4" ht="13.5">
      <c r="A4996" s="202">
        <v>99260</v>
      </c>
      <c r="B4996" s="202" t="s">
        <v>6184</v>
      </c>
      <c r="C4996" s="202" t="s">
        <v>2</v>
      </c>
      <c r="D4996" s="369">
        <v>422.12</v>
      </c>
    </row>
    <row r="4997" spans="1:4" ht="13.5">
      <c r="A4997" s="202">
        <v>99262</v>
      </c>
      <c r="B4997" s="202" t="s">
        <v>6185</v>
      </c>
      <c r="C4997" s="202" t="s">
        <v>2</v>
      </c>
      <c r="D4997" s="369">
        <v>601.55999999999995</v>
      </c>
    </row>
    <row r="4998" spans="1:4" ht="13.5">
      <c r="A4998" s="202">
        <v>99264</v>
      </c>
      <c r="B4998" s="202" t="s">
        <v>6186</v>
      </c>
      <c r="C4998" s="202" t="s">
        <v>2</v>
      </c>
      <c r="D4998" s="369">
        <v>704.04</v>
      </c>
    </row>
    <row r="4999" spans="1:4" ht="13.5">
      <c r="A4999" s="202">
        <v>102587</v>
      </c>
      <c r="B4999" s="202" t="s">
        <v>6760</v>
      </c>
      <c r="C4999" s="202" t="s">
        <v>2</v>
      </c>
      <c r="D4999" s="369">
        <v>3.38</v>
      </c>
    </row>
    <row r="5000" spans="1:4" ht="13.5">
      <c r="A5000" s="202">
        <v>102588</v>
      </c>
      <c r="B5000" s="202" t="s">
        <v>6761</v>
      </c>
      <c r="C5000" s="202" t="s">
        <v>2</v>
      </c>
      <c r="D5000" s="369">
        <v>4.8899999999999997</v>
      </c>
    </row>
    <row r="5001" spans="1:4" ht="13.5">
      <c r="A5001" s="202">
        <v>102589</v>
      </c>
      <c r="B5001" s="202" t="s">
        <v>6762</v>
      </c>
      <c r="C5001" s="202" t="s">
        <v>2</v>
      </c>
      <c r="D5001" s="369">
        <v>3.76</v>
      </c>
    </row>
    <row r="5002" spans="1:4" ht="13.5">
      <c r="A5002" s="202">
        <v>102590</v>
      </c>
      <c r="B5002" s="202" t="s">
        <v>6763</v>
      </c>
      <c r="C5002" s="202" t="s">
        <v>2</v>
      </c>
      <c r="D5002" s="369">
        <v>5.27</v>
      </c>
    </row>
    <row r="5003" spans="1:4" ht="13.5">
      <c r="A5003" s="202">
        <v>102591</v>
      </c>
      <c r="B5003" s="202" t="s">
        <v>6764</v>
      </c>
      <c r="C5003" s="202" t="s">
        <v>2</v>
      </c>
      <c r="D5003" s="369">
        <v>4.1399999999999997</v>
      </c>
    </row>
    <row r="5004" spans="1:4" ht="13.5">
      <c r="A5004" s="202">
        <v>102592</v>
      </c>
      <c r="B5004" s="202" t="s">
        <v>6765</v>
      </c>
      <c r="C5004" s="202" t="s">
        <v>2</v>
      </c>
      <c r="D5004" s="369">
        <v>5.66</v>
      </c>
    </row>
    <row r="5005" spans="1:4" ht="13.5">
      <c r="A5005" s="202">
        <v>102593</v>
      </c>
      <c r="B5005" s="202" t="s">
        <v>6766</v>
      </c>
      <c r="C5005" s="202" t="s">
        <v>2</v>
      </c>
      <c r="D5005" s="369">
        <v>4.68</v>
      </c>
    </row>
    <row r="5006" spans="1:4" ht="13.5">
      <c r="A5006" s="202">
        <v>102594</v>
      </c>
      <c r="B5006" s="202" t="s">
        <v>6767</v>
      </c>
      <c r="C5006" s="202" t="s">
        <v>2</v>
      </c>
      <c r="D5006" s="369">
        <v>6.19</v>
      </c>
    </row>
    <row r="5007" spans="1:4" ht="13.5">
      <c r="A5007" s="202">
        <v>102595</v>
      </c>
      <c r="B5007" s="202" t="s">
        <v>6768</v>
      </c>
      <c r="C5007" s="202" t="s">
        <v>2</v>
      </c>
      <c r="D5007" s="369">
        <v>5.28</v>
      </c>
    </row>
    <row r="5008" spans="1:4" ht="13.5">
      <c r="A5008" s="202">
        <v>102596</v>
      </c>
      <c r="B5008" s="202" t="s">
        <v>6769</v>
      </c>
      <c r="C5008" s="202" t="s">
        <v>2</v>
      </c>
      <c r="D5008" s="369">
        <v>6.8</v>
      </c>
    </row>
    <row r="5009" spans="1:4" ht="13.5">
      <c r="A5009" s="202">
        <v>102597</v>
      </c>
      <c r="B5009" s="202" t="s">
        <v>6770</v>
      </c>
      <c r="C5009" s="202" t="s">
        <v>2</v>
      </c>
      <c r="D5009" s="369">
        <v>6.05</v>
      </c>
    </row>
    <row r="5010" spans="1:4" ht="13.5">
      <c r="A5010" s="202">
        <v>102598</v>
      </c>
      <c r="B5010" s="202" t="s">
        <v>6771</v>
      </c>
      <c r="C5010" s="202" t="s">
        <v>2</v>
      </c>
      <c r="D5010" s="369">
        <v>7.56</v>
      </c>
    </row>
    <row r="5011" spans="1:4" ht="13.5">
      <c r="A5011" s="202">
        <v>102599</v>
      </c>
      <c r="B5011" s="202" t="s">
        <v>6772</v>
      </c>
      <c r="C5011" s="202" t="s">
        <v>2</v>
      </c>
      <c r="D5011" s="369">
        <v>6.81</v>
      </c>
    </row>
    <row r="5012" spans="1:4" ht="13.5">
      <c r="A5012" s="202">
        <v>102600</v>
      </c>
      <c r="B5012" s="202" t="s">
        <v>6773</v>
      </c>
      <c r="C5012" s="202" t="s">
        <v>2</v>
      </c>
      <c r="D5012" s="369">
        <v>8.33</v>
      </c>
    </row>
    <row r="5013" spans="1:4" ht="13.5">
      <c r="A5013" s="202">
        <v>102601</v>
      </c>
      <c r="B5013" s="202" t="s">
        <v>6774</v>
      </c>
      <c r="C5013" s="202" t="s">
        <v>2</v>
      </c>
      <c r="D5013" s="369">
        <v>7.96</v>
      </c>
    </row>
    <row r="5014" spans="1:4" ht="13.5">
      <c r="A5014" s="202">
        <v>102602</v>
      </c>
      <c r="B5014" s="202" t="s">
        <v>6775</v>
      </c>
      <c r="C5014" s="202" t="s">
        <v>2</v>
      </c>
      <c r="D5014" s="369">
        <v>9.4600000000000009</v>
      </c>
    </row>
    <row r="5015" spans="1:4" ht="13.5">
      <c r="A5015" s="202">
        <v>102603</v>
      </c>
      <c r="B5015" s="202" t="s">
        <v>6776</v>
      </c>
      <c r="C5015" s="202" t="s">
        <v>2</v>
      </c>
      <c r="D5015" s="369">
        <v>9.8699999999999992</v>
      </c>
    </row>
    <row r="5016" spans="1:4" ht="13.5">
      <c r="A5016" s="202">
        <v>102604</v>
      </c>
      <c r="B5016" s="202" t="s">
        <v>6777</v>
      </c>
      <c r="C5016" s="202" t="s">
        <v>2</v>
      </c>
      <c r="D5016" s="369">
        <v>11.38</v>
      </c>
    </row>
    <row r="5017" spans="1:4" ht="13.5">
      <c r="A5017" s="202">
        <v>102605</v>
      </c>
      <c r="B5017" s="202" t="s">
        <v>6778</v>
      </c>
      <c r="C5017" s="202" t="s">
        <v>2</v>
      </c>
      <c r="D5017" s="369">
        <v>288.7</v>
      </c>
    </row>
    <row r="5018" spans="1:4" ht="13.5">
      <c r="A5018" s="202">
        <v>102606</v>
      </c>
      <c r="B5018" s="202" t="s">
        <v>6779</v>
      </c>
      <c r="C5018" s="202" t="s">
        <v>2</v>
      </c>
      <c r="D5018" s="369">
        <v>444.98</v>
      </c>
    </row>
    <row r="5019" spans="1:4" ht="13.5">
      <c r="A5019" s="202">
        <v>102607</v>
      </c>
      <c r="B5019" s="202" t="s">
        <v>6780</v>
      </c>
      <c r="C5019" s="202" t="s">
        <v>2</v>
      </c>
      <c r="D5019" s="369">
        <v>476.3</v>
      </c>
    </row>
    <row r="5020" spans="1:4" ht="13.5">
      <c r="A5020" s="202">
        <v>102608</v>
      </c>
      <c r="B5020" s="202" t="s">
        <v>6781</v>
      </c>
      <c r="C5020" s="202" t="s">
        <v>2</v>
      </c>
      <c r="D5020" s="370">
        <v>1092.25</v>
      </c>
    </row>
    <row r="5021" spans="1:4" ht="13.5">
      <c r="A5021" s="202">
        <v>102609</v>
      </c>
      <c r="B5021" s="202" t="s">
        <v>6782</v>
      </c>
      <c r="C5021" s="202" t="s">
        <v>2</v>
      </c>
      <c r="D5021" s="370">
        <v>1240.97</v>
      </c>
    </row>
    <row r="5022" spans="1:4" ht="13.5">
      <c r="A5022" s="202">
        <v>102610</v>
      </c>
      <c r="B5022" s="202" t="s">
        <v>19390</v>
      </c>
      <c r="C5022" s="202" t="s">
        <v>2</v>
      </c>
      <c r="D5022" s="370">
        <v>2133.25</v>
      </c>
    </row>
    <row r="5023" spans="1:4" ht="13.5">
      <c r="A5023" s="202">
        <v>102611</v>
      </c>
      <c r="B5023" s="202" t="s">
        <v>6783</v>
      </c>
      <c r="C5023" s="202" t="s">
        <v>2</v>
      </c>
      <c r="D5023" s="369">
        <v>479.89</v>
      </c>
    </row>
    <row r="5024" spans="1:4" ht="13.5">
      <c r="A5024" s="202">
        <v>102612</v>
      </c>
      <c r="B5024" s="202" t="s">
        <v>19391</v>
      </c>
      <c r="C5024" s="202" t="s">
        <v>2</v>
      </c>
      <c r="D5024" s="369">
        <v>689.09</v>
      </c>
    </row>
    <row r="5025" spans="1:4" ht="13.5">
      <c r="A5025" s="202">
        <v>102613</v>
      </c>
      <c r="B5025" s="202" t="s">
        <v>6784</v>
      </c>
      <c r="C5025" s="202" t="s">
        <v>2</v>
      </c>
      <c r="D5025" s="369">
        <v>667.87</v>
      </c>
    </row>
    <row r="5026" spans="1:4" ht="13.5">
      <c r="A5026" s="202">
        <v>102614</v>
      </c>
      <c r="B5026" s="202" t="s">
        <v>6785</v>
      </c>
      <c r="C5026" s="202" t="s">
        <v>2</v>
      </c>
      <c r="D5026" s="370">
        <v>1027.07</v>
      </c>
    </row>
    <row r="5027" spans="1:4" ht="13.5">
      <c r="A5027" s="202">
        <v>102615</v>
      </c>
      <c r="B5027" s="202" t="s">
        <v>6786</v>
      </c>
      <c r="C5027" s="202" t="s">
        <v>2</v>
      </c>
      <c r="D5027" s="370">
        <v>1288.97</v>
      </c>
    </row>
    <row r="5028" spans="1:4" ht="13.5">
      <c r="A5028" s="202">
        <v>102616</v>
      </c>
      <c r="B5028" s="202" t="s">
        <v>19392</v>
      </c>
      <c r="C5028" s="202" t="s">
        <v>2</v>
      </c>
      <c r="D5028" s="370">
        <v>1908.23</v>
      </c>
    </row>
    <row r="5029" spans="1:4" ht="13.5">
      <c r="A5029" s="202">
        <v>102617</v>
      </c>
      <c r="B5029" s="202" t="s">
        <v>6787</v>
      </c>
      <c r="C5029" s="202" t="s">
        <v>2</v>
      </c>
      <c r="D5029" s="370">
        <v>3522.74</v>
      </c>
    </row>
    <row r="5030" spans="1:4" ht="13.5">
      <c r="A5030" s="202">
        <v>102618</v>
      </c>
      <c r="B5030" s="202" t="s">
        <v>19393</v>
      </c>
      <c r="C5030" s="202" t="s">
        <v>2</v>
      </c>
      <c r="D5030" s="370">
        <v>4238.91</v>
      </c>
    </row>
    <row r="5031" spans="1:4" ht="13.5">
      <c r="A5031" s="202">
        <v>102619</v>
      </c>
      <c r="B5031" s="202" t="s">
        <v>6788</v>
      </c>
      <c r="C5031" s="202" t="s">
        <v>2</v>
      </c>
      <c r="D5031" s="370">
        <v>5691.89</v>
      </c>
    </row>
    <row r="5032" spans="1:4" ht="13.5">
      <c r="A5032" s="202">
        <v>102620</v>
      </c>
      <c r="B5032" s="202" t="s">
        <v>19394</v>
      </c>
      <c r="C5032" s="202" t="s">
        <v>2</v>
      </c>
      <c r="D5032" s="370">
        <v>8271.26</v>
      </c>
    </row>
    <row r="5033" spans="1:4" ht="13.5">
      <c r="A5033" s="202">
        <v>102621</v>
      </c>
      <c r="B5033" s="202" t="s">
        <v>19395</v>
      </c>
      <c r="C5033" s="202" t="s">
        <v>2</v>
      </c>
      <c r="D5033" s="370">
        <v>12716.17</v>
      </c>
    </row>
    <row r="5034" spans="1:4" ht="13.5">
      <c r="A5034" s="202">
        <v>102622</v>
      </c>
      <c r="B5034" s="202" t="s">
        <v>6789</v>
      </c>
      <c r="C5034" s="202" t="s">
        <v>2</v>
      </c>
      <c r="D5034" s="369">
        <v>693.67</v>
      </c>
    </row>
    <row r="5035" spans="1:4" ht="13.5">
      <c r="A5035" s="202">
        <v>102623</v>
      </c>
      <c r="B5035" s="202" t="s">
        <v>6790</v>
      </c>
      <c r="C5035" s="202" t="s">
        <v>2</v>
      </c>
      <c r="D5035" s="369">
        <v>954.58</v>
      </c>
    </row>
    <row r="5036" spans="1:4" ht="13.5">
      <c r="A5036" s="202">
        <v>89482</v>
      </c>
      <c r="B5036" s="202" t="s">
        <v>12925</v>
      </c>
      <c r="C5036" s="202" t="s">
        <v>2</v>
      </c>
      <c r="D5036" s="369">
        <v>40.51</v>
      </c>
    </row>
    <row r="5037" spans="1:4" ht="13.5">
      <c r="A5037" s="202">
        <v>89491</v>
      </c>
      <c r="B5037" s="202" t="s">
        <v>12926</v>
      </c>
      <c r="C5037" s="202" t="s">
        <v>2</v>
      </c>
      <c r="D5037" s="369">
        <v>103.33</v>
      </c>
    </row>
    <row r="5038" spans="1:4" ht="13.5">
      <c r="A5038" s="202">
        <v>89495</v>
      </c>
      <c r="B5038" s="202" t="s">
        <v>12927</v>
      </c>
      <c r="C5038" s="202" t="s">
        <v>2</v>
      </c>
      <c r="D5038" s="369">
        <v>18.75</v>
      </c>
    </row>
    <row r="5039" spans="1:4" ht="13.5">
      <c r="A5039" s="202">
        <v>89707</v>
      </c>
      <c r="B5039" s="202" t="s">
        <v>18177</v>
      </c>
      <c r="C5039" s="202" t="s">
        <v>2</v>
      </c>
      <c r="D5039" s="369">
        <v>49.3</v>
      </c>
    </row>
    <row r="5040" spans="1:4" ht="13.5">
      <c r="A5040" s="202">
        <v>89708</v>
      </c>
      <c r="B5040" s="202" t="s">
        <v>18178</v>
      </c>
      <c r="C5040" s="202" t="s">
        <v>2</v>
      </c>
      <c r="D5040" s="369">
        <v>106.33</v>
      </c>
    </row>
    <row r="5041" spans="1:4" ht="13.5">
      <c r="A5041" s="202">
        <v>89709</v>
      </c>
      <c r="B5041" s="202" t="s">
        <v>18179</v>
      </c>
      <c r="C5041" s="202" t="s">
        <v>2</v>
      </c>
      <c r="D5041" s="369">
        <v>21.38</v>
      </c>
    </row>
    <row r="5042" spans="1:4" ht="13.5">
      <c r="A5042" s="202">
        <v>89710</v>
      </c>
      <c r="B5042" s="202" t="s">
        <v>18180</v>
      </c>
      <c r="C5042" s="202" t="s">
        <v>2</v>
      </c>
      <c r="D5042" s="369">
        <v>18.71</v>
      </c>
    </row>
    <row r="5043" spans="1:4" ht="13.5">
      <c r="A5043" s="202">
        <v>104326</v>
      </c>
      <c r="B5043" s="202" t="s">
        <v>18181</v>
      </c>
      <c r="C5043" s="202" t="s">
        <v>2</v>
      </c>
      <c r="D5043" s="369">
        <v>20.36</v>
      </c>
    </row>
    <row r="5044" spans="1:4" ht="13.5">
      <c r="A5044" s="202">
        <v>104327</v>
      </c>
      <c r="B5044" s="202" t="s">
        <v>18182</v>
      </c>
      <c r="C5044" s="202" t="s">
        <v>2</v>
      </c>
      <c r="D5044" s="369">
        <v>19.38</v>
      </c>
    </row>
    <row r="5045" spans="1:4" ht="13.5">
      <c r="A5045" s="202">
        <v>104328</v>
      </c>
      <c r="B5045" s="202" t="s">
        <v>18183</v>
      </c>
      <c r="C5045" s="202" t="s">
        <v>2</v>
      </c>
      <c r="D5045" s="369">
        <v>72.11</v>
      </c>
    </row>
    <row r="5046" spans="1:4" ht="13.5">
      <c r="A5046" s="202">
        <v>104329</v>
      </c>
      <c r="B5046" s="202" t="s">
        <v>18184</v>
      </c>
      <c r="C5046" s="202" t="s">
        <v>2</v>
      </c>
      <c r="D5046" s="369">
        <v>81.650000000000006</v>
      </c>
    </row>
    <row r="5047" spans="1:4" ht="13.5">
      <c r="A5047" s="202">
        <v>86872</v>
      </c>
      <c r="B5047" s="202" t="s">
        <v>3754</v>
      </c>
      <c r="C5047" s="202" t="s">
        <v>2</v>
      </c>
      <c r="D5047" s="369">
        <v>700.86</v>
      </c>
    </row>
    <row r="5048" spans="1:4" ht="13.5">
      <c r="A5048" s="202">
        <v>86874</v>
      </c>
      <c r="B5048" s="202" t="s">
        <v>3755</v>
      </c>
      <c r="C5048" s="202" t="s">
        <v>2</v>
      </c>
      <c r="D5048" s="369">
        <v>489.84</v>
      </c>
    </row>
    <row r="5049" spans="1:4" ht="13.5">
      <c r="A5049" s="202">
        <v>86875</v>
      </c>
      <c r="B5049" s="202" t="s">
        <v>3756</v>
      </c>
      <c r="C5049" s="202" t="s">
        <v>2</v>
      </c>
      <c r="D5049" s="369">
        <v>424.88</v>
      </c>
    </row>
    <row r="5050" spans="1:4" ht="13.5">
      <c r="A5050" s="202">
        <v>86876</v>
      </c>
      <c r="B5050" s="202" t="s">
        <v>3757</v>
      </c>
      <c r="C5050" s="202" t="s">
        <v>2</v>
      </c>
      <c r="D5050" s="369">
        <v>248.16</v>
      </c>
    </row>
    <row r="5051" spans="1:4" ht="13.5">
      <c r="A5051" s="202">
        <v>86877</v>
      </c>
      <c r="B5051" s="202" t="s">
        <v>3758</v>
      </c>
      <c r="C5051" s="202" t="s">
        <v>2</v>
      </c>
      <c r="D5051" s="369">
        <v>59.75</v>
      </c>
    </row>
    <row r="5052" spans="1:4" ht="13.5">
      <c r="A5052" s="202">
        <v>86878</v>
      </c>
      <c r="B5052" s="202" t="s">
        <v>3759</v>
      </c>
      <c r="C5052" s="202" t="s">
        <v>2</v>
      </c>
      <c r="D5052" s="369">
        <v>64.37</v>
      </c>
    </row>
    <row r="5053" spans="1:4" ht="13.5">
      <c r="A5053" s="202">
        <v>86879</v>
      </c>
      <c r="B5053" s="202" t="s">
        <v>3760</v>
      </c>
      <c r="C5053" s="202" t="s">
        <v>2</v>
      </c>
      <c r="D5053" s="369">
        <v>8.7799999999999994</v>
      </c>
    </row>
    <row r="5054" spans="1:4" ht="13.5">
      <c r="A5054" s="202">
        <v>86880</v>
      </c>
      <c r="B5054" s="202" t="s">
        <v>3761</v>
      </c>
      <c r="C5054" s="202" t="s">
        <v>2</v>
      </c>
      <c r="D5054" s="369">
        <v>23.36</v>
      </c>
    </row>
    <row r="5055" spans="1:4" ht="13.5">
      <c r="A5055" s="202">
        <v>86881</v>
      </c>
      <c r="B5055" s="202" t="s">
        <v>3762</v>
      </c>
      <c r="C5055" s="202" t="s">
        <v>2</v>
      </c>
      <c r="D5055" s="369">
        <v>180.57</v>
      </c>
    </row>
    <row r="5056" spans="1:4" ht="13.5">
      <c r="A5056" s="202">
        <v>86882</v>
      </c>
      <c r="B5056" s="202" t="s">
        <v>3763</v>
      </c>
      <c r="C5056" s="202" t="s">
        <v>2</v>
      </c>
      <c r="D5056" s="369">
        <v>19.88</v>
      </c>
    </row>
    <row r="5057" spans="1:4" ht="13.5">
      <c r="A5057" s="202">
        <v>86883</v>
      </c>
      <c r="B5057" s="202" t="s">
        <v>3764</v>
      </c>
      <c r="C5057" s="202" t="s">
        <v>2</v>
      </c>
      <c r="D5057" s="369">
        <v>10.82</v>
      </c>
    </row>
    <row r="5058" spans="1:4" ht="13.5">
      <c r="A5058" s="202">
        <v>86884</v>
      </c>
      <c r="B5058" s="202" t="s">
        <v>3765</v>
      </c>
      <c r="C5058" s="202" t="s">
        <v>2</v>
      </c>
      <c r="D5058" s="369">
        <v>9.83</v>
      </c>
    </row>
    <row r="5059" spans="1:4" ht="13.5">
      <c r="A5059" s="202">
        <v>86885</v>
      </c>
      <c r="B5059" s="202" t="s">
        <v>3766</v>
      </c>
      <c r="C5059" s="202" t="s">
        <v>2</v>
      </c>
      <c r="D5059" s="369">
        <v>11.09</v>
      </c>
    </row>
    <row r="5060" spans="1:4" ht="13.5">
      <c r="A5060" s="202">
        <v>86886</v>
      </c>
      <c r="B5060" s="202" t="s">
        <v>3767</v>
      </c>
      <c r="C5060" s="202" t="s">
        <v>2</v>
      </c>
      <c r="D5060" s="369">
        <v>44.34</v>
      </c>
    </row>
    <row r="5061" spans="1:4" ht="13.5">
      <c r="A5061" s="202">
        <v>86887</v>
      </c>
      <c r="B5061" s="202" t="s">
        <v>3768</v>
      </c>
      <c r="C5061" s="202" t="s">
        <v>2</v>
      </c>
      <c r="D5061" s="369">
        <v>48.06</v>
      </c>
    </row>
    <row r="5062" spans="1:4" ht="13.5">
      <c r="A5062" s="202">
        <v>86888</v>
      </c>
      <c r="B5062" s="202" t="s">
        <v>3769</v>
      </c>
      <c r="C5062" s="202" t="s">
        <v>2</v>
      </c>
      <c r="D5062" s="369">
        <v>473.49</v>
      </c>
    </row>
    <row r="5063" spans="1:4" ht="13.5">
      <c r="A5063" s="202">
        <v>86889</v>
      </c>
      <c r="B5063" s="202" t="s">
        <v>4843</v>
      </c>
      <c r="C5063" s="202" t="s">
        <v>2</v>
      </c>
      <c r="D5063" s="369">
        <v>490.27</v>
      </c>
    </row>
    <row r="5064" spans="1:4" ht="13.5">
      <c r="A5064" s="202">
        <v>86893</v>
      </c>
      <c r="B5064" s="202" t="s">
        <v>4844</v>
      </c>
      <c r="C5064" s="202" t="s">
        <v>2</v>
      </c>
      <c r="D5064" s="369">
        <v>363.29</v>
      </c>
    </row>
    <row r="5065" spans="1:4" ht="13.5">
      <c r="A5065" s="202">
        <v>86894</v>
      </c>
      <c r="B5065" s="202" t="s">
        <v>4845</v>
      </c>
      <c r="C5065" s="202" t="s">
        <v>2</v>
      </c>
      <c r="D5065" s="369">
        <v>236.09</v>
      </c>
    </row>
    <row r="5066" spans="1:4" ht="13.5">
      <c r="A5066" s="202">
        <v>86895</v>
      </c>
      <c r="B5066" s="202" t="s">
        <v>4846</v>
      </c>
      <c r="C5066" s="202" t="s">
        <v>2</v>
      </c>
      <c r="D5066" s="369">
        <v>263.73</v>
      </c>
    </row>
    <row r="5067" spans="1:4" ht="13.5">
      <c r="A5067" s="202">
        <v>86899</v>
      </c>
      <c r="B5067" s="202" t="s">
        <v>4847</v>
      </c>
      <c r="C5067" s="202" t="s">
        <v>2</v>
      </c>
      <c r="D5067" s="369">
        <v>216.09</v>
      </c>
    </row>
    <row r="5068" spans="1:4" ht="13.5">
      <c r="A5068" s="202">
        <v>86900</v>
      </c>
      <c r="B5068" s="202" t="s">
        <v>3770</v>
      </c>
      <c r="C5068" s="202" t="s">
        <v>2</v>
      </c>
      <c r="D5068" s="369">
        <v>224.57</v>
      </c>
    </row>
    <row r="5069" spans="1:4" ht="13.5">
      <c r="A5069" s="202">
        <v>86901</v>
      </c>
      <c r="B5069" s="202" t="s">
        <v>3771</v>
      </c>
      <c r="C5069" s="202" t="s">
        <v>2</v>
      </c>
      <c r="D5069" s="369">
        <v>145.01</v>
      </c>
    </row>
    <row r="5070" spans="1:4" ht="13.5">
      <c r="A5070" s="202">
        <v>86902</v>
      </c>
      <c r="B5070" s="202" t="s">
        <v>3772</v>
      </c>
      <c r="C5070" s="202" t="s">
        <v>2</v>
      </c>
      <c r="D5070" s="369">
        <v>310.62</v>
      </c>
    </row>
    <row r="5071" spans="1:4" ht="13.5">
      <c r="A5071" s="202">
        <v>86903</v>
      </c>
      <c r="B5071" s="202" t="s">
        <v>3773</v>
      </c>
      <c r="C5071" s="202" t="s">
        <v>2</v>
      </c>
      <c r="D5071" s="369">
        <v>350.17</v>
      </c>
    </row>
    <row r="5072" spans="1:4" ht="13.5">
      <c r="A5072" s="202">
        <v>86904</v>
      </c>
      <c r="B5072" s="202" t="s">
        <v>3774</v>
      </c>
      <c r="C5072" s="202" t="s">
        <v>2</v>
      </c>
      <c r="D5072" s="369">
        <v>144.66</v>
      </c>
    </row>
    <row r="5073" spans="1:4" ht="13.5">
      <c r="A5073" s="202">
        <v>86905</v>
      </c>
      <c r="B5073" s="202" t="s">
        <v>3775</v>
      </c>
      <c r="C5073" s="202" t="s">
        <v>2</v>
      </c>
      <c r="D5073" s="369">
        <v>320.18</v>
      </c>
    </row>
    <row r="5074" spans="1:4" ht="13.5">
      <c r="A5074" s="202">
        <v>86906</v>
      </c>
      <c r="B5074" s="202" t="s">
        <v>3776</v>
      </c>
      <c r="C5074" s="202" t="s">
        <v>2</v>
      </c>
      <c r="D5074" s="369">
        <v>59.3</v>
      </c>
    </row>
    <row r="5075" spans="1:4" ht="13.5">
      <c r="A5075" s="202">
        <v>86908</v>
      </c>
      <c r="B5075" s="202" t="s">
        <v>3777</v>
      </c>
      <c r="C5075" s="202" t="s">
        <v>2</v>
      </c>
      <c r="D5075" s="369">
        <v>381.1</v>
      </c>
    </row>
    <row r="5076" spans="1:4" ht="13.5">
      <c r="A5076" s="202">
        <v>86909</v>
      </c>
      <c r="B5076" s="202" t="s">
        <v>3778</v>
      </c>
      <c r="C5076" s="202" t="s">
        <v>2</v>
      </c>
      <c r="D5076" s="369">
        <v>102.98</v>
      </c>
    </row>
    <row r="5077" spans="1:4" ht="13.5">
      <c r="A5077" s="202">
        <v>86910</v>
      </c>
      <c r="B5077" s="202" t="s">
        <v>3779</v>
      </c>
      <c r="C5077" s="202" t="s">
        <v>2</v>
      </c>
      <c r="D5077" s="369">
        <v>101.04</v>
      </c>
    </row>
    <row r="5078" spans="1:4" ht="13.5">
      <c r="A5078" s="202">
        <v>86911</v>
      </c>
      <c r="B5078" s="202" t="s">
        <v>3780</v>
      </c>
      <c r="C5078" s="202" t="s">
        <v>2</v>
      </c>
      <c r="D5078" s="369">
        <v>69.42</v>
      </c>
    </row>
    <row r="5079" spans="1:4" ht="13.5">
      <c r="A5079" s="202">
        <v>86913</v>
      </c>
      <c r="B5079" s="202" t="s">
        <v>3781</v>
      </c>
      <c r="C5079" s="202" t="s">
        <v>2</v>
      </c>
      <c r="D5079" s="369">
        <v>44.04</v>
      </c>
    </row>
    <row r="5080" spans="1:4" ht="13.5">
      <c r="A5080" s="202">
        <v>86914</v>
      </c>
      <c r="B5080" s="202" t="s">
        <v>3782</v>
      </c>
      <c r="C5080" s="202" t="s">
        <v>2</v>
      </c>
      <c r="D5080" s="369">
        <v>78.099999999999994</v>
      </c>
    </row>
    <row r="5081" spans="1:4" ht="13.5">
      <c r="A5081" s="202">
        <v>86915</v>
      </c>
      <c r="B5081" s="202" t="s">
        <v>3783</v>
      </c>
      <c r="C5081" s="202" t="s">
        <v>2</v>
      </c>
      <c r="D5081" s="369">
        <v>112.9</v>
      </c>
    </row>
    <row r="5082" spans="1:4" ht="13.5">
      <c r="A5082" s="202">
        <v>86916</v>
      </c>
      <c r="B5082" s="202" t="s">
        <v>3784</v>
      </c>
      <c r="C5082" s="202" t="s">
        <v>2</v>
      </c>
      <c r="D5082" s="369">
        <v>20.34</v>
      </c>
    </row>
    <row r="5083" spans="1:4" ht="13.5">
      <c r="A5083" s="202">
        <v>86919</v>
      </c>
      <c r="B5083" s="202" t="s">
        <v>3785</v>
      </c>
      <c r="C5083" s="202" t="s">
        <v>2</v>
      </c>
      <c r="D5083" s="369">
        <v>849.53</v>
      </c>
    </row>
    <row r="5084" spans="1:4" ht="13.5">
      <c r="A5084" s="202">
        <v>86920</v>
      </c>
      <c r="B5084" s="202" t="s">
        <v>3786</v>
      </c>
      <c r="C5084" s="202" t="s">
        <v>2</v>
      </c>
      <c r="D5084" s="369">
        <v>764.5</v>
      </c>
    </row>
    <row r="5085" spans="1:4" ht="13.5">
      <c r="A5085" s="202">
        <v>86921</v>
      </c>
      <c r="B5085" s="202" t="s">
        <v>3787</v>
      </c>
      <c r="C5085" s="202" t="s">
        <v>2</v>
      </c>
      <c r="D5085" s="369">
        <v>740.8</v>
      </c>
    </row>
    <row r="5086" spans="1:4" ht="13.5">
      <c r="A5086" s="202">
        <v>86922</v>
      </c>
      <c r="B5086" s="202" t="s">
        <v>3788</v>
      </c>
      <c r="C5086" s="202" t="s">
        <v>2</v>
      </c>
      <c r="D5086" s="369">
        <v>808.26</v>
      </c>
    </row>
    <row r="5087" spans="1:4" ht="13.5">
      <c r="A5087" s="202">
        <v>86923</v>
      </c>
      <c r="B5087" s="202" t="s">
        <v>3789</v>
      </c>
      <c r="C5087" s="202" t="s">
        <v>2</v>
      </c>
      <c r="D5087" s="369">
        <v>562.54</v>
      </c>
    </row>
    <row r="5088" spans="1:4" ht="13.5">
      <c r="A5088" s="202">
        <v>86924</v>
      </c>
      <c r="B5088" s="202" t="s">
        <v>3790</v>
      </c>
      <c r="C5088" s="202" t="s">
        <v>2</v>
      </c>
      <c r="D5088" s="369">
        <v>538.84</v>
      </c>
    </row>
    <row r="5089" spans="1:4" ht="13.5">
      <c r="A5089" s="202">
        <v>86925</v>
      </c>
      <c r="B5089" s="202" t="s">
        <v>3791</v>
      </c>
      <c r="C5089" s="202" t="s">
        <v>2</v>
      </c>
      <c r="D5089" s="369">
        <v>488.52</v>
      </c>
    </row>
    <row r="5090" spans="1:4" ht="13.5">
      <c r="A5090" s="202">
        <v>86926</v>
      </c>
      <c r="B5090" s="202" t="s">
        <v>3792</v>
      </c>
      <c r="C5090" s="202" t="s">
        <v>2</v>
      </c>
      <c r="D5090" s="369">
        <v>464.82</v>
      </c>
    </row>
    <row r="5091" spans="1:4" ht="13.5">
      <c r="A5091" s="202">
        <v>86927</v>
      </c>
      <c r="B5091" s="202" t="s">
        <v>3793</v>
      </c>
      <c r="C5091" s="202" t="s">
        <v>2</v>
      </c>
      <c r="D5091" s="369">
        <v>320.86</v>
      </c>
    </row>
    <row r="5092" spans="1:4" ht="13.5">
      <c r="A5092" s="202">
        <v>86928</v>
      </c>
      <c r="B5092" s="202" t="s">
        <v>3794</v>
      </c>
      <c r="C5092" s="202" t="s">
        <v>2</v>
      </c>
      <c r="D5092" s="369">
        <v>297.16000000000003</v>
      </c>
    </row>
    <row r="5093" spans="1:4" ht="13.5">
      <c r="A5093" s="202">
        <v>86929</v>
      </c>
      <c r="B5093" s="202" t="s">
        <v>3795</v>
      </c>
      <c r="C5093" s="202" t="s">
        <v>2</v>
      </c>
      <c r="D5093" s="369">
        <v>311.8</v>
      </c>
    </row>
    <row r="5094" spans="1:4" ht="13.5">
      <c r="A5094" s="202">
        <v>86930</v>
      </c>
      <c r="B5094" s="202" t="s">
        <v>3796</v>
      </c>
      <c r="C5094" s="202" t="s">
        <v>2</v>
      </c>
      <c r="D5094" s="369">
        <v>288.10000000000002</v>
      </c>
    </row>
    <row r="5095" spans="1:4" ht="13.5">
      <c r="A5095" s="202">
        <v>86931</v>
      </c>
      <c r="B5095" s="202" t="s">
        <v>3797</v>
      </c>
      <c r="C5095" s="202" t="s">
        <v>2</v>
      </c>
      <c r="D5095" s="369">
        <v>484.58</v>
      </c>
    </row>
    <row r="5096" spans="1:4" ht="13.5">
      <c r="A5096" s="202">
        <v>86932</v>
      </c>
      <c r="B5096" s="202" t="s">
        <v>3798</v>
      </c>
      <c r="C5096" s="202" t="s">
        <v>2</v>
      </c>
      <c r="D5096" s="369">
        <v>521.54999999999995</v>
      </c>
    </row>
    <row r="5097" spans="1:4" ht="13.5">
      <c r="A5097" s="202">
        <v>86933</v>
      </c>
      <c r="B5097" s="202" t="s">
        <v>3799</v>
      </c>
      <c r="C5097" s="202" t="s">
        <v>2</v>
      </c>
      <c r="D5097" s="369">
        <v>348.75</v>
      </c>
    </row>
    <row r="5098" spans="1:4" ht="13.5">
      <c r="A5098" s="202">
        <v>86934</v>
      </c>
      <c r="B5098" s="202" t="s">
        <v>3800</v>
      </c>
      <c r="C5098" s="202" t="s">
        <v>2</v>
      </c>
      <c r="D5098" s="369">
        <v>339.69</v>
      </c>
    </row>
    <row r="5099" spans="1:4" ht="13.5">
      <c r="A5099" s="202">
        <v>86935</v>
      </c>
      <c r="B5099" s="202" t="s">
        <v>3801</v>
      </c>
      <c r="C5099" s="202" t="s">
        <v>2</v>
      </c>
      <c r="D5099" s="369">
        <v>299.76</v>
      </c>
    </row>
    <row r="5100" spans="1:4" ht="13.5">
      <c r="A5100" s="202">
        <v>86936</v>
      </c>
      <c r="B5100" s="202" t="s">
        <v>3802</v>
      </c>
      <c r="C5100" s="202" t="s">
        <v>2</v>
      </c>
      <c r="D5100" s="369">
        <v>469.51</v>
      </c>
    </row>
    <row r="5101" spans="1:4" ht="13.5">
      <c r="A5101" s="202">
        <v>86937</v>
      </c>
      <c r="B5101" s="202" t="s">
        <v>3803</v>
      </c>
      <c r="C5101" s="202" t="s">
        <v>2</v>
      </c>
      <c r="D5101" s="369">
        <v>215.58</v>
      </c>
    </row>
    <row r="5102" spans="1:4" ht="13.5">
      <c r="A5102" s="202">
        <v>86938</v>
      </c>
      <c r="B5102" s="202" t="s">
        <v>3804</v>
      </c>
      <c r="C5102" s="202" t="s">
        <v>2</v>
      </c>
      <c r="D5102" s="369">
        <v>385.33</v>
      </c>
    </row>
    <row r="5103" spans="1:4" ht="13.5">
      <c r="A5103" s="202">
        <v>86939</v>
      </c>
      <c r="B5103" s="202" t="s">
        <v>3805</v>
      </c>
      <c r="C5103" s="202" t="s">
        <v>2</v>
      </c>
      <c r="D5103" s="369">
        <v>399.35</v>
      </c>
    </row>
    <row r="5104" spans="1:4" ht="13.5">
      <c r="A5104" s="202">
        <v>86940</v>
      </c>
      <c r="B5104" s="202" t="s">
        <v>3806</v>
      </c>
      <c r="C5104" s="202" t="s">
        <v>2</v>
      </c>
      <c r="D5104" s="370">
        <v>1006.79</v>
      </c>
    </row>
    <row r="5105" spans="1:4" ht="13.5">
      <c r="A5105" s="202">
        <v>86941</v>
      </c>
      <c r="B5105" s="202" t="s">
        <v>3807</v>
      </c>
      <c r="C5105" s="202" t="s">
        <v>2</v>
      </c>
      <c r="D5105" s="369">
        <v>751.45</v>
      </c>
    </row>
    <row r="5106" spans="1:4" ht="13.5">
      <c r="A5106" s="202">
        <v>86942</v>
      </c>
      <c r="B5106" s="202" t="s">
        <v>3808</v>
      </c>
      <c r="C5106" s="202" t="s">
        <v>2</v>
      </c>
      <c r="D5106" s="369">
        <v>242.45</v>
      </c>
    </row>
    <row r="5107" spans="1:4" ht="13.5">
      <c r="A5107" s="202">
        <v>86943</v>
      </c>
      <c r="B5107" s="202" t="s">
        <v>3809</v>
      </c>
      <c r="C5107" s="202" t="s">
        <v>2</v>
      </c>
      <c r="D5107" s="369">
        <v>233.39</v>
      </c>
    </row>
    <row r="5108" spans="1:4" ht="13.5">
      <c r="A5108" s="202">
        <v>86947</v>
      </c>
      <c r="B5108" s="202" t="s">
        <v>3810</v>
      </c>
      <c r="C5108" s="202" t="s">
        <v>2</v>
      </c>
      <c r="D5108" s="370">
        <v>1017.72</v>
      </c>
    </row>
    <row r="5109" spans="1:4" ht="13.5">
      <c r="A5109" s="202">
        <v>93396</v>
      </c>
      <c r="B5109" s="202" t="s">
        <v>3811</v>
      </c>
      <c r="C5109" s="202" t="s">
        <v>2</v>
      </c>
      <c r="D5109" s="369">
        <v>548.44000000000005</v>
      </c>
    </row>
    <row r="5110" spans="1:4" ht="13.5">
      <c r="A5110" s="202">
        <v>93441</v>
      </c>
      <c r="B5110" s="202" t="s">
        <v>3812</v>
      </c>
      <c r="C5110" s="202" t="s">
        <v>2</v>
      </c>
      <c r="D5110" s="369">
        <v>869.28</v>
      </c>
    </row>
    <row r="5111" spans="1:4" ht="13.5">
      <c r="A5111" s="202">
        <v>93442</v>
      </c>
      <c r="B5111" s="202" t="s">
        <v>3813</v>
      </c>
      <c r="C5111" s="202" t="s">
        <v>2</v>
      </c>
      <c r="D5111" s="369">
        <v>945.61</v>
      </c>
    </row>
    <row r="5112" spans="1:4" ht="13.5">
      <c r="A5112" s="202">
        <v>95469</v>
      </c>
      <c r="B5112" s="202" t="s">
        <v>3814</v>
      </c>
      <c r="C5112" s="202" t="s">
        <v>2</v>
      </c>
      <c r="D5112" s="369">
        <v>290.55</v>
      </c>
    </row>
    <row r="5113" spans="1:4" ht="13.5">
      <c r="A5113" s="202">
        <v>95470</v>
      </c>
      <c r="B5113" s="202" t="s">
        <v>3815</v>
      </c>
      <c r="C5113" s="202" t="s">
        <v>2</v>
      </c>
      <c r="D5113" s="369">
        <v>299.49</v>
      </c>
    </row>
    <row r="5114" spans="1:4" ht="13.5">
      <c r="A5114" s="202">
        <v>95471</v>
      </c>
      <c r="B5114" s="202" t="s">
        <v>3816</v>
      </c>
      <c r="C5114" s="202" t="s">
        <v>2</v>
      </c>
      <c r="D5114" s="369">
        <v>740.93</v>
      </c>
    </row>
    <row r="5115" spans="1:4" ht="13.5">
      <c r="A5115" s="202">
        <v>95472</v>
      </c>
      <c r="B5115" s="202" t="s">
        <v>3817</v>
      </c>
      <c r="C5115" s="202" t="s">
        <v>2</v>
      </c>
      <c r="D5115" s="369">
        <v>749.87</v>
      </c>
    </row>
    <row r="5116" spans="1:4" ht="13.5">
      <c r="A5116" s="202">
        <v>95542</v>
      </c>
      <c r="B5116" s="202" t="s">
        <v>3818</v>
      </c>
      <c r="C5116" s="202" t="s">
        <v>2</v>
      </c>
      <c r="D5116" s="369">
        <v>35.68</v>
      </c>
    </row>
    <row r="5117" spans="1:4" ht="13.5">
      <c r="A5117" s="202">
        <v>95543</v>
      </c>
      <c r="B5117" s="202" t="s">
        <v>3819</v>
      </c>
      <c r="C5117" s="202" t="s">
        <v>2</v>
      </c>
      <c r="D5117" s="369">
        <v>60.11</v>
      </c>
    </row>
    <row r="5118" spans="1:4" ht="13.5">
      <c r="A5118" s="202">
        <v>95544</v>
      </c>
      <c r="B5118" s="202" t="s">
        <v>3820</v>
      </c>
      <c r="C5118" s="202" t="s">
        <v>2</v>
      </c>
      <c r="D5118" s="369">
        <v>43.54</v>
      </c>
    </row>
    <row r="5119" spans="1:4" ht="13.5">
      <c r="A5119" s="202">
        <v>95545</v>
      </c>
      <c r="B5119" s="202" t="s">
        <v>3821</v>
      </c>
      <c r="C5119" s="202" t="s">
        <v>2</v>
      </c>
      <c r="D5119" s="369">
        <v>42.7</v>
      </c>
    </row>
    <row r="5120" spans="1:4" ht="13.5">
      <c r="A5120" s="202">
        <v>95546</v>
      </c>
      <c r="B5120" s="202" t="s">
        <v>3822</v>
      </c>
      <c r="C5120" s="202" t="s">
        <v>2</v>
      </c>
      <c r="D5120" s="369">
        <v>147.1</v>
      </c>
    </row>
    <row r="5121" spans="1:4" ht="13.5">
      <c r="A5121" s="202">
        <v>95547</v>
      </c>
      <c r="B5121" s="202" t="s">
        <v>3823</v>
      </c>
      <c r="C5121" s="202" t="s">
        <v>2</v>
      </c>
      <c r="D5121" s="369">
        <v>79.239999999999995</v>
      </c>
    </row>
    <row r="5122" spans="1:4" ht="13.5">
      <c r="A5122" s="202">
        <v>100848</v>
      </c>
      <c r="B5122" s="202" t="s">
        <v>3824</v>
      </c>
      <c r="C5122" s="202" t="s">
        <v>2</v>
      </c>
      <c r="D5122" s="369">
        <v>533.61</v>
      </c>
    </row>
    <row r="5123" spans="1:4" ht="13.5">
      <c r="A5123" s="202">
        <v>100849</v>
      </c>
      <c r="B5123" s="202" t="s">
        <v>3825</v>
      </c>
      <c r="C5123" s="202" t="s">
        <v>2</v>
      </c>
      <c r="D5123" s="369">
        <v>45.3</v>
      </c>
    </row>
    <row r="5124" spans="1:4" ht="13.5">
      <c r="A5124" s="202">
        <v>100851</v>
      </c>
      <c r="B5124" s="202" t="s">
        <v>3826</v>
      </c>
      <c r="C5124" s="202" t="s">
        <v>2</v>
      </c>
      <c r="D5124" s="369">
        <v>90.79</v>
      </c>
    </row>
    <row r="5125" spans="1:4" ht="13.5">
      <c r="A5125" s="202">
        <v>100852</v>
      </c>
      <c r="B5125" s="202" t="s">
        <v>3827</v>
      </c>
      <c r="C5125" s="202" t="s">
        <v>2</v>
      </c>
      <c r="D5125" s="369">
        <v>246.06</v>
      </c>
    </row>
    <row r="5126" spans="1:4" ht="13.5">
      <c r="A5126" s="202">
        <v>100853</v>
      </c>
      <c r="B5126" s="202" t="s">
        <v>7210</v>
      </c>
      <c r="C5126" s="202" t="s">
        <v>2</v>
      </c>
      <c r="D5126" s="369">
        <v>272.60000000000002</v>
      </c>
    </row>
    <row r="5127" spans="1:4" ht="13.5">
      <c r="A5127" s="202">
        <v>100854</v>
      </c>
      <c r="B5127" s="202" t="s">
        <v>3828</v>
      </c>
      <c r="C5127" s="202" t="s">
        <v>2</v>
      </c>
      <c r="D5127" s="370">
        <v>1408.47</v>
      </c>
    </row>
    <row r="5128" spans="1:4" ht="13.5">
      <c r="A5128" s="202">
        <v>100856</v>
      </c>
      <c r="B5128" s="202" t="s">
        <v>3829</v>
      </c>
      <c r="C5128" s="202" t="s">
        <v>2</v>
      </c>
      <c r="D5128" s="369">
        <v>30.42</v>
      </c>
    </row>
    <row r="5129" spans="1:4" ht="13.5">
      <c r="A5129" s="202">
        <v>100857</v>
      </c>
      <c r="B5129" s="202" t="s">
        <v>3830</v>
      </c>
      <c r="C5129" s="202" t="s">
        <v>2</v>
      </c>
      <c r="D5129" s="369">
        <v>413.88</v>
      </c>
    </row>
    <row r="5130" spans="1:4" ht="13.5">
      <c r="A5130" s="202">
        <v>100858</v>
      </c>
      <c r="B5130" s="202" t="s">
        <v>3831</v>
      </c>
      <c r="C5130" s="202" t="s">
        <v>2</v>
      </c>
      <c r="D5130" s="369">
        <v>667.83</v>
      </c>
    </row>
    <row r="5131" spans="1:4" ht="13.5">
      <c r="A5131" s="202">
        <v>100859</v>
      </c>
      <c r="B5131" s="202" t="s">
        <v>7211</v>
      </c>
      <c r="C5131" s="202" t="s">
        <v>2</v>
      </c>
      <c r="D5131" s="369">
        <v>973.8</v>
      </c>
    </row>
    <row r="5132" spans="1:4" ht="13.5">
      <c r="A5132" s="202">
        <v>100860</v>
      </c>
      <c r="B5132" s="202" t="s">
        <v>3832</v>
      </c>
      <c r="C5132" s="202" t="s">
        <v>2</v>
      </c>
      <c r="D5132" s="369">
        <v>88.09</v>
      </c>
    </row>
    <row r="5133" spans="1:4" ht="13.5">
      <c r="A5133" s="202">
        <v>100861</v>
      </c>
      <c r="B5133" s="202" t="s">
        <v>3833</v>
      </c>
      <c r="C5133" s="202" t="s">
        <v>2</v>
      </c>
      <c r="D5133" s="369">
        <v>34.07</v>
      </c>
    </row>
    <row r="5134" spans="1:4" ht="13.5">
      <c r="A5134" s="202">
        <v>100862</v>
      </c>
      <c r="B5134" s="202" t="s">
        <v>3834</v>
      </c>
      <c r="C5134" s="202" t="s">
        <v>2</v>
      </c>
      <c r="D5134" s="369">
        <v>37.479999999999997</v>
      </c>
    </row>
    <row r="5135" spans="1:4" ht="13.5">
      <c r="A5135" s="202">
        <v>100863</v>
      </c>
      <c r="B5135" s="202" t="s">
        <v>3835</v>
      </c>
      <c r="C5135" s="202" t="s">
        <v>2</v>
      </c>
      <c r="D5135" s="369">
        <v>636.62</v>
      </c>
    </row>
    <row r="5136" spans="1:4" ht="13.5">
      <c r="A5136" s="202">
        <v>100864</v>
      </c>
      <c r="B5136" s="202" t="s">
        <v>3836</v>
      </c>
      <c r="C5136" s="202" t="s">
        <v>2</v>
      </c>
      <c r="D5136" s="369">
        <v>698.93</v>
      </c>
    </row>
    <row r="5137" spans="1:4" ht="13.5">
      <c r="A5137" s="202">
        <v>100865</v>
      </c>
      <c r="B5137" s="202" t="s">
        <v>3837</v>
      </c>
      <c r="C5137" s="202" t="s">
        <v>2</v>
      </c>
      <c r="D5137" s="369">
        <v>619.37</v>
      </c>
    </row>
    <row r="5138" spans="1:4" ht="13.5">
      <c r="A5138" s="202">
        <v>100866</v>
      </c>
      <c r="B5138" s="202" t="s">
        <v>3838</v>
      </c>
      <c r="C5138" s="202" t="s">
        <v>2</v>
      </c>
      <c r="D5138" s="369">
        <v>328.87</v>
      </c>
    </row>
    <row r="5139" spans="1:4" ht="13.5">
      <c r="A5139" s="202">
        <v>100867</v>
      </c>
      <c r="B5139" s="202" t="s">
        <v>3839</v>
      </c>
      <c r="C5139" s="202" t="s">
        <v>2</v>
      </c>
      <c r="D5139" s="369">
        <v>349.42</v>
      </c>
    </row>
    <row r="5140" spans="1:4" ht="13.5">
      <c r="A5140" s="202">
        <v>100868</v>
      </c>
      <c r="B5140" s="202" t="s">
        <v>3840</v>
      </c>
      <c r="C5140" s="202" t="s">
        <v>2</v>
      </c>
      <c r="D5140" s="369">
        <v>363.09</v>
      </c>
    </row>
    <row r="5141" spans="1:4" ht="13.5">
      <c r="A5141" s="202">
        <v>100869</v>
      </c>
      <c r="B5141" s="202" t="s">
        <v>3841</v>
      </c>
      <c r="C5141" s="202" t="s">
        <v>2</v>
      </c>
      <c r="D5141" s="369">
        <v>373.58</v>
      </c>
    </row>
    <row r="5142" spans="1:4" ht="13.5">
      <c r="A5142" s="202">
        <v>100870</v>
      </c>
      <c r="B5142" s="202" t="s">
        <v>3842</v>
      </c>
      <c r="C5142" s="202" t="s">
        <v>2</v>
      </c>
      <c r="D5142" s="369">
        <v>316.43</v>
      </c>
    </row>
    <row r="5143" spans="1:4" ht="13.5">
      <c r="A5143" s="202">
        <v>100871</v>
      </c>
      <c r="B5143" s="202" t="s">
        <v>3843</v>
      </c>
      <c r="C5143" s="202" t="s">
        <v>2</v>
      </c>
      <c r="D5143" s="369">
        <v>341.85</v>
      </c>
    </row>
    <row r="5144" spans="1:4" ht="13.5">
      <c r="A5144" s="202">
        <v>100872</v>
      </c>
      <c r="B5144" s="202" t="s">
        <v>3844</v>
      </c>
      <c r="C5144" s="202" t="s">
        <v>2</v>
      </c>
      <c r="D5144" s="369">
        <v>358.08</v>
      </c>
    </row>
    <row r="5145" spans="1:4" ht="13.5">
      <c r="A5145" s="202">
        <v>100873</v>
      </c>
      <c r="B5145" s="202" t="s">
        <v>3845</v>
      </c>
      <c r="C5145" s="202" t="s">
        <v>2</v>
      </c>
      <c r="D5145" s="369">
        <v>368.22</v>
      </c>
    </row>
    <row r="5146" spans="1:4" ht="13.5">
      <c r="A5146" s="202">
        <v>100874</v>
      </c>
      <c r="B5146" s="202" t="s">
        <v>3846</v>
      </c>
      <c r="C5146" s="202" t="s">
        <v>2</v>
      </c>
      <c r="D5146" s="369">
        <v>328.87</v>
      </c>
    </row>
    <row r="5147" spans="1:4" ht="13.5">
      <c r="A5147" s="202">
        <v>100875</v>
      </c>
      <c r="B5147" s="202" t="s">
        <v>3847</v>
      </c>
      <c r="C5147" s="202" t="s">
        <v>2</v>
      </c>
      <c r="D5147" s="370">
        <v>1143.5</v>
      </c>
    </row>
    <row r="5148" spans="1:4" ht="13.5">
      <c r="A5148" s="202">
        <v>100878</v>
      </c>
      <c r="B5148" s="202" t="s">
        <v>7212</v>
      </c>
      <c r="C5148" s="202" t="s">
        <v>2</v>
      </c>
      <c r="D5148" s="369">
        <v>634.38</v>
      </c>
    </row>
    <row r="5149" spans="1:4" ht="13.5">
      <c r="A5149" s="202">
        <v>98052</v>
      </c>
      <c r="B5149" s="202" t="s">
        <v>18185</v>
      </c>
      <c r="C5149" s="202" t="s">
        <v>2</v>
      </c>
      <c r="D5149" s="370">
        <v>1875.44</v>
      </c>
    </row>
    <row r="5150" spans="1:4" ht="13.5">
      <c r="A5150" s="202">
        <v>98053</v>
      </c>
      <c r="B5150" s="202" t="s">
        <v>18186</v>
      </c>
      <c r="C5150" s="202" t="s">
        <v>2</v>
      </c>
      <c r="D5150" s="370">
        <v>2574.54</v>
      </c>
    </row>
    <row r="5151" spans="1:4" ht="13.5">
      <c r="A5151" s="202">
        <v>98054</v>
      </c>
      <c r="B5151" s="202" t="s">
        <v>18187</v>
      </c>
      <c r="C5151" s="202" t="s">
        <v>2</v>
      </c>
      <c r="D5151" s="370">
        <v>4143.6899999999996</v>
      </c>
    </row>
    <row r="5152" spans="1:4" ht="13.5">
      <c r="A5152" s="202">
        <v>98055</v>
      </c>
      <c r="B5152" s="202" t="s">
        <v>18188</v>
      </c>
      <c r="C5152" s="202" t="s">
        <v>2</v>
      </c>
      <c r="D5152" s="370">
        <v>5642.22</v>
      </c>
    </row>
    <row r="5153" spans="1:4" ht="13.5">
      <c r="A5153" s="202">
        <v>98056</v>
      </c>
      <c r="B5153" s="202" t="s">
        <v>18189</v>
      </c>
      <c r="C5153" s="202" t="s">
        <v>2</v>
      </c>
      <c r="D5153" s="370">
        <v>6556.07</v>
      </c>
    </row>
    <row r="5154" spans="1:4" ht="13.5">
      <c r="A5154" s="202">
        <v>98057</v>
      </c>
      <c r="B5154" s="202" t="s">
        <v>18190</v>
      </c>
      <c r="C5154" s="202" t="s">
        <v>2</v>
      </c>
      <c r="D5154" s="370">
        <v>7831.77</v>
      </c>
    </row>
    <row r="5155" spans="1:4" ht="13.5">
      <c r="A5155" s="202">
        <v>98058</v>
      </c>
      <c r="B5155" s="202" t="s">
        <v>18191</v>
      </c>
      <c r="C5155" s="202" t="s">
        <v>2</v>
      </c>
      <c r="D5155" s="370">
        <v>1684.58</v>
      </c>
    </row>
    <row r="5156" spans="1:4" ht="13.5">
      <c r="A5156" s="202">
        <v>98059</v>
      </c>
      <c r="B5156" s="202" t="s">
        <v>18192</v>
      </c>
      <c r="C5156" s="202" t="s">
        <v>2</v>
      </c>
      <c r="D5156" s="370">
        <v>3630.21</v>
      </c>
    </row>
    <row r="5157" spans="1:4" ht="13.5">
      <c r="A5157" s="202">
        <v>98060</v>
      </c>
      <c r="B5157" s="202" t="s">
        <v>18193</v>
      </c>
      <c r="C5157" s="202" t="s">
        <v>2</v>
      </c>
      <c r="D5157" s="370">
        <v>5113.3999999999996</v>
      </c>
    </row>
    <row r="5158" spans="1:4" ht="13.5">
      <c r="A5158" s="202">
        <v>98061</v>
      </c>
      <c r="B5158" s="202" t="s">
        <v>18194</v>
      </c>
      <c r="C5158" s="202" t="s">
        <v>2</v>
      </c>
      <c r="D5158" s="370">
        <v>7145.61</v>
      </c>
    </row>
    <row r="5159" spans="1:4" ht="13.5">
      <c r="A5159" s="202">
        <v>98062</v>
      </c>
      <c r="B5159" s="202" t="s">
        <v>18195</v>
      </c>
      <c r="C5159" s="202" t="s">
        <v>2</v>
      </c>
      <c r="D5159" s="370">
        <v>2793.66</v>
      </c>
    </row>
    <row r="5160" spans="1:4" ht="13.5">
      <c r="A5160" s="202">
        <v>98063</v>
      </c>
      <c r="B5160" s="202" t="s">
        <v>18196</v>
      </c>
      <c r="C5160" s="202" t="s">
        <v>2</v>
      </c>
      <c r="D5160" s="370">
        <v>4256.7</v>
      </c>
    </row>
    <row r="5161" spans="1:4" ht="13.5">
      <c r="A5161" s="202">
        <v>98064</v>
      </c>
      <c r="B5161" s="202" t="s">
        <v>18197</v>
      </c>
      <c r="C5161" s="202" t="s">
        <v>2</v>
      </c>
      <c r="D5161" s="370">
        <v>4894.5600000000004</v>
      </c>
    </row>
    <row r="5162" spans="1:4" ht="13.5">
      <c r="A5162" s="202">
        <v>98065</v>
      </c>
      <c r="B5162" s="202" t="s">
        <v>18198</v>
      </c>
      <c r="C5162" s="202" t="s">
        <v>2</v>
      </c>
      <c r="D5162" s="370">
        <v>6791.2</v>
      </c>
    </row>
    <row r="5163" spans="1:4" ht="13.5">
      <c r="A5163" s="202">
        <v>98066</v>
      </c>
      <c r="B5163" s="202" t="s">
        <v>18199</v>
      </c>
      <c r="C5163" s="202" t="s">
        <v>2</v>
      </c>
      <c r="D5163" s="370">
        <v>4305.82</v>
      </c>
    </row>
    <row r="5164" spans="1:4" ht="13.5">
      <c r="A5164" s="202">
        <v>98067</v>
      </c>
      <c r="B5164" s="202" t="s">
        <v>18200</v>
      </c>
      <c r="C5164" s="202" t="s">
        <v>2</v>
      </c>
      <c r="D5164" s="370">
        <v>5722.38</v>
      </c>
    </row>
    <row r="5165" spans="1:4" ht="13.5">
      <c r="A5165" s="202">
        <v>98068</v>
      </c>
      <c r="B5165" s="202" t="s">
        <v>18201</v>
      </c>
      <c r="C5165" s="202" t="s">
        <v>2</v>
      </c>
      <c r="D5165" s="370">
        <v>8075.11</v>
      </c>
    </row>
    <row r="5166" spans="1:4" ht="13.5">
      <c r="A5166" s="202">
        <v>98069</v>
      </c>
      <c r="B5166" s="202" t="s">
        <v>18202</v>
      </c>
      <c r="C5166" s="202" t="s">
        <v>2</v>
      </c>
      <c r="D5166" s="370">
        <v>10921.66</v>
      </c>
    </row>
    <row r="5167" spans="1:4" ht="13.5">
      <c r="A5167" s="202">
        <v>98070</v>
      </c>
      <c r="B5167" s="202" t="s">
        <v>18203</v>
      </c>
      <c r="C5167" s="202" t="s">
        <v>2</v>
      </c>
      <c r="D5167" s="370">
        <v>12415.33</v>
      </c>
    </row>
    <row r="5168" spans="1:4" ht="13.5">
      <c r="A5168" s="202">
        <v>98071</v>
      </c>
      <c r="B5168" s="202" t="s">
        <v>18204</v>
      </c>
      <c r="C5168" s="202" t="s">
        <v>2</v>
      </c>
      <c r="D5168" s="370">
        <v>13408.84</v>
      </c>
    </row>
    <row r="5169" spans="1:4" ht="13.5">
      <c r="A5169" s="202">
        <v>98072</v>
      </c>
      <c r="B5169" s="202" t="s">
        <v>18205</v>
      </c>
      <c r="C5169" s="202" t="s">
        <v>2</v>
      </c>
      <c r="D5169" s="370">
        <v>3687.92</v>
      </c>
    </row>
    <row r="5170" spans="1:4" ht="13.5">
      <c r="A5170" s="202">
        <v>98073</v>
      </c>
      <c r="B5170" s="202" t="s">
        <v>18206</v>
      </c>
      <c r="C5170" s="202" t="s">
        <v>2</v>
      </c>
      <c r="D5170" s="370">
        <v>5864.99</v>
      </c>
    </row>
    <row r="5171" spans="1:4" ht="13.5">
      <c r="A5171" s="202">
        <v>98074</v>
      </c>
      <c r="B5171" s="202" t="s">
        <v>18207</v>
      </c>
      <c r="C5171" s="202" t="s">
        <v>2</v>
      </c>
      <c r="D5171" s="370">
        <v>9241.65</v>
      </c>
    </row>
    <row r="5172" spans="1:4" ht="13.5">
      <c r="A5172" s="202">
        <v>98075</v>
      </c>
      <c r="B5172" s="202" t="s">
        <v>18208</v>
      </c>
      <c r="C5172" s="202" t="s">
        <v>2</v>
      </c>
      <c r="D5172" s="370">
        <v>12087.52</v>
      </c>
    </row>
    <row r="5173" spans="1:4" ht="13.5">
      <c r="A5173" s="202">
        <v>98076</v>
      </c>
      <c r="B5173" s="202" t="s">
        <v>18209</v>
      </c>
      <c r="C5173" s="202" t="s">
        <v>2</v>
      </c>
      <c r="D5173" s="370">
        <v>14015.66</v>
      </c>
    </row>
    <row r="5174" spans="1:4" ht="13.5">
      <c r="A5174" s="202">
        <v>98077</v>
      </c>
      <c r="B5174" s="202" t="s">
        <v>18210</v>
      </c>
      <c r="C5174" s="202" t="s">
        <v>2</v>
      </c>
      <c r="D5174" s="370">
        <v>16549.97</v>
      </c>
    </row>
    <row r="5175" spans="1:4" ht="13.5">
      <c r="A5175" s="202">
        <v>98078</v>
      </c>
      <c r="B5175" s="202" t="s">
        <v>18211</v>
      </c>
      <c r="C5175" s="202" t="s">
        <v>2</v>
      </c>
      <c r="D5175" s="370">
        <v>3725.78</v>
      </c>
    </row>
    <row r="5176" spans="1:4" ht="13.5">
      <c r="A5176" s="202">
        <v>98079</v>
      </c>
      <c r="B5176" s="202" t="s">
        <v>18212</v>
      </c>
      <c r="C5176" s="202" t="s">
        <v>2</v>
      </c>
      <c r="D5176" s="370">
        <v>6580.97</v>
      </c>
    </row>
    <row r="5177" spans="1:4" ht="13.5">
      <c r="A5177" s="202">
        <v>98080</v>
      </c>
      <c r="B5177" s="202" t="s">
        <v>18213</v>
      </c>
      <c r="C5177" s="202" t="s">
        <v>2</v>
      </c>
      <c r="D5177" s="370">
        <v>8548.7800000000007</v>
      </c>
    </row>
    <row r="5178" spans="1:4" ht="13.5">
      <c r="A5178" s="202">
        <v>98081</v>
      </c>
      <c r="B5178" s="202" t="s">
        <v>18214</v>
      </c>
      <c r="C5178" s="202" t="s">
        <v>2</v>
      </c>
      <c r="D5178" s="370">
        <v>12731.58</v>
      </c>
    </row>
    <row r="5179" spans="1:4" ht="13.5">
      <c r="A5179" s="202">
        <v>98082</v>
      </c>
      <c r="B5179" s="202" t="s">
        <v>18215</v>
      </c>
      <c r="C5179" s="202" t="s">
        <v>2</v>
      </c>
      <c r="D5179" s="370">
        <v>3633.25</v>
      </c>
    </row>
    <row r="5180" spans="1:4" ht="13.5">
      <c r="A5180" s="202">
        <v>98083</v>
      </c>
      <c r="B5180" s="202" t="s">
        <v>18216</v>
      </c>
      <c r="C5180" s="202" t="s">
        <v>2</v>
      </c>
      <c r="D5180" s="370">
        <v>4783.1099999999997</v>
      </c>
    </row>
    <row r="5181" spans="1:4" ht="13.5">
      <c r="A5181" s="202">
        <v>98084</v>
      </c>
      <c r="B5181" s="202" t="s">
        <v>18217</v>
      </c>
      <c r="C5181" s="202" t="s">
        <v>2</v>
      </c>
      <c r="D5181" s="370">
        <v>6700.31</v>
      </c>
    </row>
    <row r="5182" spans="1:4" ht="13.5">
      <c r="A5182" s="202">
        <v>98085</v>
      </c>
      <c r="B5182" s="202" t="s">
        <v>18218</v>
      </c>
      <c r="C5182" s="202" t="s">
        <v>2</v>
      </c>
      <c r="D5182" s="370">
        <v>9106.68</v>
      </c>
    </row>
    <row r="5183" spans="1:4" ht="13.5">
      <c r="A5183" s="202">
        <v>98086</v>
      </c>
      <c r="B5183" s="202" t="s">
        <v>18219</v>
      </c>
      <c r="C5183" s="202" t="s">
        <v>2</v>
      </c>
      <c r="D5183" s="370">
        <v>10253.73</v>
      </c>
    </row>
    <row r="5184" spans="1:4" ht="13.5">
      <c r="A5184" s="202">
        <v>98087</v>
      </c>
      <c r="B5184" s="202" t="s">
        <v>18220</v>
      </c>
      <c r="C5184" s="202" t="s">
        <v>2</v>
      </c>
      <c r="D5184" s="370">
        <v>10889.7</v>
      </c>
    </row>
    <row r="5185" spans="1:4" ht="13.5">
      <c r="A5185" s="202">
        <v>98088</v>
      </c>
      <c r="B5185" s="202" t="s">
        <v>18221</v>
      </c>
      <c r="C5185" s="202" t="s">
        <v>2</v>
      </c>
      <c r="D5185" s="370">
        <v>3170.85</v>
      </c>
    </row>
    <row r="5186" spans="1:4" ht="13.5">
      <c r="A5186" s="202">
        <v>98089</v>
      </c>
      <c r="B5186" s="202" t="s">
        <v>18222</v>
      </c>
      <c r="C5186" s="202" t="s">
        <v>2</v>
      </c>
      <c r="D5186" s="370">
        <v>5056.28</v>
      </c>
    </row>
    <row r="5187" spans="1:4" ht="13.5">
      <c r="A5187" s="202">
        <v>98090</v>
      </c>
      <c r="B5187" s="202" t="s">
        <v>18223</v>
      </c>
      <c r="C5187" s="202" t="s">
        <v>2</v>
      </c>
      <c r="D5187" s="370">
        <v>8007.64</v>
      </c>
    </row>
    <row r="5188" spans="1:4" ht="13.5">
      <c r="A5188" s="202">
        <v>98091</v>
      </c>
      <c r="B5188" s="202" t="s">
        <v>18224</v>
      </c>
      <c r="C5188" s="202" t="s">
        <v>2</v>
      </c>
      <c r="D5188" s="370">
        <v>10494.8</v>
      </c>
    </row>
    <row r="5189" spans="1:4" ht="13.5">
      <c r="A5189" s="202">
        <v>98092</v>
      </c>
      <c r="B5189" s="202" t="s">
        <v>18225</v>
      </c>
      <c r="C5189" s="202" t="s">
        <v>2</v>
      </c>
      <c r="D5189" s="370">
        <v>12230.19</v>
      </c>
    </row>
    <row r="5190" spans="1:4" ht="13.5">
      <c r="A5190" s="202">
        <v>98093</v>
      </c>
      <c r="B5190" s="202" t="s">
        <v>18226</v>
      </c>
      <c r="C5190" s="202" t="s">
        <v>2</v>
      </c>
      <c r="D5190" s="370">
        <v>14461.09</v>
      </c>
    </row>
    <row r="5191" spans="1:4" ht="13.5">
      <c r="A5191" s="202">
        <v>98094</v>
      </c>
      <c r="B5191" s="202" t="s">
        <v>18227</v>
      </c>
      <c r="C5191" s="202" t="s">
        <v>2</v>
      </c>
      <c r="D5191" s="370">
        <v>2578.98</v>
      </c>
    </row>
    <row r="5192" spans="1:4" ht="13.5">
      <c r="A5192" s="202">
        <v>98099</v>
      </c>
      <c r="B5192" s="202" t="s">
        <v>18228</v>
      </c>
      <c r="C5192" s="202" t="s">
        <v>2</v>
      </c>
      <c r="D5192" s="370">
        <v>4413.91</v>
      </c>
    </row>
    <row r="5193" spans="1:4" ht="13.5">
      <c r="A5193" s="202">
        <v>98100</v>
      </c>
      <c r="B5193" s="202" t="s">
        <v>18229</v>
      </c>
      <c r="C5193" s="202" t="s">
        <v>2</v>
      </c>
      <c r="D5193" s="370">
        <v>5814.82</v>
      </c>
    </row>
    <row r="5194" spans="1:4" ht="13.5">
      <c r="A5194" s="202">
        <v>98101</v>
      </c>
      <c r="B5194" s="202" t="s">
        <v>18230</v>
      </c>
      <c r="C5194" s="202" t="s">
        <v>2</v>
      </c>
      <c r="D5194" s="370">
        <v>8613.33</v>
      </c>
    </row>
    <row r="5195" spans="1:4" ht="13.5">
      <c r="A5195" s="202">
        <v>98109</v>
      </c>
      <c r="B5195" s="202" t="s">
        <v>6187</v>
      </c>
      <c r="C5195" s="202" t="s">
        <v>2</v>
      </c>
      <c r="D5195" s="369">
        <v>763.04</v>
      </c>
    </row>
    <row r="5196" spans="1:4" ht="13.5">
      <c r="A5196" s="202">
        <v>98110</v>
      </c>
      <c r="B5196" s="202" t="s">
        <v>6188</v>
      </c>
      <c r="C5196" s="202" t="s">
        <v>2</v>
      </c>
      <c r="D5196" s="369">
        <v>407.63</v>
      </c>
    </row>
    <row r="5197" spans="1:4" ht="13.5">
      <c r="A5197" s="202">
        <v>98111</v>
      </c>
      <c r="B5197" s="202" t="s">
        <v>6189</v>
      </c>
      <c r="C5197" s="202" t="s">
        <v>2</v>
      </c>
      <c r="D5197" s="369">
        <v>54.21</v>
      </c>
    </row>
    <row r="5198" spans="1:4" ht="13.5">
      <c r="A5198" s="202">
        <v>98112</v>
      </c>
      <c r="B5198" s="202" t="s">
        <v>6190</v>
      </c>
      <c r="C5198" s="202" t="s">
        <v>2</v>
      </c>
      <c r="D5198" s="369">
        <v>128.87</v>
      </c>
    </row>
    <row r="5199" spans="1:4" ht="13.5">
      <c r="A5199" s="202">
        <v>98114</v>
      </c>
      <c r="B5199" s="202" t="s">
        <v>6191</v>
      </c>
      <c r="C5199" s="202" t="s">
        <v>2</v>
      </c>
      <c r="D5199" s="369">
        <v>692.4</v>
      </c>
    </row>
    <row r="5200" spans="1:4" ht="13.5">
      <c r="A5200" s="202">
        <v>98115</v>
      </c>
      <c r="B5200" s="202" t="s">
        <v>12928</v>
      </c>
      <c r="C5200" s="202" t="s">
        <v>2</v>
      </c>
      <c r="D5200" s="369">
        <v>100.71</v>
      </c>
    </row>
    <row r="5201" spans="1:4" ht="13.5">
      <c r="A5201" s="202">
        <v>89957</v>
      </c>
      <c r="B5201" s="202" t="s">
        <v>3848</v>
      </c>
      <c r="C5201" s="202" t="s">
        <v>2</v>
      </c>
      <c r="D5201" s="369">
        <v>142.34</v>
      </c>
    </row>
    <row r="5202" spans="1:4" ht="13.5">
      <c r="A5202" s="202">
        <v>89959</v>
      </c>
      <c r="B5202" s="202" t="s">
        <v>3849</v>
      </c>
      <c r="C5202" s="202" t="s">
        <v>2</v>
      </c>
      <c r="D5202" s="369">
        <v>238.42</v>
      </c>
    </row>
    <row r="5203" spans="1:4" ht="13.5">
      <c r="A5203" s="202">
        <v>89349</v>
      </c>
      <c r="B5203" s="202" t="s">
        <v>7213</v>
      </c>
      <c r="C5203" s="202" t="s">
        <v>2</v>
      </c>
      <c r="D5203" s="369">
        <v>30.1</v>
      </c>
    </row>
    <row r="5204" spans="1:4" ht="13.5">
      <c r="A5204" s="202">
        <v>89351</v>
      </c>
      <c r="B5204" s="202" t="s">
        <v>7214</v>
      </c>
      <c r="C5204" s="202" t="s">
        <v>2</v>
      </c>
      <c r="D5204" s="369">
        <v>37.119999999999997</v>
      </c>
    </row>
    <row r="5205" spans="1:4" ht="13.5">
      <c r="A5205" s="202">
        <v>89352</v>
      </c>
      <c r="B5205" s="202" t="s">
        <v>7215</v>
      </c>
      <c r="C5205" s="202" t="s">
        <v>2</v>
      </c>
      <c r="D5205" s="369">
        <v>41.02</v>
      </c>
    </row>
    <row r="5206" spans="1:4" ht="13.5">
      <c r="A5206" s="202">
        <v>89353</v>
      </c>
      <c r="B5206" s="202" t="s">
        <v>7216</v>
      </c>
      <c r="C5206" s="202" t="s">
        <v>2</v>
      </c>
      <c r="D5206" s="369">
        <v>44.94</v>
      </c>
    </row>
    <row r="5207" spans="1:4" ht="13.5">
      <c r="A5207" s="202">
        <v>89354</v>
      </c>
      <c r="B5207" s="202" t="s">
        <v>7217</v>
      </c>
      <c r="C5207" s="202" t="s">
        <v>2</v>
      </c>
      <c r="D5207" s="369">
        <v>432.88</v>
      </c>
    </row>
    <row r="5208" spans="1:4" ht="13.5">
      <c r="A5208" s="202">
        <v>89969</v>
      </c>
      <c r="B5208" s="202" t="s">
        <v>3850</v>
      </c>
      <c r="C5208" s="202" t="s">
        <v>2</v>
      </c>
      <c r="D5208" s="369">
        <v>48.09</v>
      </c>
    </row>
    <row r="5209" spans="1:4" ht="13.5">
      <c r="A5209" s="202">
        <v>89970</v>
      </c>
      <c r="B5209" s="202" t="s">
        <v>3851</v>
      </c>
      <c r="C5209" s="202" t="s">
        <v>2</v>
      </c>
      <c r="D5209" s="369">
        <v>51.64</v>
      </c>
    </row>
    <row r="5210" spans="1:4" ht="13.5">
      <c r="A5210" s="202">
        <v>89971</v>
      </c>
      <c r="B5210" s="202" t="s">
        <v>3852</v>
      </c>
      <c r="C5210" s="202" t="s">
        <v>2</v>
      </c>
      <c r="D5210" s="369">
        <v>52.76</v>
      </c>
    </row>
    <row r="5211" spans="1:4" ht="13.5">
      <c r="A5211" s="202">
        <v>89972</v>
      </c>
      <c r="B5211" s="202" t="s">
        <v>3853</v>
      </c>
      <c r="C5211" s="202" t="s">
        <v>2</v>
      </c>
      <c r="D5211" s="369">
        <v>58.56</v>
      </c>
    </row>
    <row r="5212" spans="1:4" ht="13.5">
      <c r="A5212" s="202">
        <v>89973</v>
      </c>
      <c r="B5212" s="202" t="s">
        <v>3854</v>
      </c>
      <c r="C5212" s="202" t="s">
        <v>2</v>
      </c>
      <c r="D5212" s="369">
        <v>664.86</v>
      </c>
    </row>
    <row r="5213" spans="1:4" ht="13.5">
      <c r="A5213" s="202">
        <v>89974</v>
      </c>
      <c r="B5213" s="202" t="s">
        <v>3855</v>
      </c>
      <c r="C5213" s="202" t="s">
        <v>2</v>
      </c>
      <c r="D5213" s="369">
        <v>326.20999999999998</v>
      </c>
    </row>
    <row r="5214" spans="1:4" ht="13.5">
      <c r="A5214" s="202">
        <v>89984</v>
      </c>
      <c r="B5214" s="202" t="s">
        <v>7218</v>
      </c>
      <c r="C5214" s="202" t="s">
        <v>2</v>
      </c>
      <c r="D5214" s="369">
        <v>96.87</v>
      </c>
    </row>
    <row r="5215" spans="1:4" ht="13.5">
      <c r="A5215" s="202">
        <v>89985</v>
      </c>
      <c r="B5215" s="202" t="s">
        <v>7219</v>
      </c>
      <c r="C5215" s="202" t="s">
        <v>2</v>
      </c>
      <c r="D5215" s="369">
        <v>101.72</v>
      </c>
    </row>
    <row r="5216" spans="1:4" ht="13.5">
      <c r="A5216" s="202">
        <v>89986</v>
      </c>
      <c r="B5216" s="202" t="s">
        <v>7220</v>
      </c>
      <c r="C5216" s="202" t="s">
        <v>2</v>
      </c>
      <c r="D5216" s="369">
        <v>94.36</v>
      </c>
    </row>
    <row r="5217" spans="1:4" ht="13.5">
      <c r="A5217" s="202">
        <v>89987</v>
      </c>
      <c r="B5217" s="202" t="s">
        <v>7221</v>
      </c>
      <c r="C5217" s="202" t="s">
        <v>2</v>
      </c>
      <c r="D5217" s="369">
        <v>107.2</v>
      </c>
    </row>
    <row r="5218" spans="1:4" ht="13.5">
      <c r="A5218" s="202">
        <v>90371</v>
      </c>
      <c r="B5218" s="202" t="s">
        <v>7222</v>
      </c>
      <c r="C5218" s="202" t="s">
        <v>2</v>
      </c>
      <c r="D5218" s="369">
        <v>38.68</v>
      </c>
    </row>
    <row r="5219" spans="1:4" ht="13.5">
      <c r="A5219" s="202">
        <v>94489</v>
      </c>
      <c r="B5219" s="202" t="s">
        <v>7223</v>
      </c>
      <c r="C5219" s="202" t="s">
        <v>2</v>
      </c>
      <c r="D5219" s="369">
        <v>39.11</v>
      </c>
    </row>
    <row r="5220" spans="1:4" ht="13.5">
      <c r="A5220" s="202">
        <v>94490</v>
      </c>
      <c r="B5220" s="202" t="s">
        <v>7224</v>
      </c>
      <c r="C5220" s="202" t="s">
        <v>2</v>
      </c>
      <c r="D5220" s="369">
        <v>58.93</v>
      </c>
    </row>
    <row r="5221" spans="1:4" ht="13.5">
      <c r="A5221" s="202">
        <v>94491</v>
      </c>
      <c r="B5221" s="202" t="s">
        <v>7225</v>
      </c>
      <c r="C5221" s="202" t="s">
        <v>2</v>
      </c>
      <c r="D5221" s="369">
        <v>79.930000000000007</v>
      </c>
    </row>
    <row r="5222" spans="1:4" ht="13.5">
      <c r="A5222" s="202">
        <v>94492</v>
      </c>
      <c r="B5222" s="202" t="s">
        <v>7226</v>
      </c>
      <c r="C5222" s="202" t="s">
        <v>2</v>
      </c>
      <c r="D5222" s="369">
        <v>82.27</v>
      </c>
    </row>
    <row r="5223" spans="1:4" ht="13.5">
      <c r="A5223" s="202">
        <v>94493</v>
      </c>
      <c r="B5223" s="202" t="s">
        <v>7227</v>
      </c>
      <c r="C5223" s="202" t="s">
        <v>2</v>
      </c>
      <c r="D5223" s="369">
        <v>150.63999999999999</v>
      </c>
    </row>
    <row r="5224" spans="1:4" ht="13.5">
      <c r="A5224" s="202">
        <v>94495</v>
      </c>
      <c r="B5224" s="202" t="s">
        <v>7228</v>
      </c>
      <c r="C5224" s="202" t="s">
        <v>2</v>
      </c>
      <c r="D5224" s="369">
        <v>69.67</v>
      </c>
    </row>
    <row r="5225" spans="1:4" ht="13.5">
      <c r="A5225" s="202">
        <v>94496</v>
      </c>
      <c r="B5225" s="202" t="s">
        <v>7229</v>
      </c>
      <c r="C5225" s="202" t="s">
        <v>2</v>
      </c>
      <c r="D5225" s="369">
        <v>94.94</v>
      </c>
    </row>
    <row r="5226" spans="1:4" ht="13.5">
      <c r="A5226" s="202">
        <v>94497</v>
      </c>
      <c r="B5226" s="202" t="s">
        <v>7230</v>
      </c>
      <c r="C5226" s="202" t="s">
        <v>2</v>
      </c>
      <c r="D5226" s="369">
        <v>120.25</v>
      </c>
    </row>
    <row r="5227" spans="1:4" ht="13.5">
      <c r="A5227" s="202">
        <v>94498</v>
      </c>
      <c r="B5227" s="202" t="s">
        <v>7231</v>
      </c>
      <c r="C5227" s="202" t="s">
        <v>2</v>
      </c>
      <c r="D5227" s="369">
        <v>166.15</v>
      </c>
    </row>
    <row r="5228" spans="1:4" ht="13.5">
      <c r="A5228" s="202">
        <v>94499</v>
      </c>
      <c r="B5228" s="202" t="s">
        <v>7232</v>
      </c>
      <c r="C5228" s="202" t="s">
        <v>2</v>
      </c>
      <c r="D5228" s="369">
        <v>332.3</v>
      </c>
    </row>
    <row r="5229" spans="1:4" ht="13.5">
      <c r="A5229" s="202">
        <v>94500</v>
      </c>
      <c r="B5229" s="202" t="s">
        <v>7233</v>
      </c>
      <c r="C5229" s="202" t="s">
        <v>2</v>
      </c>
      <c r="D5229" s="369">
        <v>403.22</v>
      </c>
    </row>
    <row r="5230" spans="1:4" ht="13.5">
      <c r="A5230" s="202">
        <v>94501</v>
      </c>
      <c r="B5230" s="202" t="s">
        <v>7234</v>
      </c>
      <c r="C5230" s="202" t="s">
        <v>2</v>
      </c>
      <c r="D5230" s="369">
        <v>817.4</v>
      </c>
    </row>
    <row r="5231" spans="1:4" ht="13.5">
      <c r="A5231" s="202">
        <v>94792</v>
      </c>
      <c r="B5231" s="202" t="s">
        <v>7235</v>
      </c>
      <c r="C5231" s="202" t="s">
        <v>2</v>
      </c>
      <c r="D5231" s="369">
        <v>130.68</v>
      </c>
    </row>
    <row r="5232" spans="1:4" ht="13.5">
      <c r="A5232" s="202">
        <v>94793</v>
      </c>
      <c r="B5232" s="202" t="s">
        <v>7236</v>
      </c>
      <c r="C5232" s="202" t="s">
        <v>2</v>
      </c>
      <c r="D5232" s="369">
        <v>179.38</v>
      </c>
    </row>
    <row r="5233" spans="1:4" ht="13.5">
      <c r="A5233" s="202">
        <v>94794</v>
      </c>
      <c r="B5233" s="202" t="s">
        <v>7237</v>
      </c>
      <c r="C5233" s="202" t="s">
        <v>2</v>
      </c>
      <c r="D5233" s="369">
        <v>189.9</v>
      </c>
    </row>
    <row r="5234" spans="1:4" ht="13.5">
      <c r="A5234" s="202">
        <v>94795</v>
      </c>
      <c r="B5234" s="202" t="s">
        <v>7238</v>
      </c>
      <c r="C5234" s="202" t="s">
        <v>2</v>
      </c>
      <c r="D5234" s="369">
        <v>37.159999999999997</v>
      </c>
    </row>
    <row r="5235" spans="1:4" ht="13.5">
      <c r="A5235" s="202">
        <v>94796</v>
      </c>
      <c r="B5235" s="202" t="s">
        <v>7239</v>
      </c>
      <c r="C5235" s="202" t="s">
        <v>2</v>
      </c>
      <c r="D5235" s="369">
        <v>42.86</v>
      </c>
    </row>
    <row r="5236" spans="1:4" ht="13.5">
      <c r="A5236" s="202">
        <v>94797</v>
      </c>
      <c r="B5236" s="202" t="s">
        <v>7240</v>
      </c>
      <c r="C5236" s="202" t="s">
        <v>2</v>
      </c>
      <c r="D5236" s="369">
        <v>88.06</v>
      </c>
    </row>
    <row r="5237" spans="1:4" ht="13.5">
      <c r="A5237" s="202">
        <v>94798</v>
      </c>
      <c r="B5237" s="202" t="s">
        <v>7241</v>
      </c>
      <c r="C5237" s="202" t="s">
        <v>2</v>
      </c>
      <c r="D5237" s="369">
        <v>145.72</v>
      </c>
    </row>
    <row r="5238" spans="1:4" ht="13.5">
      <c r="A5238" s="202">
        <v>94799</v>
      </c>
      <c r="B5238" s="202" t="s">
        <v>7242</v>
      </c>
      <c r="C5238" s="202" t="s">
        <v>2</v>
      </c>
      <c r="D5238" s="369">
        <v>179.05</v>
      </c>
    </row>
    <row r="5239" spans="1:4" ht="13.5">
      <c r="A5239" s="202">
        <v>94800</v>
      </c>
      <c r="B5239" s="202" t="s">
        <v>7243</v>
      </c>
      <c r="C5239" s="202" t="s">
        <v>2</v>
      </c>
      <c r="D5239" s="369">
        <v>229.88</v>
      </c>
    </row>
    <row r="5240" spans="1:4" ht="13.5">
      <c r="A5240" s="202">
        <v>95248</v>
      </c>
      <c r="B5240" s="202" t="s">
        <v>7244</v>
      </c>
      <c r="C5240" s="202" t="s">
        <v>2</v>
      </c>
      <c r="D5240" s="369">
        <v>59.71</v>
      </c>
    </row>
    <row r="5241" spans="1:4" ht="13.5">
      <c r="A5241" s="202">
        <v>95249</v>
      </c>
      <c r="B5241" s="202" t="s">
        <v>7245</v>
      </c>
      <c r="C5241" s="202" t="s">
        <v>2</v>
      </c>
      <c r="D5241" s="369">
        <v>70.239999999999995</v>
      </c>
    </row>
    <row r="5242" spans="1:4" ht="13.5">
      <c r="A5242" s="202">
        <v>95250</v>
      </c>
      <c r="B5242" s="202" t="s">
        <v>7246</v>
      </c>
      <c r="C5242" s="202" t="s">
        <v>2</v>
      </c>
      <c r="D5242" s="369">
        <v>94.81</v>
      </c>
    </row>
    <row r="5243" spans="1:4" ht="13.5">
      <c r="A5243" s="202">
        <v>95251</v>
      </c>
      <c r="B5243" s="202" t="s">
        <v>7247</v>
      </c>
      <c r="C5243" s="202" t="s">
        <v>2</v>
      </c>
      <c r="D5243" s="369">
        <v>140.36000000000001</v>
      </c>
    </row>
    <row r="5244" spans="1:4" ht="13.5">
      <c r="A5244" s="202">
        <v>95252</v>
      </c>
      <c r="B5244" s="202" t="s">
        <v>7248</v>
      </c>
      <c r="C5244" s="202" t="s">
        <v>2</v>
      </c>
      <c r="D5244" s="369">
        <v>170.09</v>
      </c>
    </row>
    <row r="5245" spans="1:4" ht="13.5">
      <c r="A5245" s="202">
        <v>95253</v>
      </c>
      <c r="B5245" s="202" t="s">
        <v>7249</v>
      </c>
      <c r="C5245" s="202" t="s">
        <v>2</v>
      </c>
      <c r="D5245" s="369">
        <v>259.02</v>
      </c>
    </row>
    <row r="5246" spans="1:4" ht="13.5">
      <c r="A5246" s="202">
        <v>99619</v>
      </c>
      <c r="B5246" s="202" t="s">
        <v>7250</v>
      </c>
      <c r="C5246" s="202" t="s">
        <v>2</v>
      </c>
      <c r="D5246" s="369">
        <v>94.14</v>
      </c>
    </row>
    <row r="5247" spans="1:4" ht="13.5">
      <c r="A5247" s="202">
        <v>99620</v>
      </c>
      <c r="B5247" s="202" t="s">
        <v>7251</v>
      </c>
      <c r="C5247" s="202" t="s">
        <v>2</v>
      </c>
      <c r="D5247" s="369">
        <v>127.87</v>
      </c>
    </row>
    <row r="5248" spans="1:4" ht="13.5">
      <c r="A5248" s="202">
        <v>99621</v>
      </c>
      <c r="B5248" s="202" t="s">
        <v>7252</v>
      </c>
      <c r="C5248" s="202" t="s">
        <v>2</v>
      </c>
      <c r="D5248" s="369">
        <v>190.44</v>
      </c>
    </row>
    <row r="5249" spans="1:4" ht="13.5">
      <c r="A5249" s="202">
        <v>99622</v>
      </c>
      <c r="B5249" s="202" t="s">
        <v>7253</v>
      </c>
      <c r="C5249" s="202" t="s">
        <v>2</v>
      </c>
      <c r="D5249" s="369">
        <v>214.65</v>
      </c>
    </row>
    <row r="5250" spans="1:4" ht="13.5">
      <c r="A5250" s="202">
        <v>99623</v>
      </c>
      <c r="B5250" s="202" t="s">
        <v>7254</v>
      </c>
      <c r="C5250" s="202" t="s">
        <v>2</v>
      </c>
      <c r="D5250" s="369">
        <v>299.29000000000002</v>
      </c>
    </row>
    <row r="5251" spans="1:4" ht="13.5">
      <c r="A5251" s="202">
        <v>99624</v>
      </c>
      <c r="B5251" s="202" t="s">
        <v>7255</v>
      </c>
      <c r="C5251" s="202" t="s">
        <v>2</v>
      </c>
      <c r="D5251" s="369">
        <v>426.44</v>
      </c>
    </row>
    <row r="5252" spans="1:4" ht="13.5">
      <c r="A5252" s="202">
        <v>99625</v>
      </c>
      <c r="B5252" s="202" t="s">
        <v>7256</v>
      </c>
      <c r="C5252" s="202" t="s">
        <v>2</v>
      </c>
      <c r="D5252" s="369">
        <v>586.12</v>
      </c>
    </row>
    <row r="5253" spans="1:4" ht="13.5">
      <c r="A5253" s="202">
        <v>99626</v>
      </c>
      <c r="B5253" s="202" t="s">
        <v>7257</v>
      </c>
      <c r="C5253" s="202" t="s">
        <v>2</v>
      </c>
      <c r="D5253" s="369">
        <v>901.19</v>
      </c>
    </row>
    <row r="5254" spans="1:4" ht="13.5">
      <c r="A5254" s="202">
        <v>99627</v>
      </c>
      <c r="B5254" s="202" t="s">
        <v>7258</v>
      </c>
      <c r="C5254" s="202" t="s">
        <v>2</v>
      </c>
      <c r="D5254" s="369">
        <v>56.85</v>
      </c>
    </row>
    <row r="5255" spans="1:4" ht="13.5">
      <c r="A5255" s="202">
        <v>99628</v>
      </c>
      <c r="B5255" s="202" t="s">
        <v>7259</v>
      </c>
      <c r="C5255" s="202" t="s">
        <v>2</v>
      </c>
      <c r="D5255" s="369">
        <v>62.29</v>
      </c>
    </row>
    <row r="5256" spans="1:4" ht="13.5">
      <c r="A5256" s="202">
        <v>99629</v>
      </c>
      <c r="B5256" s="202" t="s">
        <v>7260</v>
      </c>
      <c r="C5256" s="202" t="s">
        <v>2</v>
      </c>
      <c r="D5256" s="369">
        <v>69.44</v>
      </c>
    </row>
    <row r="5257" spans="1:4" ht="13.5">
      <c r="A5257" s="202">
        <v>99630</v>
      </c>
      <c r="B5257" s="202" t="s">
        <v>7261</v>
      </c>
      <c r="C5257" s="202" t="s">
        <v>2</v>
      </c>
      <c r="D5257" s="369">
        <v>103.16</v>
      </c>
    </row>
    <row r="5258" spans="1:4" ht="13.5">
      <c r="A5258" s="202">
        <v>99631</v>
      </c>
      <c r="B5258" s="202" t="s">
        <v>7262</v>
      </c>
      <c r="C5258" s="202" t="s">
        <v>2</v>
      </c>
      <c r="D5258" s="369">
        <v>120.32</v>
      </c>
    </row>
    <row r="5259" spans="1:4" ht="13.5">
      <c r="A5259" s="202">
        <v>99632</v>
      </c>
      <c r="B5259" s="202" t="s">
        <v>7263</v>
      </c>
      <c r="C5259" s="202" t="s">
        <v>2</v>
      </c>
      <c r="D5259" s="369">
        <v>173.15</v>
      </c>
    </row>
    <row r="5260" spans="1:4" ht="13.5">
      <c r="A5260" s="202">
        <v>99633</v>
      </c>
      <c r="B5260" s="202" t="s">
        <v>7264</v>
      </c>
      <c r="C5260" s="202" t="s">
        <v>2</v>
      </c>
      <c r="D5260" s="369">
        <v>370.32</v>
      </c>
    </row>
    <row r="5261" spans="1:4" ht="13.5">
      <c r="A5261" s="202">
        <v>99634</v>
      </c>
      <c r="B5261" s="202" t="s">
        <v>7265</v>
      </c>
      <c r="C5261" s="202" t="s">
        <v>2</v>
      </c>
      <c r="D5261" s="369">
        <v>629.66</v>
      </c>
    </row>
    <row r="5262" spans="1:4" ht="13.5">
      <c r="A5262" s="202">
        <v>99635</v>
      </c>
      <c r="B5262" s="202" t="s">
        <v>7266</v>
      </c>
      <c r="C5262" s="202" t="s">
        <v>2</v>
      </c>
      <c r="D5262" s="369">
        <v>324.39</v>
      </c>
    </row>
    <row r="5263" spans="1:4" ht="13.5">
      <c r="A5263" s="202">
        <v>103008</v>
      </c>
      <c r="B5263" s="202" t="s">
        <v>7267</v>
      </c>
      <c r="C5263" s="202" t="s">
        <v>2</v>
      </c>
      <c r="D5263" s="369">
        <v>76.760000000000005</v>
      </c>
    </row>
    <row r="5264" spans="1:4" ht="13.5">
      <c r="A5264" s="202">
        <v>103009</v>
      </c>
      <c r="B5264" s="202" t="s">
        <v>7268</v>
      </c>
      <c r="C5264" s="202" t="s">
        <v>2</v>
      </c>
      <c r="D5264" s="369">
        <v>273.04000000000002</v>
      </c>
    </row>
    <row r="5265" spans="1:4" ht="13.5">
      <c r="A5265" s="202">
        <v>103010</v>
      </c>
      <c r="B5265" s="202" t="s">
        <v>7269</v>
      </c>
      <c r="C5265" s="202" t="s">
        <v>2</v>
      </c>
      <c r="D5265" s="369">
        <v>58.2</v>
      </c>
    </row>
    <row r="5266" spans="1:4" ht="13.5">
      <c r="A5266" s="202">
        <v>103011</v>
      </c>
      <c r="B5266" s="202" t="s">
        <v>7270</v>
      </c>
      <c r="C5266" s="202" t="s">
        <v>2</v>
      </c>
      <c r="D5266" s="369">
        <v>65.02</v>
      </c>
    </row>
    <row r="5267" spans="1:4" ht="13.5">
      <c r="A5267" s="202">
        <v>103012</v>
      </c>
      <c r="B5267" s="202" t="s">
        <v>7271</v>
      </c>
      <c r="C5267" s="202" t="s">
        <v>2</v>
      </c>
      <c r="D5267" s="369">
        <v>102.39</v>
      </c>
    </row>
    <row r="5268" spans="1:4" ht="13.5">
      <c r="A5268" s="202">
        <v>103013</v>
      </c>
      <c r="B5268" s="202" t="s">
        <v>7272</v>
      </c>
      <c r="C5268" s="202" t="s">
        <v>2</v>
      </c>
      <c r="D5268" s="369">
        <v>110.42</v>
      </c>
    </row>
    <row r="5269" spans="1:4" ht="13.5">
      <c r="A5269" s="202">
        <v>103014</v>
      </c>
      <c r="B5269" s="202" t="s">
        <v>7273</v>
      </c>
      <c r="C5269" s="202" t="s">
        <v>2</v>
      </c>
      <c r="D5269" s="369">
        <v>165.81</v>
      </c>
    </row>
    <row r="5270" spans="1:4" ht="13.5">
      <c r="A5270" s="202">
        <v>103015</v>
      </c>
      <c r="B5270" s="202" t="s">
        <v>7274</v>
      </c>
      <c r="C5270" s="202" t="s">
        <v>2</v>
      </c>
      <c r="D5270" s="369">
        <v>292.57</v>
      </c>
    </row>
    <row r="5271" spans="1:4" ht="13.5">
      <c r="A5271" s="202">
        <v>103016</v>
      </c>
      <c r="B5271" s="202" t="s">
        <v>7275</v>
      </c>
      <c r="C5271" s="202" t="s">
        <v>2</v>
      </c>
      <c r="D5271" s="369">
        <v>399.75</v>
      </c>
    </row>
    <row r="5272" spans="1:4" ht="13.5">
      <c r="A5272" s="202">
        <v>103017</v>
      </c>
      <c r="B5272" s="202" t="s">
        <v>7276</v>
      </c>
      <c r="C5272" s="202" t="s">
        <v>2</v>
      </c>
      <c r="D5272" s="369">
        <v>696.67</v>
      </c>
    </row>
    <row r="5273" spans="1:4" ht="13.5">
      <c r="A5273" s="202">
        <v>103018</v>
      </c>
      <c r="B5273" s="202" t="s">
        <v>7277</v>
      </c>
      <c r="C5273" s="202" t="s">
        <v>2</v>
      </c>
      <c r="D5273" s="369">
        <v>265.37</v>
      </c>
    </row>
    <row r="5274" spans="1:4" ht="13.5">
      <c r="A5274" s="202">
        <v>103019</v>
      </c>
      <c r="B5274" s="202" t="s">
        <v>7278</v>
      </c>
      <c r="C5274" s="202" t="s">
        <v>2</v>
      </c>
      <c r="D5274" s="369">
        <v>212.32</v>
      </c>
    </row>
    <row r="5275" spans="1:4" ht="13.5">
      <c r="A5275" s="202">
        <v>103029</v>
      </c>
      <c r="B5275" s="202" t="s">
        <v>7279</v>
      </c>
      <c r="C5275" s="202" t="s">
        <v>2</v>
      </c>
      <c r="D5275" s="369">
        <v>51.46</v>
      </c>
    </row>
    <row r="5276" spans="1:4" ht="13.5">
      <c r="A5276" s="202">
        <v>103036</v>
      </c>
      <c r="B5276" s="202" t="s">
        <v>7280</v>
      </c>
      <c r="C5276" s="202" t="s">
        <v>2</v>
      </c>
      <c r="D5276" s="369">
        <v>31.31</v>
      </c>
    </row>
    <row r="5277" spans="1:4" ht="13.5">
      <c r="A5277" s="202">
        <v>103037</v>
      </c>
      <c r="B5277" s="202" t="s">
        <v>7281</v>
      </c>
      <c r="C5277" s="202" t="s">
        <v>2</v>
      </c>
      <c r="D5277" s="369">
        <v>61.56</v>
      </c>
    </row>
    <row r="5278" spans="1:4" ht="13.5">
      <c r="A5278" s="202">
        <v>103038</v>
      </c>
      <c r="B5278" s="202" t="s">
        <v>7282</v>
      </c>
      <c r="C5278" s="202" t="s">
        <v>2</v>
      </c>
      <c r="D5278" s="369">
        <v>82.38</v>
      </c>
    </row>
    <row r="5279" spans="1:4" ht="13.5">
      <c r="A5279" s="202">
        <v>103039</v>
      </c>
      <c r="B5279" s="202" t="s">
        <v>7283</v>
      </c>
      <c r="C5279" s="202" t="s">
        <v>2</v>
      </c>
      <c r="D5279" s="369">
        <v>89</v>
      </c>
    </row>
    <row r="5280" spans="1:4" ht="13.5">
      <c r="A5280" s="202">
        <v>103040</v>
      </c>
      <c r="B5280" s="202" t="s">
        <v>7284</v>
      </c>
      <c r="C5280" s="202" t="s">
        <v>2</v>
      </c>
      <c r="D5280" s="369">
        <v>133.09</v>
      </c>
    </row>
    <row r="5281" spans="1:4" ht="13.5">
      <c r="A5281" s="202">
        <v>103041</v>
      </c>
      <c r="B5281" s="202" t="s">
        <v>7285</v>
      </c>
      <c r="C5281" s="202" t="s">
        <v>2</v>
      </c>
      <c r="D5281" s="369">
        <v>25.9</v>
      </c>
    </row>
    <row r="5282" spans="1:4" ht="13.5">
      <c r="A5282" s="202">
        <v>103042</v>
      </c>
      <c r="B5282" s="202" t="s">
        <v>7286</v>
      </c>
      <c r="C5282" s="202" t="s">
        <v>2</v>
      </c>
      <c r="D5282" s="369">
        <v>31.68</v>
      </c>
    </row>
    <row r="5283" spans="1:4" ht="13.5">
      <c r="A5283" s="202">
        <v>103043</v>
      </c>
      <c r="B5283" s="202" t="s">
        <v>7287</v>
      </c>
      <c r="C5283" s="202" t="s">
        <v>2</v>
      </c>
      <c r="D5283" s="369">
        <v>30.09</v>
      </c>
    </row>
    <row r="5284" spans="1:4" ht="13.5">
      <c r="A5284" s="202">
        <v>103044</v>
      </c>
      <c r="B5284" s="202" t="s">
        <v>7288</v>
      </c>
      <c r="C5284" s="202" t="s">
        <v>2</v>
      </c>
      <c r="D5284" s="369">
        <v>40.39</v>
      </c>
    </row>
    <row r="5285" spans="1:4" ht="13.5">
      <c r="A5285" s="202">
        <v>103045</v>
      </c>
      <c r="B5285" s="202" t="s">
        <v>7289</v>
      </c>
      <c r="C5285" s="202" t="s">
        <v>2</v>
      </c>
      <c r="D5285" s="369">
        <v>12.15</v>
      </c>
    </row>
    <row r="5286" spans="1:4" ht="13.5">
      <c r="A5286" s="202">
        <v>103046</v>
      </c>
      <c r="B5286" s="202" t="s">
        <v>7290</v>
      </c>
      <c r="C5286" s="202" t="s">
        <v>2</v>
      </c>
      <c r="D5286" s="369">
        <v>29.92</v>
      </c>
    </row>
    <row r="5287" spans="1:4" ht="13.5">
      <c r="A5287" s="202">
        <v>103047</v>
      </c>
      <c r="B5287" s="202" t="s">
        <v>7291</v>
      </c>
      <c r="C5287" s="202" t="s">
        <v>2</v>
      </c>
      <c r="D5287" s="369">
        <v>31.48</v>
      </c>
    </row>
    <row r="5288" spans="1:4" ht="13.5">
      <c r="A5288" s="202">
        <v>103048</v>
      </c>
      <c r="B5288" s="202" t="s">
        <v>7292</v>
      </c>
      <c r="C5288" s="202" t="s">
        <v>2</v>
      </c>
      <c r="D5288" s="369">
        <v>23.17</v>
      </c>
    </row>
    <row r="5289" spans="1:4" ht="13.5">
      <c r="A5289" s="202">
        <v>103049</v>
      </c>
      <c r="B5289" s="202" t="s">
        <v>7293</v>
      </c>
      <c r="C5289" s="202" t="s">
        <v>2</v>
      </c>
      <c r="D5289" s="369">
        <v>25.27</v>
      </c>
    </row>
    <row r="5290" spans="1:4" ht="13.5">
      <c r="A5290" s="202">
        <v>103050</v>
      </c>
      <c r="B5290" s="202" t="s">
        <v>7294</v>
      </c>
      <c r="C5290" s="202" t="s">
        <v>2</v>
      </c>
      <c r="D5290" s="369">
        <v>25.48</v>
      </c>
    </row>
    <row r="5291" spans="1:4" ht="13.5">
      <c r="A5291" s="202">
        <v>103051</v>
      </c>
      <c r="B5291" s="202" t="s">
        <v>7295</v>
      </c>
      <c r="C5291" s="202" t="s">
        <v>2</v>
      </c>
      <c r="D5291" s="369">
        <v>30.61</v>
      </c>
    </row>
    <row r="5292" spans="1:4" ht="13.5">
      <c r="A5292" s="202">
        <v>103052</v>
      </c>
      <c r="B5292" s="202" t="s">
        <v>7296</v>
      </c>
      <c r="C5292" s="202" t="s">
        <v>2</v>
      </c>
      <c r="D5292" s="369">
        <v>42.28</v>
      </c>
    </row>
    <row r="5293" spans="1:4" ht="13.5">
      <c r="A5293" s="202">
        <v>95634</v>
      </c>
      <c r="B5293" s="202" t="s">
        <v>3856</v>
      </c>
      <c r="C5293" s="202" t="s">
        <v>2</v>
      </c>
      <c r="D5293" s="369">
        <v>280.98</v>
      </c>
    </row>
    <row r="5294" spans="1:4" ht="13.5">
      <c r="A5294" s="202">
        <v>95635</v>
      </c>
      <c r="B5294" s="202" t="s">
        <v>3857</v>
      </c>
      <c r="C5294" s="202" t="s">
        <v>2</v>
      </c>
      <c r="D5294" s="369">
        <v>294.60000000000002</v>
      </c>
    </row>
    <row r="5295" spans="1:4" ht="13.5">
      <c r="A5295" s="202">
        <v>95636</v>
      </c>
      <c r="B5295" s="202" t="s">
        <v>6791</v>
      </c>
      <c r="C5295" s="202" t="s">
        <v>2</v>
      </c>
      <c r="D5295" s="369">
        <v>412.36</v>
      </c>
    </row>
    <row r="5296" spans="1:4" ht="13.5">
      <c r="A5296" s="202">
        <v>95637</v>
      </c>
      <c r="B5296" s="202" t="s">
        <v>3858</v>
      </c>
      <c r="C5296" s="202" t="s">
        <v>2</v>
      </c>
      <c r="D5296" s="369">
        <v>631.24</v>
      </c>
    </row>
    <row r="5297" spans="1:4" ht="13.5">
      <c r="A5297" s="202">
        <v>95638</v>
      </c>
      <c r="B5297" s="202" t="s">
        <v>3859</v>
      </c>
      <c r="C5297" s="202" t="s">
        <v>2</v>
      </c>
      <c r="D5297" s="369">
        <v>768.26</v>
      </c>
    </row>
    <row r="5298" spans="1:4" ht="13.5">
      <c r="A5298" s="202">
        <v>95639</v>
      </c>
      <c r="B5298" s="202" t="s">
        <v>3860</v>
      </c>
      <c r="C5298" s="202" t="s">
        <v>2</v>
      </c>
      <c r="D5298" s="369">
        <v>998.28</v>
      </c>
    </row>
    <row r="5299" spans="1:4" ht="13.5">
      <c r="A5299" s="202">
        <v>95641</v>
      </c>
      <c r="B5299" s="202" t="s">
        <v>3861</v>
      </c>
      <c r="C5299" s="202" t="s">
        <v>2</v>
      </c>
      <c r="D5299" s="369">
        <v>343.99</v>
      </c>
    </row>
    <row r="5300" spans="1:4" ht="13.5">
      <c r="A5300" s="202">
        <v>95642</v>
      </c>
      <c r="B5300" s="202" t="s">
        <v>3862</v>
      </c>
      <c r="C5300" s="202" t="s">
        <v>2</v>
      </c>
      <c r="D5300" s="369">
        <v>508.71</v>
      </c>
    </row>
    <row r="5301" spans="1:4" ht="13.5">
      <c r="A5301" s="202">
        <v>95643</v>
      </c>
      <c r="B5301" s="202" t="s">
        <v>3863</v>
      </c>
      <c r="C5301" s="202" t="s">
        <v>2</v>
      </c>
      <c r="D5301" s="369">
        <v>665.78</v>
      </c>
    </row>
    <row r="5302" spans="1:4" ht="13.5">
      <c r="A5302" s="202">
        <v>95644</v>
      </c>
      <c r="B5302" s="202" t="s">
        <v>3864</v>
      </c>
      <c r="C5302" s="202" t="s">
        <v>2</v>
      </c>
      <c r="D5302" s="369">
        <v>256.7</v>
      </c>
    </row>
    <row r="5303" spans="1:4" ht="13.5">
      <c r="A5303" s="202">
        <v>95645</v>
      </c>
      <c r="B5303" s="202" t="s">
        <v>3865</v>
      </c>
      <c r="C5303" s="202" t="s">
        <v>2</v>
      </c>
      <c r="D5303" s="369">
        <v>470.44</v>
      </c>
    </row>
    <row r="5304" spans="1:4" ht="13.5">
      <c r="A5304" s="202">
        <v>95646</v>
      </c>
      <c r="B5304" s="202" t="s">
        <v>3866</v>
      </c>
      <c r="C5304" s="202" t="s">
        <v>2</v>
      </c>
      <c r="D5304" s="369">
        <v>701.67</v>
      </c>
    </row>
    <row r="5305" spans="1:4" ht="13.5">
      <c r="A5305" s="202">
        <v>95647</v>
      </c>
      <c r="B5305" s="202" t="s">
        <v>3867</v>
      </c>
      <c r="C5305" s="202" t="s">
        <v>2</v>
      </c>
      <c r="D5305" s="369">
        <v>920.41</v>
      </c>
    </row>
    <row r="5306" spans="1:4" ht="13.5">
      <c r="A5306" s="202">
        <v>95648</v>
      </c>
      <c r="B5306" s="202" t="s">
        <v>18231</v>
      </c>
      <c r="C5306" s="202" t="s">
        <v>2</v>
      </c>
      <c r="D5306" s="369">
        <v>605.91</v>
      </c>
    </row>
    <row r="5307" spans="1:4" ht="13.5">
      <c r="A5307" s="202">
        <v>95649</v>
      </c>
      <c r="B5307" s="202" t="s">
        <v>18232</v>
      </c>
      <c r="C5307" s="202" t="s">
        <v>2</v>
      </c>
      <c r="D5307" s="370">
        <v>1042.3900000000001</v>
      </c>
    </row>
    <row r="5308" spans="1:4" ht="13.5">
      <c r="A5308" s="202">
        <v>95650</v>
      </c>
      <c r="B5308" s="202" t="s">
        <v>18233</v>
      </c>
      <c r="C5308" s="202" t="s">
        <v>2</v>
      </c>
      <c r="D5308" s="370">
        <v>1522.14</v>
      </c>
    </row>
    <row r="5309" spans="1:4" ht="13.5">
      <c r="A5309" s="202">
        <v>95651</v>
      </c>
      <c r="B5309" s="202" t="s">
        <v>18234</v>
      </c>
      <c r="C5309" s="202" t="s">
        <v>2</v>
      </c>
      <c r="D5309" s="370">
        <v>1976.34</v>
      </c>
    </row>
    <row r="5310" spans="1:4" ht="13.5">
      <c r="A5310" s="202">
        <v>95652</v>
      </c>
      <c r="B5310" s="202" t="s">
        <v>18235</v>
      </c>
      <c r="C5310" s="202" t="s">
        <v>2</v>
      </c>
      <c r="D5310" s="369">
        <v>754.67</v>
      </c>
    </row>
    <row r="5311" spans="1:4" ht="13.5">
      <c r="A5311" s="202">
        <v>95653</v>
      </c>
      <c r="B5311" s="202" t="s">
        <v>18236</v>
      </c>
      <c r="C5311" s="202" t="s">
        <v>2</v>
      </c>
      <c r="D5311" s="370">
        <v>1337.9</v>
      </c>
    </row>
    <row r="5312" spans="1:4" ht="13.5">
      <c r="A5312" s="202">
        <v>95654</v>
      </c>
      <c r="B5312" s="202" t="s">
        <v>18237</v>
      </c>
      <c r="C5312" s="202" t="s">
        <v>2</v>
      </c>
      <c r="D5312" s="370">
        <v>1970.38</v>
      </c>
    </row>
    <row r="5313" spans="1:4" ht="13.5">
      <c r="A5313" s="202">
        <v>95655</v>
      </c>
      <c r="B5313" s="202" t="s">
        <v>18238</v>
      </c>
      <c r="C5313" s="202" t="s">
        <v>2</v>
      </c>
      <c r="D5313" s="370">
        <v>2570.0100000000002</v>
      </c>
    </row>
    <row r="5314" spans="1:4" ht="13.5">
      <c r="A5314" s="202">
        <v>95657</v>
      </c>
      <c r="B5314" s="202" t="s">
        <v>18239</v>
      </c>
      <c r="C5314" s="202" t="s">
        <v>2</v>
      </c>
      <c r="D5314" s="369">
        <v>251.97</v>
      </c>
    </row>
    <row r="5315" spans="1:4" ht="13.5">
      <c r="A5315" s="202">
        <v>95658</v>
      </c>
      <c r="B5315" s="202" t="s">
        <v>18240</v>
      </c>
      <c r="C5315" s="202" t="s">
        <v>2</v>
      </c>
      <c r="D5315" s="369">
        <v>474.54</v>
      </c>
    </row>
    <row r="5316" spans="1:4" ht="13.5">
      <c r="A5316" s="202">
        <v>95659</v>
      </c>
      <c r="B5316" s="202" t="s">
        <v>18241</v>
      </c>
      <c r="C5316" s="202" t="s">
        <v>2</v>
      </c>
      <c r="D5316" s="369">
        <v>668.77</v>
      </c>
    </row>
    <row r="5317" spans="1:4" ht="13.5">
      <c r="A5317" s="202">
        <v>95660</v>
      </c>
      <c r="B5317" s="202" t="s">
        <v>18242</v>
      </c>
      <c r="C5317" s="202" t="s">
        <v>2</v>
      </c>
      <c r="D5317" s="369">
        <v>946.42</v>
      </c>
    </row>
    <row r="5318" spans="1:4" ht="13.5">
      <c r="A5318" s="202">
        <v>95661</v>
      </c>
      <c r="B5318" s="202" t="s">
        <v>18243</v>
      </c>
      <c r="C5318" s="202" t="s">
        <v>2</v>
      </c>
      <c r="D5318" s="369">
        <v>325.74</v>
      </c>
    </row>
    <row r="5319" spans="1:4" ht="13.5">
      <c r="A5319" s="202">
        <v>95662</v>
      </c>
      <c r="B5319" s="202" t="s">
        <v>18244</v>
      </c>
      <c r="C5319" s="202" t="s">
        <v>2</v>
      </c>
      <c r="D5319" s="369">
        <v>623.59</v>
      </c>
    </row>
    <row r="5320" spans="1:4" ht="13.5">
      <c r="A5320" s="202">
        <v>95663</v>
      </c>
      <c r="B5320" s="202" t="s">
        <v>18245</v>
      </c>
      <c r="C5320" s="202" t="s">
        <v>2</v>
      </c>
      <c r="D5320" s="369">
        <v>941.45</v>
      </c>
    </row>
    <row r="5321" spans="1:4" ht="13.5">
      <c r="A5321" s="202">
        <v>95664</v>
      </c>
      <c r="B5321" s="202" t="s">
        <v>18246</v>
      </c>
      <c r="C5321" s="202" t="s">
        <v>2</v>
      </c>
      <c r="D5321" s="370">
        <v>1240.6199999999999</v>
      </c>
    </row>
    <row r="5322" spans="1:4" ht="13.5">
      <c r="A5322" s="202">
        <v>95665</v>
      </c>
      <c r="B5322" s="202" t="s">
        <v>18247</v>
      </c>
      <c r="C5322" s="202" t="s">
        <v>2</v>
      </c>
      <c r="D5322" s="369">
        <v>263.45999999999998</v>
      </c>
    </row>
    <row r="5323" spans="1:4" ht="13.5">
      <c r="A5323" s="202">
        <v>95666</v>
      </c>
      <c r="B5323" s="202" t="s">
        <v>18248</v>
      </c>
      <c r="C5323" s="202" t="s">
        <v>2</v>
      </c>
      <c r="D5323" s="369">
        <v>501.93</v>
      </c>
    </row>
    <row r="5324" spans="1:4" ht="13.5">
      <c r="A5324" s="202">
        <v>95667</v>
      </c>
      <c r="B5324" s="202" t="s">
        <v>18249</v>
      </c>
      <c r="C5324" s="202" t="s">
        <v>2</v>
      </c>
      <c r="D5324" s="369">
        <v>750.93</v>
      </c>
    </row>
    <row r="5325" spans="1:4" ht="13.5">
      <c r="A5325" s="202">
        <v>95668</v>
      </c>
      <c r="B5325" s="202" t="s">
        <v>18250</v>
      </c>
      <c r="C5325" s="202" t="s">
        <v>2</v>
      </c>
      <c r="D5325" s="369">
        <v>985.49</v>
      </c>
    </row>
    <row r="5326" spans="1:4" ht="13.5">
      <c r="A5326" s="202">
        <v>95669</v>
      </c>
      <c r="B5326" s="202" t="s">
        <v>18251</v>
      </c>
      <c r="C5326" s="202" t="s">
        <v>2</v>
      </c>
      <c r="D5326" s="369">
        <v>347.96</v>
      </c>
    </row>
    <row r="5327" spans="1:4" ht="13.5">
      <c r="A5327" s="202">
        <v>95670</v>
      </c>
      <c r="B5327" s="202" t="s">
        <v>18252</v>
      </c>
      <c r="C5327" s="202" t="s">
        <v>2</v>
      </c>
      <c r="D5327" s="369">
        <v>649.32000000000005</v>
      </c>
    </row>
    <row r="5328" spans="1:4" ht="13.5">
      <c r="A5328" s="202">
        <v>95671</v>
      </c>
      <c r="B5328" s="202" t="s">
        <v>18253</v>
      </c>
      <c r="C5328" s="202" t="s">
        <v>2</v>
      </c>
      <c r="D5328" s="369">
        <v>975.39</v>
      </c>
    </row>
    <row r="5329" spans="1:4" ht="13.5">
      <c r="A5329" s="202">
        <v>95672</v>
      </c>
      <c r="B5329" s="202" t="s">
        <v>18254</v>
      </c>
      <c r="C5329" s="202" t="s">
        <v>2</v>
      </c>
      <c r="D5329" s="370">
        <v>1302.99</v>
      </c>
    </row>
    <row r="5330" spans="1:4" ht="13.5">
      <c r="A5330" s="202">
        <v>95673</v>
      </c>
      <c r="B5330" s="202" t="s">
        <v>3868</v>
      </c>
      <c r="C5330" s="202" t="s">
        <v>2</v>
      </c>
      <c r="D5330" s="369">
        <v>114.42</v>
      </c>
    </row>
    <row r="5331" spans="1:4" ht="13.5">
      <c r="A5331" s="202">
        <v>95674</v>
      </c>
      <c r="B5331" s="202" t="s">
        <v>3869</v>
      </c>
      <c r="C5331" s="202" t="s">
        <v>2</v>
      </c>
      <c r="D5331" s="369">
        <v>121.2</v>
      </c>
    </row>
    <row r="5332" spans="1:4" ht="13.5">
      <c r="A5332" s="202">
        <v>95675</v>
      </c>
      <c r="B5332" s="202" t="s">
        <v>3870</v>
      </c>
      <c r="C5332" s="202" t="s">
        <v>2</v>
      </c>
      <c r="D5332" s="369">
        <v>147.75</v>
      </c>
    </row>
    <row r="5333" spans="1:4" ht="13.5">
      <c r="A5333" s="202">
        <v>95676</v>
      </c>
      <c r="B5333" s="202" t="s">
        <v>3871</v>
      </c>
      <c r="C5333" s="202" t="s">
        <v>2</v>
      </c>
      <c r="D5333" s="369">
        <v>113.41</v>
      </c>
    </row>
    <row r="5334" spans="1:4" ht="13.5">
      <c r="A5334" s="202">
        <v>97741</v>
      </c>
      <c r="B5334" s="202" t="s">
        <v>3872</v>
      </c>
      <c r="C5334" s="202" t="s">
        <v>2</v>
      </c>
      <c r="D5334" s="369">
        <v>192.83</v>
      </c>
    </row>
    <row r="5335" spans="1:4" ht="13.5">
      <c r="A5335" s="202">
        <v>90436</v>
      </c>
      <c r="B5335" s="202" t="s">
        <v>19396</v>
      </c>
      <c r="C5335" s="202" t="s">
        <v>2</v>
      </c>
      <c r="D5335" s="369">
        <v>14.03</v>
      </c>
    </row>
    <row r="5336" spans="1:4" ht="13.5">
      <c r="A5336" s="202">
        <v>90437</v>
      </c>
      <c r="B5336" s="202" t="s">
        <v>19397</v>
      </c>
      <c r="C5336" s="202" t="s">
        <v>2</v>
      </c>
      <c r="D5336" s="369">
        <v>37.4</v>
      </c>
    </row>
    <row r="5337" spans="1:4" ht="13.5">
      <c r="A5337" s="202">
        <v>90438</v>
      </c>
      <c r="B5337" s="202" t="s">
        <v>19398</v>
      </c>
      <c r="C5337" s="202" t="s">
        <v>2</v>
      </c>
      <c r="D5337" s="369">
        <v>54.63</v>
      </c>
    </row>
    <row r="5338" spans="1:4" ht="13.5">
      <c r="A5338" s="202">
        <v>90439</v>
      </c>
      <c r="B5338" s="202" t="s">
        <v>19399</v>
      </c>
      <c r="C5338" s="202" t="s">
        <v>2</v>
      </c>
      <c r="D5338" s="369">
        <v>9.31</v>
      </c>
    </row>
    <row r="5339" spans="1:4" ht="13.5">
      <c r="A5339" s="202">
        <v>90440</v>
      </c>
      <c r="B5339" s="202" t="s">
        <v>19400</v>
      </c>
      <c r="C5339" s="202" t="s">
        <v>2</v>
      </c>
      <c r="D5339" s="369">
        <v>24.81</v>
      </c>
    </row>
    <row r="5340" spans="1:4" ht="13.5">
      <c r="A5340" s="202">
        <v>90441</v>
      </c>
      <c r="B5340" s="202" t="s">
        <v>19401</v>
      </c>
      <c r="C5340" s="202" t="s">
        <v>2</v>
      </c>
      <c r="D5340" s="369">
        <v>36.24</v>
      </c>
    </row>
    <row r="5341" spans="1:4" ht="13.5">
      <c r="A5341" s="202">
        <v>90443</v>
      </c>
      <c r="B5341" s="202" t="s">
        <v>19402</v>
      </c>
      <c r="C5341" s="202" t="s">
        <v>1</v>
      </c>
      <c r="D5341" s="369">
        <v>7.53</v>
      </c>
    </row>
    <row r="5342" spans="1:4" ht="13.5">
      <c r="A5342" s="202">
        <v>90444</v>
      </c>
      <c r="B5342" s="202" t="s">
        <v>19403</v>
      </c>
      <c r="C5342" s="202" t="s">
        <v>1</v>
      </c>
      <c r="D5342" s="369">
        <v>12.76</v>
      </c>
    </row>
    <row r="5343" spans="1:4" ht="13.5">
      <c r="A5343" s="202">
        <v>90445</v>
      </c>
      <c r="B5343" s="202" t="s">
        <v>19404</v>
      </c>
      <c r="C5343" s="202" t="s">
        <v>1</v>
      </c>
      <c r="D5343" s="369">
        <v>16.920000000000002</v>
      </c>
    </row>
    <row r="5344" spans="1:4" ht="13.5">
      <c r="A5344" s="202">
        <v>90446</v>
      </c>
      <c r="B5344" s="202" t="s">
        <v>19405</v>
      </c>
      <c r="C5344" s="202" t="s">
        <v>1</v>
      </c>
      <c r="D5344" s="369">
        <v>22.49</v>
      </c>
    </row>
    <row r="5345" spans="1:4" ht="13.5">
      <c r="A5345" s="202">
        <v>90447</v>
      </c>
      <c r="B5345" s="202" t="s">
        <v>19406</v>
      </c>
      <c r="C5345" s="202" t="s">
        <v>1</v>
      </c>
      <c r="D5345" s="369">
        <v>8.8800000000000008</v>
      </c>
    </row>
    <row r="5346" spans="1:4" ht="13.5">
      <c r="A5346" s="202">
        <v>90451</v>
      </c>
      <c r="B5346" s="202" t="s">
        <v>19407</v>
      </c>
      <c r="C5346" s="202" t="s">
        <v>2</v>
      </c>
      <c r="D5346" s="369">
        <v>5.83</v>
      </c>
    </row>
    <row r="5347" spans="1:4" ht="13.5">
      <c r="A5347" s="202">
        <v>90452</v>
      </c>
      <c r="B5347" s="202" t="s">
        <v>19408</v>
      </c>
      <c r="C5347" s="202" t="s">
        <v>2</v>
      </c>
      <c r="D5347" s="369">
        <v>19.25</v>
      </c>
    </row>
    <row r="5348" spans="1:4" ht="13.5">
      <c r="A5348" s="202">
        <v>90453</v>
      </c>
      <c r="B5348" s="202" t="s">
        <v>19409</v>
      </c>
      <c r="C5348" s="202" t="s">
        <v>2</v>
      </c>
      <c r="D5348" s="369">
        <v>4.4000000000000004</v>
      </c>
    </row>
    <row r="5349" spans="1:4" ht="13.5">
      <c r="A5349" s="202">
        <v>90454</v>
      </c>
      <c r="B5349" s="202" t="s">
        <v>19410</v>
      </c>
      <c r="C5349" s="202" t="s">
        <v>2</v>
      </c>
      <c r="D5349" s="369">
        <v>7.28</v>
      </c>
    </row>
    <row r="5350" spans="1:4" ht="13.5">
      <c r="A5350" s="202">
        <v>90455</v>
      </c>
      <c r="B5350" s="202" t="s">
        <v>19411</v>
      </c>
      <c r="C5350" s="202" t="s">
        <v>2</v>
      </c>
      <c r="D5350" s="369">
        <v>9</v>
      </c>
    </row>
    <row r="5351" spans="1:4" ht="13.5">
      <c r="A5351" s="202">
        <v>90456</v>
      </c>
      <c r="B5351" s="202" t="s">
        <v>19412</v>
      </c>
      <c r="C5351" s="202" t="s">
        <v>2</v>
      </c>
      <c r="D5351" s="369">
        <v>5.88</v>
      </c>
    </row>
    <row r="5352" spans="1:4" ht="13.5">
      <c r="A5352" s="202">
        <v>90457</v>
      </c>
      <c r="B5352" s="202" t="s">
        <v>19413</v>
      </c>
      <c r="C5352" s="202" t="s">
        <v>2</v>
      </c>
      <c r="D5352" s="369">
        <v>13.43</v>
      </c>
    </row>
    <row r="5353" spans="1:4" ht="13.5">
      <c r="A5353" s="202">
        <v>90458</v>
      </c>
      <c r="B5353" s="202" t="s">
        <v>19414</v>
      </c>
      <c r="C5353" s="202" t="s">
        <v>2</v>
      </c>
      <c r="D5353" s="369">
        <v>38.32</v>
      </c>
    </row>
    <row r="5354" spans="1:4" ht="13.5">
      <c r="A5354" s="202">
        <v>90459</v>
      </c>
      <c r="B5354" s="202" t="s">
        <v>19415</v>
      </c>
      <c r="C5354" s="202" t="s">
        <v>2</v>
      </c>
      <c r="D5354" s="369">
        <v>46.01</v>
      </c>
    </row>
    <row r="5355" spans="1:4" ht="13.5">
      <c r="A5355" s="202">
        <v>90460</v>
      </c>
      <c r="B5355" s="202" t="s">
        <v>19416</v>
      </c>
      <c r="C5355" s="202" t="s">
        <v>1</v>
      </c>
      <c r="D5355" s="369">
        <v>25.69</v>
      </c>
    </row>
    <row r="5356" spans="1:4" ht="13.5">
      <c r="A5356" s="202">
        <v>90461</v>
      </c>
      <c r="B5356" s="202" t="s">
        <v>19417</v>
      </c>
      <c r="C5356" s="202" t="s">
        <v>1</v>
      </c>
      <c r="D5356" s="369">
        <v>18.739999999999998</v>
      </c>
    </row>
    <row r="5357" spans="1:4" ht="13.5">
      <c r="A5357" s="202">
        <v>90462</v>
      </c>
      <c r="B5357" s="202" t="s">
        <v>19418</v>
      </c>
      <c r="C5357" s="202" t="s">
        <v>1</v>
      </c>
      <c r="D5357" s="369">
        <v>4.58</v>
      </c>
    </row>
    <row r="5358" spans="1:4" ht="13.5">
      <c r="A5358" s="202">
        <v>90463</v>
      </c>
      <c r="B5358" s="202" t="s">
        <v>19419</v>
      </c>
      <c r="C5358" s="202" t="s">
        <v>1</v>
      </c>
      <c r="D5358" s="369">
        <v>3.8</v>
      </c>
    </row>
    <row r="5359" spans="1:4" ht="13.5">
      <c r="A5359" s="202">
        <v>90466</v>
      </c>
      <c r="B5359" s="202" t="s">
        <v>19420</v>
      </c>
      <c r="C5359" s="202" t="s">
        <v>1</v>
      </c>
      <c r="D5359" s="369">
        <v>14.31</v>
      </c>
    </row>
    <row r="5360" spans="1:4" ht="13.5">
      <c r="A5360" s="202">
        <v>90467</v>
      </c>
      <c r="B5360" s="202" t="s">
        <v>19421</v>
      </c>
      <c r="C5360" s="202" t="s">
        <v>1</v>
      </c>
      <c r="D5360" s="369">
        <v>21.51</v>
      </c>
    </row>
    <row r="5361" spans="1:4" ht="13.5">
      <c r="A5361" s="202">
        <v>90468</v>
      </c>
      <c r="B5361" s="202" t="s">
        <v>19422</v>
      </c>
      <c r="C5361" s="202" t="s">
        <v>1</v>
      </c>
      <c r="D5361" s="369">
        <v>6.97</v>
      </c>
    </row>
    <row r="5362" spans="1:4" ht="13.5">
      <c r="A5362" s="202">
        <v>90469</v>
      </c>
      <c r="B5362" s="202" t="s">
        <v>19423</v>
      </c>
      <c r="C5362" s="202" t="s">
        <v>1</v>
      </c>
      <c r="D5362" s="369">
        <v>10.59</v>
      </c>
    </row>
    <row r="5363" spans="1:4" ht="13.5">
      <c r="A5363" s="202">
        <v>90470</v>
      </c>
      <c r="B5363" s="202" t="s">
        <v>19424</v>
      </c>
      <c r="C5363" s="202" t="s">
        <v>1</v>
      </c>
      <c r="D5363" s="369">
        <v>14.04</v>
      </c>
    </row>
    <row r="5364" spans="1:4" ht="13.5">
      <c r="A5364" s="202">
        <v>91166</v>
      </c>
      <c r="B5364" s="202" t="s">
        <v>19425</v>
      </c>
      <c r="C5364" s="202" t="s">
        <v>1</v>
      </c>
      <c r="D5364" s="369">
        <v>4.25</v>
      </c>
    </row>
    <row r="5365" spans="1:4" ht="13.5">
      <c r="A5365" s="202">
        <v>91167</v>
      </c>
      <c r="B5365" s="202" t="s">
        <v>19426</v>
      </c>
      <c r="C5365" s="202" t="s">
        <v>1</v>
      </c>
      <c r="D5365" s="369">
        <v>9.7799999999999994</v>
      </c>
    </row>
    <row r="5366" spans="1:4" ht="13.5">
      <c r="A5366" s="202">
        <v>91170</v>
      </c>
      <c r="B5366" s="202" t="s">
        <v>19427</v>
      </c>
      <c r="C5366" s="202" t="s">
        <v>1</v>
      </c>
      <c r="D5366" s="369">
        <v>9.7799999999999994</v>
      </c>
    </row>
    <row r="5367" spans="1:4" ht="13.5">
      <c r="A5367" s="202">
        <v>91171</v>
      </c>
      <c r="B5367" s="202" t="s">
        <v>19428</v>
      </c>
      <c r="C5367" s="202" t="s">
        <v>1</v>
      </c>
      <c r="D5367" s="369">
        <v>15.94</v>
      </c>
    </row>
    <row r="5368" spans="1:4" ht="13.5">
      <c r="A5368" s="202">
        <v>91172</v>
      </c>
      <c r="B5368" s="202" t="s">
        <v>19429</v>
      </c>
      <c r="C5368" s="202" t="s">
        <v>1</v>
      </c>
      <c r="D5368" s="369">
        <v>18.38</v>
      </c>
    </row>
    <row r="5369" spans="1:4" ht="13.5">
      <c r="A5369" s="202">
        <v>91173</v>
      </c>
      <c r="B5369" s="202" t="s">
        <v>19430</v>
      </c>
      <c r="C5369" s="202" t="s">
        <v>1</v>
      </c>
      <c r="D5369" s="369">
        <v>3.65</v>
      </c>
    </row>
    <row r="5370" spans="1:4" ht="13.5">
      <c r="A5370" s="202">
        <v>91174</v>
      </c>
      <c r="B5370" s="202" t="s">
        <v>19431</v>
      </c>
      <c r="C5370" s="202" t="s">
        <v>1</v>
      </c>
      <c r="D5370" s="369">
        <v>6.37</v>
      </c>
    </row>
    <row r="5371" spans="1:4" ht="13.5">
      <c r="A5371" s="202">
        <v>91175</v>
      </c>
      <c r="B5371" s="202" t="s">
        <v>19432</v>
      </c>
      <c r="C5371" s="202" t="s">
        <v>1</v>
      </c>
      <c r="D5371" s="369">
        <v>9.92</v>
      </c>
    </row>
    <row r="5372" spans="1:4" ht="13.5">
      <c r="A5372" s="202">
        <v>91176</v>
      </c>
      <c r="B5372" s="202" t="s">
        <v>19433</v>
      </c>
      <c r="C5372" s="202" t="s">
        <v>1</v>
      </c>
      <c r="D5372" s="369">
        <v>16.350000000000001</v>
      </c>
    </row>
    <row r="5373" spans="1:4" ht="13.5">
      <c r="A5373" s="202">
        <v>91179</v>
      </c>
      <c r="B5373" s="202" t="s">
        <v>19434</v>
      </c>
      <c r="C5373" s="202" t="s">
        <v>1</v>
      </c>
      <c r="D5373" s="369">
        <v>16.350000000000001</v>
      </c>
    </row>
    <row r="5374" spans="1:4" ht="13.5">
      <c r="A5374" s="202">
        <v>91180</v>
      </c>
      <c r="B5374" s="202" t="s">
        <v>19435</v>
      </c>
      <c r="C5374" s="202" t="s">
        <v>1</v>
      </c>
      <c r="D5374" s="369">
        <v>21.81</v>
      </c>
    </row>
    <row r="5375" spans="1:4" ht="13.5">
      <c r="A5375" s="202">
        <v>91181</v>
      </c>
      <c r="B5375" s="202" t="s">
        <v>19436</v>
      </c>
      <c r="C5375" s="202" t="s">
        <v>1</v>
      </c>
      <c r="D5375" s="369">
        <v>22.88</v>
      </c>
    </row>
    <row r="5376" spans="1:4" ht="13.5">
      <c r="A5376" s="202">
        <v>91182</v>
      </c>
      <c r="B5376" s="202" t="s">
        <v>19437</v>
      </c>
      <c r="C5376" s="202" t="s">
        <v>1</v>
      </c>
      <c r="D5376" s="369">
        <v>23.65</v>
      </c>
    </row>
    <row r="5377" spans="1:4" ht="13.5">
      <c r="A5377" s="202">
        <v>91185</v>
      </c>
      <c r="B5377" s="202" t="s">
        <v>19438</v>
      </c>
      <c r="C5377" s="202" t="s">
        <v>1</v>
      </c>
      <c r="D5377" s="369">
        <v>23.65</v>
      </c>
    </row>
    <row r="5378" spans="1:4" ht="13.5">
      <c r="A5378" s="202">
        <v>91186</v>
      </c>
      <c r="B5378" s="202" t="s">
        <v>19439</v>
      </c>
      <c r="C5378" s="202" t="s">
        <v>1</v>
      </c>
      <c r="D5378" s="369">
        <v>25.97</v>
      </c>
    </row>
    <row r="5379" spans="1:4" ht="13.5">
      <c r="A5379" s="202">
        <v>91187</v>
      </c>
      <c r="B5379" s="202" t="s">
        <v>19440</v>
      </c>
      <c r="C5379" s="202" t="s">
        <v>1</v>
      </c>
      <c r="D5379" s="369">
        <v>23.28</v>
      </c>
    </row>
    <row r="5380" spans="1:4" ht="13.5">
      <c r="A5380" s="202">
        <v>91188</v>
      </c>
      <c r="B5380" s="202" t="s">
        <v>19441</v>
      </c>
      <c r="C5380" s="202" t="s">
        <v>2</v>
      </c>
      <c r="D5380" s="369">
        <v>12.73</v>
      </c>
    </row>
    <row r="5381" spans="1:4" ht="13.5">
      <c r="A5381" s="202">
        <v>91189</v>
      </c>
      <c r="B5381" s="202" t="s">
        <v>19442</v>
      </c>
      <c r="C5381" s="202" t="s">
        <v>2</v>
      </c>
      <c r="D5381" s="369">
        <v>70.349999999999994</v>
      </c>
    </row>
    <row r="5382" spans="1:4" ht="13.5">
      <c r="A5382" s="202">
        <v>91190</v>
      </c>
      <c r="B5382" s="202" t="s">
        <v>19443</v>
      </c>
      <c r="C5382" s="202" t="s">
        <v>2</v>
      </c>
      <c r="D5382" s="369">
        <v>9.76</v>
      </c>
    </row>
    <row r="5383" spans="1:4" ht="13.5">
      <c r="A5383" s="202">
        <v>91191</v>
      </c>
      <c r="B5383" s="202" t="s">
        <v>19444</v>
      </c>
      <c r="C5383" s="202" t="s">
        <v>2</v>
      </c>
      <c r="D5383" s="369">
        <v>13.41</v>
      </c>
    </row>
    <row r="5384" spans="1:4" ht="13.5">
      <c r="A5384" s="202">
        <v>91192</v>
      </c>
      <c r="B5384" s="202" t="s">
        <v>19445</v>
      </c>
      <c r="C5384" s="202" t="s">
        <v>2</v>
      </c>
      <c r="D5384" s="369">
        <v>19.93</v>
      </c>
    </row>
    <row r="5385" spans="1:4" ht="13.5">
      <c r="A5385" s="202">
        <v>91222</v>
      </c>
      <c r="B5385" s="202" t="s">
        <v>19446</v>
      </c>
      <c r="C5385" s="202" t="s">
        <v>1</v>
      </c>
      <c r="D5385" s="369">
        <v>8.3699999999999992</v>
      </c>
    </row>
    <row r="5386" spans="1:4" ht="13.5">
      <c r="A5386" s="202">
        <v>94480</v>
      </c>
      <c r="B5386" s="202" t="s">
        <v>3873</v>
      </c>
      <c r="C5386" s="202" t="s">
        <v>2</v>
      </c>
      <c r="D5386" s="370">
        <v>2900.63</v>
      </c>
    </row>
    <row r="5387" spans="1:4" ht="13.5">
      <c r="A5387" s="202">
        <v>94481</v>
      </c>
      <c r="B5387" s="202" t="s">
        <v>3874</v>
      </c>
      <c r="C5387" s="202" t="s">
        <v>2</v>
      </c>
      <c r="D5387" s="370">
        <v>2030.9</v>
      </c>
    </row>
    <row r="5388" spans="1:4" ht="13.5">
      <c r="A5388" s="202">
        <v>94482</v>
      </c>
      <c r="B5388" s="202" t="s">
        <v>3875</v>
      </c>
      <c r="C5388" s="202" t="s">
        <v>2</v>
      </c>
      <c r="D5388" s="370">
        <v>1596.57</v>
      </c>
    </row>
    <row r="5389" spans="1:4" ht="13.5">
      <c r="A5389" s="202">
        <v>94483</v>
      </c>
      <c r="B5389" s="202" t="s">
        <v>3876</v>
      </c>
      <c r="C5389" s="202" t="s">
        <v>2</v>
      </c>
      <c r="D5389" s="370">
        <v>1338.83</v>
      </c>
    </row>
    <row r="5390" spans="1:4" ht="13.5">
      <c r="A5390" s="202">
        <v>95541</v>
      </c>
      <c r="B5390" s="202" t="s">
        <v>19447</v>
      </c>
      <c r="C5390" s="202" t="s">
        <v>2</v>
      </c>
      <c r="D5390" s="369">
        <v>22.26</v>
      </c>
    </row>
    <row r="5391" spans="1:4" ht="13.5">
      <c r="A5391" s="202">
        <v>96559</v>
      </c>
      <c r="B5391" s="202" t="s">
        <v>19448</v>
      </c>
      <c r="C5391" s="202" t="s">
        <v>4</v>
      </c>
      <c r="D5391" s="369">
        <v>35.57</v>
      </c>
    </row>
    <row r="5392" spans="1:4" ht="13.5">
      <c r="A5392" s="202">
        <v>96560</v>
      </c>
      <c r="B5392" s="202" t="s">
        <v>19449</v>
      </c>
      <c r="C5392" s="202" t="s">
        <v>4</v>
      </c>
      <c r="D5392" s="369">
        <v>32.76</v>
      </c>
    </row>
    <row r="5393" spans="1:4" ht="13.5">
      <c r="A5393" s="202">
        <v>96562</v>
      </c>
      <c r="B5393" s="202" t="s">
        <v>19450</v>
      </c>
      <c r="C5393" s="202" t="s">
        <v>1</v>
      </c>
      <c r="D5393" s="369">
        <v>54.16</v>
      </c>
    </row>
    <row r="5394" spans="1:4" ht="13.5">
      <c r="A5394" s="202">
        <v>96563</v>
      </c>
      <c r="B5394" s="202" t="s">
        <v>19451</v>
      </c>
      <c r="C5394" s="202" t="s">
        <v>1</v>
      </c>
      <c r="D5394" s="369">
        <v>60.29</v>
      </c>
    </row>
    <row r="5395" spans="1:4" ht="13.5">
      <c r="A5395" s="202">
        <v>100128</v>
      </c>
      <c r="B5395" s="202" t="s">
        <v>18255</v>
      </c>
      <c r="C5395" s="202" t="s">
        <v>2</v>
      </c>
      <c r="D5395" s="370">
        <v>2310.3000000000002</v>
      </c>
    </row>
    <row r="5396" spans="1:4" ht="13.5">
      <c r="A5396" s="202">
        <v>101802</v>
      </c>
      <c r="B5396" s="202" t="s">
        <v>6192</v>
      </c>
      <c r="C5396" s="202" t="s">
        <v>2</v>
      </c>
      <c r="D5396" s="370">
        <v>1652.8</v>
      </c>
    </row>
    <row r="5397" spans="1:4" ht="13.5">
      <c r="A5397" s="202">
        <v>101803</v>
      </c>
      <c r="B5397" s="202" t="s">
        <v>6193</v>
      </c>
      <c r="C5397" s="202" t="s">
        <v>2</v>
      </c>
      <c r="D5397" s="370">
        <v>1054.69</v>
      </c>
    </row>
    <row r="5398" spans="1:4" ht="13.5">
      <c r="A5398" s="202">
        <v>101804</v>
      </c>
      <c r="B5398" s="202" t="s">
        <v>6194</v>
      </c>
      <c r="C5398" s="202" t="s">
        <v>2</v>
      </c>
      <c r="D5398" s="370">
        <v>1325.3</v>
      </c>
    </row>
    <row r="5399" spans="1:4" ht="13.5">
      <c r="A5399" s="202">
        <v>101805</v>
      </c>
      <c r="B5399" s="202" t="s">
        <v>6195</v>
      </c>
      <c r="C5399" s="202" t="s">
        <v>2</v>
      </c>
      <c r="D5399" s="370">
        <v>1688.82</v>
      </c>
    </row>
    <row r="5400" spans="1:4" ht="13.5">
      <c r="A5400" s="202">
        <v>102111</v>
      </c>
      <c r="B5400" s="202" t="s">
        <v>6196</v>
      </c>
      <c r="C5400" s="202" t="s">
        <v>2</v>
      </c>
      <c r="D5400" s="370">
        <v>1002.2</v>
      </c>
    </row>
    <row r="5401" spans="1:4" ht="13.5">
      <c r="A5401" s="202">
        <v>102112</v>
      </c>
      <c r="B5401" s="202" t="s">
        <v>6197</v>
      </c>
      <c r="C5401" s="202" t="s">
        <v>2</v>
      </c>
      <c r="D5401" s="369">
        <v>141.85</v>
      </c>
    </row>
    <row r="5402" spans="1:4" ht="13.5">
      <c r="A5402" s="202">
        <v>102113</v>
      </c>
      <c r="B5402" s="202" t="s">
        <v>6198</v>
      </c>
      <c r="C5402" s="202" t="s">
        <v>2</v>
      </c>
      <c r="D5402" s="370">
        <v>1595.6</v>
      </c>
    </row>
    <row r="5403" spans="1:4" ht="13.5">
      <c r="A5403" s="202">
        <v>102114</v>
      </c>
      <c r="B5403" s="202" t="s">
        <v>6199</v>
      </c>
      <c r="C5403" s="202" t="s">
        <v>2</v>
      </c>
      <c r="D5403" s="369">
        <v>145.34</v>
      </c>
    </row>
    <row r="5404" spans="1:4" ht="13.5">
      <c r="A5404" s="202">
        <v>102115</v>
      </c>
      <c r="B5404" s="202" t="s">
        <v>6200</v>
      </c>
      <c r="C5404" s="202" t="s">
        <v>2</v>
      </c>
      <c r="D5404" s="370">
        <v>2782.16</v>
      </c>
    </row>
    <row r="5405" spans="1:4" ht="13.5">
      <c r="A5405" s="202">
        <v>102116</v>
      </c>
      <c r="B5405" s="202" t="s">
        <v>6201</v>
      </c>
      <c r="C5405" s="202" t="s">
        <v>2</v>
      </c>
      <c r="D5405" s="370">
        <v>1704.26</v>
      </c>
    </row>
    <row r="5406" spans="1:4" ht="13.5">
      <c r="A5406" s="202">
        <v>102117</v>
      </c>
      <c r="B5406" s="202" t="s">
        <v>6202</v>
      </c>
      <c r="C5406" s="202" t="s">
        <v>2</v>
      </c>
      <c r="D5406" s="369">
        <v>149.58000000000001</v>
      </c>
    </row>
    <row r="5407" spans="1:4" ht="13.5">
      <c r="A5407" s="202">
        <v>102118</v>
      </c>
      <c r="B5407" s="202" t="s">
        <v>6203</v>
      </c>
      <c r="C5407" s="202" t="s">
        <v>2</v>
      </c>
      <c r="D5407" s="370">
        <v>2322.5</v>
      </c>
    </row>
    <row r="5408" spans="1:4" ht="13.5">
      <c r="A5408" s="202">
        <v>102119</v>
      </c>
      <c r="B5408" s="202" t="s">
        <v>6204</v>
      </c>
      <c r="C5408" s="202" t="s">
        <v>2</v>
      </c>
      <c r="D5408" s="369">
        <v>153.22999999999999</v>
      </c>
    </row>
    <row r="5409" spans="1:4" ht="13.5">
      <c r="A5409" s="202">
        <v>102121</v>
      </c>
      <c r="B5409" s="202" t="s">
        <v>6205</v>
      </c>
      <c r="C5409" s="202" t="s">
        <v>2</v>
      </c>
      <c r="D5409" s="369">
        <v>191.35</v>
      </c>
    </row>
    <row r="5410" spans="1:4" ht="13.5">
      <c r="A5410" s="202">
        <v>102122</v>
      </c>
      <c r="B5410" s="202" t="s">
        <v>6206</v>
      </c>
      <c r="C5410" s="202" t="s">
        <v>2</v>
      </c>
      <c r="D5410" s="370">
        <v>7852.91</v>
      </c>
    </row>
    <row r="5411" spans="1:4" ht="13.5">
      <c r="A5411" s="202">
        <v>102123</v>
      </c>
      <c r="B5411" s="202" t="s">
        <v>6207</v>
      </c>
      <c r="C5411" s="202" t="s">
        <v>2</v>
      </c>
      <c r="D5411" s="369">
        <v>202.22</v>
      </c>
    </row>
    <row r="5412" spans="1:4" ht="13.5">
      <c r="A5412" s="202">
        <v>102136</v>
      </c>
      <c r="B5412" s="202" t="s">
        <v>6208</v>
      </c>
      <c r="C5412" s="202" t="s">
        <v>2</v>
      </c>
      <c r="D5412" s="369">
        <v>77.83</v>
      </c>
    </row>
    <row r="5413" spans="1:4" ht="13.5">
      <c r="A5413" s="202">
        <v>102137</v>
      </c>
      <c r="B5413" s="202" t="s">
        <v>6209</v>
      </c>
      <c r="C5413" s="202" t="s">
        <v>2</v>
      </c>
      <c r="D5413" s="369">
        <v>81.23</v>
      </c>
    </row>
    <row r="5414" spans="1:4" ht="13.5">
      <c r="A5414" s="202">
        <v>102138</v>
      </c>
      <c r="B5414" s="202" t="s">
        <v>6210</v>
      </c>
      <c r="C5414" s="202" t="s">
        <v>2</v>
      </c>
      <c r="D5414" s="369">
        <v>219.9</v>
      </c>
    </row>
    <row r="5415" spans="1:4" ht="13.5">
      <c r="A5415" s="202">
        <v>103517</v>
      </c>
      <c r="B5415" s="202" t="s">
        <v>7534</v>
      </c>
      <c r="C5415" s="202" t="s">
        <v>2</v>
      </c>
      <c r="D5415" s="370">
        <v>3300.52</v>
      </c>
    </row>
    <row r="5416" spans="1:4" ht="13.5">
      <c r="A5416" s="202">
        <v>103519</v>
      </c>
      <c r="B5416" s="202" t="s">
        <v>7535</v>
      </c>
      <c r="C5416" s="202" t="s">
        <v>2</v>
      </c>
      <c r="D5416" s="369">
        <v>11.2</v>
      </c>
    </row>
    <row r="5417" spans="1:4" ht="13.5">
      <c r="A5417" s="202">
        <v>103520</v>
      </c>
      <c r="B5417" s="202" t="s">
        <v>7536</v>
      </c>
      <c r="C5417" s="202" t="s">
        <v>2</v>
      </c>
      <c r="D5417" s="370">
        <v>5439.56</v>
      </c>
    </row>
    <row r="5418" spans="1:4" ht="13.5">
      <c r="A5418" s="202">
        <v>103521</v>
      </c>
      <c r="B5418" s="202" t="s">
        <v>7537</v>
      </c>
      <c r="C5418" s="202" t="s">
        <v>2</v>
      </c>
      <c r="D5418" s="370">
        <v>7222.66</v>
      </c>
    </row>
    <row r="5419" spans="1:4" ht="13.5">
      <c r="A5419" s="202">
        <v>103522</v>
      </c>
      <c r="B5419" s="202" t="s">
        <v>7538</v>
      </c>
      <c r="C5419" s="202" t="s">
        <v>2</v>
      </c>
      <c r="D5419" s="370">
        <v>7357.07</v>
      </c>
    </row>
    <row r="5420" spans="1:4" ht="13.5">
      <c r="A5420" s="202">
        <v>103523</v>
      </c>
      <c r="B5420" s="202" t="s">
        <v>7539</v>
      </c>
      <c r="C5420" s="202" t="s">
        <v>2</v>
      </c>
      <c r="D5420" s="370">
        <v>11032.32</v>
      </c>
    </row>
    <row r="5421" spans="1:4" ht="13.5">
      <c r="A5421" s="202">
        <v>104660</v>
      </c>
      <c r="B5421" s="202" t="s">
        <v>19452</v>
      </c>
      <c r="C5421" s="202" t="s">
        <v>2</v>
      </c>
      <c r="D5421" s="370">
        <v>1453.67</v>
      </c>
    </row>
    <row r="5422" spans="1:4" ht="13.5">
      <c r="A5422" s="202">
        <v>104661</v>
      </c>
      <c r="B5422" s="202" t="s">
        <v>19453</v>
      </c>
      <c r="C5422" s="202" t="s">
        <v>2</v>
      </c>
      <c r="D5422" s="369">
        <v>630.55999999999995</v>
      </c>
    </row>
    <row r="5423" spans="1:4" ht="13.5">
      <c r="A5423" s="202">
        <v>104662</v>
      </c>
      <c r="B5423" s="202" t="s">
        <v>19454</v>
      </c>
      <c r="C5423" s="202" t="s">
        <v>2</v>
      </c>
      <c r="D5423" s="369">
        <v>448.15</v>
      </c>
    </row>
    <row r="5424" spans="1:4" ht="13.5">
      <c r="A5424" s="202">
        <v>104663</v>
      </c>
      <c r="B5424" s="202" t="s">
        <v>19455</v>
      </c>
      <c r="C5424" s="202" t="s">
        <v>2</v>
      </c>
      <c r="D5424" s="369">
        <v>558.5</v>
      </c>
    </row>
    <row r="5425" spans="1:4" ht="13.5">
      <c r="A5425" s="202">
        <v>104664</v>
      </c>
      <c r="B5425" s="202" t="s">
        <v>19456</v>
      </c>
      <c r="C5425" s="202" t="s">
        <v>2</v>
      </c>
      <c r="D5425" s="369">
        <v>172.79</v>
      </c>
    </row>
    <row r="5426" spans="1:4" ht="13.5">
      <c r="A5426" s="202">
        <v>104665</v>
      </c>
      <c r="B5426" s="202" t="s">
        <v>19457</v>
      </c>
      <c r="C5426" s="202" t="s">
        <v>2</v>
      </c>
      <c r="D5426" s="369">
        <v>720.68</v>
      </c>
    </row>
    <row r="5427" spans="1:4" ht="13.5">
      <c r="A5427" s="202">
        <v>104666</v>
      </c>
      <c r="B5427" s="202" t="s">
        <v>19458</v>
      </c>
      <c r="C5427" s="202" t="s">
        <v>2</v>
      </c>
      <c r="D5427" s="369">
        <v>343.95</v>
      </c>
    </row>
    <row r="5428" spans="1:4" ht="13.5">
      <c r="A5428" s="202">
        <v>104667</v>
      </c>
      <c r="B5428" s="202" t="s">
        <v>19459</v>
      </c>
      <c r="C5428" s="202" t="s">
        <v>2</v>
      </c>
      <c r="D5428" s="369">
        <v>148.77000000000001</v>
      </c>
    </row>
    <row r="5429" spans="1:4" ht="13.5">
      <c r="A5429" s="202">
        <v>104668</v>
      </c>
      <c r="B5429" s="202" t="s">
        <v>19460</v>
      </c>
      <c r="C5429" s="202" t="s">
        <v>19461</v>
      </c>
      <c r="D5429" s="369">
        <v>165.73</v>
      </c>
    </row>
    <row r="5430" spans="1:4" ht="13.5">
      <c r="A5430" s="202">
        <v>104669</v>
      </c>
      <c r="B5430" s="202" t="s">
        <v>19462</v>
      </c>
      <c r="C5430" s="202" t="s">
        <v>19461</v>
      </c>
      <c r="D5430" s="369">
        <v>194.8</v>
      </c>
    </row>
    <row r="5431" spans="1:4" ht="13.5">
      <c r="A5431" s="202">
        <v>104670</v>
      </c>
      <c r="B5431" s="202" t="s">
        <v>19463</v>
      </c>
      <c r="C5431" s="202" t="s">
        <v>19461</v>
      </c>
      <c r="D5431" s="369">
        <v>289.93</v>
      </c>
    </row>
    <row r="5432" spans="1:4" ht="13.5">
      <c r="A5432" s="202">
        <v>104671</v>
      </c>
      <c r="B5432" s="202" t="s">
        <v>19464</v>
      </c>
      <c r="C5432" s="202" t="s">
        <v>2</v>
      </c>
      <c r="D5432" s="370">
        <v>1303.3699999999999</v>
      </c>
    </row>
    <row r="5433" spans="1:4" ht="13.5">
      <c r="A5433" s="202">
        <v>104672</v>
      </c>
      <c r="B5433" s="202" t="s">
        <v>19465</v>
      </c>
      <c r="C5433" s="202" t="s">
        <v>2</v>
      </c>
      <c r="D5433" s="369">
        <v>470.61</v>
      </c>
    </row>
    <row r="5434" spans="1:4" ht="13.5">
      <c r="A5434" s="202">
        <v>104673</v>
      </c>
      <c r="B5434" s="202" t="s">
        <v>19466</v>
      </c>
      <c r="C5434" s="202" t="s">
        <v>2</v>
      </c>
      <c r="D5434" s="369">
        <v>800.1</v>
      </c>
    </row>
    <row r="5435" spans="1:4" ht="13.5">
      <c r="A5435" s="202">
        <v>104674</v>
      </c>
      <c r="B5435" s="202" t="s">
        <v>19467</v>
      </c>
      <c r="C5435" s="202" t="s">
        <v>2</v>
      </c>
      <c r="D5435" s="369">
        <v>289.14999999999998</v>
      </c>
    </row>
    <row r="5436" spans="1:4" ht="13.5">
      <c r="A5436" s="202">
        <v>104675</v>
      </c>
      <c r="B5436" s="202" t="s">
        <v>19468</v>
      </c>
      <c r="C5436" s="202" t="s">
        <v>19469</v>
      </c>
      <c r="D5436" s="369">
        <v>2.36</v>
      </c>
    </row>
    <row r="5437" spans="1:4" ht="13.5">
      <c r="A5437" s="202">
        <v>104676</v>
      </c>
      <c r="B5437" s="202" t="s">
        <v>19470</v>
      </c>
      <c r="C5437" s="202" t="s">
        <v>2</v>
      </c>
      <c r="D5437" s="369">
        <v>435.44</v>
      </c>
    </row>
    <row r="5438" spans="1:4" ht="13.5">
      <c r="A5438" s="202">
        <v>104677</v>
      </c>
      <c r="B5438" s="202" t="s">
        <v>19471</v>
      </c>
      <c r="C5438" s="202" t="s">
        <v>2</v>
      </c>
      <c r="D5438" s="369">
        <v>730.76</v>
      </c>
    </row>
    <row r="5439" spans="1:4" ht="13.5">
      <c r="A5439" s="202">
        <v>104678</v>
      </c>
      <c r="B5439" s="202" t="s">
        <v>19472</v>
      </c>
      <c r="C5439" s="202" t="s">
        <v>2</v>
      </c>
      <c r="D5439" s="369">
        <v>168.43</v>
      </c>
    </row>
    <row r="5440" spans="1:4" ht="13.5">
      <c r="A5440" s="202">
        <v>104679</v>
      </c>
      <c r="B5440" s="202" t="s">
        <v>19473</v>
      </c>
      <c r="C5440" s="202" t="s">
        <v>2</v>
      </c>
      <c r="D5440" s="369">
        <v>178.82</v>
      </c>
    </row>
    <row r="5441" spans="1:4" ht="13.5">
      <c r="A5441" s="202">
        <v>104680</v>
      </c>
      <c r="B5441" s="202" t="s">
        <v>19474</v>
      </c>
      <c r="C5441" s="202" t="s">
        <v>2</v>
      </c>
      <c r="D5441" s="369">
        <v>185.71</v>
      </c>
    </row>
    <row r="5442" spans="1:4" ht="13.5">
      <c r="A5442" s="202">
        <v>104681</v>
      </c>
      <c r="B5442" s="202" t="s">
        <v>19475</v>
      </c>
      <c r="C5442" s="202" t="s">
        <v>2</v>
      </c>
      <c r="D5442" s="369">
        <v>137.36000000000001</v>
      </c>
    </row>
    <row r="5443" spans="1:4" ht="13.5">
      <c r="A5443" s="202">
        <v>104682</v>
      </c>
      <c r="B5443" s="202" t="s">
        <v>19476</v>
      </c>
      <c r="C5443" s="202" t="s">
        <v>2</v>
      </c>
      <c r="D5443" s="369">
        <v>715.88</v>
      </c>
    </row>
    <row r="5444" spans="1:4" ht="13.5">
      <c r="A5444" s="202">
        <v>104683</v>
      </c>
      <c r="B5444" s="202" t="s">
        <v>19477</v>
      </c>
      <c r="C5444" s="202" t="s">
        <v>2</v>
      </c>
      <c r="D5444" s="369">
        <v>114.66</v>
      </c>
    </row>
    <row r="5445" spans="1:4" ht="13.5">
      <c r="A5445" s="202">
        <v>104767</v>
      </c>
      <c r="B5445" s="202" t="s">
        <v>19478</v>
      </c>
      <c r="C5445" s="202" t="s">
        <v>2</v>
      </c>
      <c r="D5445" s="369">
        <v>0.57999999999999996</v>
      </c>
    </row>
    <row r="5446" spans="1:4" ht="13.5">
      <c r="A5446" s="202">
        <v>104769</v>
      </c>
      <c r="B5446" s="202" t="s">
        <v>19479</v>
      </c>
      <c r="C5446" s="202" t="s">
        <v>2</v>
      </c>
      <c r="D5446" s="369">
        <v>1.58</v>
      </c>
    </row>
    <row r="5447" spans="1:4" ht="13.5">
      <c r="A5447" s="202">
        <v>104771</v>
      </c>
      <c r="B5447" s="202" t="s">
        <v>19480</v>
      </c>
      <c r="C5447" s="202" t="s">
        <v>2</v>
      </c>
      <c r="D5447" s="369">
        <v>2.3199999999999998</v>
      </c>
    </row>
    <row r="5448" spans="1:4" ht="13.5">
      <c r="A5448" s="202">
        <v>104773</v>
      </c>
      <c r="B5448" s="202" t="s">
        <v>19481</v>
      </c>
      <c r="C5448" s="202" t="s">
        <v>2</v>
      </c>
      <c r="D5448" s="369">
        <v>2.0499999999999998</v>
      </c>
    </row>
    <row r="5449" spans="1:4" ht="13.5">
      <c r="A5449" s="202">
        <v>104775</v>
      </c>
      <c r="B5449" s="202" t="s">
        <v>19482</v>
      </c>
      <c r="C5449" s="202" t="s">
        <v>2</v>
      </c>
      <c r="D5449" s="369">
        <v>5.51</v>
      </c>
    </row>
    <row r="5450" spans="1:4" ht="13.5">
      <c r="A5450" s="202">
        <v>104777</v>
      </c>
      <c r="B5450" s="202" t="s">
        <v>19483</v>
      </c>
      <c r="C5450" s="202" t="s">
        <v>2</v>
      </c>
      <c r="D5450" s="369">
        <v>8.0500000000000007</v>
      </c>
    </row>
    <row r="5451" spans="1:4" ht="13.5">
      <c r="A5451" s="202">
        <v>104779</v>
      </c>
      <c r="B5451" s="202" t="s">
        <v>19484</v>
      </c>
      <c r="C5451" s="202" t="s">
        <v>1</v>
      </c>
      <c r="D5451" s="369">
        <v>6.8</v>
      </c>
    </row>
    <row r="5452" spans="1:4" ht="13.5">
      <c r="A5452" s="202">
        <v>104781</v>
      </c>
      <c r="B5452" s="202" t="s">
        <v>19485</v>
      </c>
      <c r="C5452" s="202" t="s">
        <v>1</v>
      </c>
      <c r="D5452" s="369">
        <v>7.86</v>
      </c>
    </row>
    <row r="5453" spans="1:4" ht="13.5">
      <c r="A5453" s="202">
        <v>104782</v>
      </c>
      <c r="B5453" s="202" t="s">
        <v>19486</v>
      </c>
      <c r="C5453" s="202" t="s">
        <v>2</v>
      </c>
      <c r="D5453" s="369">
        <v>74.87</v>
      </c>
    </row>
    <row r="5454" spans="1:4" ht="13.5">
      <c r="A5454" s="202">
        <v>104783</v>
      </c>
      <c r="B5454" s="202" t="s">
        <v>19487</v>
      </c>
      <c r="C5454" s="202" t="s">
        <v>2</v>
      </c>
      <c r="D5454" s="369">
        <v>5.75</v>
      </c>
    </row>
    <row r="5455" spans="1:4" ht="13.5">
      <c r="A5455" s="202">
        <v>104784</v>
      </c>
      <c r="B5455" s="202" t="s">
        <v>19488</v>
      </c>
      <c r="C5455" s="202" t="s">
        <v>2</v>
      </c>
      <c r="D5455" s="369">
        <v>16.32</v>
      </c>
    </row>
    <row r="5456" spans="1:4" ht="13.5">
      <c r="A5456" s="202">
        <v>104786</v>
      </c>
      <c r="B5456" s="202" t="s">
        <v>19489</v>
      </c>
      <c r="C5456" s="202" t="s">
        <v>1</v>
      </c>
      <c r="D5456" s="369">
        <v>6.19</v>
      </c>
    </row>
    <row r="5457" spans="1:4" ht="13.5">
      <c r="A5457" s="202">
        <v>104787</v>
      </c>
      <c r="B5457" s="202" t="s">
        <v>19490</v>
      </c>
      <c r="C5457" s="202" t="s">
        <v>1</v>
      </c>
      <c r="D5457" s="369">
        <v>8.2100000000000009</v>
      </c>
    </row>
    <row r="5458" spans="1:4" ht="13.5">
      <c r="A5458" s="202">
        <v>104788</v>
      </c>
      <c r="B5458" s="202" t="s">
        <v>19491</v>
      </c>
      <c r="C5458" s="202" t="s">
        <v>1</v>
      </c>
      <c r="D5458" s="369">
        <v>10.9</v>
      </c>
    </row>
    <row r="5459" spans="1:4" ht="13.5">
      <c r="A5459" s="202">
        <v>104031</v>
      </c>
      <c r="B5459" s="202" t="s">
        <v>12929</v>
      </c>
      <c r="C5459" s="202" t="s">
        <v>2</v>
      </c>
      <c r="D5459" s="369">
        <v>17.420000000000002</v>
      </c>
    </row>
    <row r="5460" spans="1:4" ht="13.5">
      <c r="A5460" s="202">
        <v>104032</v>
      </c>
      <c r="B5460" s="202" t="s">
        <v>12930</v>
      </c>
      <c r="C5460" s="202" t="s">
        <v>2</v>
      </c>
      <c r="D5460" s="369">
        <v>21.57</v>
      </c>
    </row>
    <row r="5461" spans="1:4" ht="13.5">
      <c r="A5461" s="202">
        <v>104033</v>
      </c>
      <c r="B5461" s="202" t="s">
        <v>12931</v>
      </c>
      <c r="C5461" s="202" t="s">
        <v>2</v>
      </c>
      <c r="D5461" s="369">
        <v>19.829999999999998</v>
      </c>
    </row>
    <row r="5462" spans="1:4" ht="13.5">
      <c r="A5462" s="202">
        <v>104034</v>
      </c>
      <c r="B5462" s="202" t="s">
        <v>12932</v>
      </c>
      <c r="C5462" s="202" t="s">
        <v>2</v>
      </c>
      <c r="D5462" s="369">
        <v>25.42</v>
      </c>
    </row>
    <row r="5463" spans="1:4" ht="13.5">
      <c r="A5463" s="202">
        <v>104035</v>
      </c>
      <c r="B5463" s="202" t="s">
        <v>12933</v>
      </c>
      <c r="C5463" s="202" t="s">
        <v>2</v>
      </c>
      <c r="D5463" s="369">
        <v>37.119999999999997</v>
      </c>
    </row>
    <row r="5464" spans="1:4" ht="13.5">
      <c r="A5464" s="202">
        <v>104036</v>
      </c>
      <c r="B5464" s="202" t="s">
        <v>12934</v>
      </c>
      <c r="C5464" s="202" t="s">
        <v>2</v>
      </c>
      <c r="D5464" s="369">
        <v>38.299999999999997</v>
      </c>
    </row>
    <row r="5465" spans="1:4" ht="13.5">
      <c r="A5465" s="202">
        <v>104039</v>
      </c>
      <c r="B5465" s="202" t="s">
        <v>12935</v>
      </c>
      <c r="C5465" s="202" t="s">
        <v>2</v>
      </c>
      <c r="D5465" s="369">
        <v>71.78</v>
      </c>
    </row>
    <row r="5466" spans="1:4" ht="13.5">
      <c r="A5466" s="202">
        <v>104043</v>
      </c>
      <c r="B5466" s="202" t="s">
        <v>12936</v>
      </c>
      <c r="C5466" s="202" t="s">
        <v>2</v>
      </c>
      <c r="D5466" s="369">
        <v>8.24</v>
      </c>
    </row>
    <row r="5467" spans="1:4" ht="13.5">
      <c r="A5467" s="202">
        <v>104044</v>
      </c>
      <c r="B5467" s="202" t="s">
        <v>12937</v>
      </c>
      <c r="C5467" s="202" t="s">
        <v>2</v>
      </c>
      <c r="D5467" s="369">
        <v>8.75</v>
      </c>
    </row>
    <row r="5468" spans="1:4" ht="13.5">
      <c r="A5468" s="202">
        <v>104045</v>
      </c>
      <c r="B5468" s="202" t="s">
        <v>12938</v>
      </c>
      <c r="C5468" s="202" t="s">
        <v>2</v>
      </c>
      <c r="D5468" s="369">
        <v>13.73</v>
      </c>
    </row>
    <row r="5469" spans="1:4" ht="13.5">
      <c r="A5469" s="202">
        <v>104046</v>
      </c>
      <c r="B5469" s="202" t="s">
        <v>12939</v>
      </c>
      <c r="C5469" s="202" t="s">
        <v>2</v>
      </c>
      <c r="D5469" s="369">
        <v>7.87</v>
      </c>
    </row>
    <row r="5470" spans="1:4" ht="13.5">
      <c r="A5470" s="202">
        <v>104047</v>
      </c>
      <c r="B5470" s="202" t="s">
        <v>12940</v>
      </c>
      <c r="C5470" s="202" t="s">
        <v>2</v>
      </c>
      <c r="D5470" s="369">
        <v>9.1199999999999992</v>
      </c>
    </row>
    <row r="5471" spans="1:4" ht="13.5">
      <c r="A5471" s="202">
        <v>104048</v>
      </c>
      <c r="B5471" s="202" t="s">
        <v>12941</v>
      </c>
      <c r="C5471" s="202" t="s">
        <v>2</v>
      </c>
      <c r="D5471" s="369">
        <v>13.4</v>
      </c>
    </row>
    <row r="5472" spans="1:4" ht="13.5">
      <c r="A5472" s="202">
        <v>104049</v>
      </c>
      <c r="B5472" s="202" t="s">
        <v>12942</v>
      </c>
      <c r="C5472" s="202" t="s">
        <v>2</v>
      </c>
      <c r="D5472" s="369">
        <v>5.98</v>
      </c>
    </row>
    <row r="5473" spans="1:4" ht="13.5">
      <c r="A5473" s="202">
        <v>104050</v>
      </c>
      <c r="B5473" s="202" t="s">
        <v>12943</v>
      </c>
      <c r="C5473" s="202" t="s">
        <v>2</v>
      </c>
      <c r="D5473" s="369">
        <v>9.24</v>
      </c>
    </row>
    <row r="5474" spans="1:4" ht="13.5">
      <c r="A5474" s="202">
        <v>104051</v>
      </c>
      <c r="B5474" s="202" t="s">
        <v>12944</v>
      </c>
      <c r="C5474" s="202" t="s">
        <v>2</v>
      </c>
      <c r="D5474" s="369">
        <v>7.36</v>
      </c>
    </row>
    <row r="5475" spans="1:4" ht="13.5">
      <c r="A5475" s="202">
        <v>104052</v>
      </c>
      <c r="B5475" s="202" t="s">
        <v>12945</v>
      </c>
      <c r="C5475" s="202" t="s">
        <v>2</v>
      </c>
      <c r="D5475" s="369">
        <v>10.31</v>
      </c>
    </row>
    <row r="5476" spans="1:4" ht="13.5">
      <c r="A5476" s="202">
        <v>104053</v>
      </c>
      <c r="B5476" s="202" t="s">
        <v>12946</v>
      </c>
      <c r="C5476" s="202" t="s">
        <v>2</v>
      </c>
      <c r="D5476" s="369">
        <v>8.57</v>
      </c>
    </row>
    <row r="5477" spans="1:4" ht="13.5">
      <c r="A5477" s="202">
        <v>104054</v>
      </c>
      <c r="B5477" s="202" t="s">
        <v>12947</v>
      </c>
      <c r="C5477" s="202" t="s">
        <v>2</v>
      </c>
      <c r="D5477" s="369">
        <v>17</v>
      </c>
    </row>
    <row r="5478" spans="1:4" ht="13.5">
      <c r="A5478" s="202">
        <v>104055</v>
      </c>
      <c r="B5478" s="202" t="s">
        <v>12948</v>
      </c>
      <c r="C5478" s="202" t="s">
        <v>2</v>
      </c>
      <c r="D5478" s="369">
        <v>20.18</v>
      </c>
    </row>
    <row r="5479" spans="1:4" ht="13.5">
      <c r="A5479" s="202">
        <v>104056</v>
      </c>
      <c r="B5479" s="202" t="s">
        <v>12949</v>
      </c>
      <c r="C5479" s="202" t="s">
        <v>2</v>
      </c>
      <c r="D5479" s="369">
        <v>30.82</v>
      </c>
    </row>
    <row r="5480" spans="1:4" ht="13.5">
      <c r="A5480" s="202">
        <v>104058</v>
      </c>
      <c r="B5480" s="202" t="s">
        <v>12950</v>
      </c>
      <c r="C5480" s="202" t="s">
        <v>2</v>
      </c>
      <c r="D5480" s="369">
        <v>7.49</v>
      </c>
    </row>
    <row r="5481" spans="1:4" ht="13.5">
      <c r="A5481" s="202">
        <v>104059</v>
      </c>
      <c r="B5481" s="202" t="s">
        <v>12951</v>
      </c>
      <c r="C5481" s="202" t="s">
        <v>2</v>
      </c>
      <c r="D5481" s="369">
        <v>12.58</v>
      </c>
    </row>
    <row r="5482" spans="1:4" ht="13.5">
      <c r="A5482" s="202">
        <v>104060</v>
      </c>
      <c r="B5482" s="202" t="s">
        <v>12952</v>
      </c>
      <c r="C5482" s="202" t="s">
        <v>1</v>
      </c>
      <c r="D5482" s="369">
        <v>8.73</v>
      </c>
    </row>
    <row r="5483" spans="1:4" ht="13.5">
      <c r="A5483" s="202">
        <v>104061</v>
      </c>
      <c r="B5483" s="202" t="s">
        <v>12953</v>
      </c>
      <c r="C5483" s="202" t="s">
        <v>1</v>
      </c>
      <c r="D5483" s="369">
        <v>15.66</v>
      </c>
    </row>
    <row r="5484" spans="1:4" ht="13.5">
      <c r="A5484" s="202">
        <v>104112</v>
      </c>
      <c r="B5484" s="202" t="s">
        <v>19492</v>
      </c>
      <c r="C5484" s="202" t="s">
        <v>2</v>
      </c>
      <c r="D5484" s="369">
        <v>153.79</v>
      </c>
    </row>
    <row r="5485" spans="1:4" ht="13.5">
      <c r="A5485" s="202">
        <v>104114</v>
      </c>
      <c r="B5485" s="202" t="s">
        <v>19493</v>
      </c>
      <c r="C5485" s="202" t="s">
        <v>2</v>
      </c>
      <c r="D5485" s="369">
        <v>224.57</v>
      </c>
    </row>
    <row r="5486" spans="1:4" ht="13.5">
      <c r="A5486" s="202">
        <v>104116</v>
      </c>
      <c r="B5486" s="202" t="s">
        <v>19494</v>
      </c>
      <c r="C5486" s="202" t="s">
        <v>2</v>
      </c>
      <c r="D5486" s="369">
        <v>295.33999999999997</v>
      </c>
    </row>
    <row r="5487" spans="1:4" ht="13.5">
      <c r="A5487" s="202">
        <v>104118</v>
      </c>
      <c r="B5487" s="202" t="s">
        <v>19495</v>
      </c>
      <c r="C5487" s="202" t="s">
        <v>2</v>
      </c>
      <c r="D5487" s="369">
        <v>253.68</v>
      </c>
    </row>
    <row r="5488" spans="1:4" ht="13.5">
      <c r="A5488" s="202">
        <v>104120</v>
      </c>
      <c r="B5488" s="202" t="s">
        <v>19496</v>
      </c>
      <c r="C5488" s="202" t="s">
        <v>2</v>
      </c>
      <c r="D5488" s="369">
        <v>393.84</v>
      </c>
    </row>
    <row r="5489" spans="1:4" ht="13.5">
      <c r="A5489" s="202">
        <v>104122</v>
      </c>
      <c r="B5489" s="202" t="s">
        <v>19497</v>
      </c>
      <c r="C5489" s="202" t="s">
        <v>2</v>
      </c>
      <c r="D5489" s="369">
        <v>534</v>
      </c>
    </row>
    <row r="5490" spans="1:4" ht="13.5">
      <c r="A5490" s="202">
        <v>104062</v>
      </c>
      <c r="B5490" s="202" t="s">
        <v>12954</v>
      </c>
      <c r="C5490" s="202" t="s">
        <v>2</v>
      </c>
      <c r="D5490" s="369">
        <v>100.26</v>
      </c>
    </row>
    <row r="5491" spans="1:4" ht="13.5">
      <c r="A5491" s="202">
        <v>104063</v>
      </c>
      <c r="B5491" s="202" t="s">
        <v>12955</v>
      </c>
      <c r="C5491" s="202" t="s">
        <v>2</v>
      </c>
      <c r="D5491" s="369">
        <v>95</v>
      </c>
    </row>
    <row r="5492" spans="1:4" ht="13.5">
      <c r="A5492" s="202">
        <v>104064</v>
      </c>
      <c r="B5492" s="202" t="s">
        <v>12956</v>
      </c>
      <c r="C5492" s="202" t="s">
        <v>2</v>
      </c>
      <c r="D5492" s="369">
        <v>249.31</v>
      </c>
    </row>
    <row r="5493" spans="1:4" ht="13.5">
      <c r="A5493" s="202">
        <v>104065</v>
      </c>
      <c r="B5493" s="202" t="s">
        <v>12957</v>
      </c>
      <c r="C5493" s="202" t="s">
        <v>2</v>
      </c>
      <c r="D5493" s="369">
        <v>209.76</v>
      </c>
    </row>
    <row r="5494" spans="1:4" ht="13.5">
      <c r="A5494" s="202">
        <v>104072</v>
      </c>
      <c r="B5494" s="202" t="s">
        <v>12958</v>
      </c>
      <c r="C5494" s="202" t="s">
        <v>2</v>
      </c>
      <c r="D5494" s="369">
        <v>376.7</v>
      </c>
    </row>
    <row r="5495" spans="1:4" ht="13.5">
      <c r="A5495" s="202">
        <v>104076</v>
      </c>
      <c r="B5495" s="202" t="s">
        <v>12959</v>
      </c>
      <c r="C5495" s="202" t="s">
        <v>2</v>
      </c>
      <c r="D5495" s="369">
        <v>60.92</v>
      </c>
    </row>
    <row r="5496" spans="1:4" ht="13.5">
      <c r="A5496" s="202">
        <v>104082</v>
      </c>
      <c r="B5496" s="202" t="s">
        <v>12960</v>
      </c>
      <c r="C5496" s="202" t="s">
        <v>2</v>
      </c>
      <c r="D5496" s="369">
        <v>40.159999999999997</v>
      </c>
    </row>
    <row r="5497" spans="1:4" ht="13.5">
      <c r="A5497" s="202">
        <v>104083</v>
      </c>
      <c r="B5497" s="202" t="s">
        <v>12961</v>
      </c>
      <c r="C5497" s="202" t="s">
        <v>2</v>
      </c>
      <c r="D5497" s="369">
        <v>99.32</v>
      </c>
    </row>
    <row r="5498" spans="1:4" ht="13.5">
      <c r="A5498" s="202">
        <v>104084</v>
      </c>
      <c r="B5498" s="202" t="s">
        <v>12962</v>
      </c>
      <c r="C5498" s="202" t="s">
        <v>2</v>
      </c>
      <c r="D5498" s="369">
        <v>114.23</v>
      </c>
    </row>
    <row r="5499" spans="1:4" ht="13.5">
      <c r="A5499" s="202">
        <v>104085</v>
      </c>
      <c r="B5499" s="202" t="s">
        <v>12963</v>
      </c>
      <c r="C5499" s="202" t="s">
        <v>1</v>
      </c>
      <c r="D5499" s="369">
        <v>73.98</v>
      </c>
    </row>
    <row r="5500" spans="1:4" ht="13.5">
      <c r="A5500" s="202">
        <v>104086</v>
      </c>
      <c r="B5500" s="202" t="s">
        <v>12964</v>
      </c>
      <c r="C5500" s="202" t="s">
        <v>1</v>
      </c>
      <c r="D5500" s="369">
        <v>135.94</v>
      </c>
    </row>
    <row r="5501" spans="1:4" ht="13.5">
      <c r="A5501" s="202">
        <v>104124</v>
      </c>
      <c r="B5501" s="202" t="s">
        <v>19498</v>
      </c>
      <c r="C5501" s="202" t="s">
        <v>2</v>
      </c>
      <c r="D5501" s="369">
        <v>425.71</v>
      </c>
    </row>
    <row r="5502" spans="1:4" ht="13.5">
      <c r="A5502" s="202">
        <v>104130</v>
      </c>
      <c r="B5502" s="202" t="s">
        <v>19499</v>
      </c>
      <c r="C5502" s="202" t="s">
        <v>2</v>
      </c>
      <c r="D5502" s="369">
        <v>644.32000000000005</v>
      </c>
    </row>
    <row r="5503" spans="1:4" ht="13.5">
      <c r="A5503" s="202">
        <v>104136</v>
      </c>
      <c r="B5503" s="202" t="s">
        <v>19500</v>
      </c>
      <c r="C5503" s="202" t="s">
        <v>2</v>
      </c>
      <c r="D5503" s="369">
        <v>864.04</v>
      </c>
    </row>
    <row r="5504" spans="1:4" ht="13.5">
      <c r="A5504" s="202">
        <v>104142</v>
      </c>
      <c r="B5504" s="202" t="s">
        <v>19501</v>
      </c>
      <c r="C5504" s="202" t="s">
        <v>2</v>
      </c>
      <c r="D5504" s="369">
        <v>571.87</v>
      </c>
    </row>
    <row r="5505" spans="1:4" ht="13.5">
      <c r="A5505" s="202">
        <v>104148</v>
      </c>
      <c r="B5505" s="202" t="s">
        <v>19502</v>
      </c>
      <c r="C5505" s="202" t="s">
        <v>2</v>
      </c>
      <c r="D5505" s="369">
        <v>887.71</v>
      </c>
    </row>
    <row r="5506" spans="1:4" ht="13.5">
      <c r="A5506" s="202">
        <v>104154</v>
      </c>
      <c r="B5506" s="202" t="s">
        <v>19503</v>
      </c>
      <c r="C5506" s="202" t="s">
        <v>2</v>
      </c>
      <c r="D5506" s="370">
        <v>1206.42</v>
      </c>
    </row>
    <row r="5507" spans="1:4" ht="13.5">
      <c r="A5507" s="202">
        <v>96520</v>
      </c>
      <c r="B5507" s="202" t="s">
        <v>7297</v>
      </c>
      <c r="C5507" s="202" t="s">
        <v>7</v>
      </c>
      <c r="D5507" s="369">
        <v>105.97</v>
      </c>
    </row>
    <row r="5508" spans="1:4" ht="13.5">
      <c r="A5508" s="202">
        <v>96521</v>
      </c>
      <c r="B5508" s="202" t="s">
        <v>7298</v>
      </c>
      <c r="C5508" s="202" t="s">
        <v>7</v>
      </c>
      <c r="D5508" s="369">
        <v>47.06</v>
      </c>
    </row>
    <row r="5509" spans="1:4" ht="13.5">
      <c r="A5509" s="202">
        <v>96522</v>
      </c>
      <c r="B5509" s="202" t="s">
        <v>7299</v>
      </c>
      <c r="C5509" s="202" t="s">
        <v>7</v>
      </c>
      <c r="D5509" s="369">
        <v>153.21</v>
      </c>
    </row>
    <row r="5510" spans="1:4" ht="13.5">
      <c r="A5510" s="202">
        <v>96523</v>
      </c>
      <c r="B5510" s="202" t="s">
        <v>7300</v>
      </c>
      <c r="C5510" s="202" t="s">
        <v>7</v>
      </c>
      <c r="D5510" s="369">
        <v>97.68</v>
      </c>
    </row>
    <row r="5511" spans="1:4" ht="13.5">
      <c r="A5511" s="202">
        <v>96524</v>
      </c>
      <c r="B5511" s="202" t="s">
        <v>7301</v>
      </c>
      <c r="C5511" s="202" t="s">
        <v>7</v>
      </c>
      <c r="D5511" s="369">
        <v>195.25</v>
      </c>
    </row>
    <row r="5512" spans="1:4" ht="13.5">
      <c r="A5512" s="202">
        <v>96525</v>
      </c>
      <c r="B5512" s="202" t="s">
        <v>7302</v>
      </c>
      <c r="C5512" s="202" t="s">
        <v>7</v>
      </c>
      <c r="D5512" s="369">
        <v>48.69</v>
      </c>
    </row>
    <row r="5513" spans="1:4" ht="13.5">
      <c r="A5513" s="202">
        <v>96526</v>
      </c>
      <c r="B5513" s="202" t="s">
        <v>7303</v>
      </c>
      <c r="C5513" s="202" t="s">
        <v>7</v>
      </c>
      <c r="D5513" s="369">
        <v>309.49</v>
      </c>
    </row>
    <row r="5514" spans="1:4" ht="13.5">
      <c r="A5514" s="202">
        <v>96527</v>
      </c>
      <c r="B5514" s="202" t="s">
        <v>7304</v>
      </c>
      <c r="C5514" s="202" t="s">
        <v>7</v>
      </c>
      <c r="D5514" s="369">
        <v>128.19999999999999</v>
      </c>
    </row>
    <row r="5515" spans="1:4" ht="13.5">
      <c r="A5515" s="202">
        <v>96528</v>
      </c>
      <c r="B5515" s="202" t="s">
        <v>3877</v>
      </c>
      <c r="C5515" s="202" t="s">
        <v>4</v>
      </c>
      <c r="D5515" s="369">
        <v>215.32</v>
      </c>
    </row>
    <row r="5516" spans="1:4" ht="13.5">
      <c r="A5516" s="202">
        <v>101114</v>
      </c>
      <c r="B5516" s="202" t="s">
        <v>5046</v>
      </c>
      <c r="C5516" s="202" t="s">
        <v>7</v>
      </c>
      <c r="D5516" s="369">
        <v>4.33</v>
      </c>
    </row>
    <row r="5517" spans="1:4" ht="13.5">
      <c r="A5517" s="202">
        <v>101115</v>
      </c>
      <c r="B5517" s="202" t="s">
        <v>5047</v>
      </c>
      <c r="C5517" s="202" t="s">
        <v>7</v>
      </c>
      <c r="D5517" s="369">
        <v>3.62</v>
      </c>
    </row>
    <row r="5518" spans="1:4" ht="13.5">
      <c r="A5518" s="202">
        <v>101116</v>
      </c>
      <c r="B5518" s="202" t="s">
        <v>5048</v>
      </c>
      <c r="C5518" s="202" t="s">
        <v>7</v>
      </c>
      <c r="D5518" s="369">
        <v>2.25</v>
      </c>
    </row>
    <row r="5519" spans="1:4" ht="13.5">
      <c r="A5519" s="202">
        <v>101117</v>
      </c>
      <c r="B5519" s="202" t="s">
        <v>5049</v>
      </c>
      <c r="C5519" s="202" t="s">
        <v>7</v>
      </c>
      <c r="D5519" s="369">
        <v>3.11</v>
      </c>
    </row>
    <row r="5520" spans="1:4" ht="13.5">
      <c r="A5520" s="202">
        <v>101118</v>
      </c>
      <c r="B5520" s="202" t="s">
        <v>5050</v>
      </c>
      <c r="C5520" s="202" t="s">
        <v>7</v>
      </c>
      <c r="D5520" s="369">
        <v>3.73</v>
      </c>
    </row>
    <row r="5521" spans="1:4" ht="13.5">
      <c r="A5521" s="202">
        <v>101119</v>
      </c>
      <c r="B5521" s="202" t="s">
        <v>5051</v>
      </c>
      <c r="C5521" s="202" t="s">
        <v>7</v>
      </c>
      <c r="D5521" s="369">
        <v>8.2899999999999991</v>
      </c>
    </row>
    <row r="5522" spans="1:4" ht="13.5">
      <c r="A5522" s="202">
        <v>101120</v>
      </c>
      <c r="B5522" s="202" t="s">
        <v>5052</v>
      </c>
      <c r="C5522" s="202" t="s">
        <v>7</v>
      </c>
      <c r="D5522" s="369">
        <v>6.93</v>
      </c>
    </row>
    <row r="5523" spans="1:4" ht="13.5">
      <c r="A5523" s="202">
        <v>101121</v>
      </c>
      <c r="B5523" s="202" t="s">
        <v>5053</v>
      </c>
      <c r="C5523" s="202" t="s">
        <v>7</v>
      </c>
      <c r="D5523" s="369">
        <v>4.33</v>
      </c>
    </row>
    <row r="5524" spans="1:4" ht="13.5">
      <c r="A5524" s="202">
        <v>101122</v>
      </c>
      <c r="B5524" s="202" t="s">
        <v>5054</v>
      </c>
      <c r="C5524" s="202" t="s">
        <v>7</v>
      </c>
      <c r="D5524" s="369">
        <v>5.94</v>
      </c>
    </row>
    <row r="5525" spans="1:4" ht="13.5">
      <c r="A5525" s="202">
        <v>101123</v>
      </c>
      <c r="B5525" s="202" t="s">
        <v>5055</v>
      </c>
      <c r="C5525" s="202" t="s">
        <v>7</v>
      </c>
      <c r="D5525" s="369">
        <v>7.12</v>
      </c>
    </row>
    <row r="5526" spans="1:4" ht="13.5">
      <c r="A5526" s="202">
        <v>101124</v>
      </c>
      <c r="B5526" s="202" t="s">
        <v>5056</v>
      </c>
      <c r="C5526" s="202" t="s">
        <v>7</v>
      </c>
      <c r="D5526" s="369">
        <v>15.33</v>
      </c>
    </row>
    <row r="5527" spans="1:4" ht="13.5">
      <c r="A5527" s="202">
        <v>101125</v>
      </c>
      <c r="B5527" s="202" t="s">
        <v>5057</v>
      </c>
      <c r="C5527" s="202" t="s">
        <v>7</v>
      </c>
      <c r="D5527" s="369">
        <v>14.62</v>
      </c>
    </row>
    <row r="5528" spans="1:4" ht="13.5">
      <c r="A5528" s="202">
        <v>101126</v>
      </c>
      <c r="B5528" s="202" t="s">
        <v>5058</v>
      </c>
      <c r="C5528" s="202" t="s">
        <v>7</v>
      </c>
      <c r="D5528" s="369">
        <v>13.25</v>
      </c>
    </row>
    <row r="5529" spans="1:4" ht="13.5">
      <c r="A5529" s="202">
        <v>101127</v>
      </c>
      <c r="B5529" s="202" t="s">
        <v>5059</v>
      </c>
      <c r="C5529" s="202" t="s">
        <v>7</v>
      </c>
      <c r="D5529" s="369">
        <v>14.11</v>
      </c>
    </row>
    <row r="5530" spans="1:4" ht="13.5">
      <c r="A5530" s="202">
        <v>101128</v>
      </c>
      <c r="B5530" s="202" t="s">
        <v>5060</v>
      </c>
      <c r="C5530" s="202" t="s">
        <v>7</v>
      </c>
      <c r="D5530" s="369">
        <v>14.73</v>
      </c>
    </row>
    <row r="5531" spans="1:4" ht="13.5">
      <c r="A5531" s="202">
        <v>101129</v>
      </c>
      <c r="B5531" s="202" t="s">
        <v>5061</v>
      </c>
      <c r="C5531" s="202" t="s">
        <v>7</v>
      </c>
      <c r="D5531" s="369">
        <v>19.73</v>
      </c>
    </row>
    <row r="5532" spans="1:4" ht="13.5">
      <c r="A5532" s="202">
        <v>101130</v>
      </c>
      <c r="B5532" s="202" t="s">
        <v>5062</v>
      </c>
      <c r="C5532" s="202" t="s">
        <v>7</v>
      </c>
      <c r="D5532" s="369">
        <v>18.37</v>
      </c>
    </row>
    <row r="5533" spans="1:4" ht="13.5">
      <c r="A5533" s="202">
        <v>101131</v>
      </c>
      <c r="B5533" s="202" t="s">
        <v>5063</v>
      </c>
      <c r="C5533" s="202" t="s">
        <v>7</v>
      </c>
      <c r="D5533" s="369">
        <v>15.77</v>
      </c>
    </row>
    <row r="5534" spans="1:4" ht="13.5">
      <c r="A5534" s="202">
        <v>101132</v>
      </c>
      <c r="B5534" s="202" t="s">
        <v>5064</v>
      </c>
      <c r="C5534" s="202" t="s">
        <v>7</v>
      </c>
      <c r="D5534" s="369">
        <v>17.38</v>
      </c>
    </row>
    <row r="5535" spans="1:4" ht="13.5">
      <c r="A5535" s="202">
        <v>101133</v>
      </c>
      <c r="B5535" s="202" t="s">
        <v>5065</v>
      </c>
      <c r="C5535" s="202" t="s">
        <v>7</v>
      </c>
      <c r="D5535" s="369">
        <v>18.559999999999999</v>
      </c>
    </row>
    <row r="5536" spans="1:4" ht="13.5">
      <c r="A5536" s="202">
        <v>101134</v>
      </c>
      <c r="B5536" s="202" t="s">
        <v>5066</v>
      </c>
      <c r="C5536" s="202" t="s">
        <v>7</v>
      </c>
      <c r="D5536" s="369">
        <v>15.98</v>
      </c>
    </row>
    <row r="5537" spans="1:4" ht="13.5">
      <c r="A5537" s="202">
        <v>101135</v>
      </c>
      <c r="B5537" s="202" t="s">
        <v>5067</v>
      </c>
      <c r="C5537" s="202" t="s">
        <v>7</v>
      </c>
      <c r="D5537" s="369">
        <v>15.27</v>
      </c>
    </row>
    <row r="5538" spans="1:4" ht="13.5">
      <c r="A5538" s="202">
        <v>101136</v>
      </c>
      <c r="B5538" s="202" t="s">
        <v>5068</v>
      </c>
      <c r="C5538" s="202" t="s">
        <v>7</v>
      </c>
      <c r="D5538" s="369">
        <v>13.9</v>
      </c>
    </row>
    <row r="5539" spans="1:4" ht="13.5">
      <c r="A5539" s="202">
        <v>101137</v>
      </c>
      <c r="B5539" s="202" t="s">
        <v>5069</v>
      </c>
      <c r="C5539" s="202" t="s">
        <v>7</v>
      </c>
      <c r="D5539" s="369">
        <v>14.76</v>
      </c>
    </row>
    <row r="5540" spans="1:4" ht="13.5">
      <c r="A5540" s="202">
        <v>101138</v>
      </c>
      <c r="B5540" s="202" t="s">
        <v>5070</v>
      </c>
      <c r="C5540" s="202" t="s">
        <v>7</v>
      </c>
      <c r="D5540" s="369">
        <v>15.38</v>
      </c>
    </row>
    <row r="5541" spans="1:4" ht="13.5">
      <c r="A5541" s="202">
        <v>101139</v>
      </c>
      <c r="B5541" s="202" t="s">
        <v>5071</v>
      </c>
      <c r="C5541" s="202" t="s">
        <v>7</v>
      </c>
      <c r="D5541" s="369">
        <v>20.41</v>
      </c>
    </row>
    <row r="5542" spans="1:4" ht="13.5">
      <c r="A5542" s="202">
        <v>101140</v>
      </c>
      <c r="B5542" s="202" t="s">
        <v>5072</v>
      </c>
      <c r="C5542" s="202" t="s">
        <v>7</v>
      </c>
      <c r="D5542" s="369">
        <v>19.05</v>
      </c>
    </row>
    <row r="5543" spans="1:4" ht="13.5">
      <c r="A5543" s="202">
        <v>101141</v>
      </c>
      <c r="B5543" s="202" t="s">
        <v>5073</v>
      </c>
      <c r="C5543" s="202" t="s">
        <v>7</v>
      </c>
      <c r="D5543" s="369">
        <v>16.45</v>
      </c>
    </row>
    <row r="5544" spans="1:4" ht="13.5">
      <c r="A5544" s="202">
        <v>101142</v>
      </c>
      <c r="B5544" s="202" t="s">
        <v>5074</v>
      </c>
      <c r="C5544" s="202" t="s">
        <v>7</v>
      </c>
      <c r="D5544" s="369">
        <v>18.059999999999999</v>
      </c>
    </row>
    <row r="5545" spans="1:4" ht="13.5">
      <c r="A5545" s="202">
        <v>101143</v>
      </c>
      <c r="B5545" s="202" t="s">
        <v>5075</v>
      </c>
      <c r="C5545" s="202" t="s">
        <v>7</v>
      </c>
      <c r="D5545" s="369">
        <v>19.239999999999998</v>
      </c>
    </row>
    <row r="5546" spans="1:4" ht="13.5">
      <c r="A5546" s="202">
        <v>101144</v>
      </c>
      <c r="B5546" s="202" t="s">
        <v>5076</v>
      </c>
      <c r="C5546" s="202" t="s">
        <v>7</v>
      </c>
      <c r="D5546" s="369">
        <v>15.98</v>
      </c>
    </row>
    <row r="5547" spans="1:4" ht="13.5">
      <c r="A5547" s="202">
        <v>101145</v>
      </c>
      <c r="B5547" s="202" t="s">
        <v>5077</v>
      </c>
      <c r="C5547" s="202" t="s">
        <v>7</v>
      </c>
      <c r="D5547" s="369">
        <v>15.27</v>
      </c>
    </row>
    <row r="5548" spans="1:4" ht="13.5">
      <c r="A5548" s="202">
        <v>101146</v>
      </c>
      <c r="B5548" s="202" t="s">
        <v>5078</v>
      </c>
      <c r="C5548" s="202" t="s">
        <v>7</v>
      </c>
      <c r="D5548" s="369">
        <v>13.9</v>
      </c>
    </row>
    <row r="5549" spans="1:4" ht="13.5">
      <c r="A5549" s="202">
        <v>101147</v>
      </c>
      <c r="B5549" s="202" t="s">
        <v>5079</v>
      </c>
      <c r="C5549" s="202" t="s">
        <v>7</v>
      </c>
      <c r="D5549" s="369">
        <v>14.76</v>
      </c>
    </row>
    <row r="5550" spans="1:4" ht="13.5">
      <c r="A5550" s="202">
        <v>101148</v>
      </c>
      <c r="B5550" s="202" t="s">
        <v>5080</v>
      </c>
      <c r="C5550" s="202" t="s">
        <v>7</v>
      </c>
      <c r="D5550" s="369">
        <v>15.38</v>
      </c>
    </row>
    <row r="5551" spans="1:4" ht="13.5">
      <c r="A5551" s="202">
        <v>101149</v>
      </c>
      <c r="B5551" s="202" t="s">
        <v>5081</v>
      </c>
      <c r="C5551" s="202" t="s">
        <v>7</v>
      </c>
      <c r="D5551" s="369">
        <v>20.399999999999999</v>
      </c>
    </row>
    <row r="5552" spans="1:4" ht="13.5">
      <c r="A5552" s="202">
        <v>101150</v>
      </c>
      <c r="B5552" s="202" t="s">
        <v>5082</v>
      </c>
      <c r="C5552" s="202" t="s">
        <v>7</v>
      </c>
      <c r="D5552" s="369">
        <v>19.04</v>
      </c>
    </row>
    <row r="5553" spans="1:4" ht="13.5">
      <c r="A5553" s="202">
        <v>101151</v>
      </c>
      <c r="B5553" s="202" t="s">
        <v>5083</v>
      </c>
      <c r="C5553" s="202" t="s">
        <v>7</v>
      </c>
      <c r="D5553" s="369">
        <v>16.440000000000001</v>
      </c>
    </row>
    <row r="5554" spans="1:4" ht="13.5">
      <c r="A5554" s="202">
        <v>101152</v>
      </c>
      <c r="B5554" s="202" t="s">
        <v>5084</v>
      </c>
      <c r="C5554" s="202" t="s">
        <v>7</v>
      </c>
      <c r="D5554" s="369">
        <v>18.05</v>
      </c>
    </row>
    <row r="5555" spans="1:4" ht="13.5">
      <c r="A5555" s="202">
        <v>101153</v>
      </c>
      <c r="B5555" s="202" t="s">
        <v>5085</v>
      </c>
      <c r="C5555" s="202" t="s">
        <v>7</v>
      </c>
      <c r="D5555" s="369">
        <v>19.23</v>
      </c>
    </row>
    <row r="5556" spans="1:4" ht="13.5">
      <c r="A5556" s="202">
        <v>101206</v>
      </c>
      <c r="B5556" s="202" t="s">
        <v>19504</v>
      </c>
      <c r="C5556" s="202" t="s">
        <v>7</v>
      </c>
      <c r="D5556" s="369">
        <v>12.49</v>
      </c>
    </row>
    <row r="5557" spans="1:4" ht="13.5">
      <c r="A5557" s="202">
        <v>101207</v>
      </c>
      <c r="B5557" s="202" t="s">
        <v>19505</v>
      </c>
      <c r="C5557" s="202" t="s">
        <v>7</v>
      </c>
      <c r="D5557" s="369">
        <v>10.79</v>
      </c>
    </row>
    <row r="5558" spans="1:4" ht="13.5">
      <c r="A5558" s="202">
        <v>101208</v>
      </c>
      <c r="B5558" s="202" t="s">
        <v>19506</v>
      </c>
      <c r="C5558" s="202" t="s">
        <v>7</v>
      </c>
      <c r="D5558" s="369">
        <v>10.54</v>
      </c>
    </row>
    <row r="5559" spans="1:4" ht="13.5">
      <c r="A5559" s="202">
        <v>101209</v>
      </c>
      <c r="B5559" s="202" t="s">
        <v>19507</v>
      </c>
      <c r="C5559" s="202" t="s">
        <v>7</v>
      </c>
      <c r="D5559" s="369">
        <v>9.7799999999999994</v>
      </c>
    </row>
    <row r="5560" spans="1:4" ht="13.5">
      <c r="A5560" s="202">
        <v>101210</v>
      </c>
      <c r="B5560" s="202" t="s">
        <v>19508</v>
      </c>
      <c r="C5560" s="202" t="s">
        <v>7</v>
      </c>
      <c r="D5560" s="369">
        <v>17.46</v>
      </c>
    </row>
    <row r="5561" spans="1:4" ht="13.5">
      <c r="A5561" s="202">
        <v>101211</v>
      </c>
      <c r="B5561" s="202" t="s">
        <v>19509</v>
      </c>
      <c r="C5561" s="202" t="s">
        <v>7</v>
      </c>
      <c r="D5561" s="369">
        <v>18.739999999999998</v>
      </c>
    </row>
    <row r="5562" spans="1:4" ht="13.5">
      <c r="A5562" s="202">
        <v>101212</v>
      </c>
      <c r="B5562" s="202" t="s">
        <v>19510</v>
      </c>
      <c r="C5562" s="202" t="s">
        <v>7</v>
      </c>
      <c r="D5562" s="369">
        <v>21.86</v>
      </c>
    </row>
    <row r="5563" spans="1:4" ht="13.5">
      <c r="A5563" s="202">
        <v>101213</v>
      </c>
      <c r="B5563" s="202" t="s">
        <v>19511</v>
      </c>
      <c r="C5563" s="202" t="s">
        <v>7</v>
      </c>
      <c r="D5563" s="369">
        <v>24.43</v>
      </c>
    </row>
    <row r="5564" spans="1:4" ht="13.5">
      <c r="A5564" s="202">
        <v>101214</v>
      </c>
      <c r="B5564" s="202" t="s">
        <v>19512</v>
      </c>
      <c r="C5564" s="202" t="s">
        <v>7</v>
      </c>
      <c r="D5564" s="369">
        <v>29.54</v>
      </c>
    </row>
    <row r="5565" spans="1:4" ht="13.5">
      <c r="A5565" s="202">
        <v>101215</v>
      </c>
      <c r="B5565" s="202" t="s">
        <v>19513</v>
      </c>
      <c r="C5565" s="202" t="s">
        <v>7</v>
      </c>
      <c r="D5565" s="369">
        <v>16.75</v>
      </c>
    </row>
    <row r="5566" spans="1:4" ht="13.5">
      <c r="A5566" s="202">
        <v>101216</v>
      </c>
      <c r="B5566" s="202" t="s">
        <v>19514</v>
      </c>
      <c r="C5566" s="202" t="s">
        <v>7</v>
      </c>
      <c r="D5566" s="369">
        <v>17.559999999999999</v>
      </c>
    </row>
    <row r="5567" spans="1:4" ht="13.5">
      <c r="A5567" s="202">
        <v>101217</v>
      </c>
      <c r="B5567" s="202" t="s">
        <v>19515</v>
      </c>
      <c r="C5567" s="202" t="s">
        <v>7</v>
      </c>
      <c r="D5567" s="369">
        <v>20.45</v>
      </c>
    </row>
    <row r="5568" spans="1:4" ht="13.5">
      <c r="A5568" s="202">
        <v>101218</v>
      </c>
      <c r="B5568" s="202" t="s">
        <v>19516</v>
      </c>
      <c r="C5568" s="202" t="s">
        <v>7</v>
      </c>
      <c r="D5568" s="369">
        <v>21.65</v>
      </c>
    </row>
    <row r="5569" spans="1:4" ht="13.5">
      <c r="A5569" s="202">
        <v>101219</v>
      </c>
      <c r="B5569" s="202" t="s">
        <v>19517</v>
      </c>
      <c r="C5569" s="202" t="s">
        <v>7</v>
      </c>
      <c r="D5569" s="369">
        <v>26.25</v>
      </c>
    </row>
    <row r="5570" spans="1:4" ht="13.5">
      <c r="A5570" s="202">
        <v>101220</v>
      </c>
      <c r="B5570" s="202" t="s">
        <v>19518</v>
      </c>
      <c r="C5570" s="202" t="s">
        <v>7</v>
      </c>
      <c r="D5570" s="369">
        <v>16.45</v>
      </c>
    </row>
    <row r="5571" spans="1:4" ht="13.5">
      <c r="A5571" s="202">
        <v>101221</v>
      </c>
      <c r="B5571" s="202" t="s">
        <v>19519</v>
      </c>
      <c r="C5571" s="202" t="s">
        <v>7</v>
      </c>
      <c r="D5571" s="369">
        <v>17.39</v>
      </c>
    </row>
    <row r="5572" spans="1:4" ht="13.5">
      <c r="A5572" s="202">
        <v>101222</v>
      </c>
      <c r="B5572" s="202" t="s">
        <v>19520</v>
      </c>
      <c r="C5572" s="202" t="s">
        <v>7</v>
      </c>
      <c r="D5572" s="369">
        <v>20.22</v>
      </c>
    </row>
    <row r="5573" spans="1:4" ht="13.5">
      <c r="A5573" s="202">
        <v>101223</v>
      </c>
      <c r="B5573" s="202" t="s">
        <v>19521</v>
      </c>
      <c r="C5573" s="202" t="s">
        <v>7</v>
      </c>
      <c r="D5573" s="369">
        <v>22.51</v>
      </c>
    </row>
    <row r="5574" spans="1:4" ht="13.5">
      <c r="A5574" s="202">
        <v>101224</v>
      </c>
      <c r="B5574" s="202" t="s">
        <v>19522</v>
      </c>
      <c r="C5574" s="202" t="s">
        <v>7</v>
      </c>
      <c r="D5574" s="369">
        <v>28.22</v>
      </c>
    </row>
    <row r="5575" spans="1:4" ht="13.5">
      <c r="A5575" s="202">
        <v>101225</v>
      </c>
      <c r="B5575" s="202" t="s">
        <v>19523</v>
      </c>
      <c r="C5575" s="202" t="s">
        <v>7</v>
      </c>
      <c r="D5575" s="369">
        <v>15.09</v>
      </c>
    </row>
    <row r="5576" spans="1:4" ht="13.5">
      <c r="A5576" s="202">
        <v>101226</v>
      </c>
      <c r="B5576" s="202" t="s">
        <v>19524</v>
      </c>
      <c r="C5576" s="202" t="s">
        <v>7</v>
      </c>
      <c r="D5576" s="369">
        <v>15.91</v>
      </c>
    </row>
    <row r="5577" spans="1:4" ht="13.5">
      <c r="A5577" s="202">
        <v>101227</v>
      </c>
      <c r="B5577" s="202" t="s">
        <v>19525</v>
      </c>
      <c r="C5577" s="202" t="s">
        <v>7</v>
      </c>
      <c r="D5577" s="369">
        <v>18.45</v>
      </c>
    </row>
    <row r="5578" spans="1:4" ht="13.5">
      <c r="A5578" s="202">
        <v>101228</v>
      </c>
      <c r="B5578" s="202" t="s">
        <v>19526</v>
      </c>
      <c r="C5578" s="202" t="s">
        <v>7</v>
      </c>
      <c r="D5578" s="369">
        <v>19.68</v>
      </c>
    </row>
    <row r="5579" spans="1:4" ht="13.5">
      <c r="A5579" s="202">
        <v>101229</v>
      </c>
      <c r="B5579" s="202" t="s">
        <v>19527</v>
      </c>
      <c r="C5579" s="202" t="s">
        <v>7</v>
      </c>
      <c r="D5579" s="369">
        <v>24.81</v>
      </c>
    </row>
    <row r="5580" spans="1:4" ht="13.5">
      <c r="A5580" s="202">
        <v>101230</v>
      </c>
      <c r="B5580" s="202" t="s">
        <v>19528</v>
      </c>
      <c r="C5580" s="202" t="s">
        <v>7</v>
      </c>
      <c r="D5580" s="369">
        <v>11</v>
      </c>
    </row>
    <row r="5581" spans="1:4" ht="13.5">
      <c r="A5581" s="202">
        <v>101231</v>
      </c>
      <c r="B5581" s="202" t="s">
        <v>19529</v>
      </c>
      <c r="C5581" s="202" t="s">
        <v>7</v>
      </c>
      <c r="D5581" s="369">
        <v>10.45</v>
      </c>
    </row>
    <row r="5582" spans="1:4" ht="13.5">
      <c r="A5582" s="202">
        <v>101232</v>
      </c>
      <c r="B5582" s="202" t="s">
        <v>19530</v>
      </c>
      <c r="C5582" s="202" t="s">
        <v>7</v>
      </c>
      <c r="D5582" s="369">
        <v>9.42</v>
      </c>
    </row>
    <row r="5583" spans="1:4" ht="13.5">
      <c r="A5583" s="202">
        <v>101233</v>
      </c>
      <c r="B5583" s="202" t="s">
        <v>19531</v>
      </c>
      <c r="C5583" s="202" t="s">
        <v>7</v>
      </c>
      <c r="D5583" s="369">
        <v>8.68</v>
      </c>
    </row>
    <row r="5584" spans="1:4" ht="13.5">
      <c r="A5584" s="202">
        <v>101234</v>
      </c>
      <c r="B5584" s="202" t="s">
        <v>19532</v>
      </c>
      <c r="C5584" s="202" t="s">
        <v>7</v>
      </c>
      <c r="D5584" s="369">
        <v>17.12</v>
      </c>
    </row>
    <row r="5585" spans="1:4" ht="13.5">
      <c r="A5585" s="202">
        <v>101235</v>
      </c>
      <c r="B5585" s="202" t="s">
        <v>19533</v>
      </c>
      <c r="C5585" s="202" t="s">
        <v>7</v>
      </c>
      <c r="D5585" s="369">
        <v>18.03</v>
      </c>
    </row>
    <row r="5586" spans="1:4" ht="13.5">
      <c r="A5586" s="202">
        <v>101236</v>
      </c>
      <c r="B5586" s="202" t="s">
        <v>19534</v>
      </c>
      <c r="C5586" s="202" t="s">
        <v>7</v>
      </c>
      <c r="D5586" s="369">
        <v>21</v>
      </c>
    </row>
    <row r="5587" spans="1:4" ht="13.5">
      <c r="A5587" s="202">
        <v>101237</v>
      </c>
      <c r="B5587" s="202" t="s">
        <v>19535</v>
      </c>
      <c r="C5587" s="202" t="s">
        <v>7</v>
      </c>
      <c r="D5587" s="369">
        <v>22.37</v>
      </c>
    </row>
    <row r="5588" spans="1:4" ht="13.5">
      <c r="A5588" s="202">
        <v>101238</v>
      </c>
      <c r="B5588" s="202" t="s">
        <v>19536</v>
      </c>
      <c r="C5588" s="202" t="s">
        <v>7</v>
      </c>
      <c r="D5588" s="369">
        <v>28.3</v>
      </c>
    </row>
    <row r="5589" spans="1:4" ht="13.5">
      <c r="A5589" s="202">
        <v>101239</v>
      </c>
      <c r="B5589" s="202" t="s">
        <v>19537</v>
      </c>
      <c r="C5589" s="202" t="s">
        <v>7</v>
      </c>
      <c r="D5589" s="369">
        <v>15.02</v>
      </c>
    </row>
    <row r="5590" spans="1:4" ht="13.5">
      <c r="A5590" s="202">
        <v>101240</v>
      </c>
      <c r="B5590" s="202" t="s">
        <v>19538</v>
      </c>
      <c r="C5590" s="202" t="s">
        <v>7</v>
      </c>
      <c r="D5590" s="369">
        <v>15.85</v>
      </c>
    </row>
    <row r="5591" spans="1:4" ht="13.5">
      <c r="A5591" s="202">
        <v>101241</v>
      </c>
      <c r="B5591" s="202" t="s">
        <v>19539</v>
      </c>
      <c r="C5591" s="202" t="s">
        <v>7</v>
      </c>
      <c r="D5591" s="369">
        <v>18.52</v>
      </c>
    </row>
    <row r="5592" spans="1:4" ht="13.5">
      <c r="A5592" s="202">
        <v>101242</v>
      </c>
      <c r="B5592" s="202" t="s">
        <v>19540</v>
      </c>
      <c r="C5592" s="202" t="s">
        <v>7</v>
      </c>
      <c r="D5592" s="369">
        <v>20.69</v>
      </c>
    </row>
    <row r="5593" spans="1:4" ht="13.5">
      <c r="A5593" s="202">
        <v>101243</v>
      </c>
      <c r="B5593" s="202" t="s">
        <v>19541</v>
      </c>
      <c r="C5593" s="202" t="s">
        <v>7</v>
      </c>
      <c r="D5593" s="369">
        <v>25.09</v>
      </c>
    </row>
    <row r="5594" spans="1:4" ht="13.5">
      <c r="A5594" s="202">
        <v>101244</v>
      </c>
      <c r="B5594" s="202" t="s">
        <v>19542</v>
      </c>
      <c r="C5594" s="202" t="s">
        <v>7</v>
      </c>
      <c r="D5594" s="369">
        <v>15.81</v>
      </c>
    </row>
    <row r="5595" spans="1:4" ht="13.5">
      <c r="A5595" s="202">
        <v>101245</v>
      </c>
      <c r="B5595" s="202" t="s">
        <v>19543</v>
      </c>
      <c r="C5595" s="202" t="s">
        <v>7</v>
      </c>
      <c r="D5595" s="369">
        <v>16.739999999999998</v>
      </c>
    </row>
    <row r="5596" spans="1:4" ht="13.5">
      <c r="A5596" s="202">
        <v>101246</v>
      </c>
      <c r="B5596" s="202" t="s">
        <v>19544</v>
      </c>
      <c r="C5596" s="202" t="s">
        <v>7</v>
      </c>
      <c r="D5596" s="369">
        <v>19.45</v>
      </c>
    </row>
    <row r="5597" spans="1:4" ht="13.5">
      <c r="A5597" s="202">
        <v>101247</v>
      </c>
      <c r="B5597" s="202" t="s">
        <v>19545</v>
      </c>
      <c r="C5597" s="202" t="s">
        <v>7</v>
      </c>
      <c r="D5597" s="369">
        <v>21.59</v>
      </c>
    </row>
    <row r="5598" spans="1:4" ht="13.5">
      <c r="A5598" s="202">
        <v>101248</v>
      </c>
      <c r="B5598" s="202" t="s">
        <v>19546</v>
      </c>
      <c r="C5598" s="202" t="s">
        <v>7</v>
      </c>
      <c r="D5598" s="369">
        <v>27.03</v>
      </c>
    </row>
    <row r="5599" spans="1:4" ht="13.5">
      <c r="A5599" s="202">
        <v>101249</v>
      </c>
      <c r="B5599" s="202" t="s">
        <v>19547</v>
      </c>
      <c r="C5599" s="202" t="s">
        <v>7</v>
      </c>
      <c r="D5599" s="369">
        <v>13.74</v>
      </c>
    </row>
    <row r="5600" spans="1:4" ht="13.5">
      <c r="A5600" s="202">
        <v>101250</v>
      </c>
      <c r="B5600" s="202" t="s">
        <v>19548</v>
      </c>
      <c r="C5600" s="202" t="s">
        <v>7</v>
      </c>
      <c r="D5600" s="369">
        <v>15.26</v>
      </c>
    </row>
    <row r="5601" spans="1:4" ht="13.5">
      <c r="A5601" s="202">
        <v>101251</v>
      </c>
      <c r="B5601" s="202" t="s">
        <v>19549</v>
      </c>
      <c r="C5601" s="202" t="s">
        <v>7</v>
      </c>
      <c r="D5601" s="369">
        <v>17.39</v>
      </c>
    </row>
    <row r="5602" spans="1:4" ht="13.5">
      <c r="A5602" s="202">
        <v>101252</v>
      </c>
      <c r="B5602" s="202" t="s">
        <v>19550</v>
      </c>
      <c r="C5602" s="202" t="s">
        <v>7</v>
      </c>
      <c r="D5602" s="369">
        <v>18.87</v>
      </c>
    </row>
    <row r="5603" spans="1:4" ht="13.5">
      <c r="A5603" s="202">
        <v>101253</v>
      </c>
      <c r="B5603" s="202" t="s">
        <v>19551</v>
      </c>
      <c r="C5603" s="202" t="s">
        <v>7</v>
      </c>
      <c r="D5603" s="369">
        <v>23.77</v>
      </c>
    </row>
    <row r="5604" spans="1:4" ht="13.5">
      <c r="A5604" s="202">
        <v>101254</v>
      </c>
      <c r="B5604" s="202" t="s">
        <v>19552</v>
      </c>
      <c r="C5604" s="202" t="s">
        <v>7</v>
      </c>
      <c r="D5604" s="369">
        <v>12.64</v>
      </c>
    </row>
    <row r="5605" spans="1:4" ht="13.5">
      <c r="A5605" s="202">
        <v>101255</v>
      </c>
      <c r="B5605" s="202" t="s">
        <v>19553</v>
      </c>
      <c r="C5605" s="202" t="s">
        <v>7</v>
      </c>
      <c r="D5605" s="369">
        <v>11.18</v>
      </c>
    </row>
    <row r="5606" spans="1:4" ht="13.5">
      <c r="A5606" s="202">
        <v>101256</v>
      </c>
      <c r="B5606" s="202" t="s">
        <v>19554</v>
      </c>
      <c r="C5606" s="202" t="s">
        <v>7</v>
      </c>
      <c r="D5606" s="369">
        <v>19.48</v>
      </c>
    </row>
    <row r="5607" spans="1:4" ht="13.5">
      <c r="A5607" s="202">
        <v>101257</v>
      </c>
      <c r="B5607" s="202" t="s">
        <v>19555</v>
      </c>
      <c r="C5607" s="202" t="s">
        <v>7</v>
      </c>
      <c r="D5607" s="369">
        <v>20.54</v>
      </c>
    </row>
    <row r="5608" spans="1:4" ht="13.5">
      <c r="A5608" s="202">
        <v>101258</v>
      </c>
      <c r="B5608" s="202" t="s">
        <v>19556</v>
      </c>
      <c r="C5608" s="202" t="s">
        <v>7</v>
      </c>
      <c r="D5608" s="369">
        <v>23.83</v>
      </c>
    </row>
    <row r="5609" spans="1:4" ht="13.5">
      <c r="A5609" s="202">
        <v>101259</v>
      </c>
      <c r="B5609" s="202" t="s">
        <v>19557</v>
      </c>
      <c r="C5609" s="202" t="s">
        <v>7</v>
      </c>
      <c r="D5609" s="369">
        <v>26.46</v>
      </c>
    </row>
    <row r="5610" spans="1:4" ht="13.5">
      <c r="A5610" s="202">
        <v>101260</v>
      </c>
      <c r="B5610" s="202" t="s">
        <v>19558</v>
      </c>
      <c r="C5610" s="202" t="s">
        <v>7</v>
      </c>
      <c r="D5610" s="369">
        <v>33.06</v>
      </c>
    </row>
    <row r="5611" spans="1:4" ht="13.5">
      <c r="A5611" s="202">
        <v>101261</v>
      </c>
      <c r="B5611" s="202" t="s">
        <v>19559</v>
      </c>
      <c r="C5611" s="202" t="s">
        <v>7</v>
      </c>
      <c r="D5611" s="369">
        <v>18.45</v>
      </c>
    </row>
    <row r="5612" spans="1:4" ht="13.5">
      <c r="A5612" s="202">
        <v>101262</v>
      </c>
      <c r="B5612" s="202" t="s">
        <v>19560</v>
      </c>
      <c r="C5612" s="202" t="s">
        <v>7</v>
      </c>
      <c r="D5612" s="369">
        <v>19.48</v>
      </c>
    </row>
    <row r="5613" spans="1:4" ht="13.5">
      <c r="A5613" s="202">
        <v>101263</v>
      </c>
      <c r="B5613" s="202" t="s">
        <v>19561</v>
      </c>
      <c r="C5613" s="202" t="s">
        <v>7</v>
      </c>
      <c r="D5613" s="369">
        <v>22.53</v>
      </c>
    </row>
    <row r="5614" spans="1:4" ht="13.5">
      <c r="A5614" s="202">
        <v>101264</v>
      </c>
      <c r="B5614" s="202" t="s">
        <v>19562</v>
      </c>
      <c r="C5614" s="202" t="s">
        <v>7</v>
      </c>
      <c r="D5614" s="369">
        <v>24.96</v>
      </c>
    </row>
    <row r="5615" spans="1:4" ht="13.5">
      <c r="A5615" s="202">
        <v>101265</v>
      </c>
      <c r="B5615" s="202" t="s">
        <v>19563</v>
      </c>
      <c r="C5615" s="202" t="s">
        <v>7</v>
      </c>
      <c r="D5615" s="369">
        <v>31.11</v>
      </c>
    </row>
    <row r="5616" spans="1:4" ht="13.5">
      <c r="A5616" s="202">
        <v>101266</v>
      </c>
      <c r="B5616" s="202" t="s">
        <v>19564</v>
      </c>
      <c r="C5616" s="202" t="s">
        <v>7</v>
      </c>
      <c r="D5616" s="369">
        <v>11.24</v>
      </c>
    </row>
    <row r="5617" spans="1:4" ht="13.5">
      <c r="A5617" s="202">
        <v>101267</v>
      </c>
      <c r="B5617" s="202" t="s">
        <v>19565</v>
      </c>
      <c r="C5617" s="202" t="s">
        <v>7</v>
      </c>
      <c r="D5617" s="369">
        <v>10.79</v>
      </c>
    </row>
    <row r="5618" spans="1:4" ht="13.5">
      <c r="A5618" s="202">
        <v>101268</v>
      </c>
      <c r="B5618" s="202" t="s">
        <v>19566</v>
      </c>
      <c r="C5618" s="202" t="s">
        <v>7</v>
      </c>
      <c r="D5618" s="369">
        <v>17.72</v>
      </c>
    </row>
    <row r="5619" spans="1:4" ht="13.5">
      <c r="A5619" s="202">
        <v>101269</v>
      </c>
      <c r="B5619" s="202" t="s">
        <v>19567</v>
      </c>
      <c r="C5619" s="202" t="s">
        <v>7</v>
      </c>
      <c r="D5619" s="369">
        <v>19.71</v>
      </c>
    </row>
    <row r="5620" spans="1:4" ht="13.5">
      <c r="A5620" s="202">
        <v>101270</v>
      </c>
      <c r="B5620" s="202" t="s">
        <v>19568</v>
      </c>
      <c r="C5620" s="202" t="s">
        <v>7</v>
      </c>
      <c r="D5620" s="369">
        <v>22.82</v>
      </c>
    </row>
    <row r="5621" spans="1:4" ht="13.5">
      <c r="A5621" s="202">
        <v>101271</v>
      </c>
      <c r="B5621" s="202" t="s">
        <v>19569</v>
      </c>
      <c r="C5621" s="202" t="s">
        <v>7</v>
      </c>
      <c r="D5621" s="369">
        <v>25.31</v>
      </c>
    </row>
    <row r="5622" spans="1:4" ht="13.5">
      <c r="A5622" s="202">
        <v>101272</v>
      </c>
      <c r="B5622" s="202" t="s">
        <v>19570</v>
      </c>
      <c r="C5622" s="202" t="s">
        <v>7</v>
      </c>
      <c r="D5622" s="369">
        <v>31.58</v>
      </c>
    </row>
    <row r="5623" spans="1:4" ht="13.5">
      <c r="A5623" s="202">
        <v>101273</v>
      </c>
      <c r="B5623" s="202" t="s">
        <v>19571</v>
      </c>
      <c r="C5623" s="202" t="s">
        <v>7</v>
      </c>
      <c r="D5623" s="369">
        <v>16.920000000000002</v>
      </c>
    </row>
    <row r="5624" spans="1:4" ht="13.5">
      <c r="A5624" s="202">
        <v>101274</v>
      </c>
      <c r="B5624" s="202" t="s">
        <v>19572</v>
      </c>
      <c r="C5624" s="202" t="s">
        <v>7</v>
      </c>
      <c r="D5624" s="369">
        <v>18.71</v>
      </c>
    </row>
    <row r="5625" spans="1:4" ht="13.5">
      <c r="A5625" s="202">
        <v>101275</v>
      </c>
      <c r="B5625" s="202" t="s">
        <v>19573</v>
      </c>
      <c r="C5625" s="202" t="s">
        <v>7</v>
      </c>
      <c r="D5625" s="369">
        <v>21.66</v>
      </c>
    </row>
    <row r="5626" spans="1:4" ht="13.5">
      <c r="A5626" s="202">
        <v>101276</v>
      </c>
      <c r="B5626" s="202" t="s">
        <v>19574</v>
      </c>
      <c r="C5626" s="202" t="s">
        <v>7</v>
      </c>
      <c r="D5626" s="369">
        <v>23.94</v>
      </c>
    </row>
    <row r="5627" spans="1:4" ht="13.5">
      <c r="A5627" s="202">
        <v>101277</v>
      </c>
      <c r="B5627" s="202" t="s">
        <v>19575</v>
      </c>
      <c r="C5627" s="202" t="s">
        <v>7</v>
      </c>
      <c r="D5627" s="369">
        <v>30.58</v>
      </c>
    </row>
    <row r="5628" spans="1:4" ht="13.5">
      <c r="A5628" s="202">
        <v>102354</v>
      </c>
      <c r="B5628" s="202" t="s">
        <v>6792</v>
      </c>
      <c r="C5628" s="202" t="s">
        <v>7</v>
      </c>
      <c r="D5628" s="369">
        <v>154.41</v>
      </c>
    </row>
    <row r="5629" spans="1:4" ht="13.5">
      <c r="A5629" s="202">
        <v>102355</v>
      </c>
      <c r="B5629" s="202" t="s">
        <v>6793</v>
      </c>
      <c r="C5629" s="202" t="s">
        <v>7</v>
      </c>
      <c r="D5629" s="369">
        <v>181.31</v>
      </c>
    </row>
    <row r="5630" spans="1:4" ht="13.5">
      <c r="A5630" s="202">
        <v>102360</v>
      </c>
      <c r="B5630" s="202" t="s">
        <v>6794</v>
      </c>
      <c r="C5630" s="202" t="s">
        <v>7</v>
      </c>
      <c r="D5630" s="369">
        <v>24.68</v>
      </c>
    </row>
    <row r="5631" spans="1:4" ht="13.5">
      <c r="A5631" s="202">
        <v>102361</v>
      </c>
      <c r="B5631" s="202" t="s">
        <v>6795</v>
      </c>
      <c r="C5631" s="202" t="s">
        <v>7</v>
      </c>
      <c r="D5631" s="369">
        <v>38.82</v>
      </c>
    </row>
    <row r="5632" spans="1:4" ht="13.5">
      <c r="A5632" s="202">
        <v>90082</v>
      </c>
      <c r="B5632" s="202" t="s">
        <v>7541</v>
      </c>
      <c r="C5632" s="202" t="s">
        <v>7</v>
      </c>
      <c r="D5632" s="369">
        <v>11.4</v>
      </c>
    </row>
    <row r="5633" spans="1:4" ht="13.5">
      <c r="A5633" s="202">
        <v>90084</v>
      </c>
      <c r="B5633" s="202" t="s">
        <v>7542</v>
      </c>
      <c r="C5633" s="202" t="s">
        <v>7</v>
      </c>
      <c r="D5633" s="369">
        <v>11.05</v>
      </c>
    </row>
    <row r="5634" spans="1:4" ht="13.5">
      <c r="A5634" s="202">
        <v>90086</v>
      </c>
      <c r="B5634" s="202" t="s">
        <v>7543</v>
      </c>
      <c r="C5634" s="202" t="s">
        <v>7</v>
      </c>
      <c r="D5634" s="369">
        <v>10.44</v>
      </c>
    </row>
    <row r="5635" spans="1:4" ht="13.5">
      <c r="A5635" s="202">
        <v>90087</v>
      </c>
      <c r="B5635" s="202" t="s">
        <v>7544</v>
      </c>
      <c r="C5635" s="202" t="s">
        <v>7</v>
      </c>
      <c r="D5635" s="369">
        <v>9.51</v>
      </c>
    </row>
    <row r="5636" spans="1:4" ht="13.5">
      <c r="A5636" s="202">
        <v>90090</v>
      </c>
      <c r="B5636" s="202" t="s">
        <v>7545</v>
      </c>
      <c r="C5636" s="202" t="s">
        <v>7</v>
      </c>
      <c r="D5636" s="369">
        <v>9.31</v>
      </c>
    </row>
    <row r="5637" spans="1:4" ht="13.5">
      <c r="A5637" s="202">
        <v>90091</v>
      </c>
      <c r="B5637" s="202" t="s">
        <v>7546</v>
      </c>
      <c r="C5637" s="202" t="s">
        <v>7</v>
      </c>
      <c r="D5637" s="369">
        <v>6.16</v>
      </c>
    </row>
    <row r="5638" spans="1:4" ht="13.5">
      <c r="A5638" s="202">
        <v>90092</v>
      </c>
      <c r="B5638" s="202" t="s">
        <v>7547</v>
      </c>
      <c r="C5638" s="202" t="s">
        <v>7</v>
      </c>
      <c r="D5638" s="369">
        <v>6.08</v>
      </c>
    </row>
    <row r="5639" spans="1:4" ht="13.5">
      <c r="A5639" s="202">
        <v>90094</v>
      </c>
      <c r="B5639" s="202" t="s">
        <v>7548</v>
      </c>
      <c r="C5639" s="202" t="s">
        <v>7</v>
      </c>
      <c r="D5639" s="369">
        <v>5.76</v>
      </c>
    </row>
    <row r="5640" spans="1:4" ht="13.5">
      <c r="A5640" s="202">
        <v>90095</v>
      </c>
      <c r="B5640" s="202" t="s">
        <v>7549</v>
      </c>
      <c r="C5640" s="202" t="s">
        <v>7</v>
      </c>
      <c r="D5640" s="369">
        <v>5.24</v>
      </c>
    </row>
    <row r="5641" spans="1:4" ht="13.5">
      <c r="A5641" s="202">
        <v>90098</v>
      </c>
      <c r="B5641" s="202" t="s">
        <v>7550</v>
      </c>
      <c r="C5641" s="202" t="s">
        <v>7</v>
      </c>
      <c r="D5641" s="369">
        <v>5.15</v>
      </c>
    </row>
    <row r="5642" spans="1:4" ht="13.5">
      <c r="A5642" s="202">
        <v>90099</v>
      </c>
      <c r="B5642" s="202" t="s">
        <v>7551</v>
      </c>
      <c r="C5642" s="202" t="s">
        <v>7</v>
      </c>
      <c r="D5642" s="369">
        <v>16.5</v>
      </c>
    </row>
    <row r="5643" spans="1:4" ht="13.5">
      <c r="A5643" s="202">
        <v>90100</v>
      </c>
      <c r="B5643" s="202" t="s">
        <v>7552</v>
      </c>
      <c r="C5643" s="202" t="s">
        <v>7</v>
      </c>
      <c r="D5643" s="369">
        <v>14</v>
      </c>
    </row>
    <row r="5644" spans="1:4" ht="13.5">
      <c r="A5644" s="202">
        <v>90101</v>
      </c>
      <c r="B5644" s="202" t="s">
        <v>7553</v>
      </c>
      <c r="C5644" s="202" t="s">
        <v>7</v>
      </c>
      <c r="D5644" s="369">
        <v>13.83</v>
      </c>
    </row>
    <row r="5645" spans="1:4" ht="13.5">
      <c r="A5645" s="202">
        <v>90102</v>
      </c>
      <c r="B5645" s="202" t="s">
        <v>7554</v>
      </c>
      <c r="C5645" s="202" t="s">
        <v>7</v>
      </c>
      <c r="D5645" s="369">
        <v>12.59</v>
      </c>
    </row>
    <row r="5646" spans="1:4" ht="13.5">
      <c r="A5646" s="202">
        <v>90105</v>
      </c>
      <c r="B5646" s="202" t="s">
        <v>7555</v>
      </c>
      <c r="C5646" s="202" t="s">
        <v>7</v>
      </c>
      <c r="D5646" s="369">
        <v>9.09</v>
      </c>
    </row>
    <row r="5647" spans="1:4" ht="13.5">
      <c r="A5647" s="202">
        <v>90106</v>
      </c>
      <c r="B5647" s="202" t="s">
        <v>7556</v>
      </c>
      <c r="C5647" s="202" t="s">
        <v>7</v>
      </c>
      <c r="D5647" s="369">
        <v>7.73</v>
      </c>
    </row>
    <row r="5648" spans="1:4" ht="13.5">
      <c r="A5648" s="202">
        <v>90107</v>
      </c>
      <c r="B5648" s="202" t="s">
        <v>7557</v>
      </c>
      <c r="C5648" s="202" t="s">
        <v>7</v>
      </c>
      <c r="D5648" s="369">
        <v>7.63</v>
      </c>
    </row>
    <row r="5649" spans="1:4" ht="13.5">
      <c r="A5649" s="202">
        <v>90108</v>
      </c>
      <c r="B5649" s="202" t="s">
        <v>7558</v>
      </c>
      <c r="C5649" s="202" t="s">
        <v>7</v>
      </c>
      <c r="D5649" s="369">
        <v>6.94</v>
      </c>
    </row>
    <row r="5650" spans="1:4" ht="13.5">
      <c r="A5650" s="202">
        <v>93358</v>
      </c>
      <c r="B5650" s="202" t="s">
        <v>6211</v>
      </c>
      <c r="C5650" s="202" t="s">
        <v>7</v>
      </c>
      <c r="D5650" s="369">
        <v>84.18</v>
      </c>
    </row>
    <row r="5651" spans="1:4" ht="13.5">
      <c r="A5651" s="202">
        <v>102276</v>
      </c>
      <c r="B5651" s="202" t="s">
        <v>7559</v>
      </c>
      <c r="C5651" s="202" t="s">
        <v>7</v>
      </c>
      <c r="D5651" s="369">
        <v>12.83</v>
      </c>
    </row>
    <row r="5652" spans="1:4" ht="13.5">
      <c r="A5652" s="202">
        <v>102277</v>
      </c>
      <c r="B5652" s="202" t="s">
        <v>7560</v>
      </c>
      <c r="C5652" s="202" t="s">
        <v>7</v>
      </c>
      <c r="D5652" s="369">
        <v>10.14</v>
      </c>
    </row>
    <row r="5653" spans="1:4" ht="13.5">
      <c r="A5653" s="202">
        <v>102278</v>
      </c>
      <c r="B5653" s="202" t="s">
        <v>7561</v>
      </c>
      <c r="C5653" s="202" t="s">
        <v>7</v>
      </c>
      <c r="D5653" s="369">
        <v>9.92</v>
      </c>
    </row>
    <row r="5654" spans="1:4" ht="13.5">
      <c r="A5654" s="202">
        <v>102279</v>
      </c>
      <c r="B5654" s="202" t="s">
        <v>7562</v>
      </c>
      <c r="C5654" s="202" t="s">
        <v>7</v>
      </c>
      <c r="D5654" s="369">
        <v>7.08</v>
      </c>
    </row>
    <row r="5655" spans="1:4" ht="13.5">
      <c r="A5655" s="202">
        <v>102280</v>
      </c>
      <c r="B5655" s="202" t="s">
        <v>7563</v>
      </c>
      <c r="C5655" s="202" t="s">
        <v>7</v>
      </c>
      <c r="D5655" s="369">
        <v>5.6</v>
      </c>
    </row>
    <row r="5656" spans="1:4" ht="13.5">
      <c r="A5656" s="202">
        <v>102281</v>
      </c>
      <c r="B5656" s="202" t="s">
        <v>7564</v>
      </c>
      <c r="C5656" s="202" t="s">
        <v>7</v>
      </c>
      <c r="D5656" s="369">
        <v>5.47</v>
      </c>
    </row>
    <row r="5657" spans="1:4" ht="13.5">
      <c r="A5657" s="202">
        <v>102282</v>
      </c>
      <c r="B5657" s="202" t="s">
        <v>7565</v>
      </c>
      <c r="C5657" s="202" t="s">
        <v>7</v>
      </c>
      <c r="D5657" s="369">
        <v>14.24</v>
      </c>
    </row>
    <row r="5658" spans="1:4" ht="13.5">
      <c r="A5658" s="202">
        <v>102283</v>
      </c>
      <c r="B5658" s="202" t="s">
        <v>7566</v>
      </c>
      <c r="C5658" s="202" t="s">
        <v>7</v>
      </c>
      <c r="D5658" s="369">
        <v>12.66</v>
      </c>
    </row>
    <row r="5659" spans="1:4" ht="13.5">
      <c r="A5659" s="202">
        <v>102284</v>
      </c>
      <c r="B5659" s="202" t="s">
        <v>7567</v>
      </c>
      <c r="C5659" s="202" t="s">
        <v>7</v>
      </c>
      <c r="D5659" s="369">
        <v>12.25</v>
      </c>
    </row>
    <row r="5660" spans="1:4" ht="13.5">
      <c r="A5660" s="202">
        <v>102285</v>
      </c>
      <c r="B5660" s="202" t="s">
        <v>7568</v>
      </c>
      <c r="C5660" s="202" t="s">
        <v>7</v>
      </c>
      <c r="D5660" s="369">
        <v>11.59</v>
      </c>
    </row>
    <row r="5661" spans="1:4" ht="13.5">
      <c r="A5661" s="202">
        <v>102286</v>
      </c>
      <c r="B5661" s="202" t="s">
        <v>7569</v>
      </c>
      <c r="C5661" s="202" t="s">
        <v>7</v>
      </c>
      <c r="D5661" s="369">
        <v>11.27</v>
      </c>
    </row>
    <row r="5662" spans="1:4" ht="13.5">
      <c r="A5662" s="202">
        <v>102287</v>
      </c>
      <c r="B5662" s="202" t="s">
        <v>7570</v>
      </c>
      <c r="C5662" s="202" t="s">
        <v>7</v>
      </c>
      <c r="D5662" s="369">
        <v>11.03</v>
      </c>
    </row>
    <row r="5663" spans="1:4" ht="13.5">
      <c r="A5663" s="202">
        <v>102288</v>
      </c>
      <c r="B5663" s="202" t="s">
        <v>7571</v>
      </c>
      <c r="C5663" s="202" t="s">
        <v>7</v>
      </c>
      <c r="D5663" s="369">
        <v>10.59</v>
      </c>
    </row>
    <row r="5664" spans="1:4" ht="13.5">
      <c r="A5664" s="202">
        <v>102289</v>
      </c>
      <c r="B5664" s="202" t="s">
        <v>7572</v>
      </c>
      <c r="C5664" s="202" t="s">
        <v>7</v>
      </c>
      <c r="D5664" s="369">
        <v>10.34</v>
      </c>
    </row>
    <row r="5665" spans="1:4" ht="13.5">
      <c r="A5665" s="202">
        <v>102290</v>
      </c>
      <c r="B5665" s="202" t="s">
        <v>7573</v>
      </c>
      <c r="C5665" s="202" t="s">
        <v>7</v>
      </c>
      <c r="D5665" s="369">
        <v>7.85</v>
      </c>
    </row>
    <row r="5666" spans="1:4" ht="13.5">
      <c r="A5666" s="202">
        <v>102291</v>
      </c>
      <c r="B5666" s="202" t="s">
        <v>7574</v>
      </c>
      <c r="C5666" s="202" t="s">
        <v>7</v>
      </c>
      <c r="D5666" s="369">
        <v>6.98</v>
      </c>
    </row>
    <row r="5667" spans="1:4" ht="13.5">
      <c r="A5667" s="202">
        <v>102292</v>
      </c>
      <c r="B5667" s="202" t="s">
        <v>7575</v>
      </c>
      <c r="C5667" s="202" t="s">
        <v>7</v>
      </c>
      <c r="D5667" s="369">
        <v>6.76</v>
      </c>
    </row>
    <row r="5668" spans="1:4" ht="13.5">
      <c r="A5668" s="202">
        <v>102293</v>
      </c>
      <c r="B5668" s="202" t="s">
        <v>7576</v>
      </c>
      <c r="C5668" s="202" t="s">
        <v>7</v>
      </c>
      <c r="D5668" s="369">
        <v>6.41</v>
      </c>
    </row>
    <row r="5669" spans="1:4" ht="13.5">
      <c r="A5669" s="202">
        <v>102294</v>
      </c>
      <c r="B5669" s="202" t="s">
        <v>7577</v>
      </c>
      <c r="C5669" s="202" t="s">
        <v>7</v>
      </c>
      <c r="D5669" s="369">
        <v>6.23</v>
      </c>
    </row>
    <row r="5670" spans="1:4" ht="13.5">
      <c r="A5670" s="202">
        <v>102295</v>
      </c>
      <c r="B5670" s="202" t="s">
        <v>7578</v>
      </c>
      <c r="C5670" s="202" t="s">
        <v>7</v>
      </c>
      <c r="D5670" s="369">
        <v>6.07</v>
      </c>
    </row>
    <row r="5671" spans="1:4" ht="13.5">
      <c r="A5671" s="202">
        <v>102296</v>
      </c>
      <c r="B5671" s="202" t="s">
        <v>7579</v>
      </c>
      <c r="C5671" s="202" t="s">
        <v>7</v>
      </c>
      <c r="D5671" s="369">
        <v>5.83</v>
      </c>
    </row>
    <row r="5672" spans="1:4" ht="13.5">
      <c r="A5672" s="202">
        <v>102297</v>
      </c>
      <c r="B5672" s="202" t="s">
        <v>7580</v>
      </c>
      <c r="C5672" s="202" t="s">
        <v>7</v>
      </c>
      <c r="D5672" s="369">
        <v>5.71</v>
      </c>
    </row>
    <row r="5673" spans="1:4" ht="13.5">
      <c r="A5673" s="202">
        <v>102298</v>
      </c>
      <c r="B5673" s="202" t="s">
        <v>7581</v>
      </c>
      <c r="C5673" s="202" t="s">
        <v>7</v>
      </c>
      <c r="D5673" s="369">
        <v>18.32</v>
      </c>
    </row>
    <row r="5674" spans="1:4" ht="13.5">
      <c r="A5674" s="202">
        <v>102299</v>
      </c>
      <c r="B5674" s="202" t="s">
        <v>7582</v>
      </c>
      <c r="C5674" s="202" t="s">
        <v>7</v>
      </c>
      <c r="D5674" s="369">
        <v>15.57</v>
      </c>
    </row>
    <row r="5675" spans="1:4" ht="13.5">
      <c r="A5675" s="202">
        <v>102300</v>
      </c>
      <c r="B5675" s="202" t="s">
        <v>7583</v>
      </c>
      <c r="C5675" s="202" t="s">
        <v>7</v>
      </c>
      <c r="D5675" s="369">
        <v>15.37</v>
      </c>
    </row>
    <row r="5676" spans="1:4" ht="13.5">
      <c r="A5676" s="202">
        <v>102301</v>
      </c>
      <c r="B5676" s="202" t="s">
        <v>7584</v>
      </c>
      <c r="C5676" s="202" t="s">
        <v>7</v>
      </c>
      <c r="D5676" s="369">
        <v>13.98</v>
      </c>
    </row>
    <row r="5677" spans="1:4" ht="13.5">
      <c r="A5677" s="202">
        <v>102302</v>
      </c>
      <c r="B5677" s="202" t="s">
        <v>7585</v>
      </c>
      <c r="C5677" s="202" t="s">
        <v>7</v>
      </c>
      <c r="D5677" s="369">
        <v>10.1</v>
      </c>
    </row>
    <row r="5678" spans="1:4" ht="13.5">
      <c r="A5678" s="202">
        <v>102303</v>
      </c>
      <c r="B5678" s="202" t="s">
        <v>7586</v>
      </c>
      <c r="C5678" s="202" t="s">
        <v>7</v>
      </c>
      <c r="D5678" s="369">
        <v>8.58</v>
      </c>
    </row>
    <row r="5679" spans="1:4" ht="13.5">
      <c r="A5679" s="202">
        <v>102304</v>
      </c>
      <c r="B5679" s="202" t="s">
        <v>7587</v>
      </c>
      <c r="C5679" s="202" t="s">
        <v>7</v>
      </c>
      <c r="D5679" s="369">
        <v>8.4700000000000006</v>
      </c>
    </row>
    <row r="5680" spans="1:4" ht="13.5">
      <c r="A5680" s="202">
        <v>102305</v>
      </c>
      <c r="B5680" s="202" t="s">
        <v>7588</v>
      </c>
      <c r="C5680" s="202" t="s">
        <v>7</v>
      </c>
      <c r="D5680" s="369">
        <v>7.71</v>
      </c>
    </row>
    <row r="5681" spans="1:4" ht="13.5">
      <c r="A5681" s="202">
        <v>102306</v>
      </c>
      <c r="B5681" s="202" t="s">
        <v>7589</v>
      </c>
      <c r="C5681" s="202" t="s">
        <v>7</v>
      </c>
      <c r="D5681" s="369">
        <v>16.05</v>
      </c>
    </row>
    <row r="5682" spans="1:4" ht="13.5">
      <c r="A5682" s="202">
        <v>102307</v>
      </c>
      <c r="B5682" s="202" t="s">
        <v>7590</v>
      </c>
      <c r="C5682" s="202" t="s">
        <v>7</v>
      </c>
      <c r="D5682" s="369">
        <v>14.24</v>
      </c>
    </row>
    <row r="5683" spans="1:4" ht="13.5">
      <c r="A5683" s="202">
        <v>102308</v>
      </c>
      <c r="B5683" s="202" t="s">
        <v>7591</v>
      </c>
      <c r="C5683" s="202" t="s">
        <v>7</v>
      </c>
      <c r="D5683" s="369">
        <v>13.82</v>
      </c>
    </row>
    <row r="5684" spans="1:4" ht="13.5">
      <c r="A5684" s="202">
        <v>102309</v>
      </c>
      <c r="B5684" s="202" t="s">
        <v>7592</v>
      </c>
      <c r="C5684" s="202" t="s">
        <v>7</v>
      </c>
      <c r="D5684" s="369">
        <v>13.07</v>
      </c>
    </row>
    <row r="5685" spans="1:4" ht="13.5">
      <c r="A5685" s="202">
        <v>102310</v>
      </c>
      <c r="B5685" s="202" t="s">
        <v>7593</v>
      </c>
      <c r="C5685" s="202" t="s">
        <v>7</v>
      </c>
      <c r="D5685" s="369">
        <v>12.68</v>
      </c>
    </row>
    <row r="5686" spans="1:4" ht="13.5">
      <c r="A5686" s="202">
        <v>102311</v>
      </c>
      <c r="B5686" s="202" t="s">
        <v>7594</v>
      </c>
      <c r="C5686" s="202" t="s">
        <v>7</v>
      </c>
      <c r="D5686" s="369">
        <v>12.39</v>
      </c>
    </row>
    <row r="5687" spans="1:4" ht="13.5">
      <c r="A5687" s="202">
        <v>102312</v>
      </c>
      <c r="B5687" s="202" t="s">
        <v>7595</v>
      </c>
      <c r="C5687" s="202" t="s">
        <v>7</v>
      </c>
      <c r="D5687" s="369">
        <v>11.91</v>
      </c>
    </row>
    <row r="5688" spans="1:4" ht="13.5">
      <c r="A5688" s="202">
        <v>102313</v>
      </c>
      <c r="B5688" s="202" t="s">
        <v>7596</v>
      </c>
      <c r="C5688" s="202" t="s">
        <v>7</v>
      </c>
      <c r="D5688" s="369">
        <v>11.65</v>
      </c>
    </row>
    <row r="5689" spans="1:4" ht="13.5">
      <c r="A5689" s="202">
        <v>102314</v>
      </c>
      <c r="B5689" s="202" t="s">
        <v>7597</v>
      </c>
      <c r="C5689" s="202" t="s">
        <v>7</v>
      </c>
      <c r="D5689" s="369">
        <v>8.86</v>
      </c>
    </row>
    <row r="5690" spans="1:4" ht="13.5">
      <c r="A5690" s="202">
        <v>102315</v>
      </c>
      <c r="B5690" s="202" t="s">
        <v>7598</v>
      </c>
      <c r="C5690" s="202" t="s">
        <v>7</v>
      </c>
      <c r="D5690" s="369">
        <v>7.85</v>
      </c>
    </row>
    <row r="5691" spans="1:4" ht="13.5">
      <c r="A5691" s="202">
        <v>102316</v>
      </c>
      <c r="B5691" s="202" t="s">
        <v>7599</v>
      </c>
      <c r="C5691" s="202" t="s">
        <v>7</v>
      </c>
      <c r="D5691" s="369">
        <v>7.62</v>
      </c>
    </row>
    <row r="5692" spans="1:4" ht="13.5">
      <c r="A5692" s="202">
        <v>102317</v>
      </c>
      <c r="B5692" s="202" t="s">
        <v>7600</v>
      </c>
      <c r="C5692" s="202" t="s">
        <v>7</v>
      </c>
      <c r="D5692" s="369">
        <v>7.19</v>
      </c>
    </row>
    <row r="5693" spans="1:4" ht="13.5">
      <c r="A5693" s="202">
        <v>102318</v>
      </c>
      <c r="B5693" s="202" t="s">
        <v>7601</v>
      </c>
      <c r="C5693" s="202" t="s">
        <v>7</v>
      </c>
      <c r="D5693" s="369">
        <v>7</v>
      </c>
    </row>
    <row r="5694" spans="1:4" ht="13.5">
      <c r="A5694" s="202">
        <v>102319</v>
      </c>
      <c r="B5694" s="202" t="s">
        <v>7602</v>
      </c>
      <c r="C5694" s="202" t="s">
        <v>7</v>
      </c>
      <c r="D5694" s="369">
        <v>6.84</v>
      </c>
    </row>
    <row r="5695" spans="1:4" ht="13.5">
      <c r="A5695" s="202">
        <v>102320</v>
      </c>
      <c r="B5695" s="202" t="s">
        <v>7603</v>
      </c>
      <c r="C5695" s="202" t="s">
        <v>7</v>
      </c>
      <c r="D5695" s="369">
        <v>6.55</v>
      </c>
    </row>
    <row r="5696" spans="1:4" ht="13.5">
      <c r="A5696" s="202">
        <v>102321</v>
      </c>
      <c r="B5696" s="202" t="s">
        <v>7604</v>
      </c>
      <c r="C5696" s="202" t="s">
        <v>7</v>
      </c>
      <c r="D5696" s="369">
        <v>6.43</v>
      </c>
    </row>
    <row r="5697" spans="1:4" ht="13.5">
      <c r="A5697" s="202">
        <v>102322</v>
      </c>
      <c r="B5697" s="202" t="s">
        <v>7605</v>
      </c>
      <c r="C5697" s="202" t="s">
        <v>7</v>
      </c>
      <c r="D5697" s="369">
        <v>20.62</v>
      </c>
    </row>
    <row r="5698" spans="1:4" ht="13.5">
      <c r="A5698" s="202">
        <v>102323</v>
      </c>
      <c r="B5698" s="202" t="s">
        <v>7606</v>
      </c>
      <c r="C5698" s="202" t="s">
        <v>7</v>
      </c>
      <c r="D5698" s="369">
        <v>17.510000000000002</v>
      </c>
    </row>
    <row r="5699" spans="1:4" ht="13.5">
      <c r="A5699" s="202">
        <v>102324</v>
      </c>
      <c r="B5699" s="202" t="s">
        <v>7607</v>
      </c>
      <c r="C5699" s="202" t="s">
        <v>7</v>
      </c>
      <c r="D5699" s="369">
        <v>17.29</v>
      </c>
    </row>
    <row r="5700" spans="1:4" ht="13.5">
      <c r="A5700" s="202">
        <v>102325</v>
      </c>
      <c r="B5700" s="202" t="s">
        <v>7608</v>
      </c>
      <c r="C5700" s="202" t="s">
        <v>7</v>
      </c>
      <c r="D5700" s="369">
        <v>15.74</v>
      </c>
    </row>
    <row r="5701" spans="1:4" ht="13.5">
      <c r="A5701" s="202">
        <v>102326</v>
      </c>
      <c r="B5701" s="202" t="s">
        <v>7609</v>
      </c>
      <c r="C5701" s="202" t="s">
        <v>7</v>
      </c>
      <c r="D5701" s="369">
        <v>11.38</v>
      </c>
    </row>
    <row r="5702" spans="1:4" ht="13.5">
      <c r="A5702" s="202">
        <v>102327</v>
      </c>
      <c r="B5702" s="202" t="s">
        <v>7610</v>
      </c>
      <c r="C5702" s="202" t="s">
        <v>7</v>
      </c>
      <c r="D5702" s="369">
        <v>9.66</v>
      </c>
    </row>
    <row r="5703" spans="1:4" ht="13.5">
      <c r="A5703" s="202">
        <v>102328</v>
      </c>
      <c r="B5703" s="202" t="s">
        <v>7611</v>
      </c>
      <c r="C5703" s="202" t="s">
        <v>7</v>
      </c>
      <c r="D5703" s="369">
        <v>9.5299999999999994</v>
      </c>
    </row>
    <row r="5704" spans="1:4" ht="13.5">
      <c r="A5704" s="202">
        <v>102329</v>
      </c>
      <c r="B5704" s="202" t="s">
        <v>7612</v>
      </c>
      <c r="C5704" s="202" t="s">
        <v>7</v>
      </c>
      <c r="D5704" s="369">
        <v>8.69</v>
      </c>
    </row>
    <row r="5705" spans="1:4" ht="13.5">
      <c r="A5705" s="202">
        <v>94304</v>
      </c>
      <c r="B5705" s="202" t="s">
        <v>19576</v>
      </c>
      <c r="C5705" s="202" t="s">
        <v>7</v>
      </c>
      <c r="D5705" s="369">
        <v>74.45</v>
      </c>
    </row>
    <row r="5706" spans="1:4" ht="13.5">
      <c r="A5706" s="202">
        <v>94306</v>
      </c>
      <c r="B5706" s="202" t="s">
        <v>19577</v>
      </c>
      <c r="C5706" s="202" t="s">
        <v>7</v>
      </c>
      <c r="D5706" s="369">
        <v>67.930000000000007</v>
      </c>
    </row>
    <row r="5707" spans="1:4" ht="13.5">
      <c r="A5707" s="202">
        <v>94310</v>
      </c>
      <c r="B5707" s="202" t="s">
        <v>19578</v>
      </c>
      <c r="C5707" s="202" t="s">
        <v>7</v>
      </c>
      <c r="D5707" s="369">
        <v>65</v>
      </c>
    </row>
    <row r="5708" spans="1:4" ht="13.5">
      <c r="A5708" s="202">
        <v>94316</v>
      </c>
      <c r="B5708" s="202" t="s">
        <v>19579</v>
      </c>
      <c r="C5708" s="202" t="s">
        <v>7</v>
      </c>
      <c r="D5708" s="369">
        <v>69.819999999999993</v>
      </c>
    </row>
    <row r="5709" spans="1:4" ht="13.5">
      <c r="A5709" s="202">
        <v>94318</v>
      </c>
      <c r="B5709" s="202" t="s">
        <v>19580</v>
      </c>
      <c r="C5709" s="202" t="s">
        <v>7</v>
      </c>
      <c r="D5709" s="369">
        <v>63.91</v>
      </c>
    </row>
    <row r="5710" spans="1:4" ht="13.5">
      <c r="A5710" s="202">
        <v>94319</v>
      </c>
      <c r="B5710" s="202" t="s">
        <v>19581</v>
      </c>
      <c r="C5710" s="202" t="s">
        <v>7</v>
      </c>
      <c r="D5710" s="369">
        <v>77.28</v>
      </c>
    </row>
    <row r="5711" spans="1:4" ht="13.5">
      <c r="A5711" s="202">
        <v>94327</v>
      </c>
      <c r="B5711" s="202" t="s">
        <v>19582</v>
      </c>
      <c r="C5711" s="202" t="s">
        <v>7</v>
      </c>
      <c r="D5711" s="369">
        <v>76.41</v>
      </c>
    </row>
    <row r="5712" spans="1:4" ht="13.5">
      <c r="A5712" s="202">
        <v>94329</v>
      </c>
      <c r="B5712" s="202" t="s">
        <v>19583</v>
      </c>
      <c r="C5712" s="202" t="s">
        <v>7</v>
      </c>
      <c r="D5712" s="369">
        <v>69.89</v>
      </c>
    </row>
    <row r="5713" spans="1:4" ht="13.5">
      <c r="A5713" s="202">
        <v>94333</v>
      </c>
      <c r="B5713" s="202" t="s">
        <v>19584</v>
      </c>
      <c r="C5713" s="202" t="s">
        <v>7</v>
      </c>
      <c r="D5713" s="369">
        <v>66.959999999999994</v>
      </c>
    </row>
    <row r="5714" spans="1:4" ht="13.5">
      <c r="A5714" s="202">
        <v>94339</v>
      </c>
      <c r="B5714" s="202" t="s">
        <v>19585</v>
      </c>
      <c r="C5714" s="202" t="s">
        <v>7</v>
      </c>
      <c r="D5714" s="369">
        <v>71.78</v>
      </c>
    </row>
    <row r="5715" spans="1:4" ht="13.5">
      <c r="A5715" s="202">
        <v>94341</v>
      </c>
      <c r="B5715" s="202" t="s">
        <v>19586</v>
      </c>
      <c r="C5715" s="202" t="s">
        <v>7</v>
      </c>
      <c r="D5715" s="369">
        <v>65.87</v>
      </c>
    </row>
    <row r="5716" spans="1:4" ht="13.5">
      <c r="A5716" s="202">
        <v>94342</v>
      </c>
      <c r="B5716" s="202" t="s">
        <v>19587</v>
      </c>
      <c r="C5716" s="202" t="s">
        <v>7</v>
      </c>
      <c r="D5716" s="369">
        <v>79.239999999999995</v>
      </c>
    </row>
    <row r="5717" spans="1:4" ht="13.5">
      <c r="A5717" s="202">
        <v>96385</v>
      </c>
      <c r="B5717" s="202" t="s">
        <v>3878</v>
      </c>
      <c r="C5717" s="202" t="s">
        <v>7</v>
      </c>
      <c r="D5717" s="369">
        <v>11.59</v>
      </c>
    </row>
    <row r="5718" spans="1:4" ht="13.5">
      <c r="A5718" s="202">
        <v>96386</v>
      </c>
      <c r="B5718" s="202" t="s">
        <v>3879</v>
      </c>
      <c r="C5718" s="202" t="s">
        <v>7</v>
      </c>
      <c r="D5718" s="369">
        <v>8.7100000000000009</v>
      </c>
    </row>
    <row r="5719" spans="1:4" ht="13.5">
      <c r="A5719" s="202">
        <v>93367</v>
      </c>
      <c r="B5719" s="202" t="s">
        <v>19588</v>
      </c>
      <c r="C5719" s="202" t="s">
        <v>7</v>
      </c>
      <c r="D5719" s="369">
        <v>23.75</v>
      </c>
    </row>
    <row r="5720" spans="1:4" ht="13.5">
      <c r="A5720" s="202">
        <v>93368</v>
      </c>
      <c r="B5720" s="202" t="s">
        <v>19589</v>
      </c>
      <c r="C5720" s="202" t="s">
        <v>7</v>
      </c>
      <c r="D5720" s="369">
        <v>20.85</v>
      </c>
    </row>
    <row r="5721" spans="1:4" ht="13.5">
      <c r="A5721" s="202">
        <v>93369</v>
      </c>
      <c r="B5721" s="202" t="s">
        <v>19590</v>
      </c>
      <c r="C5721" s="202" t="s">
        <v>7</v>
      </c>
      <c r="D5721" s="369">
        <v>17.23</v>
      </c>
    </row>
    <row r="5722" spans="1:4" ht="13.5">
      <c r="A5722" s="202">
        <v>93372</v>
      </c>
      <c r="B5722" s="202" t="s">
        <v>19591</v>
      </c>
      <c r="C5722" s="202" t="s">
        <v>7</v>
      </c>
      <c r="D5722" s="369">
        <v>16.57</v>
      </c>
    </row>
    <row r="5723" spans="1:4" ht="13.5">
      <c r="A5723" s="202">
        <v>93373</v>
      </c>
      <c r="B5723" s="202" t="s">
        <v>19592</v>
      </c>
      <c r="C5723" s="202" t="s">
        <v>7</v>
      </c>
      <c r="D5723" s="369">
        <v>14.3</v>
      </c>
    </row>
    <row r="5724" spans="1:4" ht="13.5">
      <c r="A5724" s="202">
        <v>93378</v>
      </c>
      <c r="B5724" s="202" t="s">
        <v>19593</v>
      </c>
      <c r="C5724" s="202" t="s">
        <v>7</v>
      </c>
      <c r="D5724" s="369">
        <v>24.84</v>
      </c>
    </row>
    <row r="5725" spans="1:4" ht="13.5">
      <c r="A5725" s="202">
        <v>93379</v>
      </c>
      <c r="B5725" s="202" t="s">
        <v>19594</v>
      </c>
      <c r="C5725" s="202" t="s">
        <v>7</v>
      </c>
      <c r="D5725" s="369">
        <v>19.12</v>
      </c>
    </row>
    <row r="5726" spans="1:4" ht="13.5">
      <c r="A5726" s="202">
        <v>93380</v>
      </c>
      <c r="B5726" s="202" t="s">
        <v>19595</v>
      </c>
      <c r="C5726" s="202" t="s">
        <v>7</v>
      </c>
      <c r="D5726" s="369">
        <v>16.28</v>
      </c>
    </row>
    <row r="5727" spans="1:4" ht="13.5">
      <c r="A5727" s="202">
        <v>93381</v>
      </c>
      <c r="B5727" s="202" t="s">
        <v>19596</v>
      </c>
      <c r="C5727" s="202" t="s">
        <v>7</v>
      </c>
      <c r="D5727" s="369">
        <v>13.21</v>
      </c>
    </row>
    <row r="5728" spans="1:4" ht="13.5">
      <c r="A5728" s="202">
        <v>93382</v>
      </c>
      <c r="B5728" s="202" t="s">
        <v>19597</v>
      </c>
      <c r="C5728" s="202" t="s">
        <v>7</v>
      </c>
      <c r="D5728" s="369">
        <v>26.58</v>
      </c>
    </row>
    <row r="5729" spans="1:4" ht="13.5">
      <c r="A5729" s="202">
        <v>104728</v>
      </c>
      <c r="B5729" s="202" t="s">
        <v>19598</v>
      </c>
      <c r="C5729" s="202" t="s">
        <v>7</v>
      </c>
      <c r="D5729" s="369">
        <v>19.190000000000001</v>
      </c>
    </row>
    <row r="5730" spans="1:4" ht="13.5">
      <c r="A5730" s="202">
        <v>104729</v>
      </c>
      <c r="B5730" s="202" t="s">
        <v>19599</v>
      </c>
      <c r="C5730" s="202" t="s">
        <v>7</v>
      </c>
      <c r="D5730" s="369">
        <v>16.36</v>
      </c>
    </row>
    <row r="5731" spans="1:4" ht="13.5">
      <c r="A5731" s="202">
        <v>104730</v>
      </c>
      <c r="B5731" s="202" t="s">
        <v>19600</v>
      </c>
      <c r="C5731" s="202" t="s">
        <v>7</v>
      </c>
      <c r="D5731" s="369">
        <v>12.77</v>
      </c>
    </row>
    <row r="5732" spans="1:4" ht="13.5">
      <c r="A5732" s="202">
        <v>104731</v>
      </c>
      <c r="B5732" s="202" t="s">
        <v>19601</v>
      </c>
      <c r="C5732" s="202" t="s">
        <v>7</v>
      </c>
      <c r="D5732" s="369">
        <v>12.12</v>
      </c>
    </row>
    <row r="5733" spans="1:4" ht="13.5">
      <c r="A5733" s="202">
        <v>104732</v>
      </c>
      <c r="B5733" s="202" t="s">
        <v>19602</v>
      </c>
      <c r="C5733" s="202" t="s">
        <v>7</v>
      </c>
      <c r="D5733" s="369">
        <v>9.84</v>
      </c>
    </row>
    <row r="5734" spans="1:4" ht="13.5">
      <c r="A5734" s="202">
        <v>104733</v>
      </c>
      <c r="B5734" s="202" t="s">
        <v>19603</v>
      </c>
      <c r="C5734" s="202" t="s">
        <v>7</v>
      </c>
      <c r="D5734" s="369">
        <v>19.63</v>
      </c>
    </row>
    <row r="5735" spans="1:4" ht="13.5">
      <c r="A5735" s="202">
        <v>104734</v>
      </c>
      <c r="B5735" s="202" t="s">
        <v>19604</v>
      </c>
      <c r="C5735" s="202" t="s">
        <v>7</v>
      </c>
      <c r="D5735" s="369">
        <v>14.26</v>
      </c>
    </row>
    <row r="5736" spans="1:4" ht="13.5">
      <c r="A5736" s="202">
        <v>104735</v>
      </c>
      <c r="B5736" s="202" t="s">
        <v>19605</v>
      </c>
      <c r="C5736" s="202" t="s">
        <v>7</v>
      </c>
      <c r="D5736" s="369">
        <v>11.64</v>
      </c>
    </row>
    <row r="5737" spans="1:4" ht="13.5">
      <c r="A5737" s="202">
        <v>104736</v>
      </c>
      <c r="B5737" s="202" t="s">
        <v>19606</v>
      </c>
      <c r="C5737" s="202" t="s">
        <v>7</v>
      </c>
      <c r="D5737" s="369">
        <v>8.7100000000000009</v>
      </c>
    </row>
    <row r="5738" spans="1:4" ht="13.5">
      <c r="A5738" s="202">
        <v>104737</v>
      </c>
      <c r="B5738" s="202" t="s">
        <v>19607</v>
      </c>
      <c r="C5738" s="202" t="s">
        <v>7</v>
      </c>
      <c r="D5738" s="369">
        <v>21.38</v>
      </c>
    </row>
    <row r="5739" spans="1:4" ht="13.5">
      <c r="A5739" s="202">
        <v>104738</v>
      </c>
      <c r="B5739" s="202" t="s">
        <v>19608</v>
      </c>
      <c r="C5739" s="202" t="s">
        <v>7</v>
      </c>
      <c r="D5739" s="369">
        <v>79.010000000000005</v>
      </c>
    </row>
    <row r="5740" spans="1:4" ht="13.5">
      <c r="A5740" s="202">
        <v>104739</v>
      </c>
      <c r="B5740" s="202" t="s">
        <v>19609</v>
      </c>
      <c r="C5740" s="202" t="s">
        <v>7</v>
      </c>
      <c r="D5740" s="369">
        <v>80.97</v>
      </c>
    </row>
    <row r="5741" spans="1:4" ht="13.5">
      <c r="A5741" s="202">
        <v>104740</v>
      </c>
      <c r="B5741" s="202" t="s">
        <v>19610</v>
      </c>
      <c r="C5741" s="202" t="s">
        <v>7</v>
      </c>
      <c r="D5741" s="369">
        <v>28.31</v>
      </c>
    </row>
    <row r="5742" spans="1:4" ht="13.5">
      <c r="A5742" s="202">
        <v>104741</v>
      </c>
      <c r="B5742" s="202" t="s">
        <v>19611</v>
      </c>
      <c r="C5742" s="202" t="s">
        <v>7</v>
      </c>
      <c r="D5742" s="369">
        <v>23.11</v>
      </c>
    </row>
    <row r="5743" spans="1:4" ht="13.5">
      <c r="A5743" s="202">
        <v>104742</v>
      </c>
      <c r="B5743" s="202" t="s">
        <v>19612</v>
      </c>
      <c r="C5743" s="202" t="s">
        <v>4</v>
      </c>
      <c r="D5743" s="369">
        <v>8.33</v>
      </c>
    </row>
    <row r="5744" spans="1:4" ht="13.5">
      <c r="A5744" s="202">
        <v>97916</v>
      </c>
      <c r="B5744" s="202" t="s">
        <v>5086</v>
      </c>
      <c r="C5744" s="202" t="s">
        <v>3880</v>
      </c>
      <c r="D5744" s="369">
        <v>2.4300000000000002</v>
      </c>
    </row>
    <row r="5745" spans="1:4" ht="13.5">
      <c r="A5745" s="202">
        <v>97917</v>
      </c>
      <c r="B5745" s="202" t="s">
        <v>5087</v>
      </c>
      <c r="C5745" s="202" t="s">
        <v>3880</v>
      </c>
      <c r="D5745" s="369">
        <v>2.1</v>
      </c>
    </row>
    <row r="5746" spans="1:4" ht="13.5">
      <c r="A5746" s="202">
        <v>97918</v>
      </c>
      <c r="B5746" s="202" t="s">
        <v>5088</v>
      </c>
      <c r="C5746" s="202" t="s">
        <v>3880</v>
      </c>
      <c r="D5746" s="369">
        <v>1.94</v>
      </c>
    </row>
    <row r="5747" spans="1:4" ht="13.5">
      <c r="A5747" s="202">
        <v>97919</v>
      </c>
      <c r="B5747" s="202" t="s">
        <v>5089</v>
      </c>
      <c r="C5747" s="202" t="s">
        <v>3880</v>
      </c>
      <c r="D5747" s="369">
        <v>0.76</v>
      </c>
    </row>
    <row r="5748" spans="1:4" ht="13.5">
      <c r="A5748" s="202">
        <v>101616</v>
      </c>
      <c r="B5748" s="202" t="s">
        <v>5782</v>
      </c>
      <c r="C5748" s="202" t="s">
        <v>4</v>
      </c>
      <c r="D5748" s="369">
        <v>6.31</v>
      </c>
    </row>
    <row r="5749" spans="1:4" ht="13.5">
      <c r="A5749" s="202">
        <v>101617</v>
      </c>
      <c r="B5749" s="202" t="s">
        <v>5783</v>
      </c>
      <c r="C5749" s="202" t="s">
        <v>4</v>
      </c>
      <c r="D5749" s="369">
        <v>3.11</v>
      </c>
    </row>
    <row r="5750" spans="1:4" ht="13.5">
      <c r="A5750" s="202">
        <v>101618</v>
      </c>
      <c r="B5750" s="202" t="s">
        <v>5784</v>
      </c>
      <c r="C5750" s="202" t="s">
        <v>7</v>
      </c>
      <c r="D5750" s="369">
        <v>208.86</v>
      </c>
    </row>
    <row r="5751" spans="1:4" ht="13.5">
      <c r="A5751" s="202">
        <v>101619</v>
      </c>
      <c r="B5751" s="202" t="s">
        <v>5785</v>
      </c>
      <c r="C5751" s="202" t="s">
        <v>7</v>
      </c>
      <c r="D5751" s="369">
        <v>330.39</v>
      </c>
    </row>
    <row r="5752" spans="1:4" ht="13.5">
      <c r="A5752" s="202">
        <v>101620</v>
      </c>
      <c r="B5752" s="202" t="s">
        <v>5786</v>
      </c>
      <c r="C5752" s="202" t="s">
        <v>7</v>
      </c>
      <c r="D5752" s="369">
        <v>183.1</v>
      </c>
    </row>
    <row r="5753" spans="1:4" ht="13.5">
      <c r="A5753" s="202">
        <v>101621</v>
      </c>
      <c r="B5753" s="202" t="s">
        <v>5787</v>
      </c>
      <c r="C5753" s="202" t="s">
        <v>7</v>
      </c>
      <c r="D5753" s="369">
        <v>304.64</v>
      </c>
    </row>
    <row r="5754" spans="1:4" ht="13.5">
      <c r="A5754" s="202">
        <v>101622</v>
      </c>
      <c r="B5754" s="202" t="s">
        <v>5788</v>
      </c>
      <c r="C5754" s="202" t="s">
        <v>7</v>
      </c>
      <c r="D5754" s="369">
        <v>183.74</v>
      </c>
    </row>
    <row r="5755" spans="1:4" ht="13.5">
      <c r="A5755" s="202">
        <v>101623</v>
      </c>
      <c r="B5755" s="202" t="s">
        <v>5789</v>
      </c>
      <c r="C5755" s="202" t="s">
        <v>7</v>
      </c>
      <c r="D5755" s="369">
        <v>299.43</v>
      </c>
    </row>
    <row r="5756" spans="1:4" ht="13.5">
      <c r="A5756" s="202">
        <v>101624</v>
      </c>
      <c r="B5756" s="202" t="s">
        <v>5790</v>
      </c>
      <c r="C5756" s="202" t="s">
        <v>7</v>
      </c>
      <c r="D5756" s="369">
        <v>252.06</v>
      </c>
    </row>
    <row r="5757" spans="1:4" ht="13.5">
      <c r="A5757" s="202">
        <v>101625</v>
      </c>
      <c r="B5757" s="202" t="s">
        <v>5791</v>
      </c>
      <c r="C5757" s="202" t="s">
        <v>7</v>
      </c>
      <c r="D5757" s="369">
        <v>142.29</v>
      </c>
    </row>
    <row r="5758" spans="1:4" ht="13.5">
      <c r="A5758" s="202">
        <v>101159</v>
      </c>
      <c r="B5758" s="202" t="s">
        <v>4848</v>
      </c>
      <c r="C5758" s="202" t="s">
        <v>4</v>
      </c>
      <c r="D5758" s="369">
        <v>120.57</v>
      </c>
    </row>
    <row r="5759" spans="1:4" ht="13.5">
      <c r="A5759" s="202">
        <v>103322</v>
      </c>
      <c r="B5759" s="202" t="s">
        <v>7614</v>
      </c>
      <c r="C5759" s="202" t="s">
        <v>4</v>
      </c>
      <c r="D5759" s="369">
        <v>47.02</v>
      </c>
    </row>
    <row r="5760" spans="1:4" ht="13.5">
      <c r="A5760" s="202">
        <v>103323</v>
      </c>
      <c r="B5760" s="202" t="s">
        <v>7615</v>
      </c>
      <c r="C5760" s="202" t="s">
        <v>4</v>
      </c>
      <c r="D5760" s="369">
        <v>48.13</v>
      </c>
    </row>
    <row r="5761" spans="1:4" ht="13.5">
      <c r="A5761" s="202">
        <v>103324</v>
      </c>
      <c r="B5761" s="202" t="s">
        <v>7616</v>
      </c>
      <c r="C5761" s="202" t="s">
        <v>4</v>
      </c>
      <c r="D5761" s="369">
        <v>63.74</v>
      </c>
    </row>
    <row r="5762" spans="1:4" ht="13.5">
      <c r="A5762" s="202">
        <v>103325</v>
      </c>
      <c r="B5762" s="202" t="s">
        <v>7617</v>
      </c>
      <c r="C5762" s="202" t="s">
        <v>4</v>
      </c>
      <c r="D5762" s="369">
        <v>65</v>
      </c>
    </row>
    <row r="5763" spans="1:4" ht="13.5">
      <c r="A5763" s="202">
        <v>103326</v>
      </c>
      <c r="B5763" s="202" t="s">
        <v>7618</v>
      </c>
      <c r="C5763" s="202" t="s">
        <v>4</v>
      </c>
      <c r="D5763" s="369">
        <v>76.459999999999994</v>
      </c>
    </row>
    <row r="5764" spans="1:4" ht="13.5">
      <c r="A5764" s="202">
        <v>103327</v>
      </c>
      <c r="B5764" s="202" t="s">
        <v>7619</v>
      </c>
      <c r="C5764" s="202" t="s">
        <v>4</v>
      </c>
      <c r="D5764" s="369">
        <v>77.930000000000007</v>
      </c>
    </row>
    <row r="5765" spans="1:4" ht="13.5">
      <c r="A5765" s="202">
        <v>103328</v>
      </c>
      <c r="B5765" s="202" t="s">
        <v>7620</v>
      </c>
      <c r="C5765" s="202" t="s">
        <v>4</v>
      </c>
      <c r="D5765" s="369">
        <v>81.86</v>
      </c>
    </row>
    <row r="5766" spans="1:4" ht="13.5">
      <c r="A5766" s="202">
        <v>103329</v>
      </c>
      <c r="B5766" s="202" t="s">
        <v>7621</v>
      </c>
      <c r="C5766" s="202" t="s">
        <v>4</v>
      </c>
      <c r="D5766" s="369">
        <v>82.84</v>
      </c>
    </row>
    <row r="5767" spans="1:4" ht="13.5">
      <c r="A5767" s="202">
        <v>103330</v>
      </c>
      <c r="B5767" s="202" t="s">
        <v>7622</v>
      </c>
      <c r="C5767" s="202" t="s">
        <v>4</v>
      </c>
      <c r="D5767" s="369">
        <v>71.94</v>
      </c>
    </row>
    <row r="5768" spans="1:4" ht="13.5">
      <c r="A5768" s="202">
        <v>103331</v>
      </c>
      <c r="B5768" s="202" t="s">
        <v>7623</v>
      </c>
      <c r="C5768" s="202" t="s">
        <v>4</v>
      </c>
      <c r="D5768" s="369">
        <v>72.989999999999995</v>
      </c>
    </row>
    <row r="5769" spans="1:4" ht="13.5">
      <c r="A5769" s="202">
        <v>103332</v>
      </c>
      <c r="B5769" s="202" t="s">
        <v>7624</v>
      </c>
      <c r="C5769" s="202" t="s">
        <v>4</v>
      </c>
      <c r="D5769" s="369">
        <v>108.48</v>
      </c>
    </row>
    <row r="5770" spans="1:4" ht="13.5">
      <c r="A5770" s="202">
        <v>103333</v>
      </c>
      <c r="B5770" s="202" t="s">
        <v>7625</v>
      </c>
      <c r="C5770" s="202" t="s">
        <v>4</v>
      </c>
      <c r="D5770" s="369">
        <v>109.61</v>
      </c>
    </row>
    <row r="5771" spans="1:4" ht="13.5">
      <c r="A5771" s="202">
        <v>103334</v>
      </c>
      <c r="B5771" s="202" t="s">
        <v>7626</v>
      </c>
      <c r="C5771" s="202" t="s">
        <v>4</v>
      </c>
      <c r="D5771" s="369">
        <v>128.22999999999999</v>
      </c>
    </row>
    <row r="5772" spans="1:4" ht="13.5">
      <c r="A5772" s="202">
        <v>103335</v>
      </c>
      <c r="B5772" s="202" t="s">
        <v>7627</v>
      </c>
      <c r="C5772" s="202" t="s">
        <v>4</v>
      </c>
      <c r="D5772" s="369">
        <v>130.19</v>
      </c>
    </row>
    <row r="5773" spans="1:4" ht="13.5">
      <c r="A5773" s="202">
        <v>103350</v>
      </c>
      <c r="B5773" s="202" t="s">
        <v>7628</v>
      </c>
      <c r="C5773" s="202" t="s">
        <v>4</v>
      </c>
      <c r="D5773" s="369">
        <v>158.32</v>
      </c>
    </row>
    <row r="5774" spans="1:4" ht="13.5">
      <c r="A5774" s="202">
        <v>103351</v>
      </c>
      <c r="B5774" s="202" t="s">
        <v>7629</v>
      </c>
      <c r="C5774" s="202" t="s">
        <v>4</v>
      </c>
      <c r="D5774" s="369">
        <v>159.76</v>
      </c>
    </row>
    <row r="5775" spans="1:4" ht="13.5">
      <c r="A5775" s="202">
        <v>103356</v>
      </c>
      <c r="B5775" s="202" t="s">
        <v>7630</v>
      </c>
      <c r="C5775" s="202" t="s">
        <v>4</v>
      </c>
      <c r="D5775" s="369">
        <v>47.93</v>
      </c>
    </row>
    <row r="5776" spans="1:4" ht="13.5">
      <c r="A5776" s="202">
        <v>103357</v>
      </c>
      <c r="B5776" s="202" t="s">
        <v>7631</v>
      </c>
      <c r="C5776" s="202" t="s">
        <v>4</v>
      </c>
      <c r="D5776" s="369">
        <v>48.76</v>
      </c>
    </row>
    <row r="5777" spans="1:4" ht="13.5">
      <c r="A5777" s="202">
        <v>89282</v>
      </c>
      <c r="B5777" s="202" t="s">
        <v>19613</v>
      </c>
      <c r="C5777" s="202" t="s">
        <v>4</v>
      </c>
      <c r="D5777" s="369">
        <v>56.29</v>
      </c>
    </row>
    <row r="5778" spans="1:4" ht="13.5">
      <c r="A5778" s="202">
        <v>89283</v>
      </c>
      <c r="B5778" s="202" t="s">
        <v>19614</v>
      </c>
      <c r="C5778" s="202" t="s">
        <v>4</v>
      </c>
      <c r="D5778" s="369">
        <v>57.53</v>
      </c>
    </row>
    <row r="5779" spans="1:4" ht="13.5">
      <c r="A5779" s="202">
        <v>89290</v>
      </c>
      <c r="B5779" s="202" t="s">
        <v>19615</v>
      </c>
      <c r="C5779" s="202" t="s">
        <v>4</v>
      </c>
      <c r="D5779" s="369">
        <v>65.39</v>
      </c>
    </row>
    <row r="5780" spans="1:4" ht="13.5">
      <c r="A5780" s="202">
        <v>89291</v>
      </c>
      <c r="B5780" s="202" t="s">
        <v>19616</v>
      </c>
      <c r="C5780" s="202" t="s">
        <v>4</v>
      </c>
      <c r="D5780" s="369">
        <v>66.77</v>
      </c>
    </row>
    <row r="5781" spans="1:4" ht="13.5">
      <c r="A5781" s="202">
        <v>89298</v>
      </c>
      <c r="B5781" s="202" t="s">
        <v>19617</v>
      </c>
      <c r="C5781" s="202" t="s">
        <v>4</v>
      </c>
      <c r="D5781" s="369">
        <v>67.28</v>
      </c>
    </row>
    <row r="5782" spans="1:4" ht="13.5">
      <c r="A5782" s="202">
        <v>89299</v>
      </c>
      <c r="B5782" s="202" t="s">
        <v>19618</v>
      </c>
      <c r="C5782" s="202" t="s">
        <v>4</v>
      </c>
      <c r="D5782" s="369">
        <v>68.930000000000007</v>
      </c>
    </row>
    <row r="5783" spans="1:4" ht="13.5">
      <c r="A5783" s="202">
        <v>89306</v>
      </c>
      <c r="B5783" s="202" t="s">
        <v>19619</v>
      </c>
      <c r="C5783" s="202" t="s">
        <v>4</v>
      </c>
      <c r="D5783" s="369">
        <v>81</v>
      </c>
    </row>
    <row r="5784" spans="1:4" ht="13.5">
      <c r="A5784" s="202">
        <v>89307</v>
      </c>
      <c r="B5784" s="202" t="s">
        <v>19620</v>
      </c>
      <c r="C5784" s="202" t="s">
        <v>4</v>
      </c>
      <c r="D5784" s="369">
        <v>82.85</v>
      </c>
    </row>
    <row r="5785" spans="1:4" ht="13.5">
      <c r="A5785" s="202">
        <v>101157</v>
      </c>
      <c r="B5785" s="202" t="s">
        <v>7632</v>
      </c>
      <c r="C5785" s="202" t="s">
        <v>4</v>
      </c>
      <c r="D5785" s="369">
        <v>64.72</v>
      </c>
    </row>
    <row r="5786" spans="1:4" ht="13.5">
      <c r="A5786" s="202">
        <v>101158</v>
      </c>
      <c r="B5786" s="202" t="s">
        <v>7633</v>
      </c>
      <c r="C5786" s="202" t="s">
        <v>4</v>
      </c>
      <c r="D5786" s="369">
        <v>84.73</v>
      </c>
    </row>
    <row r="5787" spans="1:4" ht="13.5">
      <c r="A5787" s="202">
        <v>101162</v>
      </c>
      <c r="B5787" s="202" t="s">
        <v>4849</v>
      </c>
      <c r="C5787" s="202" t="s">
        <v>4</v>
      </c>
      <c r="D5787" s="369">
        <v>132.79</v>
      </c>
    </row>
    <row r="5788" spans="1:4" ht="13.5">
      <c r="A5788" s="202">
        <v>103316</v>
      </c>
      <c r="B5788" s="202" t="s">
        <v>7634</v>
      </c>
      <c r="C5788" s="202" t="s">
        <v>4</v>
      </c>
      <c r="D5788" s="369">
        <v>71.849999999999994</v>
      </c>
    </row>
    <row r="5789" spans="1:4" ht="13.5">
      <c r="A5789" s="202">
        <v>103317</v>
      </c>
      <c r="B5789" s="202" t="s">
        <v>7635</v>
      </c>
      <c r="C5789" s="202" t="s">
        <v>4</v>
      </c>
      <c r="D5789" s="369">
        <v>72.78</v>
      </c>
    </row>
    <row r="5790" spans="1:4" ht="13.5">
      <c r="A5790" s="202">
        <v>103318</v>
      </c>
      <c r="B5790" s="202" t="s">
        <v>7636</v>
      </c>
      <c r="C5790" s="202" t="s">
        <v>4</v>
      </c>
      <c r="D5790" s="369">
        <v>93.39</v>
      </c>
    </row>
    <row r="5791" spans="1:4" ht="13.5">
      <c r="A5791" s="202">
        <v>103319</v>
      </c>
      <c r="B5791" s="202" t="s">
        <v>7637</v>
      </c>
      <c r="C5791" s="202" t="s">
        <v>4</v>
      </c>
      <c r="D5791" s="369">
        <v>94.48</v>
      </c>
    </row>
    <row r="5792" spans="1:4" ht="13.5">
      <c r="A5792" s="202">
        <v>103320</v>
      </c>
      <c r="B5792" s="202" t="s">
        <v>7638</v>
      </c>
      <c r="C5792" s="202" t="s">
        <v>4</v>
      </c>
      <c r="D5792" s="369">
        <v>112.27</v>
      </c>
    </row>
    <row r="5793" spans="1:4" ht="13.5">
      <c r="A5793" s="202">
        <v>103321</v>
      </c>
      <c r="B5793" s="202" t="s">
        <v>7639</v>
      </c>
      <c r="C5793" s="202" t="s">
        <v>4</v>
      </c>
      <c r="D5793" s="369">
        <v>113.64</v>
      </c>
    </row>
    <row r="5794" spans="1:4" ht="13.5">
      <c r="A5794" s="202">
        <v>103336</v>
      </c>
      <c r="B5794" s="202" t="s">
        <v>7640</v>
      </c>
      <c r="C5794" s="202" t="s">
        <v>4</v>
      </c>
      <c r="D5794" s="369">
        <v>80.930000000000007</v>
      </c>
    </row>
    <row r="5795" spans="1:4" ht="13.5">
      <c r="A5795" s="202">
        <v>103337</v>
      </c>
      <c r="B5795" s="202" t="s">
        <v>7641</v>
      </c>
      <c r="C5795" s="202" t="s">
        <v>4</v>
      </c>
      <c r="D5795" s="369">
        <v>81.86</v>
      </c>
    </row>
    <row r="5796" spans="1:4" ht="13.5">
      <c r="A5796" s="202">
        <v>103338</v>
      </c>
      <c r="B5796" s="202" t="s">
        <v>7642</v>
      </c>
      <c r="C5796" s="202" t="s">
        <v>4</v>
      </c>
      <c r="D5796" s="369">
        <v>106.6</v>
      </c>
    </row>
    <row r="5797" spans="1:4" ht="13.5">
      <c r="A5797" s="202">
        <v>103339</v>
      </c>
      <c r="B5797" s="202" t="s">
        <v>7643</v>
      </c>
      <c r="C5797" s="202" t="s">
        <v>4</v>
      </c>
      <c r="D5797" s="369">
        <v>107.69</v>
      </c>
    </row>
    <row r="5798" spans="1:4" ht="13.5">
      <c r="A5798" s="202">
        <v>103340</v>
      </c>
      <c r="B5798" s="202" t="s">
        <v>7644</v>
      </c>
      <c r="C5798" s="202" t="s">
        <v>4</v>
      </c>
      <c r="D5798" s="369">
        <v>129.06</v>
      </c>
    </row>
    <row r="5799" spans="1:4" ht="13.5">
      <c r="A5799" s="202">
        <v>103341</v>
      </c>
      <c r="B5799" s="202" t="s">
        <v>7645</v>
      </c>
      <c r="C5799" s="202" t="s">
        <v>4</v>
      </c>
      <c r="D5799" s="369">
        <v>130.43</v>
      </c>
    </row>
    <row r="5800" spans="1:4" ht="13.5">
      <c r="A5800" s="202">
        <v>103342</v>
      </c>
      <c r="B5800" s="202" t="s">
        <v>7646</v>
      </c>
      <c r="C5800" s="202" t="s">
        <v>4</v>
      </c>
      <c r="D5800" s="369">
        <v>108.79</v>
      </c>
    </row>
    <row r="5801" spans="1:4" ht="13.5">
      <c r="A5801" s="202">
        <v>103343</v>
      </c>
      <c r="B5801" s="202" t="s">
        <v>7647</v>
      </c>
      <c r="C5801" s="202" t="s">
        <v>4</v>
      </c>
      <c r="D5801" s="369">
        <v>110</v>
      </c>
    </row>
    <row r="5802" spans="1:4" ht="13.5">
      <c r="A5802" s="202">
        <v>89453</v>
      </c>
      <c r="B5802" s="202" t="s">
        <v>18256</v>
      </c>
      <c r="C5802" s="202" t="s">
        <v>4</v>
      </c>
      <c r="D5802" s="369">
        <v>81.19</v>
      </c>
    </row>
    <row r="5803" spans="1:4" ht="13.5">
      <c r="A5803" s="202">
        <v>89455</v>
      </c>
      <c r="B5803" s="202" t="s">
        <v>18257</v>
      </c>
      <c r="C5803" s="202" t="s">
        <v>4</v>
      </c>
      <c r="D5803" s="369">
        <v>98.39</v>
      </c>
    </row>
    <row r="5804" spans="1:4" ht="13.5">
      <c r="A5804" s="202">
        <v>89462</v>
      </c>
      <c r="B5804" s="202" t="s">
        <v>18258</v>
      </c>
      <c r="C5804" s="202" t="s">
        <v>4</v>
      </c>
      <c r="D5804" s="369">
        <v>107.32</v>
      </c>
    </row>
    <row r="5805" spans="1:4" ht="13.5">
      <c r="A5805" s="202">
        <v>89464</v>
      </c>
      <c r="B5805" s="202" t="s">
        <v>19621</v>
      </c>
      <c r="C5805" s="202" t="s">
        <v>4</v>
      </c>
      <c r="D5805" s="369">
        <v>126.31</v>
      </c>
    </row>
    <row r="5806" spans="1:4" ht="13.5">
      <c r="A5806" s="202">
        <v>89470</v>
      </c>
      <c r="B5806" s="202" t="s">
        <v>18259</v>
      </c>
      <c r="C5806" s="202" t="s">
        <v>4</v>
      </c>
      <c r="D5806" s="369">
        <v>92.26</v>
      </c>
    </row>
    <row r="5807" spans="1:4" ht="13.5">
      <c r="A5807" s="202">
        <v>89472</v>
      </c>
      <c r="B5807" s="202" t="s">
        <v>18260</v>
      </c>
      <c r="C5807" s="202" t="s">
        <v>4</v>
      </c>
      <c r="D5807" s="369">
        <v>110.45</v>
      </c>
    </row>
    <row r="5808" spans="1:4" ht="13.5">
      <c r="A5808" s="202">
        <v>89478</v>
      </c>
      <c r="B5808" s="202" t="s">
        <v>18261</v>
      </c>
      <c r="C5808" s="202" t="s">
        <v>4</v>
      </c>
      <c r="D5808" s="369">
        <v>125.56</v>
      </c>
    </row>
    <row r="5809" spans="1:4" ht="13.5">
      <c r="A5809" s="202">
        <v>89480</v>
      </c>
      <c r="B5809" s="202" t="s">
        <v>18262</v>
      </c>
      <c r="C5809" s="202" t="s">
        <v>4</v>
      </c>
      <c r="D5809" s="369">
        <v>145.56</v>
      </c>
    </row>
    <row r="5810" spans="1:4" ht="13.5">
      <c r="A5810" s="202">
        <v>101161</v>
      </c>
      <c r="B5810" s="202" t="s">
        <v>4850</v>
      </c>
      <c r="C5810" s="202" t="s">
        <v>4</v>
      </c>
      <c r="D5810" s="369">
        <v>212.7</v>
      </c>
    </row>
    <row r="5811" spans="1:4" ht="13.5">
      <c r="A5811" s="202">
        <v>101163</v>
      </c>
      <c r="B5811" s="202" t="s">
        <v>4851</v>
      </c>
      <c r="C5811" s="202" t="s">
        <v>4</v>
      </c>
      <c r="D5811" s="369">
        <v>759.86</v>
      </c>
    </row>
    <row r="5812" spans="1:4" ht="13.5">
      <c r="A5812" s="202">
        <v>101164</v>
      </c>
      <c r="B5812" s="202" t="s">
        <v>4852</v>
      </c>
      <c r="C5812" s="202" t="s">
        <v>4</v>
      </c>
      <c r="D5812" s="369">
        <v>770.8</v>
      </c>
    </row>
    <row r="5813" spans="1:4" ht="13.5">
      <c r="A5813" s="202">
        <v>96358</v>
      </c>
      <c r="B5813" s="202" t="s">
        <v>19622</v>
      </c>
      <c r="C5813" s="202" t="s">
        <v>4</v>
      </c>
      <c r="D5813" s="369">
        <v>94.4</v>
      </c>
    </row>
    <row r="5814" spans="1:4" ht="13.5">
      <c r="A5814" s="202">
        <v>96359</v>
      </c>
      <c r="B5814" s="202" t="s">
        <v>19623</v>
      </c>
      <c r="C5814" s="202" t="s">
        <v>4</v>
      </c>
      <c r="D5814" s="369">
        <v>105.22</v>
      </c>
    </row>
    <row r="5815" spans="1:4" ht="13.5">
      <c r="A5815" s="202">
        <v>96360</v>
      </c>
      <c r="B5815" s="202" t="s">
        <v>19624</v>
      </c>
      <c r="C5815" s="202" t="s">
        <v>4</v>
      </c>
      <c r="D5815" s="369">
        <v>121.03</v>
      </c>
    </row>
    <row r="5816" spans="1:4" ht="13.5">
      <c r="A5816" s="202">
        <v>96361</v>
      </c>
      <c r="B5816" s="202" t="s">
        <v>19625</v>
      </c>
      <c r="C5816" s="202" t="s">
        <v>4</v>
      </c>
      <c r="D5816" s="369">
        <v>141.4</v>
      </c>
    </row>
    <row r="5817" spans="1:4" ht="13.5">
      <c r="A5817" s="202">
        <v>96362</v>
      </c>
      <c r="B5817" s="202" t="s">
        <v>19626</v>
      </c>
      <c r="C5817" s="202" t="s">
        <v>4</v>
      </c>
      <c r="D5817" s="369">
        <v>122.86</v>
      </c>
    </row>
    <row r="5818" spans="1:4" ht="13.5">
      <c r="A5818" s="202">
        <v>96363</v>
      </c>
      <c r="B5818" s="202" t="s">
        <v>19627</v>
      </c>
      <c r="C5818" s="202" t="s">
        <v>4</v>
      </c>
      <c r="D5818" s="369">
        <v>134.32</v>
      </c>
    </row>
    <row r="5819" spans="1:4" ht="13.5">
      <c r="A5819" s="202">
        <v>96364</v>
      </c>
      <c r="B5819" s="202" t="s">
        <v>19628</v>
      </c>
      <c r="C5819" s="202" t="s">
        <v>4</v>
      </c>
      <c r="D5819" s="369">
        <v>149.49</v>
      </c>
    </row>
    <row r="5820" spans="1:4" ht="13.5">
      <c r="A5820" s="202">
        <v>96365</v>
      </c>
      <c r="B5820" s="202" t="s">
        <v>19629</v>
      </c>
      <c r="C5820" s="202" t="s">
        <v>4</v>
      </c>
      <c r="D5820" s="369">
        <v>170.53</v>
      </c>
    </row>
    <row r="5821" spans="1:4" ht="13.5">
      <c r="A5821" s="202">
        <v>96366</v>
      </c>
      <c r="B5821" s="202" t="s">
        <v>19630</v>
      </c>
      <c r="C5821" s="202" t="s">
        <v>4</v>
      </c>
      <c r="D5821" s="369">
        <v>151.32</v>
      </c>
    </row>
    <row r="5822" spans="1:4" ht="13.5">
      <c r="A5822" s="202">
        <v>96367</v>
      </c>
      <c r="B5822" s="202" t="s">
        <v>19631</v>
      </c>
      <c r="C5822" s="202" t="s">
        <v>4</v>
      </c>
      <c r="D5822" s="369">
        <v>163.43</v>
      </c>
    </row>
    <row r="5823" spans="1:4" ht="13.5">
      <c r="A5823" s="202">
        <v>96368</v>
      </c>
      <c r="B5823" s="202" t="s">
        <v>19632</v>
      </c>
      <c r="C5823" s="202" t="s">
        <v>4</v>
      </c>
      <c r="D5823" s="369">
        <v>177.98</v>
      </c>
    </row>
    <row r="5824" spans="1:4" ht="13.5">
      <c r="A5824" s="202">
        <v>96369</v>
      </c>
      <c r="B5824" s="202" t="s">
        <v>19633</v>
      </c>
      <c r="C5824" s="202" t="s">
        <v>4</v>
      </c>
      <c r="D5824" s="369">
        <v>199.63</v>
      </c>
    </row>
    <row r="5825" spans="1:4" ht="13.5">
      <c r="A5825" s="202">
        <v>96370</v>
      </c>
      <c r="B5825" s="202" t="s">
        <v>19634</v>
      </c>
      <c r="C5825" s="202" t="s">
        <v>4</v>
      </c>
      <c r="D5825" s="369">
        <v>61.85</v>
      </c>
    </row>
    <row r="5826" spans="1:4" ht="13.5">
      <c r="A5826" s="202">
        <v>96371</v>
      </c>
      <c r="B5826" s="202" t="s">
        <v>19635</v>
      </c>
      <c r="C5826" s="202" t="s">
        <v>4</v>
      </c>
      <c r="D5826" s="369">
        <v>71.989999999999995</v>
      </c>
    </row>
    <row r="5827" spans="1:4" ht="13.5">
      <c r="A5827" s="202">
        <v>96373</v>
      </c>
      <c r="B5827" s="202" t="s">
        <v>19636</v>
      </c>
      <c r="C5827" s="202" t="s">
        <v>1</v>
      </c>
      <c r="D5827" s="369">
        <v>11.2</v>
      </c>
    </row>
    <row r="5828" spans="1:4" ht="13.5">
      <c r="A5828" s="202">
        <v>96374</v>
      </c>
      <c r="B5828" s="202" t="s">
        <v>19637</v>
      </c>
      <c r="C5828" s="202" t="s">
        <v>1</v>
      </c>
      <c r="D5828" s="369">
        <v>30.77</v>
      </c>
    </row>
    <row r="5829" spans="1:4" ht="13.5">
      <c r="A5829" s="202">
        <v>102235</v>
      </c>
      <c r="B5829" s="202" t="s">
        <v>19638</v>
      </c>
      <c r="C5829" s="202" t="s">
        <v>4</v>
      </c>
      <c r="D5829" s="369">
        <v>462.19</v>
      </c>
    </row>
    <row r="5830" spans="1:4" ht="13.5">
      <c r="A5830" s="202">
        <v>102253</v>
      </c>
      <c r="B5830" s="202" t="s">
        <v>6212</v>
      </c>
      <c r="C5830" s="202" t="s">
        <v>4</v>
      </c>
      <c r="D5830" s="369">
        <v>543.20000000000005</v>
      </c>
    </row>
    <row r="5831" spans="1:4" ht="13.5">
      <c r="A5831" s="202">
        <v>102254</v>
      </c>
      <c r="B5831" s="202" t="s">
        <v>6213</v>
      </c>
      <c r="C5831" s="202" t="s">
        <v>4</v>
      </c>
      <c r="D5831" s="369">
        <v>434.9</v>
      </c>
    </row>
    <row r="5832" spans="1:4" ht="13.5">
      <c r="A5832" s="202">
        <v>102255</v>
      </c>
      <c r="B5832" s="202" t="s">
        <v>6214</v>
      </c>
      <c r="C5832" s="202" t="s">
        <v>4</v>
      </c>
      <c r="D5832" s="369">
        <v>594.84</v>
      </c>
    </row>
    <row r="5833" spans="1:4" ht="13.5">
      <c r="A5833" s="202">
        <v>102256</v>
      </c>
      <c r="B5833" s="202" t="s">
        <v>6215</v>
      </c>
      <c r="C5833" s="202" t="s">
        <v>4</v>
      </c>
      <c r="D5833" s="369">
        <v>491.7</v>
      </c>
    </row>
    <row r="5834" spans="1:4" ht="13.5">
      <c r="A5834" s="202">
        <v>102257</v>
      </c>
      <c r="B5834" s="202" t="s">
        <v>6216</v>
      </c>
      <c r="C5834" s="202" t="s">
        <v>4</v>
      </c>
      <c r="D5834" s="369">
        <v>356.97</v>
      </c>
    </row>
    <row r="5835" spans="1:4" ht="13.5">
      <c r="A5835" s="202">
        <v>102258</v>
      </c>
      <c r="B5835" s="202" t="s">
        <v>6217</v>
      </c>
      <c r="C5835" s="202" t="s">
        <v>4</v>
      </c>
      <c r="D5835" s="369">
        <v>409.12</v>
      </c>
    </row>
    <row r="5836" spans="1:4" ht="13.5">
      <c r="A5836" s="202">
        <v>104718</v>
      </c>
      <c r="B5836" s="202" t="s">
        <v>19639</v>
      </c>
      <c r="C5836" s="202" t="s">
        <v>4</v>
      </c>
      <c r="D5836" s="369">
        <v>124.79</v>
      </c>
    </row>
    <row r="5837" spans="1:4" ht="13.5">
      <c r="A5837" s="202">
        <v>104719</v>
      </c>
      <c r="B5837" s="202" t="s">
        <v>19640</v>
      </c>
      <c r="C5837" s="202" t="s">
        <v>4</v>
      </c>
      <c r="D5837" s="369">
        <v>177.28</v>
      </c>
    </row>
    <row r="5838" spans="1:4" ht="13.5">
      <c r="A5838" s="202">
        <v>104720</v>
      </c>
      <c r="B5838" s="202" t="s">
        <v>19641</v>
      </c>
      <c r="C5838" s="202" t="s">
        <v>4</v>
      </c>
      <c r="D5838" s="369">
        <v>155.18</v>
      </c>
    </row>
    <row r="5839" spans="1:4" ht="13.5">
      <c r="A5839" s="202">
        <v>104721</v>
      </c>
      <c r="B5839" s="202" t="s">
        <v>19642</v>
      </c>
      <c r="C5839" s="202" t="s">
        <v>4</v>
      </c>
      <c r="D5839" s="369">
        <v>207.67</v>
      </c>
    </row>
    <row r="5840" spans="1:4" ht="13.5">
      <c r="A5840" s="202">
        <v>104722</v>
      </c>
      <c r="B5840" s="202" t="s">
        <v>19643</v>
      </c>
      <c r="C5840" s="202" t="s">
        <v>4</v>
      </c>
      <c r="D5840" s="369">
        <v>185.57</v>
      </c>
    </row>
    <row r="5841" spans="1:4" ht="13.5">
      <c r="A5841" s="202">
        <v>104723</v>
      </c>
      <c r="B5841" s="202" t="s">
        <v>19644</v>
      </c>
      <c r="C5841" s="202" t="s">
        <v>4</v>
      </c>
      <c r="D5841" s="369">
        <v>238.06</v>
      </c>
    </row>
    <row r="5842" spans="1:4" ht="13.5">
      <c r="A5842" s="202">
        <v>104724</v>
      </c>
      <c r="B5842" s="202" t="s">
        <v>19645</v>
      </c>
      <c r="C5842" s="202" t="s">
        <v>4</v>
      </c>
      <c r="D5842" s="369">
        <v>90.28</v>
      </c>
    </row>
    <row r="5843" spans="1:4" ht="13.5">
      <c r="A5843" s="202">
        <v>101154</v>
      </c>
      <c r="B5843" s="202" t="s">
        <v>4853</v>
      </c>
      <c r="C5843" s="202" t="s">
        <v>4</v>
      </c>
      <c r="D5843" s="369">
        <v>127.82</v>
      </c>
    </row>
    <row r="5844" spans="1:4" ht="13.5">
      <c r="A5844" s="202">
        <v>101155</v>
      </c>
      <c r="B5844" s="202" t="s">
        <v>4854</v>
      </c>
      <c r="C5844" s="202" t="s">
        <v>4</v>
      </c>
      <c r="D5844" s="369">
        <v>179.91</v>
      </c>
    </row>
    <row r="5845" spans="1:4" ht="13.5">
      <c r="A5845" s="202">
        <v>101156</v>
      </c>
      <c r="B5845" s="202" t="s">
        <v>4855</v>
      </c>
      <c r="C5845" s="202" t="s">
        <v>4</v>
      </c>
      <c r="D5845" s="369">
        <v>264.66000000000003</v>
      </c>
    </row>
    <row r="5846" spans="1:4" ht="13.5">
      <c r="A5846" s="202">
        <v>101814</v>
      </c>
      <c r="B5846" s="202" t="s">
        <v>6796</v>
      </c>
      <c r="C5846" s="202" t="s">
        <v>4</v>
      </c>
      <c r="D5846" s="369">
        <v>44.51</v>
      </c>
    </row>
    <row r="5847" spans="1:4" ht="13.5">
      <c r="A5847" s="202">
        <v>101816</v>
      </c>
      <c r="B5847" s="202" t="s">
        <v>6797</v>
      </c>
      <c r="C5847" s="202" t="s">
        <v>4</v>
      </c>
      <c r="D5847" s="369">
        <v>65.42</v>
      </c>
    </row>
    <row r="5848" spans="1:4" ht="13.5">
      <c r="A5848" s="202">
        <v>101817</v>
      </c>
      <c r="B5848" s="202" t="s">
        <v>6798</v>
      </c>
      <c r="C5848" s="202" t="s">
        <v>4</v>
      </c>
      <c r="D5848" s="369">
        <v>47.9</v>
      </c>
    </row>
    <row r="5849" spans="1:4" ht="13.5">
      <c r="A5849" s="202">
        <v>101819</v>
      </c>
      <c r="B5849" s="202" t="s">
        <v>6799</v>
      </c>
      <c r="C5849" s="202" t="s">
        <v>4</v>
      </c>
      <c r="D5849" s="369">
        <v>59.93</v>
      </c>
    </row>
    <row r="5850" spans="1:4" ht="13.5">
      <c r="A5850" s="202">
        <v>101820</v>
      </c>
      <c r="B5850" s="202" t="s">
        <v>6800</v>
      </c>
      <c r="C5850" s="202" t="s">
        <v>4</v>
      </c>
      <c r="D5850" s="369">
        <v>40.75</v>
      </c>
    </row>
    <row r="5851" spans="1:4" ht="13.5">
      <c r="A5851" s="202">
        <v>101822</v>
      </c>
      <c r="B5851" s="202" t="s">
        <v>6801</v>
      </c>
      <c r="C5851" s="202" t="s">
        <v>7</v>
      </c>
      <c r="D5851" s="369">
        <v>126.94</v>
      </c>
    </row>
    <row r="5852" spans="1:4" ht="13.5">
      <c r="A5852" s="202">
        <v>101823</v>
      </c>
      <c r="B5852" s="202" t="s">
        <v>6802</v>
      </c>
      <c r="C5852" s="202" t="s">
        <v>7</v>
      </c>
      <c r="D5852" s="369">
        <v>160.18</v>
      </c>
    </row>
    <row r="5853" spans="1:4" ht="13.5">
      <c r="A5853" s="202">
        <v>101824</v>
      </c>
      <c r="B5853" s="202" t="s">
        <v>6803</v>
      </c>
      <c r="C5853" s="202" t="s">
        <v>7</v>
      </c>
      <c r="D5853" s="369">
        <v>191.12</v>
      </c>
    </row>
    <row r="5854" spans="1:4" ht="13.5">
      <c r="A5854" s="202">
        <v>101825</v>
      </c>
      <c r="B5854" s="202" t="s">
        <v>6804</v>
      </c>
      <c r="C5854" s="202" t="s">
        <v>7</v>
      </c>
      <c r="D5854" s="369">
        <v>221.23</v>
      </c>
    </row>
    <row r="5855" spans="1:4" ht="13.5">
      <c r="A5855" s="202">
        <v>101826</v>
      </c>
      <c r="B5855" s="202" t="s">
        <v>6805</v>
      </c>
      <c r="C5855" s="202" t="s">
        <v>7</v>
      </c>
      <c r="D5855" s="369">
        <v>250.95</v>
      </c>
    </row>
    <row r="5856" spans="1:4" ht="13.5">
      <c r="A5856" s="202">
        <v>101827</v>
      </c>
      <c r="B5856" s="202" t="s">
        <v>6806</v>
      </c>
      <c r="C5856" s="202" t="s">
        <v>7</v>
      </c>
      <c r="D5856" s="369">
        <v>241.89</v>
      </c>
    </row>
    <row r="5857" spans="1:4" ht="13.5">
      <c r="A5857" s="202">
        <v>101828</v>
      </c>
      <c r="B5857" s="202" t="s">
        <v>6807</v>
      </c>
      <c r="C5857" s="202" t="s">
        <v>7</v>
      </c>
      <c r="D5857" s="369">
        <v>222.73</v>
      </c>
    </row>
    <row r="5858" spans="1:4" ht="13.5">
      <c r="A5858" s="202">
        <v>101829</v>
      </c>
      <c r="B5858" s="202" t="s">
        <v>7648</v>
      </c>
      <c r="C5858" s="202" t="s">
        <v>7</v>
      </c>
      <c r="D5858" s="369">
        <v>301.47000000000003</v>
      </c>
    </row>
    <row r="5859" spans="1:4" ht="13.5">
      <c r="A5859" s="202">
        <v>101830</v>
      </c>
      <c r="B5859" s="202" t="s">
        <v>7649</v>
      </c>
      <c r="C5859" s="202" t="s">
        <v>7</v>
      </c>
      <c r="D5859" s="369">
        <v>329.28</v>
      </c>
    </row>
    <row r="5860" spans="1:4" ht="13.5">
      <c r="A5860" s="202">
        <v>101831</v>
      </c>
      <c r="B5860" s="202" t="s">
        <v>7650</v>
      </c>
      <c r="C5860" s="202" t="s">
        <v>7</v>
      </c>
      <c r="D5860" s="369">
        <v>356.7</v>
      </c>
    </row>
    <row r="5861" spans="1:4" ht="13.5">
      <c r="A5861" s="202">
        <v>101832</v>
      </c>
      <c r="B5861" s="202" t="s">
        <v>6808</v>
      </c>
      <c r="C5861" s="202" t="s">
        <v>7</v>
      </c>
      <c r="D5861" s="369">
        <v>283.08</v>
      </c>
    </row>
    <row r="5862" spans="1:4" ht="13.5">
      <c r="A5862" s="202">
        <v>101833</v>
      </c>
      <c r="B5862" s="202" t="s">
        <v>6809</v>
      </c>
      <c r="C5862" s="202" t="s">
        <v>7</v>
      </c>
      <c r="D5862" s="369">
        <v>311.27</v>
      </c>
    </row>
    <row r="5863" spans="1:4" ht="13.5">
      <c r="A5863" s="202">
        <v>101834</v>
      </c>
      <c r="B5863" s="202" t="s">
        <v>6810</v>
      </c>
      <c r="C5863" s="202" t="s">
        <v>7</v>
      </c>
      <c r="D5863" s="369">
        <v>339.08</v>
      </c>
    </row>
    <row r="5864" spans="1:4" ht="13.5">
      <c r="A5864" s="202">
        <v>101835</v>
      </c>
      <c r="B5864" s="202" t="s">
        <v>6811</v>
      </c>
      <c r="C5864" s="202" t="s">
        <v>7</v>
      </c>
      <c r="D5864" s="369">
        <v>345.64</v>
      </c>
    </row>
    <row r="5865" spans="1:4" ht="13.5">
      <c r="A5865" s="202">
        <v>101836</v>
      </c>
      <c r="B5865" s="202" t="s">
        <v>6812</v>
      </c>
      <c r="C5865" s="202" t="s">
        <v>7</v>
      </c>
      <c r="D5865" s="369">
        <v>27.33</v>
      </c>
    </row>
    <row r="5866" spans="1:4" ht="13.5">
      <c r="A5866" s="202">
        <v>101837</v>
      </c>
      <c r="B5866" s="202" t="s">
        <v>6813</v>
      </c>
      <c r="C5866" s="202" t="s">
        <v>7</v>
      </c>
      <c r="D5866" s="369">
        <v>60.57</v>
      </c>
    </row>
    <row r="5867" spans="1:4" ht="13.5">
      <c r="A5867" s="202">
        <v>101838</v>
      </c>
      <c r="B5867" s="202" t="s">
        <v>6814</v>
      </c>
      <c r="C5867" s="202" t="s">
        <v>7</v>
      </c>
      <c r="D5867" s="369">
        <v>91.51</v>
      </c>
    </row>
    <row r="5868" spans="1:4" ht="13.5">
      <c r="A5868" s="202">
        <v>101839</v>
      </c>
      <c r="B5868" s="202" t="s">
        <v>6815</v>
      </c>
      <c r="C5868" s="202" t="s">
        <v>7</v>
      </c>
      <c r="D5868" s="369">
        <v>121.62</v>
      </c>
    </row>
    <row r="5869" spans="1:4" ht="13.5">
      <c r="A5869" s="202">
        <v>101840</v>
      </c>
      <c r="B5869" s="202" t="s">
        <v>6816</v>
      </c>
      <c r="C5869" s="202" t="s">
        <v>7</v>
      </c>
      <c r="D5869" s="369">
        <v>202.92</v>
      </c>
    </row>
    <row r="5870" spans="1:4" ht="13.5">
      <c r="A5870" s="202">
        <v>101841</v>
      </c>
      <c r="B5870" s="202" t="s">
        <v>6817</v>
      </c>
      <c r="C5870" s="202" t="s">
        <v>7</v>
      </c>
      <c r="D5870" s="369">
        <v>142.28</v>
      </c>
    </row>
    <row r="5871" spans="1:4" ht="13.5">
      <c r="A5871" s="202">
        <v>101842</v>
      </c>
      <c r="B5871" s="202" t="s">
        <v>6818</v>
      </c>
      <c r="C5871" s="202" t="s">
        <v>7</v>
      </c>
      <c r="D5871" s="369">
        <v>123.12</v>
      </c>
    </row>
    <row r="5872" spans="1:4" ht="13.5">
      <c r="A5872" s="202">
        <v>101843</v>
      </c>
      <c r="B5872" s="202" t="s">
        <v>7651</v>
      </c>
      <c r="C5872" s="202" t="s">
        <v>7</v>
      </c>
      <c r="D5872" s="369">
        <v>201.86</v>
      </c>
    </row>
    <row r="5873" spans="1:4" ht="13.5">
      <c r="A5873" s="202">
        <v>101844</v>
      </c>
      <c r="B5873" s="202" t="s">
        <v>7652</v>
      </c>
      <c r="C5873" s="202" t="s">
        <v>7</v>
      </c>
      <c r="D5873" s="369">
        <v>229.67</v>
      </c>
    </row>
    <row r="5874" spans="1:4" ht="13.5">
      <c r="A5874" s="202">
        <v>101845</v>
      </c>
      <c r="B5874" s="202" t="s">
        <v>7653</v>
      </c>
      <c r="C5874" s="202" t="s">
        <v>7</v>
      </c>
      <c r="D5874" s="369">
        <v>257.08999999999997</v>
      </c>
    </row>
    <row r="5875" spans="1:4" ht="13.5">
      <c r="A5875" s="202">
        <v>101846</v>
      </c>
      <c r="B5875" s="202" t="s">
        <v>6819</v>
      </c>
      <c r="C5875" s="202" t="s">
        <v>7</v>
      </c>
      <c r="D5875" s="369">
        <v>183.47</v>
      </c>
    </row>
    <row r="5876" spans="1:4" ht="13.5">
      <c r="A5876" s="202">
        <v>101847</v>
      </c>
      <c r="B5876" s="202" t="s">
        <v>6820</v>
      </c>
      <c r="C5876" s="202" t="s">
        <v>7</v>
      </c>
      <c r="D5876" s="369">
        <v>211.66</v>
      </c>
    </row>
    <row r="5877" spans="1:4" ht="13.5">
      <c r="A5877" s="202">
        <v>101848</v>
      </c>
      <c r="B5877" s="202" t="s">
        <v>6821</v>
      </c>
      <c r="C5877" s="202" t="s">
        <v>7</v>
      </c>
      <c r="D5877" s="369">
        <v>239.47</v>
      </c>
    </row>
    <row r="5878" spans="1:4" ht="13.5">
      <c r="A5878" s="202">
        <v>101849</v>
      </c>
      <c r="B5878" s="202" t="s">
        <v>6822</v>
      </c>
      <c r="C5878" s="202" t="s">
        <v>7</v>
      </c>
      <c r="D5878" s="369">
        <v>246.03</v>
      </c>
    </row>
    <row r="5879" spans="1:4" ht="13.5">
      <c r="A5879" s="202">
        <v>101850</v>
      </c>
      <c r="B5879" s="202" t="s">
        <v>6823</v>
      </c>
      <c r="C5879" s="202" t="s">
        <v>4</v>
      </c>
      <c r="D5879" s="369">
        <v>57.25</v>
      </c>
    </row>
    <row r="5880" spans="1:4" ht="13.5">
      <c r="A5880" s="202">
        <v>101852</v>
      </c>
      <c r="B5880" s="202" t="s">
        <v>6824</v>
      </c>
      <c r="C5880" s="202" t="s">
        <v>4</v>
      </c>
      <c r="D5880" s="369">
        <v>69.72</v>
      </c>
    </row>
    <row r="5881" spans="1:4" ht="13.5">
      <c r="A5881" s="202">
        <v>101853</v>
      </c>
      <c r="B5881" s="202" t="s">
        <v>6825</v>
      </c>
      <c r="C5881" s="202" t="s">
        <v>4</v>
      </c>
      <c r="D5881" s="369">
        <v>51.95</v>
      </c>
    </row>
    <row r="5882" spans="1:4" ht="13.5">
      <c r="A5882" s="202">
        <v>101855</v>
      </c>
      <c r="B5882" s="202" t="s">
        <v>6826</v>
      </c>
      <c r="C5882" s="202" t="s">
        <v>4</v>
      </c>
      <c r="D5882" s="369">
        <v>73.209999999999994</v>
      </c>
    </row>
    <row r="5883" spans="1:4" ht="13.5">
      <c r="A5883" s="202">
        <v>101856</v>
      </c>
      <c r="B5883" s="202" t="s">
        <v>6827</v>
      </c>
      <c r="C5883" s="202" t="s">
        <v>4</v>
      </c>
      <c r="D5883" s="369">
        <v>25.43</v>
      </c>
    </row>
    <row r="5884" spans="1:4" ht="13.5">
      <c r="A5884" s="202">
        <v>101857</v>
      </c>
      <c r="B5884" s="202" t="s">
        <v>6828</v>
      </c>
      <c r="C5884" s="202" t="s">
        <v>4</v>
      </c>
      <c r="D5884" s="369">
        <v>31.8</v>
      </c>
    </row>
    <row r="5885" spans="1:4" ht="13.5">
      <c r="A5885" s="202">
        <v>101858</v>
      </c>
      <c r="B5885" s="202" t="s">
        <v>6829</v>
      </c>
      <c r="C5885" s="202" t="s">
        <v>4</v>
      </c>
      <c r="D5885" s="369">
        <v>25.97</v>
      </c>
    </row>
    <row r="5886" spans="1:4" ht="13.5">
      <c r="A5886" s="202">
        <v>101859</v>
      </c>
      <c r="B5886" s="202" t="s">
        <v>6830</v>
      </c>
      <c r="C5886" s="202" t="s">
        <v>4</v>
      </c>
      <c r="D5886" s="369">
        <v>28.71</v>
      </c>
    </row>
    <row r="5887" spans="1:4" ht="13.5">
      <c r="A5887" s="202">
        <v>101860</v>
      </c>
      <c r="B5887" s="202" t="s">
        <v>6831</v>
      </c>
      <c r="C5887" s="202" t="s">
        <v>4</v>
      </c>
      <c r="D5887" s="369">
        <v>33.01</v>
      </c>
    </row>
    <row r="5888" spans="1:4" ht="13.5">
      <c r="A5888" s="202">
        <v>101861</v>
      </c>
      <c r="B5888" s="202" t="s">
        <v>6832</v>
      </c>
      <c r="C5888" s="202" t="s">
        <v>4</v>
      </c>
      <c r="D5888" s="369">
        <v>30.87</v>
      </c>
    </row>
    <row r="5889" spans="1:4" ht="13.5">
      <c r="A5889" s="202">
        <v>101862</v>
      </c>
      <c r="B5889" s="202" t="s">
        <v>6833</v>
      </c>
      <c r="C5889" s="202" t="s">
        <v>4</v>
      </c>
      <c r="D5889" s="369">
        <v>33.65</v>
      </c>
    </row>
    <row r="5890" spans="1:4" ht="13.5">
      <c r="A5890" s="202">
        <v>101863</v>
      </c>
      <c r="B5890" s="202" t="s">
        <v>6834</v>
      </c>
      <c r="C5890" s="202" t="s">
        <v>4</v>
      </c>
      <c r="D5890" s="369">
        <v>26.36</v>
      </c>
    </row>
    <row r="5891" spans="1:4" ht="13.5">
      <c r="A5891" s="202">
        <v>101864</v>
      </c>
      <c r="B5891" s="202" t="s">
        <v>6835</v>
      </c>
      <c r="C5891" s="202" t="s">
        <v>4</v>
      </c>
      <c r="D5891" s="369">
        <v>30.66</v>
      </c>
    </row>
    <row r="5892" spans="1:4" ht="13.5">
      <c r="A5892" s="202">
        <v>101865</v>
      </c>
      <c r="B5892" s="202" t="s">
        <v>6836</v>
      </c>
      <c r="C5892" s="202" t="s">
        <v>4</v>
      </c>
      <c r="D5892" s="369">
        <v>34.950000000000003</v>
      </c>
    </row>
    <row r="5893" spans="1:4" ht="13.5">
      <c r="A5893" s="202">
        <v>101866</v>
      </c>
      <c r="B5893" s="202" t="s">
        <v>6837</v>
      </c>
      <c r="C5893" s="202" t="s">
        <v>4</v>
      </c>
      <c r="D5893" s="369">
        <v>31.09</v>
      </c>
    </row>
    <row r="5894" spans="1:4" ht="13.5">
      <c r="A5894" s="202">
        <v>101867</v>
      </c>
      <c r="B5894" s="202" t="s">
        <v>6838</v>
      </c>
      <c r="C5894" s="202" t="s">
        <v>4</v>
      </c>
      <c r="D5894" s="369">
        <v>35.380000000000003</v>
      </c>
    </row>
    <row r="5895" spans="1:4" ht="13.5">
      <c r="A5895" s="202">
        <v>101868</v>
      </c>
      <c r="B5895" s="202" t="s">
        <v>6839</v>
      </c>
      <c r="C5895" s="202" t="s">
        <v>4</v>
      </c>
      <c r="D5895" s="369">
        <v>28.08</v>
      </c>
    </row>
    <row r="5896" spans="1:4" ht="13.5">
      <c r="A5896" s="202">
        <v>101869</v>
      </c>
      <c r="B5896" s="202" t="s">
        <v>6840</v>
      </c>
      <c r="C5896" s="202" t="s">
        <v>4</v>
      </c>
      <c r="D5896" s="369">
        <v>32.39</v>
      </c>
    </row>
    <row r="5897" spans="1:4" ht="13.5">
      <c r="A5897" s="202">
        <v>101870</v>
      </c>
      <c r="B5897" s="202" t="s">
        <v>6841</v>
      </c>
      <c r="C5897" s="202" t="s">
        <v>4</v>
      </c>
      <c r="D5897" s="369">
        <v>36.67</v>
      </c>
    </row>
    <row r="5898" spans="1:4" ht="13.5">
      <c r="A5898" s="202">
        <v>102098</v>
      </c>
      <c r="B5898" s="202" t="s">
        <v>6842</v>
      </c>
      <c r="C5898" s="202" t="s">
        <v>7</v>
      </c>
      <c r="D5898" s="370">
        <v>2051.7800000000002</v>
      </c>
    </row>
    <row r="5899" spans="1:4" ht="13.5">
      <c r="A5899" s="202">
        <v>102988</v>
      </c>
      <c r="B5899" s="202" t="s">
        <v>7305</v>
      </c>
      <c r="C5899" s="202" t="s">
        <v>4</v>
      </c>
      <c r="D5899" s="369">
        <v>54.44</v>
      </c>
    </row>
    <row r="5900" spans="1:4" ht="13.5">
      <c r="A5900" s="202">
        <v>100576</v>
      </c>
      <c r="B5900" s="202" t="s">
        <v>3883</v>
      </c>
      <c r="C5900" s="202" t="s">
        <v>4</v>
      </c>
      <c r="D5900" s="369">
        <v>2.5299999999999998</v>
      </c>
    </row>
    <row r="5901" spans="1:4" ht="13.5">
      <c r="A5901" s="202">
        <v>100577</v>
      </c>
      <c r="B5901" s="202" t="s">
        <v>3884</v>
      </c>
      <c r="C5901" s="202" t="s">
        <v>4</v>
      </c>
      <c r="D5901" s="369">
        <v>1.23</v>
      </c>
    </row>
    <row r="5902" spans="1:4" ht="13.5">
      <c r="A5902" s="202">
        <v>96388</v>
      </c>
      <c r="B5902" s="202" t="s">
        <v>3885</v>
      </c>
      <c r="C5902" s="202" t="s">
        <v>7</v>
      </c>
      <c r="D5902" s="369">
        <v>12.31</v>
      </c>
    </row>
    <row r="5903" spans="1:4" ht="13.5">
      <c r="A5903" s="202">
        <v>96389</v>
      </c>
      <c r="B5903" s="202" t="s">
        <v>4856</v>
      </c>
      <c r="C5903" s="202" t="s">
        <v>7</v>
      </c>
      <c r="D5903" s="369">
        <v>50.52</v>
      </c>
    </row>
    <row r="5904" spans="1:4" ht="13.5">
      <c r="A5904" s="202">
        <v>96390</v>
      </c>
      <c r="B5904" s="202" t="s">
        <v>4857</v>
      </c>
      <c r="C5904" s="202" t="s">
        <v>7</v>
      </c>
      <c r="D5904" s="369">
        <v>79.59</v>
      </c>
    </row>
    <row r="5905" spans="1:4" ht="13.5">
      <c r="A5905" s="202">
        <v>96391</v>
      </c>
      <c r="B5905" s="202" t="s">
        <v>3886</v>
      </c>
      <c r="C5905" s="202" t="s">
        <v>7</v>
      </c>
      <c r="D5905" s="369">
        <v>110.61</v>
      </c>
    </row>
    <row r="5906" spans="1:4" ht="13.5">
      <c r="A5906" s="202">
        <v>96392</v>
      </c>
      <c r="B5906" s="202" t="s">
        <v>3887</v>
      </c>
      <c r="C5906" s="202" t="s">
        <v>7</v>
      </c>
      <c r="D5906" s="369">
        <v>140.33000000000001</v>
      </c>
    </row>
    <row r="5907" spans="1:4" ht="13.5">
      <c r="A5907" s="202">
        <v>96396</v>
      </c>
      <c r="B5907" s="202" t="s">
        <v>3888</v>
      </c>
      <c r="C5907" s="202" t="s">
        <v>7</v>
      </c>
      <c r="D5907" s="369">
        <v>232.4</v>
      </c>
    </row>
    <row r="5908" spans="1:4" ht="13.5">
      <c r="A5908" s="202">
        <v>96397</v>
      </c>
      <c r="B5908" s="202" t="s">
        <v>3889</v>
      </c>
      <c r="C5908" s="202" t="s">
        <v>7</v>
      </c>
      <c r="D5908" s="369">
        <v>290.49</v>
      </c>
    </row>
    <row r="5909" spans="1:4" ht="13.5">
      <c r="A5909" s="202">
        <v>96398</v>
      </c>
      <c r="B5909" s="202" t="s">
        <v>3890</v>
      </c>
      <c r="C5909" s="202" t="s">
        <v>7</v>
      </c>
      <c r="D5909" s="369">
        <v>368.92</v>
      </c>
    </row>
    <row r="5910" spans="1:4" ht="13.5">
      <c r="A5910" s="202">
        <v>96399</v>
      </c>
      <c r="B5910" s="202" t="s">
        <v>4858</v>
      </c>
      <c r="C5910" s="202" t="s">
        <v>7</v>
      </c>
      <c r="D5910" s="369">
        <v>159.05000000000001</v>
      </c>
    </row>
    <row r="5911" spans="1:4" ht="13.5">
      <c r="A5911" s="202">
        <v>96400</v>
      </c>
      <c r="B5911" s="202" t="s">
        <v>3891</v>
      </c>
      <c r="C5911" s="202" t="s">
        <v>7</v>
      </c>
      <c r="D5911" s="369">
        <v>206.35</v>
      </c>
    </row>
    <row r="5912" spans="1:4" ht="13.5">
      <c r="A5912" s="202">
        <v>100564</v>
      </c>
      <c r="B5912" s="202" t="s">
        <v>3892</v>
      </c>
      <c r="C5912" s="202" t="s">
        <v>7</v>
      </c>
      <c r="D5912" s="369">
        <v>138.46</v>
      </c>
    </row>
    <row r="5913" spans="1:4" ht="13.5">
      <c r="A5913" s="202">
        <v>100565</v>
      </c>
      <c r="B5913" s="202" t="s">
        <v>3893</v>
      </c>
      <c r="C5913" s="202" t="s">
        <v>7</v>
      </c>
      <c r="D5913" s="369">
        <v>119.37</v>
      </c>
    </row>
    <row r="5914" spans="1:4" ht="13.5">
      <c r="A5914" s="202">
        <v>100566</v>
      </c>
      <c r="B5914" s="202" t="s">
        <v>3894</v>
      </c>
      <c r="C5914" s="202" t="s">
        <v>7</v>
      </c>
      <c r="D5914" s="369">
        <v>198.04</v>
      </c>
    </row>
    <row r="5915" spans="1:4" ht="13.5">
      <c r="A5915" s="202">
        <v>100567</v>
      </c>
      <c r="B5915" s="202" t="s">
        <v>3895</v>
      </c>
      <c r="C5915" s="202" t="s">
        <v>7</v>
      </c>
      <c r="D5915" s="369">
        <v>225.92</v>
      </c>
    </row>
    <row r="5916" spans="1:4" ht="13.5">
      <c r="A5916" s="202">
        <v>100568</v>
      </c>
      <c r="B5916" s="202" t="s">
        <v>3896</v>
      </c>
      <c r="C5916" s="202" t="s">
        <v>7</v>
      </c>
      <c r="D5916" s="369">
        <v>253.27</v>
      </c>
    </row>
    <row r="5917" spans="1:4" ht="13.5">
      <c r="A5917" s="202">
        <v>100569</v>
      </c>
      <c r="B5917" s="202" t="s">
        <v>3897</v>
      </c>
      <c r="C5917" s="202" t="s">
        <v>7</v>
      </c>
      <c r="D5917" s="369">
        <v>179.65</v>
      </c>
    </row>
    <row r="5918" spans="1:4" ht="13.5">
      <c r="A5918" s="202">
        <v>100570</v>
      </c>
      <c r="B5918" s="202" t="s">
        <v>3898</v>
      </c>
      <c r="C5918" s="202" t="s">
        <v>7</v>
      </c>
      <c r="D5918" s="369">
        <v>210.14</v>
      </c>
    </row>
    <row r="5919" spans="1:4" ht="13.5">
      <c r="A5919" s="202">
        <v>100571</v>
      </c>
      <c r="B5919" s="202" t="s">
        <v>3899</v>
      </c>
      <c r="C5919" s="202" t="s">
        <v>7</v>
      </c>
      <c r="D5919" s="369">
        <v>235.72</v>
      </c>
    </row>
    <row r="5920" spans="1:4" ht="13.5">
      <c r="A5920" s="202">
        <v>100572</v>
      </c>
      <c r="B5920" s="202" t="s">
        <v>3900</v>
      </c>
      <c r="C5920" s="202" t="s">
        <v>7</v>
      </c>
      <c r="D5920" s="369">
        <v>143.43</v>
      </c>
    </row>
    <row r="5921" spans="1:4" ht="13.5">
      <c r="A5921" s="202">
        <v>100573</v>
      </c>
      <c r="B5921" s="202" t="s">
        <v>3901</v>
      </c>
      <c r="C5921" s="202" t="s">
        <v>7</v>
      </c>
      <c r="D5921" s="369">
        <v>124.34</v>
      </c>
    </row>
    <row r="5922" spans="1:4" ht="13.5">
      <c r="A5922" s="202">
        <v>100574</v>
      </c>
      <c r="B5922" s="202" t="s">
        <v>3902</v>
      </c>
      <c r="C5922" s="202" t="s">
        <v>7</v>
      </c>
      <c r="D5922" s="369">
        <v>1.47</v>
      </c>
    </row>
    <row r="5923" spans="1:4" ht="13.5">
      <c r="A5923" s="202">
        <v>100575</v>
      </c>
      <c r="B5923" s="202" t="s">
        <v>3903</v>
      </c>
      <c r="C5923" s="202" t="s">
        <v>4</v>
      </c>
      <c r="D5923" s="369">
        <v>0.14000000000000001</v>
      </c>
    </row>
    <row r="5924" spans="1:4" ht="13.5">
      <c r="A5924" s="202">
        <v>101767</v>
      </c>
      <c r="B5924" s="202" t="s">
        <v>5792</v>
      </c>
      <c r="C5924" s="202" t="s">
        <v>7</v>
      </c>
      <c r="D5924" s="369">
        <v>28.48</v>
      </c>
    </row>
    <row r="5925" spans="1:4" ht="13.5">
      <c r="A5925" s="202">
        <v>101768</v>
      </c>
      <c r="B5925" s="202" t="s">
        <v>5793</v>
      </c>
      <c r="C5925" s="202" t="s">
        <v>7</v>
      </c>
      <c r="D5925" s="369">
        <v>42.7</v>
      </c>
    </row>
    <row r="5926" spans="1:4" ht="13.5">
      <c r="A5926" s="202">
        <v>92391</v>
      </c>
      <c r="B5926" s="202" t="s">
        <v>18263</v>
      </c>
      <c r="C5926" s="202" t="s">
        <v>4</v>
      </c>
      <c r="D5926" s="369">
        <v>66.91</v>
      </c>
    </row>
    <row r="5927" spans="1:4" ht="13.5">
      <c r="A5927" s="202">
        <v>92392</v>
      </c>
      <c r="B5927" s="202" t="s">
        <v>18264</v>
      </c>
      <c r="C5927" s="202" t="s">
        <v>4</v>
      </c>
      <c r="D5927" s="369">
        <v>139.99</v>
      </c>
    </row>
    <row r="5928" spans="1:4" ht="13.5">
      <c r="A5928" s="202">
        <v>92393</v>
      </c>
      <c r="B5928" s="202" t="s">
        <v>18265</v>
      </c>
      <c r="C5928" s="202" t="s">
        <v>4</v>
      </c>
      <c r="D5928" s="369">
        <v>66.03</v>
      </c>
    </row>
    <row r="5929" spans="1:4" ht="13.5">
      <c r="A5929" s="202">
        <v>92394</v>
      </c>
      <c r="B5929" s="202" t="s">
        <v>18266</v>
      </c>
      <c r="C5929" s="202" t="s">
        <v>4</v>
      </c>
      <c r="D5929" s="369">
        <v>82.42</v>
      </c>
    </row>
    <row r="5930" spans="1:4" ht="13.5">
      <c r="A5930" s="202">
        <v>92395</v>
      </c>
      <c r="B5930" s="202" t="s">
        <v>18267</v>
      </c>
      <c r="C5930" s="202" t="s">
        <v>4</v>
      </c>
      <c r="D5930" s="369">
        <v>99.17</v>
      </c>
    </row>
    <row r="5931" spans="1:4" ht="13.5">
      <c r="A5931" s="202">
        <v>92396</v>
      </c>
      <c r="B5931" s="202" t="s">
        <v>18268</v>
      </c>
      <c r="C5931" s="202" t="s">
        <v>4</v>
      </c>
      <c r="D5931" s="369">
        <v>79.42</v>
      </c>
    </row>
    <row r="5932" spans="1:4" ht="13.5">
      <c r="A5932" s="202">
        <v>92397</v>
      </c>
      <c r="B5932" s="202" t="s">
        <v>18269</v>
      </c>
      <c r="C5932" s="202" t="s">
        <v>4</v>
      </c>
      <c r="D5932" s="369">
        <v>69.66</v>
      </c>
    </row>
    <row r="5933" spans="1:4" ht="13.5">
      <c r="A5933" s="202">
        <v>92398</v>
      </c>
      <c r="B5933" s="202" t="s">
        <v>18270</v>
      </c>
      <c r="C5933" s="202" t="s">
        <v>4</v>
      </c>
      <c r="D5933" s="369">
        <v>86.96</v>
      </c>
    </row>
    <row r="5934" spans="1:4" ht="13.5">
      <c r="A5934" s="202">
        <v>92400</v>
      </c>
      <c r="B5934" s="202" t="s">
        <v>18271</v>
      </c>
      <c r="C5934" s="202" t="s">
        <v>4</v>
      </c>
      <c r="D5934" s="369">
        <v>102.2</v>
      </c>
    </row>
    <row r="5935" spans="1:4" ht="13.5">
      <c r="A5935" s="202">
        <v>92402</v>
      </c>
      <c r="B5935" s="202" t="s">
        <v>18272</v>
      </c>
      <c r="C5935" s="202" t="s">
        <v>4</v>
      </c>
      <c r="D5935" s="369">
        <v>77.42</v>
      </c>
    </row>
    <row r="5936" spans="1:4" ht="13.5">
      <c r="A5936" s="202">
        <v>92403</v>
      </c>
      <c r="B5936" s="202" t="s">
        <v>18273</v>
      </c>
      <c r="C5936" s="202" t="s">
        <v>4</v>
      </c>
      <c r="D5936" s="369">
        <v>67.34</v>
      </c>
    </row>
    <row r="5937" spans="1:4" ht="13.5">
      <c r="A5937" s="202">
        <v>92404</v>
      </c>
      <c r="B5937" s="202" t="s">
        <v>18274</v>
      </c>
      <c r="C5937" s="202" t="s">
        <v>4</v>
      </c>
      <c r="D5937" s="369">
        <v>84.63</v>
      </c>
    </row>
    <row r="5938" spans="1:4" ht="13.5">
      <c r="A5938" s="202">
        <v>92406</v>
      </c>
      <c r="B5938" s="202" t="s">
        <v>18275</v>
      </c>
      <c r="C5938" s="202" t="s">
        <v>4</v>
      </c>
      <c r="D5938" s="369">
        <v>101.67</v>
      </c>
    </row>
    <row r="5939" spans="1:4" ht="13.5">
      <c r="A5939" s="202">
        <v>93679</v>
      </c>
      <c r="B5939" s="202" t="s">
        <v>18276</v>
      </c>
      <c r="C5939" s="202" t="s">
        <v>4</v>
      </c>
      <c r="D5939" s="369">
        <v>88.31</v>
      </c>
    </row>
    <row r="5940" spans="1:4" ht="13.5">
      <c r="A5940" s="202">
        <v>93680</v>
      </c>
      <c r="B5940" s="202" t="s">
        <v>18277</v>
      </c>
      <c r="C5940" s="202" t="s">
        <v>4</v>
      </c>
      <c r="D5940" s="369">
        <v>78.319999999999993</v>
      </c>
    </row>
    <row r="5941" spans="1:4" ht="13.5">
      <c r="A5941" s="202">
        <v>93681</v>
      </c>
      <c r="B5941" s="202" t="s">
        <v>18278</v>
      </c>
      <c r="C5941" s="202" t="s">
        <v>4</v>
      </c>
      <c r="D5941" s="369">
        <v>93.91</v>
      </c>
    </row>
    <row r="5942" spans="1:4" ht="13.5">
      <c r="A5942" s="202">
        <v>97104</v>
      </c>
      <c r="B5942" s="202" t="s">
        <v>9677</v>
      </c>
      <c r="C5942" s="202" t="s">
        <v>4</v>
      </c>
      <c r="D5942" s="369">
        <v>141.16</v>
      </c>
    </row>
    <row r="5943" spans="1:4" ht="13.5">
      <c r="A5943" s="202">
        <v>97105</v>
      </c>
      <c r="B5943" s="202" t="s">
        <v>9678</v>
      </c>
      <c r="C5943" s="202" t="s">
        <v>4</v>
      </c>
      <c r="D5943" s="369">
        <v>159.52000000000001</v>
      </c>
    </row>
    <row r="5944" spans="1:4" ht="13.5">
      <c r="A5944" s="202">
        <v>97106</v>
      </c>
      <c r="B5944" s="202" t="s">
        <v>9679</v>
      </c>
      <c r="C5944" s="202" t="s">
        <v>4</v>
      </c>
      <c r="D5944" s="369">
        <v>177.01</v>
      </c>
    </row>
    <row r="5945" spans="1:4" ht="13.5">
      <c r="A5945" s="202">
        <v>97107</v>
      </c>
      <c r="B5945" s="202" t="s">
        <v>9680</v>
      </c>
      <c r="C5945" s="202" t="s">
        <v>4</v>
      </c>
      <c r="D5945" s="369">
        <v>202.74</v>
      </c>
    </row>
    <row r="5946" spans="1:4" ht="13.5">
      <c r="A5946" s="202">
        <v>97108</v>
      </c>
      <c r="B5946" s="202" t="s">
        <v>9681</v>
      </c>
      <c r="C5946" s="202" t="s">
        <v>4</v>
      </c>
      <c r="D5946" s="369">
        <v>233.59</v>
      </c>
    </row>
    <row r="5947" spans="1:4" ht="13.5">
      <c r="A5947" s="202">
        <v>97109</v>
      </c>
      <c r="B5947" s="202" t="s">
        <v>9682</v>
      </c>
      <c r="C5947" s="202" t="s">
        <v>4</v>
      </c>
      <c r="D5947" s="369">
        <v>258.89</v>
      </c>
    </row>
    <row r="5948" spans="1:4" ht="13.5">
      <c r="A5948" s="202">
        <v>97111</v>
      </c>
      <c r="B5948" s="202" t="s">
        <v>9683</v>
      </c>
      <c r="C5948" s="202" t="s">
        <v>4</v>
      </c>
      <c r="D5948" s="369">
        <v>281.94</v>
      </c>
    </row>
    <row r="5949" spans="1:4" ht="13.5">
      <c r="A5949" s="202">
        <v>97112</v>
      </c>
      <c r="B5949" s="202" t="s">
        <v>9684</v>
      </c>
      <c r="C5949" s="202" t="s">
        <v>4</v>
      </c>
      <c r="D5949" s="369">
        <v>244.47</v>
      </c>
    </row>
    <row r="5950" spans="1:4" ht="13.5">
      <c r="A5950" s="202">
        <v>97113</v>
      </c>
      <c r="B5950" s="202" t="s">
        <v>9685</v>
      </c>
      <c r="C5950" s="202" t="s">
        <v>4</v>
      </c>
      <c r="D5950" s="369">
        <v>2.3199999999999998</v>
      </c>
    </row>
    <row r="5951" spans="1:4" ht="13.5">
      <c r="A5951" s="202">
        <v>97114</v>
      </c>
      <c r="B5951" s="202" t="s">
        <v>9686</v>
      </c>
      <c r="C5951" s="202" t="s">
        <v>1</v>
      </c>
      <c r="D5951" s="369">
        <v>0.37</v>
      </c>
    </row>
    <row r="5952" spans="1:4" ht="13.5">
      <c r="A5952" s="202">
        <v>97115</v>
      </c>
      <c r="B5952" s="202" t="s">
        <v>9687</v>
      </c>
      <c r="C5952" s="202" t="s">
        <v>3</v>
      </c>
      <c r="D5952" s="369">
        <v>58.28</v>
      </c>
    </row>
    <row r="5953" spans="1:4" ht="13.5">
      <c r="A5953" s="202">
        <v>97116</v>
      </c>
      <c r="B5953" s="202" t="s">
        <v>9688</v>
      </c>
      <c r="C5953" s="202" t="s">
        <v>3</v>
      </c>
      <c r="D5953" s="369">
        <v>26.68</v>
      </c>
    </row>
    <row r="5954" spans="1:4" ht="13.5">
      <c r="A5954" s="202">
        <v>97117</v>
      </c>
      <c r="B5954" s="202" t="s">
        <v>9689</v>
      </c>
      <c r="C5954" s="202" t="s">
        <v>3</v>
      </c>
      <c r="D5954" s="369">
        <v>24.36</v>
      </c>
    </row>
    <row r="5955" spans="1:4" ht="13.5">
      <c r="A5955" s="202">
        <v>97118</v>
      </c>
      <c r="B5955" s="202" t="s">
        <v>9690</v>
      </c>
      <c r="C5955" s="202" t="s">
        <v>3</v>
      </c>
      <c r="D5955" s="369">
        <v>20.77</v>
      </c>
    </row>
    <row r="5956" spans="1:4" ht="13.5">
      <c r="A5956" s="202">
        <v>97119</v>
      </c>
      <c r="B5956" s="202" t="s">
        <v>9691</v>
      </c>
      <c r="C5956" s="202" t="s">
        <v>3</v>
      </c>
      <c r="D5956" s="369">
        <v>19.260000000000002</v>
      </c>
    </row>
    <row r="5957" spans="1:4" ht="13.5">
      <c r="A5957" s="202">
        <v>97120</v>
      </c>
      <c r="B5957" s="202" t="s">
        <v>9692</v>
      </c>
      <c r="C5957" s="202" t="s">
        <v>3</v>
      </c>
      <c r="D5957" s="369">
        <v>12.68</v>
      </c>
    </row>
    <row r="5958" spans="1:4" ht="13.5">
      <c r="A5958" s="202">
        <v>101167</v>
      </c>
      <c r="B5958" s="202" t="s">
        <v>4859</v>
      </c>
      <c r="C5958" s="202" t="s">
        <v>4</v>
      </c>
      <c r="D5958" s="369">
        <v>205.59</v>
      </c>
    </row>
    <row r="5959" spans="1:4" ht="13.5">
      <c r="A5959" s="202">
        <v>101169</v>
      </c>
      <c r="B5959" s="202" t="s">
        <v>4860</v>
      </c>
      <c r="C5959" s="202" t="s">
        <v>4</v>
      </c>
      <c r="D5959" s="369">
        <v>218.09</v>
      </c>
    </row>
    <row r="5960" spans="1:4" ht="13.5">
      <c r="A5960" s="202">
        <v>101170</v>
      </c>
      <c r="B5960" s="202" t="s">
        <v>4861</v>
      </c>
      <c r="C5960" s="202" t="s">
        <v>4</v>
      </c>
      <c r="D5960" s="369">
        <v>50.41</v>
      </c>
    </row>
    <row r="5961" spans="1:4" ht="13.5">
      <c r="A5961" s="202">
        <v>101172</v>
      </c>
      <c r="B5961" s="202" t="s">
        <v>4862</v>
      </c>
      <c r="C5961" s="202" t="s">
        <v>4</v>
      </c>
      <c r="D5961" s="369">
        <v>71.790000000000006</v>
      </c>
    </row>
    <row r="5962" spans="1:4" ht="13.5">
      <c r="A5962" s="202">
        <v>103904</v>
      </c>
      <c r="B5962" s="202" t="s">
        <v>9693</v>
      </c>
      <c r="C5962" s="202" t="s">
        <v>4</v>
      </c>
      <c r="D5962" s="369">
        <v>137.24</v>
      </c>
    </row>
    <row r="5963" spans="1:4" ht="13.5">
      <c r="A5963" s="202">
        <v>103905</v>
      </c>
      <c r="B5963" s="202" t="s">
        <v>9694</v>
      </c>
      <c r="C5963" s="202" t="s">
        <v>4</v>
      </c>
      <c r="D5963" s="369">
        <v>144.77000000000001</v>
      </c>
    </row>
    <row r="5964" spans="1:4" ht="13.5">
      <c r="A5964" s="202">
        <v>103906</v>
      </c>
      <c r="B5964" s="202" t="s">
        <v>9695</v>
      </c>
      <c r="C5964" s="202" t="s">
        <v>4</v>
      </c>
      <c r="D5964" s="369">
        <v>173.92</v>
      </c>
    </row>
    <row r="5965" spans="1:4" ht="13.5">
      <c r="A5965" s="202">
        <v>103907</v>
      </c>
      <c r="B5965" s="202" t="s">
        <v>9696</v>
      </c>
      <c r="C5965" s="202" t="s">
        <v>4</v>
      </c>
      <c r="D5965" s="369">
        <v>152.72999999999999</v>
      </c>
    </row>
    <row r="5966" spans="1:4" ht="13.5">
      <c r="A5966" s="202">
        <v>103908</v>
      </c>
      <c r="B5966" s="202" t="s">
        <v>9697</v>
      </c>
      <c r="C5966" s="202" t="s">
        <v>4</v>
      </c>
      <c r="D5966" s="369">
        <v>171.78</v>
      </c>
    </row>
    <row r="5967" spans="1:4" ht="13.5">
      <c r="A5967" s="202">
        <v>103909</v>
      </c>
      <c r="B5967" s="202" t="s">
        <v>9698</v>
      </c>
      <c r="C5967" s="202" t="s">
        <v>4</v>
      </c>
      <c r="D5967" s="369">
        <v>196.85</v>
      </c>
    </row>
    <row r="5968" spans="1:4" ht="13.5">
      <c r="A5968" s="202">
        <v>103911</v>
      </c>
      <c r="B5968" s="202" t="s">
        <v>9699</v>
      </c>
      <c r="C5968" s="202" t="s">
        <v>4</v>
      </c>
      <c r="D5968" s="369">
        <v>227.04</v>
      </c>
    </row>
    <row r="5969" spans="1:4" ht="13.5">
      <c r="A5969" s="202">
        <v>103912</v>
      </c>
      <c r="B5969" s="202" t="s">
        <v>9700</v>
      </c>
      <c r="C5969" s="202" t="s">
        <v>4</v>
      </c>
      <c r="D5969" s="369">
        <v>251.69</v>
      </c>
    </row>
    <row r="5970" spans="1:4" ht="13.5">
      <c r="A5970" s="202">
        <v>103913</v>
      </c>
      <c r="B5970" s="202" t="s">
        <v>9701</v>
      </c>
      <c r="C5970" s="202" t="s">
        <v>4</v>
      </c>
      <c r="D5970" s="369">
        <v>133.16999999999999</v>
      </c>
    </row>
    <row r="5971" spans="1:4" ht="13.5">
      <c r="A5971" s="202">
        <v>103914</v>
      </c>
      <c r="B5971" s="202" t="s">
        <v>9702</v>
      </c>
      <c r="C5971" s="202" t="s">
        <v>4</v>
      </c>
      <c r="D5971" s="369">
        <v>156.21</v>
      </c>
    </row>
    <row r="5972" spans="1:4" ht="13.5">
      <c r="A5972" s="202">
        <v>103915</v>
      </c>
      <c r="B5972" s="202" t="s">
        <v>9703</v>
      </c>
      <c r="C5972" s="202" t="s">
        <v>4</v>
      </c>
      <c r="D5972" s="369">
        <v>170.73</v>
      </c>
    </row>
    <row r="5973" spans="1:4" ht="13.5">
      <c r="A5973" s="202">
        <v>103916</v>
      </c>
      <c r="B5973" s="202" t="s">
        <v>9704</v>
      </c>
      <c r="C5973" s="202" t="s">
        <v>4</v>
      </c>
      <c r="D5973" s="369">
        <v>196.28</v>
      </c>
    </row>
    <row r="5974" spans="1:4" ht="13.5">
      <c r="A5974" s="202">
        <v>103917</v>
      </c>
      <c r="B5974" s="202" t="s">
        <v>9705</v>
      </c>
      <c r="C5974" s="202" t="s">
        <v>4</v>
      </c>
      <c r="D5974" s="369">
        <v>226.37</v>
      </c>
    </row>
    <row r="5975" spans="1:4" ht="13.5">
      <c r="A5975" s="202">
        <v>103918</v>
      </c>
      <c r="B5975" s="202" t="s">
        <v>9706</v>
      </c>
      <c r="C5975" s="202" t="s">
        <v>4</v>
      </c>
      <c r="D5975" s="369">
        <v>238.87</v>
      </c>
    </row>
    <row r="5976" spans="1:4" ht="13.5">
      <c r="A5976" s="202">
        <v>104432</v>
      </c>
      <c r="B5976" s="202" t="s">
        <v>18279</v>
      </c>
      <c r="C5976" s="202" t="s">
        <v>4</v>
      </c>
      <c r="D5976" s="369">
        <v>83.65</v>
      </c>
    </row>
    <row r="5977" spans="1:4" ht="13.5">
      <c r="A5977" s="202">
        <v>104433</v>
      </c>
      <c r="B5977" s="202" t="s">
        <v>18280</v>
      </c>
      <c r="C5977" s="202" t="s">
        <v>4</v>
      </c>
      <c r="D5977" s="369">
        <v>72.739999999999995</v>
      </c>
    </row>
    <row r="5978" spans="1:4" ht="13.5">
      <c r="A5978" s="202">
        <v>103689</v>
      </c>
      <c r="B5978" s="202" t="s">
        <v>19646</v>
      </c>
      <c r="C5978" s="202" t="s">
        <v>4</v>
      </c>
      <c r="D5978" s="369">
        <v>309.45</v>
      </c>
    </row>
    <row r="5979" spans="1:4" ht="13.5">
      <c r="A5979" s="202">
        <v>103694</v>
      </c>
      <c r="B5979" s="202" t="s">
        <v>9707</v>
      </c>
      <c r="C5979" s="202" t="s">
        <v>2</v>
      </c>
      <c r="D5979" s="369">
        <v>114.58</v>
      </c>
    </row>
    <row r="5980" spans="1:4" ht="13.5">
      <c r="A5980" s="202">
        <v>103695</v>
      </c>
      <c r="B5980" s="202" t="s">
        <v>9708</v>
      </c>
      <c r="C5980" s="202" t="s">
        <v>2</v>
      </c>
      <c r="D5980" s="369">
        <v>102.49</v>
      </c>
    </row>
    <row r="5981" spans="1:4" ht="13.5">
      <c r="A5981" s="202">
        <v>103696</v>
      </c>
      <c r="B5981" s="202" t="s">
        <v>9709</v>
      </c>
      <c r="C5981" s="202" t="s">
        <v>2</v>
      </c>
      <c r="D5981" s="369">
        <v>142.72999999999999</v>
      </c>
    </row>
    <row r="5982" spans="1:4" ht="13.5">
      <c r="A5982" s="202">
        <v>103697</v>
      </c>
      <c r="B5982" s="202" t="s">
        <v>9710</v>
      </c>
      <c r="C5982" s="202" t="s">
        <v>2</v>
      </c>
      <c r="D5982" s="369">
        <v>130.63999999999999</v>
      </c>
    </row>
    <row r="5983" spans="1:4" ht="13.5">
      <c r="A5983" s="202">
        <v>95995</v>
      </c>
      <c r="B5983" s="202" t="s">
        <v>3904</v>
      </c>
      <c r="C5983" s="202" t="s">
        <v>7</v>
      </c>
      <c r="D5983" s="370">
        <v>1593.98</v>
      </c>
    </row>
    <row r="5984" spans="1:4" ht="13.5">
      <c r="A5984" s="202">
        <v>95996</v>
      </c>
      <c r="B5984" s="202" t="s">
        <v>3905</v>
      </c>
      <c r="C5984" s="202" t="s">
        <v>7</v>
      </c>
      <c r="D5984" s="370">
        <v>1378.16</v>
      </c>
    </row>
    <row r="5985" spans="1:4" ht="13.5">
      <c r="A5985" s="202">
        <v>96001</v>
      </c>
      <c r="B5985" s="202" t="s">
        <v>3906</v>
      </c>
      <c r="C5985" s="202" t="s">
        <v>4</v>
      </c>
      <c r="D5985" s="369">
        <v>7.82</v>
      </c>
    </row>
    <row r="5986" spans="1:4" ht="13.5">
      <c r="A5986" s="202">
        <v>96393</v>
      </c>
      <c r="B5986" s="202" t="s">
        <v>4863</v>
      </c>
      <c r="C5986" s="202" t="s">
        <v>7</v>
      </c>
      <c r="D5986" s="369">
        <v>218.7</v>
      </c>
    </row>
    <row r="5987" spans="1:4" ht="13.5">
      <c r="A5987" s="202">
        <v>96394</v>
      </c>
      <c r="B5987" s="202" t="s">
        <v>4864</v>
      </c>
      <c r="C5987" s="202" t="s">
        <v>7</v>
      </c>
      <c r="D5987" s="369">
        <v>274.93</v>
      </c>
    </row>
    <row r="5988" spans="1:4" ht="13.5">
      <c r="A5988" s="202">
        <v>96395</v>
      </c>
      <c r="B5988" s="202" t="s">
        <v>4865</v>
      </c>
      <c r="C5988" s="202" t="s">
        <v>7</v>
      </c>
      <c r="D5988" s="369">
        <v>355.22</v>
      </c>
    </row>
    <row r="5989" spans="1:4" ht="13.5">
      <c r="A5989" s="202">
        <v>88411</v>
      </c>
      <c r="B5989" s="202" t="s">
        <v>3907</v>
      </c>
      <c r="C5989" s="202" t="s">
        <v>4</v>
      </c>
      <c r="D5989" s="369">
        <v>3.74</v>
      </c>
    </row>
    <row r="5990" spans="1:4" ht="13.5">
      <c r="A5990" s="202">
        <v>88412</v>
      </c>
      <c r="B5990" s="202" t="s">
        <v>3908</v>
      </c>
      <c r="C5990" s="202" t="s">
        <v>4</v>
      </c>
      <c r="D5990" s="369">
        <v>2.93</v>
      </c>
    </row>
    <row r="5991" spans="1:4" ht="13.5">
      <c r="A5991" s="202">
        <v>88413</v>
      </c>
      <c r="B5991" s="202" t="s">
        <v>3909</v>
      </c>
      <c r="C5991" s="202" t="s">
        <v>4</v>
      </c>
      <c r="D5991" s="369">
        <v>5.36</v>
      </c>
    </row>
    <row r="5992" spans="1:4" ht="13.5">
      <c r="A5992" s="202">
        <v>88414</v>
      </c>
      <c r="B5992" s="202" t="s">
        <v>3910</v>
      </c>
      <c r="C5992" s="202" t="s">
        <v>4</v>
      </c>
      <c r="D5992" s="369">
        <v>5.88</v>
      </c>
    </row>
    <row r="5993" spans="1:4" ht="13.5">
      <c r="A5993" s="202">
        <v>88415</v>
      </c>
      <c r="B5993" s="202" t="s">
        <v>3911</v>
      </c>
      <c r="C5993" s="202" t="s">
        <v>4</v>
      </c>
      <c r="D5993" s="369">
        <v>4</v>
      </c>
    </row>
    <row r="5994" spans="1:4" ht="13.5">
      <c r="A5994" s="202">
        <v>88416</v>
      </c>
      <c r="B5994" s="202" t="s">
        <v>3912</v>
      </c>
      <c r="C5994" s="202" t="s">
        <v>4</v>
      </c>
      <c r="D5994" s="369">
        <v>18.47</v>
      </c>
    </row>
    <row r="5995" spans="1:4" ht="13.5">
      <c r="A5995" s="202">
        <v>88417</v>
      </c>
      <c r="B5995" s="202" t="s">
        <v>3913</v>
      </c>
      <c r="C5995" s="202" t="s">
        <v>4</v>
      </c>
      <c r="D5995" s="369">
        <v>15.6</v>
      </c>
    </row>
    <row r="5996" spans="1:4" ht="13.5">
      <c r="A5996" s="202">
        <v>88420</v>
      </c>
      <c r="B5996" s="202" t="s">
        <v>3914</v>
      </c>
      <c r="C5996" s="202" t="s">
        <v>4</v>
      </c>
      <c r="D5996" s="369">
        <v>24.27</v>
      </c>
    </row>
    <row r="5997" spans="1:4" ht="13.5">
      <c r="A5997" s="202">
        <v>88421</v>
      </c>
      <c r="B5997" s="202" t="s">
        <v>3915</v>
      </c>
      <c r="C5997" s="202" t="s">
        <v>4</v>
      </c>
      <c r="D5997" s="369">
        <v>26.11</v>
      </c>
    </row>
    <row r="5998" spans="1:4" ht="13.5">
      <c r="A5998" s="202">
        <v>88423</v>
      </c>
      <c r="B5998" s="202" t="s">
        <v>3916</v>
      </c>
      <c r="C5998" s="202" t="s">
        <v>4</v>
      </c>
      <c r="D5998" s="369">
        <v>19.37</v>
      </c>
    </row>
    <row r="5999" spans="1:4" ht="13.5">
      <c r="A5999" s="202">
        <v>88424</v>
      </c>
      <c r="B5999" s="202" t="s">
        <v>3917</v>
      </c>
      <c r="C5999" s="202" t="s">
        <v>4</v>
      </c>
      <c r="D5999" s="369">
        <v>22.42</v>
      </c>
    </row>
    <row r="6000" spans="1:4" ht="13.5">
      <c r="A6000" s="202">
        <v>88426</v>
      </c>
      <c r="B6000" s="202" t="s">
        <v>3918</v>
      </c>
      <c r="C6000" s="202" t="s">
        <v>4</v>
      </c>
      <c r="D6000" s="369">
        <v>17.45</v>
      </c>
    </row>
    <row r="6001" spans="1:4" ht="13.5">
      <c r="A6001" s="202">
        <v>88428</v>
      </c>
      <c r="B6001" s="202" t="s">
        <v>3919</v>
      </c>
      <c r="C6001" s="202" t="s">
        <v>4</v>
      </c>
      <c r="D6001" s="369">
        <v>32.4</v>
      </c>
    </row>
    <row r="6002" spans="1:4" ht="13.5">
      <c r="A6002" s="202">
        <v>88429</v>
      </c>
      <c r="B6002" s="202" t="s">
        <v>3920</v>
      </c>
      <c r="C6002" s="202" t="s">
        <v>4</v>
      </c>
      <c r="D6002" s="369">
        <v>35.58</v>
      </c>
    </row>
    <row r="6003" spans="1:4" ht="13.5">
      <c r="A6003" s="202">
        <v>88431</v>
      </c>
      <c r="B6003" s="202" t="s">
        <v>3921</v>
      </c>
      <c r="C6003" s="202" t="s">
        <v>4</v>
      </c>
      <c r="D6003" s="369">
        <v>23.98</v>
      </c>
    </row>
    <row r="6004" spans="1:4" ht="13.5">
      <c r="A6004" s="202">
        <v>88432</v>
      </c>
      <c r="B6004" s="202" t="s">
        <v>3922</v>
      </c>
      <c r="C6004" s="202" t="s">
        <v>4</v>
      </c>
      <c r="D6004" s="369">
        <v>18.78</v>
      </c>
    </row>
    <row r="6005" spans="1:4" ht="13.5">
      <c r="A6005" s="202">
        <v>88484</v>
      </c>
      <c r="B6005" s="202" t="s">
        <v>19647</v>
      </c>
      <c r="C6005" s="202" t="s">
        <v>4</v>
      </c>
      <c r="D6005" s="369">
        <v>5.64</v>
      </c>
    </row>
    <row r="6006" spans="1:4" ht="13.5">
      <c r="A6006" s="202">
        <v>88485</v>
      </c>
      <c r="B6006" s="202" t="s">
        <v>19648</v>
      </c>
      <c r="C6006" s="202" t="s">
        <v>4</v>
      </c>
      <c r="D6006" s="369">
        <v>4.66</v>
      </c>
    </row>
    <row r="6007" spans="1:4" ht="13.5">
      <c r="A6007" s="202">
        <v>88488</v>
      </c>
      <c r="B6007" s="202" t="s">
        <v>19649</v>
      </c>
      <c r="C6007" s="202" t="s">
        <v>4</v>
      </c>
      <c r="D6007" s="369">
        <v>15.05</v>
      </c>
    </row>
    <row r="6008" spans="1:4" ht="13.5">
      <c r="A6008" s="202">
        <v>88489</v>
      </c>
      <c r="B6008" s="202" t="s">
        <v>19650</v>
      </c>
      <c r="C6008" s="202" t="s">
        <v>4</v>
      </c>
      <c r="D6008" s="369">
        <v>12.61</v>
      </c>
    </row>
    <row r="6009" spans="1:4" ht="13.5">
      <c r="A6009" s="202">
        <v>88494</v>
      </c>
      <c r="B6009" s="202" t="s">
        <v>19651</v>
      </c>
      <c r="C6009" s="202" t="s">
        <v>4</v>
      </c>
      <c r="D6009" s="369">
        <v>22.86</v>
      </c>
    </row>
    <row r="6010" spans="1:4" ht="13.5">
      <c r="A6010" s="202">
        <v>88495</v>
      </c>
      <c r="B6010" s="202" t="s">
        <v>19652</v>
      </c>
      <c r="C6010" s="202" t="s">
        <v>4</v>
      </c>
      <c r="D6010" s="369">
        <v>12.99</v>
      </c>
    </row>
    <row r="6011" spans="1:4" ht="13.5">
      <c r="A6011" s="202">
        <v>88496</v>
      </c>
      <c r="B6011" s="202" t="s">
        <v>19653</v>
      </c>
      <c r="C6011" s="202" t="s">
        <v>4</v>
      </c>
      <c r="D6011" s="369">
        <v>34.94</v>
      </c>
    </row>
    <row r="6012" spans="1:4" ht="13.5">
      <c r="A6012" s="202">
        <v>88497</v>
      </c>
      <c r="B6012" s="202" t="s">
        <v>19654</v>
      </c>
      <c r="C6012" s="202" t="s">
        <v>4</v>
      </c>
      <c r="D6012" s="369">
        <v>20.440000000000001</v>
      </c>
    </row>
    <row r="6013" spans="1:4" ht="13.5">
      <c r="A6013" s="202">
        <v>95305</v>
      </c>
      <c r="B6013" s="202" t="s">
        <v>19655</v>
      </c>
      <c r="C6013" s="202" t="s">
        <v>4</v>
      </c>
      <c r="D6013" s="369">
        <v>13.28</v>
      </c>
    </row>
    <row r="6014" spans="1:4" ht="13.5">
      <c r="A6014" s="202">
        <v>95306</v>
      </c>
      <c r="B6014" s="202" t="s">
        <v>19656</v>
      </c>
      <c r="C6014" s="202" t="s">
        <v>4</v>
      </c>
      <c r="D6014" s="369">
        <v>15.58</v>
      </c>
    </row>
    <row r="6015" spans="1:4" ht="13.5">
      <c r="A6015" s="202">
        <v>95622</v>
      </c>
      <c r="B6015" s="202" t="s">
        <v>3923</v>
      </c>
      <c r="C6015" s="202" t="s">
        <v>4</v>
      </c>
      <c r="D6015" s="369">
        <v>16.809999999999999</v>
      </c>
    </row>
    <row r="6016" spans="1:4" ht="13.5">
      <c r="A6016" s="202">
        <v>95623</v>
      </c>
      <c r="B6016" s="202" t="s">
        <v>3924</v>
      </c>
      <c r="C6016" s="202" t="s">
        <v>4</v>
      </c>
      <c r="D6016" s="369">
        <v>12.89</v>
      </c>
    </row>
    <row r="6017" spans="1:4" ht="13.5">
      <c r="A6017" s="202">
        <v>95624</v>
      </c>
      <c r="B6017" s="202" t="s">
        <v>3925</v>
      </c>
      <c r="C6017" s="202" t="s">
        <v>4</v>
      </c>
      <c r="D6017" s="369">
        <v>24.78</v>
      </c>
    </row>
    <row r="6018" spans="1:4" ht="13.5">
      <c r="A6018" s="202">
        <v>95625</v>
      </c>
      <c r="B6018" s="202" t="s">
        <v>3926</v>
      </c>
      <c r="C6018" s="202" t="s">
        <v>4</v>
      </c>
      <c r="D6018" s="369">
        <v>27.31</v>
      </c>
    </row>
    <row r="6019" spans="1:4" ht="13.5">
      <c r="A6019" s="202">
        <v>95626</v>
      </c>
      <c r="B6019" s="202" t="s">
        <v>3927</v>
      </c>
      <c r="C6019" s="202" t="s">
        <v>4</v>
      </c>
      <c r="D6019" s="369">
        <v>18.09</v>
      </c>
    </row>
    <row r="6020" spans="1:4" ht="13.5">
      <c r="A6020" s="202">
        <v>96126</v>
      </c>
      <c r="B6020" s="202" t="s">
        <v>3928</v>
      </c>
      <c r="C6020" s="202" t="s">
        <v>4</v>
      </c>
      <c r="D6020" s="369">
        <v>23.34</v>
      </c>
    </row>
    <row r="6021" spans="1:4" ht="13.5">
      <c r="A6021" s="202">
        <v>96127</v>
      </c>
      <c r="B6021" s="202" t="s">
        <v>3929</v>
      </c>
      <c r="C6021" s="202" t="s">
        <v>4</v>
      </c>
      <c r="D6021" s="369">
        <v>18.440000000000001</v>
      </c>
    </row>
    <row r="6022" spans="1:4" ht="13.5">
      <c r="A6022" s="202">
        <v>96128</v>
      </c>
      <c r="B6022" s="202" t="s">
        <v>3930</v>
      </c>
      <c r="C6022" s="202" t="s">
        <v>4</v>
      </c>
      <c r="D6022" s="369">
        <v>33.270000000000003</v>
      </c>
    </row>
    <row r="6023" spans="1:4" ht="13.5">
      <c r="A6023" s="202">
        <v>96129</v>
      </c>
      <c r="B6023" s="202" t="s">
        <v>3931</v>
      </c>
      <c r="C6023" s="202" t="s">
        <v>4</v>
      </c>
      <c r="D6023" s="369">
        <v>36.42</v>
      </c>
    </row>
    <row r="6024" spans="1:4" ht="13.5">
      <c r="A6024" s="202">
        <v>96130</v>
      </c>
      <c r="B6024" s="202" t="s">
        <v>3932</v>
      </c>
      <c r="C6024" s="202" t="s">
        <v>4</v>
      </c>
      <c r="D6024" s="369">
        <v>24.88</v>
      </c>
    </row>
    <row r="6025" spans="1:4" ht="13.5">
      <c r="A6025" s="202">
        <v>96131</v>
      </c>
      <c r="B6025" s="202" t="s">
        <v>3933</v>
      </c>
      <c r="C6025" s="202" t="s">
        <v>4</v>
      </c>
      <c r="D6025" s="369">
        <v>32.54</v>
      </c>
    </row>
    <row r="6026" spans="1:4" ht="13.5">
      <c r="A6026" s="202">
        <v>96132</v>
      </c>
      <c r="B6026" s="202" t="s">
        <v>3934</v>
      </c>
      <c r="C6026" s="202" t="s">
        <v>4</v>
      </c>
      <c r="D6026" s="369">
        <v>26.01</v>
      </c>
    </row>
    <row r="6027" spans="1:4" ht="13.5">
      <c r="A6027" s="202">
        <v>96133</v>
      </c>
      <c r="B6027" s="202" t="s">
        <v>3935</v>
      </c>
      <c r="C6027" s="202" t="s">
        <v>4</v>
      </c>
      <c r="D6027" s="369">
        <v>45.74</v>
      </c>
    </row>
    <row r="6028" spans="1:4" ht="13.5">
      <c r="A6028" s="202">
        <v>96134</v>
      </c>
      <c r="B6028" s="202" t="s">
        <v>3936</v>
      </c>
      <c r="C6028" s="202" t="s">
        <v>4</v>
      </c>
      <c r="D6028" s="369">
        <v>49.94</v>
      </c>
    </row>
    <row r="6029" spans="1:4" ht="13.5">
      <c r="A6029" s="202">
        <v>96135</v>
      </c>
      <c r="B6029" s="202" t="s">
        <v>3937</v>
      </c>
      <c r="C6029" s="202" t="s">
        <v>4</v>
      </c>
      <c r="D6029" s="369">
        <v>34.619999999999997</v>
      </c>
    </row>
    <row r="6030" spans="1:4" ht="13.5">
      <c r="A6030" s="202">
        <v>104639</v>
      </c>
      <c r="B6030" s="202" t="s">
        <v>19657</v>
      </c>
      <c r="C6030" s="202" t="s">
        <v>4</v>
      </c>
      <c r="D6030" s="369">
        <v>11.77</v>
      </c>
    </row>
    <row r="6031" spans="1:4" ht="13.5">
      <c r="A6031" s="202">
        <v>104640</v>
      </c>
      <c r="B6031" s="202" t="s">
        <v>19658</v>
      </c>
      <c r="C6031" s="202" t="s">
        <v>4</v>
      </c>
      <c r="D6031" s="369">
        <v>12.99</v>
      </c>
    </row>
    <row r="6032" spans="1:4" ht="13.5">
      <c r="A6032" s="202">
        <v>104641</v>
      </c>
      <c r="B6032" s="202" t="s">
        <v>19659</v>
      </c>
      <c r="C6032" s="202" t="s">
        <v>4</v>
      </c>
      <c r="D6032" s="369">
        <v>9.33</v>
      </c>
    </row>
    <row r="6033" spans="1:4" ht="13.5">
      <c r="A6033" s="202">
        <v>104642</v>
      </c>
      <c r="B6033" s="202" t="s">
        <v>19660</v>
      </c>
      <c r="C6033" s="202" t="s">
        <v>4</v>
      </c>
      <c r="D6033" s="369">
        <v>10.55</v>
      </c>
    </row>
    <row r="6034" spans="1:4" ht="13.5">
      <c r="A6034" s="202">
        <v>102193</v>
      </c>
      <c r="B6034" s="202" t="s">
        <v>6218</v>
      </c>
      <c r="C6034" s="202" t="s">
        <v>4</v>
      </c>
      <c r="D6034" s="369">
        <v>2.33</v>
      </c>
    </row>
    <row r="6035" spans="1:4" ht="13.5">
      <c r="A6035" s="202">
        <v>102194</v>
      </c>
      <c r="B6035" s="202" t="s">
        <v>6219</v>
      </c>
      <c r="C6035" s="202" t="s">
        <v>4</v>
      </c>
      <c r="D6035" s="369">
        <v>8.89</v>
      </c>
    </row>
    <row r="6036" spans="1:4" ht="13.5">
      <c r="A6036" s="202">
        <v>102197</v>
      </c>
      <c r="B6036" s="202" t="s">
        <v>6220</v>
      </c>
      <c r="C6036" s="202" t="s">
        <v>4</v>
      </c>
      <c r="D6036" s="369">
        <v>33.94</v>
      </c>
    </row>
    <row r="6037" spans="1:4" ht="13.5">
      <c r="A6037" s="202">
        <v>102200</v>
      </c>
      <c r="B6037" s="202" t="s">
        <v>6221</v>
      </c>
      <c r="C6037" s="202" t="s">
        <v>4</v>
      </c>
      <c r="D6037" s="369">
        <v>25.38</v>
      </c>
    </row>
    <row r="6038" spans="1:4" ht="13.5">
      <c r="A6038" s="202">
        <v>102201</v>
      </c>
      <c r="B6038" s="202" t="s">
        <v>7656</v>
      </c>
      <c r="C6038" s="202" t="s">
        <v>4</v>
      </c>
      <c r="D6038" s="369">
        <v>22.27</v>
      </c>
    </row>
    <row r="6039" spans="1:4" ht="13.5">
      <c r="A6039" s="202">
        <v>102202</v>
      </c>
      <c r="B6039" s="202" t="s">
        <v>6222</v>
      </c>
      <c r="C6039" s="202" t="s">
        <v>4</v>
      </c>
      <c r="D6039" s="369">
        <v>66.73</v>
      </c>
    </row>
    <row r="6040" spans="1:4" ht="13.5">
      <c r="A6040" s="202">
        <v>102203</v>
      </c>
      <c r="B6040" s="202" t="s">
        <v>6223</v>
      </c>
      <c r="C6040" s="202" t="s">
        <v>4</v>
      </c>
      <c r="D6040" s="369">
        <v>10.51</v>
      </c>
    </row>
    <row r="6041" spans="1:4" ht="13.5">
      <c r="A6041" s="202">
        <v>102204</v>
      </c>
      <c r="B6041" s="202" t="s">
        <v>6224</v>
      </c>
      <c r="C6041" s="202" t="s">
        <v>4</v>
      </c>
      <c r="D6041" s="369">
        <v>10.8</v>
      </c>
    </row>
    <row r="6042" spans="1:4" ht="13.5">
      <c r="A6042" s="202">
        <v>102205</v>
      </c>
      <c r="B6042" s="202" t="s">
        <v>6225</v>
      </c>
      <c r="C6042" s="202" t="s">
        <v>4</v>
      </c>
      <c r="D6042" s="369">
        <v>9.86</v>
      </c>
    </row>
    <row r="6043" spans="1:4" ht="13.5">
      <c r="A6043" s="202">
        <v>102207</v>
      </c>
      <c r="B6043" s="202" t="s">
        <v>6226</v>
      </c>
      <c r="C6043" s="202" t="s">
        <v>4</v>
      </c>
      <c r="D6043" s="369">
        <v>9.01</v>
      </c>
    </row>
    <row r="6044" spans="1:4" ht="13.5">
      <c r="A6044" s="202">
        <v>102208</v>
      </c>
      <c r="B6044" s="202" t="s">
        <v>6227</v>
      </c>
      <c r="C6044" s="202" t="s">
        <v>4</v>
      </c>
      <c r="D6044" s="369">
        <v>8.61</v>
      </c>
    </row>
    <row r="6045" spans="1:4" ht="13.5">
      <c r="A6045" s="202">
        <v>102209</v>
      </c>
      <c r="B6045" s="202" t="s">
        <v>6228</v>
      </c>
      <c r="C6045" s="202" t="s">
        <v>4</v>
      </c>
      <c r="D6045" s="369">
        <v>8.8800000000000008</v>
      </c>
    </row>
    <row r="6046" spans="1:4" ht="13.5">
      <c r="A6046" s="202">
        <v>102210</v>
      </c>
      <c r="B6046" s="202" t="s">
        <v>6229</v>
      </c>
      <c r="C6046" s="202" t="s">
        <v>4</v>
      </c>
      <c r="D6046" s="369">
        <v>8.4700000000000006</v>
      </c>
    </row>
    <row r="6047" spans="1:4" ht="13.5">
      <c r="A6047" s="202">
        <v>102213</v>
      </c>
      <c r="B6047" s="202" t="s">
        <v>6230</v>
      </c>
      <c r="C6047" s="202" t="s">
        <v>4</v>
      </c>
      <c r="D6047" s="369">
        <v>21.03</v>
      </c>
    </row>
    <row r="6048" spans="1:4" ht="13.5">
      <c r="A6048" s="202">
        <v>102214</v>
      </c>
      <c r="B6048" s="202" t="s">
        <v>6231</v>
      </c>
      <c r="C6048" s="202" t="s">
        <v>4</v>
      </c>
      <c r="D6048" s="369">
        <v>21.62</v>
      </c>
    </row>
    <row r="6049" spans="1:4" ht="13.5">
      <c r="A6049" s="202">
        <v>102215</v>
      </c>
      <c r="B6049" s="202" t="s">
        <v>6232</v>
      </c>
      <c r="C6049" s="202" t="s">
        <v>4</v>
      </c>
      <c r="D6049" s="369">
        <v>19.73</v>
      </c>
    </row>
    <row r="6050" spans="1:4" ht="13.5">
      <c r="A6050" s="202">
        <v>102217</v>
      </c>
      <c r="B6050" s="202" t="s">
        <v>6233</v>
      </c>
      <c r="C6050" s="202" t="s">
        <v>4</v>
      </c>
      <c r="D6050" s="369">
        <v>18.04</v>
      </c>
    </row>
    <row r="6051" spans="1:4" ht="13.5">
      <c r="A6051" s="202">
        <v>102218</v>
      </c>
      <c r="B6051" s="202" t="s">
        <v>6234</v>
      </c>
      <c r="C6051" s="202" t="s">
        <v>4</v>
      </c>
      <c r="D6051" s="369">
        <v>17.23</v>
      </c>
    </row>
    <row r="6052" spans="1:4" ht="13.5">
      <c r="A6052" s="202">
        <v>102219</v>
      </c>
      <c r="B6052" s="202" t="s">
        <v>6235</v>
      </c>
      <c r="C6052" s="202" t="s">
        <v>4</v>
      </c>
      <c r="D6052" s="369">
        <v>17.77</v>
      </c>
    </row>
    <row r="6053" spans="1:4" ht="13.5">
      <c r="A6053" s="202">
        <v>102220</v>
      </c>
      <c r="B6053" s="202" t="s">
        <v>6236</v>
      </c>
      <c r="C6053" s="202" t="s">
        <v>4</v>
      </c>
      <c r="D6053" s="369">
        <v>16.96</v>
      </c>
    </row>
    <row r="6054" spans="1:4" ht="13.5">
      <c r="A6054" s="202">
        <v>102223</v>
      </c>
      <c r="B6054" s="202" t="s">
        <v>6237</v>
      </c>
      <c r="C6054" s="202" t="s">
        <v>4</v>
      </c>
      <c r="D6054" s="369">
        <v>31.55</v>
      </c>
    </row>
    <row r="6055" spans="1:4" ht="13.5">
      <c r="A6055" s="202">
        <v>102224</v>
      </c>
      <c r="B6055" s="202" t="s">
        <v>6238</v>
      </c>
      <c r="C6055" s="202" t="s">
        <v>4</v>
      </c>
      <c r="D6055" s="369">
        <v>32.44</v>
      </c>
    </row>
    <row r="6056" spans="1:4" ht="13.5">
      <c r="A6056" s="202">
        <v>102225</v>
      </c>
      <c r="B6056" s="202" t="s">
        <v>6239</v>
      </c>
      <c r="C6056" s="202" t="s">
        <v>4</v>
      </c>
      <c r="D6056" s="369">
        <v>29.61</v>
      </c>
    </row>
    <row r="6057" spans="1:4" ht="13.5">
      <c r="A6057" s="202">
        <v>102227</v>
      </c>
      <c r="B6057" s="202" t="s">
        <v>6240</v>
      </c>
      <c r="C6057" s="202" t="s">
        <v>4</v>
      </c>
      <c r="D6057" s="369">
        <v>27.06</v>
      </c>
    </row>
    <row r="6058" spans="1:4" ht="13.5">
      <c r="A6058" s="202">
        <v>102228</v>
      </c>
      <c r="B6058" s="202" t="s">
        <v>6241</v>
      </c>
      <c r="C6058" s="202" t="s">
        <v>4</v>
      </c>
      <c r="D6058" s="369">
        <v>25.86</v>
      </c>
    </row>
    <row r="6059" spans="1:4" ht="13.5">
      <c r="A6059" s="202">
        <v>102229</v>
      </c>
      <c r="B6059" s="202" t="s">
        <v>6242</v>
      </c>
      <c r="C6059" s="202" t="s">
        <v>4</v>
      </c>
      <c r="D6059" s="369">
        <v>26.66</v>
      </c>
    </row>
    <row r="6060" spans="1:4" ht="13.5">
      <c r="A6060" s="202">
        <v>102230</v>
      </c>
      <c r="B6060" s="202" t="s">
        <v>6243</v>
      </c>
      <c r="C6060" s="202" t="s">
        <v>4</v>
      </c>
      <c r="D6060" s="369">
        <v>25.44</v>
      </c>
    </row>
    <row r="6061" spans="1:4" ht="13.5">
      <c r="A6061" s="202">
        <v>102233</v>
      </c>
      <c r="B6061" s="202" t="s">
        <v>6244</v>
      </c>
      <c r="C6061" s="202" t="s">
        <v>4</v>
      </c>
      <c r="D6061" s="369">
        <v>10.86</v>
      </c>
    </row>
    <row r="6062" spans="1:4" ht="13.5">
      <c r="A6062" s="202">
        <v>102234</v>
      </c>
      <c r="B6062" s="202" t="s">
        <v>6245</v>
      </c>
      <c r="C6062" s="202" t="s">
        <v>4</v>
      </c>
      <c r="D6062" s="369">
        <v>21.74</v>
      </c>
    </row>
    <row r="6063" spans="1:4" ht="13.5">
      <c r="A6063" s="202">
        <v>100716</v>
      </c>
      <c r="B6063" s="202" t="s">
        <v>3938</v>
      </c>
      <c r="C6063" s="202" t="s">
        <v>4</v>
      </c>
      <c r="D6063" s="369">
        <v>26.8</v>
      </c>
    </row>
    <row r="6064" spans="1:4" ht="13.5">
      <c r="A6064" s="202">
        <v>100717</v>
      </c>
      <c r="B6064" s="202" t="s">
        <v>3939</v>
      </c>
      <c r="C6064" s="202" t="s">
        <v>4</v>
      </c>
      <c r="D6064" s="369">
        <v>10.72</v>
      </c>
    </row>
    <row r="6065" spans="1:4" ht="13.5">
      <c r="A6065" s="202">
        <v>100718</v>
      </c>
      <c r="B6065" s="202" t="s">
        <v>3940</v>
      </c>
      <c r="C6065" s="202" t="s">
        <v>1</v>
      </c>
      <c r="D6065" s="369">
        <v>1.47</v>
      </c>
    </row>
    <row r="6066" spans="1:4" ht="13.5">
      <c r="A6066" s="202">
        <v>100719</v>
      </c>
      <c r="B6066" s="202" t="s">
        <v>18281</v>
      </c>
      <c r="C6066" s="202" t="s">
        <v>4</v>
      </c>
      <c r="D6066" s="369">
        <v>11.23</v>
      </c>
    </row>
    <row r="6067" spans="1:4" ht="13.5">
      <c r="A6067" s="202">
        <v>100720</v>
      </c>
      <c r="B6067" s="202" t="s">
        <v>3941</v>
      </c>
      <c r="C6067" s="202" t="s">
        <v>4</v>
      </c>
      <c r="D6067" s="369">
        <v>11.37</v>
      </c>
    </row>
    <row r="6068" spans="1:4" ht="13.5">
      <c r="A6068" s="202">
        <v>100721</v>
      </c>
      <c r="B6068" s="202" t="s">
        <v>18282</v>
      </c>
      <c r="C6068" s="202" t="s">
        <v>4</v>
      </c>
      <c r="D6068" s="369">
        <v>26.33</v>
      </c>
    </row>
    <row r="6069" spans="1:4" ht="13.5">
      <c r="A6069" s="202">
        <v>100722</v>
      </c>
      <c r="B6069" s="202" t="s">
        <v>3942</v>
      </c>
      <c r="C6069" s="202" t="s">
        <v>4</v>
      </c>
      <c r="D6069" s="369">
        <v>25.86</v>
      </c>
    </row>
    <row r="6070" spans="1:4" ht="13.5">
      <c r="A6070" s="202">
        <v>100723</v>
      </c>
      <c r="B6070" s="202" t="s">
        <v>18283</v>
      </c>
      <c r="C6070" s="202" t="s">
        <v>4</v>
      </c>
      <c r="D6070" s="369">
        <v>12.05</v>
      </c>
    </row>
    <row r="6071" spans="1:4" ht="13.5">
      <c r="A6071" s="202">
        <v>100724</v>
      </c>
      <c r="B6071" s="202" t="s">
        <v>3943</v>
      </c>
      <c r="C6071" s="202" t="s">
        <v>4</v>
      </c>
      <c r="D6071" s="369">
        <v>14.69</v>
      </c>
    </row>
    <row r="6072" spans="1:4" ht="13.5">
      <c r="A6072" s="202">
        <v>100725</v>
      </c>
      <c r="B6072" s="202" t="s">
        <v>18284</v>
      </c>
      <c r="C6072" s="202" t="s">
        <v>4</v>
      </c>
      <c r="D6072" s="369">
        <v>26.6</v>
      </c>
    </row>
    <row r="6073" spans="1:4" ht="13.5">
      <c r="A6073" s="202">
        <v>100726</v>
      </c>
      <c r="B6073" s="202" t="s">
        <v>3944</v>
      </c>
      <c r="C6073" s="202" t="s">
        <v>4</v>
      </c>
      <c r="D6073" s="369">
        <v>29.07</v>
      </c>
    </row>
    <row r="6074" spans="1:4" ht="13.5">
      <c r="A6074" s="202">
        <v>100727</v>
      </c>
      <c r="B6074" s="202" t="s">
        <v>18285</v>
      </c>
      <c r="C6074" s="202" t="s">
        <v>4</v>
      </c>
      <c r="D6074" s="369">
        <v>27.49</v>
      </c>
    </row>
    <row r="6075" spans="1:4" ht="13.5">
      <c r="A6075" s="202">
        <v>100728</v>
      </c>
      <c r="B6075" s="202" t="s">
        <v>3945</v>
      </c>
      <c r="C6075" s="202" t="s">
        <v>4</v>
      </c>
      <c r="D6075" s="369">
        <v>24.9</v>
      </c>
    </row>
    <row r="6076" spans="1:4" ht="13.5">
      <c r="A6076" s="202">
        <v>100729</v>
      </c>
      <c r="B6076" s="202" t="s">
        <v>18286</v>
      </c>
      <c r="C6076" s="202" t="s">
        <v>4</v>
      </c>
      <c r="D6076" s="369">
        <v>20.75</v>
      </c>
    </row>
    <row r="6077" spans="1:4" ht="13.5">
      <c r="A6077" s="202">
        <v>100730</v>
      </c>
      <c r="B6077" s="202" t="s">
        <v>3946</v>
      </c>
      <c r="C6077" s="202" t="s">
        <v>4</v>
      </c>
      <c r="D6077" s="369">
        <v>24.47</v>
      </c>
    </row>
    <row r="6078" spans="1:4" ht="13.5">
      <c r="A6078" s="202">
        <v>100733</v>
      </c>
      <c r="B6078" s="202" t="s">
        <v>18287</v>
      </c>
      <c r="C6078" s="202" t="s">
        <v>4</v>
      </c>
      <c r="D6078" s="369">
        <v>14.12</v>
      </c>
    </row>
    <row r="6079" spans="1:4" ht="13.5">
      <c r="A6079" s="202">
        <v>100734</v>
      </c>
      <c r="B6079" s="202" t="s">
        <v>3947</v>
      </c>
      <c r="C6079" s="202" t="s">
        <v>4</v>
      </c>
      <c r="D6079" s="369">
        <v>17.61</v>
      </c>
    </row>
    <row r="6080" spans="1:4" ht="13.5">
      <c r="A6080" s="202">
        <v>100735</v>
      </c>
      <c r="B6080" s="202" t="s">
        <v>18288</v>
      </c>
      <c r="C6080" s="202" t="s">
        <v>4</v>
      </c>
      <c r="D6080" s="369">
        <v>11.8</v>
      </c>
    </row>
    <row r="6081" spans="1:4" ht="13.5">
      <c r="A6081" s="202">
        <v>100736</v>
      </c>
      <c r="B6081" s="202" t="s">
        <v>3948</v>
      </c>
      <c r="C6081" s="202" t="s">
        <v>4</v>
      </c>
      <c r="D6081" s="369">
        <v>15.73</v>
      </c>
    </row>
    <row r="6082" spans="1:4" ht="13.5">
      <c r="A6082" s="202">
        <v>100739</v>
      </c>
      <c r="B6082" s="202" t="s">
        <v>18289</v>
      </c>
      <c r="C6082" s="202" t="s">
        <v>4</v>
      </c>
      <c r="D6082" s="369">
        <v>11.05</v>
      </c>
    </row>
    <row r="6083" spans="1:4" ht="13.5">
      <c r="A6083" s="202">
        <v>100740</v>
      </c>
      <c r="B6083" s="202" t="s">
        <v>3949</v>
      </c>
      <c r="C6083" s="202" t="s">
        <v>4</v>
      </c>
      <c r="D6083" s="369">
        <v>11.94</v>
      </c>
    </row>
    <row r="6084" spans="1:4" ht="13.5">
      <c r="A6084" s="202">
        <v>100741</v>
      </c>
      <c r="B6084" s="202" t="s">
        <v>18290</v>
      </c>
      <c r="C6084" s="202" t="s">
        <v>4</v>
      </c>
      <c r="D6084" s="369">
        <v>25.95</v>
      </c>
    </row>
    <row r="6085" spans="1:4" ht="13.5">
      <c r="A6085" s="202">
        <v>100742</v>
      </c>
      <c r="B6085" s="202" t="s">
        <v>3950</v>
      </c>
      <c r="C6085" s="202" t="s">
        <v>4</v>
      </c>
      <c r="D6085" s="369">
        <v>26.41</v>
      </c>
    </row>
    <row r="6086" spans="1:4" ht="13.5">
      <c r="A6086" s="202">
        <v>100743</v>
      </c>
      <c r="B6086" s="202" t="s">
        <v>18291</v>
      </c>
      <c r="C6086" s="202" t="s">
        <v>4</v>
      </c>
      <c r="D6086" s="369">
        <v>10.79</v>
      </c>
    </row>
    <row r="6087" spans="1:4" ht="13.5">
      <c r="A6087" s="202">
        <v>100744</v>
      </c>
      <c r="B6087" s="202" t="s">
        <v>3951</v>
      </c>
      <c r="C6087" s="202" t="s">
        <v>4</v>
      </c>
      <c r="D6087" s="369">
        <v>11.78</v>
      </c>
    </row>
    <row r="6088" spans="1:4" ht="13.5">
      <c r="A6088" s="202">
        <v>100745</v>
      </c>
      <c r="B6088" s="202" t="s">
        <v>18292</v>
      </c>
      <c r="C6088" s="202" t="s">
        <v>4</v>
      </c>
      <c r="D6088" s="369">
        <v>25.69</v>
      </c>
    </row>
    <row r="6089" spans="1:4" ht="13.5">
      <c r="A6089" s="202">
        <v>100746</v>
      </c>
      <c r="B6089" s="202" t="s">
        <v>3952</v>
      </c>
      <c r="C6089" s="202" t="s">
        <v>4</v>
      </c>
      <c r="D6089" s="369">
        <v>26.24</v>
      </c>
    </row>
    <row r="6090" spans="1:4" ht="13.5">
      <c r="A6090" s="202">
        <v>100747</v>
      </c>
      <c r="B6090" s="202" t="s">
        <v>18293</v>
      </c>
      <c r="C6090" s="202" t="s">
        <v>4</v>
      </c>
      <c r="D6090" s="369">
        <v>10.9</v>
      </c>
    </row>
    <row r="6091" spans="1:4" ht="13.5">
      <c r="A6091" s="202">
        <v>100748</v>
      </c>
      <c r="B6091" s="202" t="s">
        <v>3953</v>
      </c>
      <c r="C6091" s="202" t="s">
        <v>4</v>
      </c>
      <c r="D6091" s="369">
        <v>11.85</v>
      </c>
    </row>
    <row r="6092" spans="1:4" ht="13.5">
      <c r="A6092" s="202">
        <v>100749</v>
      </c>
      <c r="B6092" s="202" t="s">
        <v>18294</v>
      </c>
      <c r="C6092" s="202" t="s">
        <v>4</v>
      </c>
      <c r="D6092" s="369">
        <v>25.8</v>
      </c>
    </row>
    <row r="6093" spans="1:4" ht="13.5">
      <c r="A6093" s="202">
        <v>100750</v>
      </c>
      <c r="B6093" s="202" t="s">
        <v>3954</v>
      </c>
      <c r="C6093" s="202" t="s">
        <v>4</v>
      </c>
      <c r="D6093" s="369">
        <v>26.31</v>
      </c>
    </row>
    <row r="6094" spans="1:4" ht="13.5">
      <c r="A6094" s="202">
        <v>100751</v>
      </c>
      <c r="B6094" s="202" t="s">
        <v>18295</v>
      </c>
      <c r="C6094" s="202" t="s">
        <v>4</v>
      </c>
      <c r="D6094" s="369">
        <v>41.49</v>
      </c>
    </row>
    <row r="6095" spans="1:4" ht="13.5">
      <c r="A6095" s="202">
        <v>100752</v>
      </c>
      <c r="B6095" s="202" t="s">
        <v>3955</v>
      </c>
      <c r="C6095" s="202" t="s">
        <v>4</v>
      </c>
      <c r="D6095" s="369">
        <v>48.94</v>
      </c>
    </row>
    <row r="6096" spans="1:4" ht="13.5">
      <c r="A6096" s="202">
        <v>100753</v>
      </c>
      <c r="B6096" s="202" t="s">
        <v>18296</v>
      </c>
      <c r="C6096" s="202" t="s">
        <v>4</v>
      </c>
      <c r="D6096" s="369">
        <v>23.61</v>
      </c>
    </row>
    <row r="6097" spans="1:4" ht="13.5">
      <c r="A6097" s="202">
        <v>100754</v>
      </c>
      <c r="B6097" s="202" t="s">
        <v>3956</v>
      </c>
      <c r="C6097" s="202" t="s">
        <v>4</v>
      </c>
      <c r="D6097" s="369">
        <v>31.47</v>
      </c>
    </row>
    <row r="6098" spans="1:4" ht="13.5">
      <c r="A6098" s="202">
        <v>100757</v>
      </c>
      <c r="B6098" s="202" t="s">
        <v>18297</v>
      </c>
      <c r="C6098" s="202" t="s">
        <v>4</v>
      </c>
      <c r="D6098" s="369">
        <v>51.91</v>
      </c>
    </row>
    <row r="6099" spans="1:4" ht="13.5">
      <c r="A6099" s="202">
        <v>100758</v>
      </c>
      <c r="B6099" s="202" t="s">
        <v>3957</v>
      </c>
      <c r="C6099" s="202" t="s">
        <v>4</v>
      </c>
      <c r="D6099" s="369">
        <v>52.85</v>
      </c>
    </row>
    <row r="6100" spans="1:4" ht="13.5">
      <c r="A6100" s="202">
        <v>100759</v>
      </c>
      <c r="B6100" s="202" t="s">
        <v>18298</v>
      </c>
      <c r="C6100" s="202" t="s">
        <v>4</v>
      </c>
      <c r="D6100" s="369">
        <v>51.38</v>
      </c>
    </row>
    <row r="6101" spans="1:4" ht="13.5">
      <c r="A6101" s="202">
        <v>100760</v>
      </c>
      <c r="B6101" s="202" t="s">
        <v>3958</v>
      </c>
      <c r="C6101" s="202" t="s">
        <v>4</v>
      </c>
      <c r="D6101" s="369">
        <v>52.52</v>
      </c>
    </row>
    <row r="6102" spans="1:4" ht="13.5">
      <c r="A6102" s="202">
        <v>100761</v>
      </c>
      <c r="B6102" s="202" t="s">
        <v>18299</v>
      </c>
      <c r="C6102" s="202" t="s">
        <v>4</v>
      </c>
      <c r="D6102" s="369">
        <v>51.6</v>
      </c>
    </row>
    <row r="6103" spans="1:4" ht="13.5">
      <c r="A6103" s="202">
        <v>100762</v>
      </c>
      <c r="B6103" s="202" t="s">
        <v>3959</v>
      </c>
      <c r="C6103" s="202" t="s">
        <v>4</v>
      </c>
      <c r="D6103" s="369">
        <v>52.66</v>
      </c>
    </row>
    <row r="6104" spans="1:4" ht="13.5">
      <c r="A6104" s="202">
        <v>102488</v>
      </c>
      <c r="B6104" s="202" t="s">
        <v>6843</v>
      </c>
      <c r="C6104" s="202" t="s">
        <v>4</v>
      </c>
      <c r="D6104" s="369">
        <v>3.56</v>
      </c>
    </row>
    <row r="6105" spans="1:4" ht="13.5">
      <c r="A6105" s="202">
        <v>102489</v>
      </c>
      <c r="B6105" s="202" t="s">
        <v>6844</v>
      </c>
      <c r="C6105" s="202" t="s">
        <v>4</v>
      </c>
      <c r="D6105" s="369">
        <v>27.49</v>
      </c>
    </row>
    <row r="6106" spans="1:4" ht="13.5">
      <c r="A6106" s="202">
        <v>102491</v>
      </c>
      <c r="B6106" s="202" t="s">
        <v>6845</v>
      </c>
      <c r="C6106" s="202" t="s">
        <v>4</v>
      </c>
      <c r="D6106" s="369">
        <v>21.13</v>
      </c>
    </row>
    <row r="6107" spans="1:4" ht="13.5">
      <c r="A6107" s="202">
        <v>102492</v>
      </c>
      <c r="B6107" s="202" t="s">
        <v>6846</v>
      </c>
      <c r="C6107" s="202" t="s">
        <v>4</v>
      </c>
      <c r="D6107" s="369">
        <v>26.73</v>
      </c>
    </row>
    <row r="6108" spans="1:4" ht="13.5">
      <c r="A6108" s="202">
        <v>102494</v>
      </c>
      <c r="B6108" s="202" t="s">
        <v>6847</v>
      </c>
      <c r="C6108" s="202" t="s">
        <v>4</v>
      </c>
      <c r="D6108" s="369">
        <v>64.89</v>
      </c>
    </row>
    <row r="6109" spans="1:4" ht="13.5">
      <c r="A6109" s="202">
        <v>102496</v>
      </c>
      <c r="B6109" s="202" t="s">
        <v>6848</v>
      </c>
      <c r="C6109" s="202" t="s">
        <v>1</v>
      </c>
      <c r="D6109" s="369">
        <v>13.7</v>
      </c>
    </row>
    <row r="6110" spans="1:4" ht="13.5">
      <c r="A6110" s="202">
        <v>102497</v>
      </c>
      <c r="B6110" s="202" t="s">
        <v>6849</v>
      </c>
      <c r="C6110" s="202" t="s">
        <v>1</v>
      </c>
      <c r="D6110" s="369">
        <v>5.01</v>
      </c>
    </row>
    <row r="6111" spans="1:4" ht="13.5">
      <c r="A6111" s="202">
        <v>102498</v>
      </c>
      <c r="B6111" s="202" t="s">
        <v>6850</v>
      </c>
      <c r="C6111" s="202" t="s">
        <v>1</v>
      </c>
      <c r="D6111" s="369">
        <v>1.67</v>
      </c>
    </row>
    <row r="6112" spans="1:4" ht="13.5">
      <c r="A6112" s="202">
        <v>102499</v>
      </c>
      <c r="B6112" s="202" t="s">
        <v>6851</v>
      </c>
      <c r="C6112" s="202" t="s">
        <v>4</v>
      </c>
      <c r="D6112" s="369">
        <v>3.14</v>
      </c>
    </row>
    <row r="6113" spans="1:4" ht="13.5">
      <c r="A6113" s="202">
        <v>102500</v>
      </c>
      <c r="B6113" s="202" t="s">
        <v>6852</v>
      </c>
      <c r="C6113" s="202" t="s">
        <v>1</v>
      </c>
      <c r="D6113" s="369">
        <v>4.51</v>
      </c>
    </row>
    <row r="6114" spans="1:4" ht="13.5">
      <c r="A6114" s="202">
        <v>102501</v>
      </c>
      <c r="B6114" s="202" t="s">
        <v>6853</v>
      </c>
      <c r="C6114" s="202" t="s">
        <v>4</v>
      </c>
      <c r="D6114" s="369">
        <v>25.36</v>
      </c>
    </row>
    <row r="6115" spans="1:4" ht="13.5">
      <c r="A6115" s="202">
        <v>102504</v>
      </c>
      <c r="B6115" s="202" t="s">
        <v>6854</v>
      </c>
      <c r="C6115" s="202" t="s">
        <v>1</v>
      </c>
      <c r="D6115" s="369">
        <v>10.3</v>
      </c>
    </row>
    <row r="6116" spans="1:4" ht="13.5">
      <c r="A6116" s="202">
        <v>102505</v>
      </c>
      <c r="B6116" s="202" t="s">
        <v>6855</v>
      </c>
      <c r="C6116" s="202" t="s">
        <v>1</v>
      </c>
      <c r="D6116" s="369">
        <v>11.03</v>
      </c>
    </row>
    <row r="6117" spans="1:4" ht="13.5">
      <c r="A6117" s="202">
        <v>102506</v>
      </c>
      <c r="B6117" s="202" t="s">
        <v>6856</v>
      </c>
      <c r="C6117" s="202" t="s">
        <v>1</v>
      </c>
      <c r="D6117" s="369">
        <v>11.34</v>
      </c>
    </row>
    <row r="6118" spans="1:4" ht="13.5">
      <c r="A6118" s="202">
        <v>102507</v>
      </c>
      <c r="B6118" s="202" t="s">
        <v>6857</v>
      </c>
      <c r="C6118" s="202" t="s">
        <v>1</v>
      </c>
      <c r="D6118" s="369">
        <v>6.57</v>
      </c>
    </row>
    <row r="6119" spans="1:4" ht="13.5">
      <c r="A6119" s="202">
        <v>102508</v>
      </c>
      <c r="B6119" s="202" t="s">
        <v>6858</v>
      </c>
      <c r="C6119" s="202" t="s">
        <v>4</v>
      </c>
      <c r="D6119" s="369">
        <v>46.44</v>
      </c>
    </row>
    <row r="6120" spans="1:4" ht="13.5">
      <c r="A6120" s="202">
        <v>102509</v>
      </c>
      <c r="B6120" s="202" t="s">
        <v>6859</v>
      </c>
      <c r="C6120" s="202" t="s">
        <v>4</v>
      </c>
      <c r="D6120" s="369">
        <v>28.27</v>
      </c>
    </row>
    <row r="6121" spans="1:4" ht="13.5">
      <c r="A6121" s="202">
        <v>102512</v>
      </c>
      <c r="B6121" s="202" t="s">
        <v>6860</v>
      </c>
      <c r="C6121" s="202" t="s">
        <v>1</v>
      </c>
      <c r="D6121" s="369">
        <v>5.93</v>
      </c>
    </row>
    <row r="6122" spans="1:4" ht="13.5">
      <c r="A6122" s="202">
        <v>102513</v>
      </c>
      <c r="B6122" s="202" t="s">
        <v>6861</v>
      </c>
      <c r="C6122" s="202" t="s">
        <v>4</v>
      </c>
      <c r="D6122" s="369">
        <v>48.59</v>
      </c>
    </row>
    <row r="6123" spans="1:4" ht="13.5">
      <c r="A6123" s="202">
        <v>102520</v>
      </c>
      <c r="B6123" s="202" t="s">
        <v>6862</v>
      </c>
      <c r="C6123" s="202" t="s">
        <v>4</v>
      </c>
      <c r="D6123" s="369">
        <v>84.67</v>
      </c>
    </row>
    <row r="6124" spans="1:4" ht="13.5">
      <c r="A6124" s="202">
        <v>101749</v>
      </c>
      <c r="B6124" s="202" t="s">
        <v>5794</v>
      </c>
      <c r="C6124" s="202" t="s">
        <v>4</v>
      </c>
      <c r="D6124" s="369">
        <v>50.86</v>
      </c>
    </row>
    <row r="6125" spans="1:4" ht="13.5">
      <c r="A6125" s="202">
        <v>101750</v>
      </c>
      <c r="B6125" s="202" t="s">
        <v>5795</v>
      </c>
      <c r="C6125" s="202" t="s">
        <v>4</v>
      </c>
      <c r="D6125" s="369">
        <v>48.39</v>
      </c>
    </row>
    <row r="6126" spans="1:4" ht="13.5">
      <c r="A6126" s="202">
        <v>101729</v>
      </c>
      <c r="B6126" s="202" t="s">
        <v>5796</v>
      </c>
      <c r="C6126" s="202" t="s">
        <v>4</v>
      </c>
      <c r="D6126" s="369">
        <v>205.37</v>
      </c>
    </row>
    <row r="6127" spans="1:4" ht="13.5">
      <c r="A6127" s="202">
        <v>101746</v>
      </c>
      <c r="B6127" s="202" t="s">
        <v>5797</v>
      </c>
      <c r="C6127" s="202" t="s">
        <v>4</v>
      </c>
      <c r="D6127" s="369">
        <v>310.66000000000003</v>
      </c>
    </row>
    <row r="6128" spans="1:4" ht="13.5">
      <c r="A6128" s="202">
        <v>101751</v>
      </c>
      <c r="B6128" s="202" t="s">
        <v>5798</v>
      </c>
      <c r="C6128" s="202" t="s">
        <v>4</v>
      </c>
      <c r="D6128" s="369">
        <v>212.26</v>
      </c>
    </row>
    <row r="6129" spans="1:4" ht="13.5">
      <c r="A6129" s="202">
        <v>87246</v>
      </c>
      <c r="B6129" s="202" t="s">
        <v>19661</v>
      </c>
      <c r="C6129" s="202" t="s">
        <v>4</v>
      </c>
      <c r="D6129" s="369">
        <v>70.260000000000005</v>
      </c>
    </row>
    <row r="6130" spans="1:4" ht="13.5">
      <c r="A6130" s="202">
        <v>87247</v>
      </c>
      <c r="B6130" s="202" t="s">
        <v>19662</v>
      </c>
      <c r="C6130" s="202" t="s">
        <v>4</v>
      </c>
      <c r="D6130" s="369">
        <v>63.31</v>
      </c>
    </row>
    <row r="6131" spans="1:4" ht="13.5">
      <c r="A6131" s="202">
        <v>87248</v>
      </c>
      <c r="B6131" s="202" t="s">
        <v>19663</v>
      </c>
      <c r="C6131" s="202" t="s">
        <v>4</v>
      </c>
      <c r="D6131" s="369">
        <v>56.08</v>
      </c>
    </row>
    <row r="6132" spans="1:4" ht="13.5">
      <c r="A6132" s="202">
        <v>87249</v>
      </c>
      <c r="B6132" s="202" t="s">
        <v>19664</v>
      </c>
      <c r="C6132" s="202" t="s">
        <v>4</v>
      </c>
      <c r="D6132" s="369">
        <v>75.08</v>
      </c>
    </row>
    <row r="6133" spans="1:4" ht="13.5">
      <c r="A6133" s="202">
        <v>87250</v>
      </c>
      <c r="B6133" s="202" t="s">
        <v>19665</v>
      </c>
      <c r="C6133" s="202" t="s">
        <v>4</v>
      </c>
      <c r="D6133" s="369">
        <v>64.650000000000006</v>
      </c>
    </row>
    <row r="6134" spans="1:4" ht="13.5">
      <c r="A6134" s="202">
        <v>87251</v>
      </c>
      <c r="B6134" s="202" t="s">
        <v>19666</v>
      </c>
      <c r="C6134" s="202" t="s">
        <v>4</v>
      </c>
      <c r="D6134" s="369">
        <v>56.34</v>
      </c>
    </row>
    <row r="6135" spans="1:4" ht="13.5">
      <c r="A6135" s="202">
        <v>87255</v>
      </c>
      <c r="B6135" s="202" t="s">
        <v>19667</v>
      </c>
      <c r="C6135" s="202" t="s">
        <v>4</v>
      </c>
      <c r="D6135" s="369">
        <v>121.36</v>
      </c>
    </row>
    <row r="6136" spans="1:4" ht="13.5">
      <c r="A6136" s="202">
        <v>87256</v>
      </c>
      <c r="B6136" s="202" t="s">
        <v>19668</v>
      </c>
      <c r="C6136" s="202" t="s">
        <v>4</v>
      </c>
      <c r="D6136" s="369">
        <v>108.47</v>
      </c>
    </row>
    <row r="6137" spans="1:4" ht="13.5">
      <c r="A6137" s="202">
        <v>87257</v>
      </c>
      <c r="B6137" s="202" t="s">
        <v>19669</v>
      </c>
      <c r="C6137" s="202" t="s">
        <v>4</v>
      </c>
      <c r="D6137" s="369">
        <v>98.58</v>
      </c>
    </row>
    <row r="6138" spans="1:4" ht="13.5">
      <c r="A6138" s="202">
        <v>87258</v>
      </c>
      <c r="B6138" s="202" t="s">
        <v>19670</v>
      </c>
      <c r="C6138" s="202" t="s">
        <v>4</v>
      </c>
      <c r="D6138" s="369">
        <v>166.52</v>
      </c>
    </row>
    <row r="6139" spans="1:4" ht="13.5">
      <c r="A6139" s="202">
        <v>87259</v>
      </c>
      <c r="B6139" s="202" t="s">
        <v>19671</v>
      </c>
      <c r="C6139" s="202" t="s">
        <v>4</v>
      </c>
      <c r="D6139" s="369">
        <v>153.46</v>
      </c>
    </row>
    <row r="6140" spans="1:4" ht="13.5">
      <c r="A6140" s="202">
        <v>87260</v>
      </c>
      <c r="B6140" s="202" t="s">
        <v>19672</v>
      </c>
      <c r="C6140" s="202" t="s">
        <v>4</v>
      </c>
      <c r="D6140" s="369">
        <v>144.4</v>
      </c>
    </row>
    <row r="6141" spans="1:4" ht="13.5">
      <c r="A6141" s="202">
        <v>87261</v>
      </c>
      <c r="B6141" s="202" t="s">
        <v>19673</v>
      </c>
      <c r="C6141" s="202" t="s">
        <v>4</v>
      </c>
      <c r="D6141" s="369">
        <v>191.13</v>
      </c>
    </row>
    <row r="6142" spans="1:4" ht="13.5">
      <c r="A6142" s="202">
        <v>87262</v>
      </c>
      <c r="B6142" s="202" t="s">
        <v>19674</v>
      </c>
      <c r="C6142" s="202" t="s">
        <v>4</v>
      </c>
      <c r="D6142" s="369">
        <v>176.26</v>
      </c>
    </row>
    <row r="6143" spans="1:4" ht="13.5">
      <c r="A6143" s="202">
        <v>87263</v>
      </c>
      <c r="B6143" s="202" t="s">
        <v>19675</v>
      </c>
      <c r="C6143" s="202" t="s">
        <v>4</v>
      </c>
      <c r="D6143" s="369">
        <v>165.61</v>
      </c>
    </row>
    <row r="6144" spans="1:4" ht="13.5">
      <c r="A6144" s="202">
        <v>89046</v>
      </c>
      <c r="B6144" s="202" t="s">
        <v>5799</v>
      </c>
      <c r="C6144" s="202" t="s">
        <v>4</v>
      </c>
      <c r="D6144" s="369">
        <v>62.53</v>
      </c>
    </row>
    <row r="6145" spans="1:4" ht="13.5">
      <c r="A6145" s="202">
        <v>89171</v>
      </c>
      <c r="B6145" s="202" t="s">
        <v>5800</v>
      </c>
      <c r="C6145" s="202" t="s">
        <v>4</v>
      </c>
      <c r="D6145" s="369">
        <v>59.28</v>
      </c>
    </row>
    <row r="6146" spans="1:4" ht="13.5">
      <c r="A6146" s="202">
        <v>93389</v>
      </c>
      <c r="B6146" s="202" t="s">
        <v>19676</v>
      </c>
      <c r="C6146" s="202" t="s">
        <v>4</v>
      </c>
      <c r="D6146" s="369">
        <v>63.47</v>
      </c>
    </row>
    <row r="6147" spans="1:4" ht="13.5">
      <c r="A6147" s="202">
        <v>93390</v>
      </c>
      <c r="B6147" s="202" t="s">
        <v>19677</v>
      </c>
      <c r="C6147" s="202" t="s">
        <v>4</v>
      </c>
      <c r="D6147" s="369">
        <v>56.62</v>
      </c>
    </row>
    <row r="6148" spans="1:4" ht="13.5">
      <c r="A6148" s="202">
        <v>93391</v>
      </c>
      <c r="B6148" s="202" t="s">
        <v>19678</v>
      </c>
      <c r="C6148" s="202" t="s">
        <v>4</v>
      </c>
      <c r="D6148" s="369">
        <v>49.43</v>
      </c>
    </row>
    <row r="6149" spans="1:4" ht="13.5">
      <c r="A6149" s="202">
        <v>104593</v>
      </c>
      <c r="B6149" s="202" t="s">
        <v>19679</v>
      </c>
      <c r="C6149" s="202" t="s">
        <v>4</v>
      </c>
      <c r="D6149" s="369">
        <v>125.47</v>
      </c>
    </row>
    <row r="6150" spans="1:4" ht="13.5">
      <c r="A6150" s="202">
        <v>104594</v>
      </c>
      <c r="B6150" s="202" t="s">
        <v>19680</v>
      </c>
      <c r="C6150" s="202" t="s">
        <v>4</v>
      </c>
      <c r="D6150" s="369">
        <v>111</v>
      </c>
    </row>
    <row r="6151" spans="1:4" ht="13.5">
      <c r="A6151" s="202">
        <v>104595</v>
      </c>
      <c r="B6151" s="202" t="s">
        <v>19681</v>
      </c>
      <c r="C6151" s="202" t="s">
        <v>4</v>
      </c>
      <c r="D6151" s="369">
        <v>99.14</v>
      </c>
    </row>
    <row r="6152" spans="1:4" ht="13.5">
      <c r="A6152" s="202">
        <v>104596</v>
      </c>
      <c r="B6152" s="202" t="s">
        <v>19682</v>
      </c>
      <c r="C6152" s="202" t="s">
        <v>4</v>
      </c>
      <c r="D6152" s="369">
        <v>196.2</v>
      </c>
    </row>
    <row r="6153" spans="1:4" ht="13.5">
      <c r="A6153" s="202">
        <v>104597</v>
      </c>
      <c r="B6153" s="202" t="s">
        <v>19683</v>
      </c>
      <c r="C6153" s="202" t="s">
        <v>4</v>
      </c>
      <c r="D6153" s="369">
        <v>179.37</v>
      </c>
    </row>
    <row r="6154" spans="1:4" ht="13.5">
      <c r="A6154" s="202">
        <v>104598</v>
      </c>
      <c r="B6154" s="202" t="s">
        <v>19684</v>
      </c>
      <c r="C6154" s="202" t="s">
        <v>4</v>
      </c>
      <c r="D6154" s="369">
        <v>166.34</v>
      </c>
    </row>
    <row r="6155" spans="1:4" ht="13.5">
      <c r="A6155" s="202">
        <v>104599</v>
      </c>
      <c r="B6155" s="202" t="s">
        <v>19685</v>
      </c>
      <c r="C6155" s="202" t="s">
        <v>4</v>
      </c>
      <c r="D6155" s="369">
        <v>83.48</v>
      </c>
    </row>
    <row r="6156" spans="1:4" ht="13.5">
      <c r="A6156" s="202">
        <v>104600</v>
      </c>
      <c r="B6156" s="202" t="s">
        <v>19686</v>
      </c>
      <c r="C6156" s="202" t="s">
        <v>4</v>
      </c>
      <c r="D6156" s="369">
        <v>76.14</v>
      </c>
    </row>
    <row r="6157" spans="1:4" ht="13.5">
      <c r="A6157" s="202">
        <v>104601</v>
      </c>
      <c r="B6157" s="202" t="s">
        <v>19687</v>
      </c>
      <c r="C6157" s="202" t="s">
        <v>4</v>
      </c>
      <c r="D6157" s="369">
        <v>68.290000000000006</v>
      </c>
    </row>
    <row r="6158" spans="1:4" ht="13.5">
      <c r="A6158" s="202">
        <v>104602</v>
      </c>
      <c r="B6158" s="202" t="s">
        <v>19688</v>
      </c>
      <c r="C6158" s="202" t="s">
        <v>4</v>
      </c>
      <c r="D6158" s="369">
        <v>61.4</v>
      </c>
    </row>
    <row r="6159" spans="1:4" ht="13.5">
      <c r="A6159" s="202">
        <v>104603</v>
      </c>
      <c r="B6159" s="202" t="s">
        <v>19689</v>
      </c>
      <c r="C6159" s="202" t="s">
        <v>4</v>
      </c>
      <c r="D6159" s="369">
        <v>58.55</v>
      </c>
    </row>
    <row r="6160" spans="1:4" ht="13.5">
      <c r="A6160" s="202">
        <v>104604</v>
      </c>
      <c r="B6160" s="202" t="s">
        <v>19690</v>
      </c>
      <c r="C6160" s="202" t="s">
        <v>4</v>
      </c>
      <c r="D6160" s="369">
        <v>51.8</v>
      </c>
    </row>
    <row r="6161" spans="1:4" ht="13.5">
      <c r="A6161" s="202">
        <v>104605</v>
      </c>
      <c r="B6161" s="202" t="s">
        <v>19691</v>
      </c>
      <c r="C6161" s="202" t="s">
        <v>4</v>
      </c>
      <c r="D6161" s="369">
        <v>103.03</v>
      </c>
    </row>
    <row r="6162" spans="1:4" ht="13.5">
      <c r="A6162" s="202">
        <v>104606</v>
      </c>
      <c r="B6162" s="202" t="s">
        <v>19692</v>
      </c>
      <c r="C6162" s="202" t="s">
        <v>4</v>
      </c>
      <c r="D6162" s="369">
        <v>72.569999999999993</v>
      </c>
    </row>
    <row r="6163" spans="1:4" ht="13.5">
      <c r="A6163" s="202">
        <v>104607</v>
      </c>
      <c r="B6163" s="202" t="s">
        <v>19693</v>
      </c>
      <c r="C6163" s="202" t="s">
        <v>4</v>
      </c>
      <c r="D6163" s="369">
        <v>59.87</v>
      </c>
    </row>
    <row r="6164" spans="1:4" ht="13.5">
      <c r="A6164" s="202">
        <v>104608</v>
      </c>
      <c r="B6164" s="202" t="s">
        <v>19694</v>
      </c>
      <c r="C6164" s="202" t="s">
        <v>4</v>
      </c>
      <c r="D6164" s="369">
        <v>205.68</v>
      </c>
    </row>
    <row r="6165" spans="1:4" ht="13.5">
      <c r="A6165" s="202">
        <v>104609</v>
      </c>
      <c r="B6165" s="202" t="s">
        <v>19695</v>
      </c>
      <c r="C6165" s="202" t="s">
        <v>4</v>
      </c>
      <c r="D6165" s="369">
        <v>164.54</v>
      </c>
    </row>
    <row r="6166" spans="1:4" ht="13.5">
      <c r="A6166" s="202">
        <v>104610</v>
      </c>
      <c r="B6166" s="202" t="s">
        <v>19696</v>
      </c>
      <c r="C6166" s="202" t="s">
        <v>4</v>
      </c>
      <c r="D6166" s="369">
        <v>149.34</v>
      </c>
    </row>
    <row r="6167" spans="1:4" ht="13.5">
      <c r="A6167" s="202">
        <v>98671</v>
      </c>
      <c r="B6167" s="202" t="s">
        <v>5801</v>
      </c>
      <c r="C6167" s="202" t="s">
        <v>4</v>
      </c>
      <c r="D6167" s="369">
        <v>273.16000000000003</v>
      </c>
    </row>
    <row r="6168" spans="1:4" ht="13.5">
      <c r="A6168" s="202">
        <v>98672</v>
      </c>
      <c r="B6168" s="202" t="s">
        <v>5802</v>
      </c>
      <c r="C6168" s="202" t="s">
        <v>4</v>
      </c>
      <c r="D6168" s="369">
        <v>289.13</v>
      </c>
    </row>
    <row r="6169" spans="1:4" ht="13.5">
      <c r="A6169" s="202">
        <v>98678</v>
      </c>
      <c r="B6169" s="202" t="s">
        <v>5803</v>
      </c>
      <c r="C6169" s="202" t="s">
        <v>4</v>
      </c>
      <c r="D6169" s="369">
        <v>368.2</v>
      </c>
    </row>
    <row r="6170" spans="1:4" ht="13.5">
      <c r="A6170" s="202">
        <v>98679</v>
      </c>
      <c r="B6170" s="202" t="s">
        <v>5804</v>
      </c>
      <c r="C6170" s="202" t="s">
        <v>4</v>
      </c>
      <c r="D6170" s="369">
        <v>34.96</v>
      </c>
    </row>
    <row r="6171" spans="1:4" ht="13.5">
      <c r="A6171" s="202">
        <v>98680</v>
      </c>
      <c r="B6171" s="202" t="s">
        <v>5805</v>
      </c>
      <c r="C6171" s="202" t="s">
        <v>4</v>
      </c>
      <c r="D6171" s="369">
        <v>43.7</v>
      </c>
    </row>
    <row r="6172" spans="1:4" ht="13.5">
      <c r="A6172" s="202">
        <v>98681</v>
      </c>
      <c r="B6172" s="202" t="s">
        <v>5806</v>
      </c>
      <c r="C6172" s="202" t="s">
        <v>4</v>
      </c>
      <c r="D6172" s="369">
        <v>32.49</v>
      </c>
    </row>
    <row r="6173" spans="1:4" ht="13.5">
      <c r="A6173" s="202">
        <v>98682</v>
      </c>
      <c r="B6173" s="202" t="s">
        <v>5807</v>
      </c>
      <c r="C6173" s="202" t="s">
        <v>4</v>
      </c>
      <c r="D6173" s="369">
        <v>41.23</v>
      </c>
    </row>
    <row r="6174" spans="1:4" ht="13.5">
      <c r="A6174" s="202">
        <v>98685</v>
      </c>
      <c r="B6174" s="202" t="s">
        <v>5808</v>
      </c>
      <c r="C6174" s="202" t="s">
        <v>1</v>
      </c>
      <c r="D6174" s="369">
        <v>50.61</v>
      </c>
    </row>
    <row r="6175" spans="1:4" ht="13.5">
      <c r="A6175" s="202">
        <v>98686</v>
      </c>
      <c r="B6175" s="202" t="s">
        <v>5809</v>
      </c>
      <c r="C6175" s="202" t="s">
        <v>1</v>
      </c>
      <c r="D6175" s="369">
        <v>42.82</v>
      </c>
    </row>
    <row r="6176" spans="1:4" ht="13.5">
      <c r="A6176" s="202">
        <v>98688</v>
      </c>
      <c r="B6176" s="202" t="s">
        <v>5810</v>
      </c>
      <c r="C6176" s="202" t="s">
        <v>1</v>
      </c>
      <c r="D6176" s="369">
        <v>71.69</v>
      </c>
    </row>
    <row r="6177" spans="1:4" ht="13.5">
      <c r="A6177" s="202">
        <v>98689</v>
      </c>
      <c r="B6177" s="202" t="s">
        <v>5811</v>
      </c>
      <c r="C6177" s="202" t="s">
        <v>1</v>
      </c>
      <c r="D6177" s="369">
        <v>73.77</v>
      </c>
    </row>
    <row r="6178" spans="1:4" ht="13.5">
      <c r="A6178" s="202">
        <v>101090</v>
      </c>
      <c r="B6178" s="202" t="s">
        <v>4866</v>
      </c>
      <c r="C6178" s="202" t="s">
        <v>4</v>
      </c>
      <c r="D6178" s="369">
        <v>187.8</v>
      </c>
    </row>
    <row r="6179" spans="1:4" ht="13.5">
      <c r="A6179" s="202">
        <v>101091</v>
      </c>
      <c r="B6179" s="202" t="s">
        <v>4867</v>
      </c>
      <c r="C6179" s="202" t="s">
        <v>4</v>
      </c>
      <c r="D6179" s="369">
        <v>147.34</v>
      </c>
    </row>
    <row r="6180" spans="1:4" ht="13.5">
      <c r="A6180" s="202">
        <v>101725</v>
      </c>
      <c r="B6180" s="202" t="s">
        <v>5812</v>
      </c>
      <c r="C6180" s="202" t="s">
        <v>4</v>
      </c>
      <c r="D6180" s="369">
        <v>279.64</v>
      </c>
    </row>
    <row r="6181" spans="1:4" ht="13.5">
      <c r="A6181" s="202">
        <v>101726</v>
      </c>
      <c r="B6181" s="202" t="s">
        <v>5813</v>
      </c>
      <c r="C6181" s="202" t="s">
        <v>4</v>
      </c>
      <c r="D6181" s="369">
        <v>188.57</v>
      </c>
    </row>
    <row r="6182" spans="1:4" ht="13.5">
      <c r="A6182" s="202">
        <v>101731</v>
      </c>
      <c r="B6182" s="202" t="s">
        <v>5814</v>
      </c>
      <c r="C6182" s="202" t="s">
        <v>4</v>
      </c>
      <c r="D6182" s="369">
        <v>279.94</v>
      </c>
    </row>
    <row r="6183" spans="1:4" ht="13.5">
      <c r="A6183" s="202">
        <v>101732</v>
      </c>
      <c r="B6183" s="202" t="s">
        <v>5815</v>
      </c>
      <c r="C6183" s="202" t="s">
        <v>4</v>
      </c>
      <c r="D6183" s="369">
        <v>88.85</v>
      </c>
    </row>
    <row r="6184" spans="1:4" ht="13.5">
      <c r="A6184" s="202">
        <v>101094</v>
      </c>
      <c r="B6184" s="202" t="s">
        <v>18300</v>
      </c>
      <c r="C6184" s="202" t="s">
        <v>1</v>
      </c>
      <c r="D6184" s="369">
        <v>173.78</v>
      </c>
    </row>
    <row r="6185" spans="1:4" ht="13.5">
      <c r="A6185" s="202">
        <v>101727</v>
      </c>
      <c r="B6185" s="202" t="s">
        <v>5816</v>
      </c>
      <c r="C6185" s="202" t="s">
        <v>4</v>
      </c>
      <c r="D6185" s="369">
        <v>206.24</v>
      </c>
    </row>
    <row r="6186" spans="1:4" ht="13.5">
      <c r="A6186" s="202">
        <v>101733</v>
      </c>
      <c r="B6186" s="202" t="s">
        <v>5817</v>
      </c>
      <c r="C6186" s="202" t="s">
        <v>4</v>
      </c>
      <c r="D6186" s="369">
        <v>280.66000000000003</v>
      </c>
    </row>
    <row r="6187" spans="1:4" ht="13.5">
      <c r="A6187" s="202">
        <v>101734</v>
      </c>
      <c r="B6187" s="202" t="s">
        <v>5818</v>
      </c>
      <c r="C6187" s="202" t="s">
        <v>4</v>
      </c>
      <c r="D6187" s="369">
        <v>425.51</v>
      </c>
    </row>
    <row r="6188" spans="1:4" ht="13.5">
      <c r="A6188" s="202">
        <v>101735</v>
      </c>
      <c r="B6188" s="202" t="s">
        <v>5819</v>
      </c>
      <c r="C6188" s="202" t="s">
        <v>4</v>
      </c>
      <c r="D6188" s="369">
        <v>436.01</v>
      </c>
    </row>
    <row r="6189" spans="1:4" ht="13.5">
      <c r="A6189" s="202">
        <v>101736</v>
      </c>
      <c r="B6189" s="202" t="s">
        <v>5820</v>
      </c>
      <c r="C6189" s="202" t="s">
        <v>4</v>
      </c>
      <c r="D6189" s="369">
        <v>114.72</v>
      </c>
    </row>
    <row r="6190" spans="1:4" ht="13.5">
      <c r="A6190" s="202">
        <v>101737</v>
      </c>
      <c r="B6190" s="202" t="s">
        <v>5821</v>
      </c>
      <c r="C6190" s="202" t="s">
        <v>4</v>
      </c>
      <c r="D6190" s="369">
        <v>135.5</v>
      </c>
    </row>
    <row r="6191" spans="1:4" ht="13.5">
      <c r="A6191" s="202">
        <v>101748</v>
      </c>
      <c r="B6191" s="202" t="s">
        <v>5822</v>
      </c>
      <c r="C6191" s="202" t="s">
        <v>4</v>
      </c>
      <c r="D6191" s="369">
        <v>3.56</v>
      </c>
    </row>
    <row r="6192" spans="1:4" ht="13.5">
      <c r="A6192" s="202">
        <v>104162</v>
      </c>
      <c r="B6192" s="202" t="s">
        <v>12965</v>
      </c>
      <c r="C6192" s="202" t="s">
        <v>4</v>
      </c>
      <c r="D6192" s="369">
        <v>86.4</v>
      </c>
    </row>
    <row r="6193" spans="1:4" ht="13.5">
      <c r="A6193" s="202">
        <v>101092</v>
      </c>
      <c r="B6193" s="202" t="s">
        <v>4868</v>
      </c>
      <c r="C6193" s="202" t="s">
        <v>4</v>
      </c>
      <c r="D6193" s="369">
        <v>284.13</v>
      </c>
    </row>
    <row r="6194" spans="1:4" ht="13.5">
      <c r="A6194" s="202">
        <v>101093</v>
      </c>
      <c r="B6194" s="202" t="s">
        <v>4869</v>
      </c>
      <c r="C6194" s="202" t="s">
        <v>4</v>
      </c>
      <c r="D6194" s="369">
        <v>300.10000000000002</v>
      </c>
    </row>
    <row r="6195" spans="1:4" ht="13.5">
      <c r="A6195" s="202">
        <v>98695</v>
      </c>
      <c r="B6195" s="202" t="s">
        <v>5823</v>
      </c>
      <c r="C6195" s="202" t="s">
        <v>1</v>
      </c>
      <c r="D6195" s="369">
        <v>58.03</v>
      </c>
    </row>
    <row r="6196" spans="1:4" ht="13.5">
      <c r="A6196" s="202">
        <v>98697</v>
      </c>
      <c r="B6196" s="202" t="s">
        <v>5824</v>
      </c>
      <c r="C6196" s="202" t="s">
        <v>1</v>
      </c>
      <c r="D6196" s="369">
        <v>37</v>
      </c>
    </row>
    <row r="6197" spans="1:4" ht="13.5">
      <c r="A6197" s="202">
        <v>101738</v>
      </c>
      <c r="B6197" s="202" t="s">
        <v>5825</v>
      </c>
      <c r="C6197" s="202" t="s">
        <v>1</v>
      </c>
      <c r="D6197" s="369">
        <v>31.2</v>
      </c>
    </row>
    <row r="6198" spans="1:4" ht="13.5">
      <c r="A6198" s="202">
        <v>101739</v>
      </c>
      <c r="B6198" s="202" t="s">
        <v>5826</v>
      </c>
      <c r="C6198" s="202" t="s">
        <v>1</v>
      </c>
      <c r="D6198" s="369">
        <v>34.200000000000003</v>
      </c>
    </row>
    <row r="6199" spans="1:4" ht="13.5">
      <c r="A6199" s="202">
        <v>88648</v>
      </c>
      <c r="B6199" s="202" t="s">
        <v>19697</v>
      </c>
      <c r="C6199" s="202" t="s">
        <v>1</v>
      </c>
      <c r="D6199" s="369">
        <v>7.95</v>
      </c>
    </row>
    <row r="6200" spans="1:4" ht="13.5">
      <c r="A6200" s="202">
        <v>88649</v>
      </c>
      <c r="B6200" s="202" t="s">
        <v>19698</v>
      </c>
      <c r="C6200" s="202" t="s">
        <v>1</v>
      </c>
      <c r="D6200" s="369">
        <v>9.09</v>
      </c>
    </row>
    <row r="6201" spans="1:4" ht="13.5">
      <c r="A6201" s="202">
        <v>88650</v>
      </c>
      <c r="B6201" s="202" t="s">
        <v>19699</v>
      </c>
      <c r="C6201" s="202" t="s">
        <v>1</v>
      </c>
      <c r="D6201" s="369">
        <v>18.03</v>
      </c>
    </row>
    <row r="6202" spans="1:4" ht="13.5">
      <c r="A6202" s="202">
        <v>96467</v>
      </c>
      <c r="B6202" s="202" t="s">
        <v>19700</v>
      </c>
      <c r="C6202" s="202" t="s">
        <v>1</v>
      </c>
      <c r="D6202" s="369">
        <v>7.18</v>
      </c>
    </row>
    <row r="6203" spans="1:4" ht="13.5">
      <c r="A6203" s="202">
        <v>101740</v>
      </c>
      <c r="B6203" s="202" t="s">
        <v>5827</v>
      </c>
      <c r="C6203" s="202" t="s">
        <v>1</v>
      </c>
      <c r="D6203" s="369">
        <v>46.46</v>
      </c>
    </row>
    <row r="6204" spans="1:4" ht="13.5">
      <c r="A6204" s="202">
        <v>101741</v>
      </c>
      <c r="B6204" s="202" t="s">
        <v>5828</v>
      </c>
      <c r="C6204" s="202" t="s">
        <v>1</v>
      </c>
      <c r="D6204" s="369">
        <v>22.88</v>
      </c>
    </row>
    <row r="6205" spans="1:4" ht="13.5">
      <c r="A6205" s="202">
        <v>94990</v>
      </c>
      <c r="B6205" s="202" t="s">
        <v>18301</v>
      </c>
      <c r="C6205" s="202" t="s">
        <v>7</v>
      </c>
      <c r="D6205" s="369">
        <v>744.19</v>
      </c>
    </row>
    <row r="6206" spans="1:4" ht="13.5">
      <c r="A6206" s="202">
        <v>94991</v>
      </c>
      <c r="B6206" s="202" t="s">
        <v>19701</v>
      </c>
      <c r="C6206" s="202" t="s">
        <v>7</v>
      </c>
      <c r="D6206" s="369">
        <v>759.1</v>
      </c>
    </row>
    <row r="6207" spans="1:4" ht="13.5">
      <c r="A6207" s="202">
        <v>94992</v>
      </c>
      <c r="B6207" s="202" t="s">
        <v>18302</v>
      </c>
      <c r="C6207" s="202" t="s">
        <v>4</v>
      </c>
      <c r="D6207" s="369">
        <v>83.73</v>
      </c>
    </row>
    <row r="6208" spans="1:4" ht="13.5">
      <c r="A6208" s="202">
        <v>94993</v>
      </c>
      <c r="B6208" s="202" t="s">
        <v>18303</v>
      </c>
      <c r="C6208" s="202" t="s">
        <v>4</v>
      </c>
      <c r="D6208" s="369">
        <v>84.62</v>
      </c>
    </row>
    <row r="6209" spans="1:4" ht="13.5">
      <c r="A6209" s="202">
        <v>94994</v>
      </c>
      <c r="B6209" s="202" t="s">
        <v>18304</v>
      </c>
      <c r="C6209" s="202" t="s">
        <v>4</v>
      </c>
      <c r="D6209" s="369">
        <v>98.96</v>
      </c>
    </row>
    <row r="6210" spans="1:4" ht="13.5">
      <c r="A6210" s="202">
        <v>94995</v>
      </c>
      <c r="B6210" s="202" t="s">
        <v>18305</v>
      </c>
      <c r="C6210" s="202" t="s">
        <v>4</v>
      </c>
      <c r="D6210" s="369">
        <v>100.15</v>
      </c>
    </row>
    <row r="6211" spans="1:4" ht="13.5">
      <c r="A6211" s="202">
        <v>101747</v>
      </c>
      <c r="B6211" s="202" t="s">
        <v>5829</v>
      </c>
      <c r="C6211" s="202" t="s">
        <v>4</v>
      </c>
      <c r="D6211" s="369">
        <v>79.69</v>
      </c>
    </row>
    <row r="6212" spans="1:4" ht="13.5">
      <c r="A6212" s="202">
        <v>104626</v>
      </c>
      <c r="B6212" s="202" t="s">
        <v>19702</v>
      </c>
      <c r="C6212" s="202" t="s">
        <v>7</v>
      </c>
      <c r="D6212" s="369">
        <v>777.21</v>
      </c>
    </row>
    <row r="6213" spans="1:4" ht="13.5">
      <c r="A6213" s="202">
        <v>104658</v>
      </c>
      <c r="B6213" s="202" t="s">
        <v>19703</v>
      </c>
      <c r="C6213" s="202" t="s">
        <v>4</v>
      </c>
      <c r="D6213" s="369">
        <v>148.47</v>
      </c>
    </row>
    <row r="6214" spans="1:4" ht="13.5">
      <c r="A6214" s="202">
        <v>87620</v>
      </c>
      <c r="B6214" s="202" t="s">
        <v>7307</v>
      </c>
      <c r="C6214" s="202" t="s">
        <v>4</v>
      </c>
      <c r="D6214" s="369">
        <v>28.27</v>
      </c>
    </row>
    <row r="6215" spans="1:4" ht="13.5">
      <c r="A6215" s="202">
        <v>87622</v>
      </c>
      <c r="B6215" s="202" t="s">
        <v>7308</v>
      </c>
      <c r="C6215" s="202" t="s">
        <v>4</v>
      </c>
      <c r="D6215" s="369">
        <v>31.32</v>
      </c>
    </row>
    <row r="6216" spans="1:4" ht="13.5">
      <c r="A6216" s="202">
        <v>87623</v>
      </c>
      <c r="B6216" s="202" t="s">
        <v>7309</v>
      </c>
      <c r="C6216" s="202" t="s">
        <v>4</v>
      </c>
      <c r="D6216" s="369">
        <v>67.59</v>
      </c>
    </row>
    <row r="6217" spans="1:4" ht="13.5">
      <c r="A6217" s="202">
        <v>87624</v>
      </c>
      <c r="B6217" s="202" t="s">
        <v>7309</v>
      </c>
      <c r="C6217" s="202" t="s">
        <v>4</v>
      </c>
      <c r="D6217" s="369">
        <v>73.790000000000006</v>
      </c>
    </row>
    <row r="6218" spans="1:4" ht="13.5">
      <c r="A6218" s="202">
        <v>87630</v>
      </c>
      <c r="B6218" s="202" t="s">
        <v>7310</v>
      </c>
      <c r="C6218" s="202" t="s">
        <v>4</v>
      </c>
      <c r="D6218" s="369">
        <v>36.15</v>
      </c>
    </row>
    <row r="6219" spans="1:4" ht="13.5">
      <c r="A6219" s="202">
        <v>87632</v>
      </c>
      <c r="B6219" s="202" t="s">
        <v>7311</v>
      </c>
      <c r="C6219" s="202" t="s">
        <v>4</v>
      </c>
      <c r="D6219" s="369">
        <v>40.39</v>
      </c>
    </row>
    <row r="6220" spans="1:4" ht="13.5">
      <c r="A6220" s="202">
        <v>87633</v>
      </c>
      <c r="B6220" s="202" t="s">
        <v>7312</v>
      </c>
      <c r="C6220" s="202" t="s">
        <v>4</v>
      </c>
      <c r="D6220" s="369">
        <v>90.82</v>
      </c>
    </row>
    <row r="6221" spans="1:4" ht="13.5">
      <c r="A6221" s="202">
        <v>87634</v>
      </c>
      <c r="B6221" s="202" t="s">
        <v>7313</v>
      </c>
      <c r="C6221" s="202" t="s">
        <v>4</v>
      </c>
      <c r="D6221" s="369">
        <v>99.43</v>
      </c>
    </row>
    <row r="6222" spans="1:4" ht="13.5">
      <c r="A6222" s="202">
        <v>87640</v>
      </c>
      <c r="B6222" s="202" t="s">
        <v>7314</v>
      </c>
      <c r="C6222" s="202" t="s">
        <v>4</v>
      </c>
      <c r="D6222" s="369">
        <v>42.6</v>
      </c>
    </row>
    <row r="6223" spans="1:4" ht="13.5">
      <c r="A6223" s="202">
        <v>87642</v>
      </c>
      <c r="B6223" s="202" t="s">
        <v>7315</v>
      </c>
      <c r="C6223" s="202" t="s">
        <v>4</v>
      </c>
      <c r="D6223" s="369">
        <v>47.82</v>
      </c>
    </row>
    <row r="6224" spans="1:4" ht="13.5">
      <c r="A6224" s="202">
        <v>87643</v>
      </c>
      <c r="B6224" s="202" t="s">
        <v>7316</v>
      </c>
      <c r="C6224" s="202" t="s">
        <v>4</v>
      </c>
      <c r="D6224" s="369">
        <v>109.83</v>
      </c>
    </row>
    <row r="6225" spans="1:4" ht="13.5">
      <c r="A6225" s="202">
        <v>87644</v>
      </c>
      <c r="B6225" s="202" t="s">
        <v>7317</v>
      </c>
      <c r="C6225" s="202" t="s">
        <v>4</v>
      </c>
      <c r="D6225" s="369">
        <v>120.43</v>
      </c>
    </row>
    <row r="6226" spans="1:4" ht="13.5">
      <c r="A6226" s="202">
        <v>87680</v>
      </c>
      <c r="B6226" s="202" t="s">
        <v>7318</v>
      </c>
      <c r="C6226" s="202" t="s">
        <v>4</v>
      </c>
      <c r="D6226" s="369">
        <v>38.700000000000003</v>
      </c>
    </row>
    <row r="6227" spans="1:4" ht="13.5">
      <c r="A6227" s="202">
        <v>87682</v>
      </c>
      <c r="B6227" s="202" t="s">
        <v>7319</v>
      </c>
      <c r="C6227" s="202" t="s">
        <v>4</v>
      </c>
      <c r="D6227" s="369">
        <v>43.92</v>
      </c>
    </row>
    <row r="6228" spans="1:4" ht="13.5">
      <c r="A6228" s="202">
        <v>87683</v>
      </c>
      <c r="B6228" s="202" t="s">
        <v>7320</v>
      </c>
      <c r="C6228" s="202" t="s">
        <v>4</v>
      </c>
      <c r="D6228" s="369">
        <v>105.93</v>
      </c>
    </row>
    <row r="6229" spans="1:4" ht="13.5">
      <c r="A6229" s="202">
        <v>87684</v>
      </c>
      <c r="B6229" s="202" t="s">
        <v>7321</v>
      </c>
      <c r="C6229" s="202" t="s">
        <v>4</v>
      </c>
      <c r="D6229" s="369">
        <v>116.53</v>
      </c>
    </row>
    <row r="6230" spans="1:4" ht="13.5">
      <c r="A6230" s="202">
        <v>87690</v>
      </c>
      <c r="B6230" s="202" t="s">
        <v>7322</v>
      </c>
      <c r="C6230" s="202" t="s">
        <v>4</v>
      </c>
      <c r="D6230" s="369">
        <v>44.36</v>
      </c>
    </row>
    <row r="6231" spans="1:4" ht="13.5">
      <c r="A6231" s="202">
        <v>87692</v>
      </c>
      <c r="B6231" s="202" t="s">
        <v>7323</v>
      </c>
      <c r="C6231" s="202" t="s">
        <v>4</v>
      </c>
      <c r="D6231" s="369">
        <v>50.34</v>
      </c>
    </row>
    <row r="6232" spans="1:4" ht="13.5">
      <c r="A6232" s="202">
        <v>87693</v>
      </c>
      <c r="B6232" s="202" t="s">
        <v>7324</v>
      </c>
      <c r="C6232" s="202" t="s">
        <v>4</v>
      </c>
      <c r="D6232" s="369">
        <v>121.36</v>
      </c>
    </row>
    <row r="6233" spans="1:4" ht="13.5">
      <c r="A6233" s="202">
        <v>87694</v>
      </c>
      <c r="B6233" s="202" t="s">
        <v>7325</v>
      </c>
      <c r="C6233" s="202" t="s">
        <v>4</v>
      </c>
      <c r="D6233" s="369">
        <v>133.49</v>
      </c>
    </row>
    <row r="6234" spans="1:4" ht="13.5">
      <c r="A6234" s="202">
        <v>87700</v>
      </c>
      <c r="B6234" s="202" t="s">
        <v>7326</v>
      </c>
      <c r="C6234" s="202" t="s">
        <v>4</v>
      </c>
      <c r="D6234" s="369">
        <v>47.87</v>
      </c>
    </row>
    <row r="6235" spans="1:4" ht="13.5">
      <c r="A6235" s="202">
        <v>87702</v>
      </c>
      <c r="B6235" s="202" t="s">
        <v>7327</v>
      </c>
      <c r="C6235" s="202" t="s">
        <v>4</v>
      </c>
      <c r="D6235" s="369">
        <v>54.39</v>
      </c>
    </row>
    <row r="6236" spans="1:4" ht="13.5">
      <c r="A6236" s="202">
        <v>87703</v>
      </c>
      <c r="B6236" s="202" t="s">
        <v>7328</v>
      </c>
      <c r="C6236" s="202" t="s">
        <v>4</v>
      </c>
      <c r="D6236" s="369">
        <v>131.72</v>
      </c>
    </row>
    <row r="6237" spans="1:4" ht="13.5">
      <c r="A6237" s="202">
        <v>87704</v>
      </c>
      <c r="B6237" s="202" t="s">
        <v>7329</v>
      </c>
      <c r="C6237" s="202" t="s">
        <v>4</v>
      </c>
      <c r="D6237" s="369">
        <v>144.93</v>
      </c>
    </row>
    <row r="6238" spans="1:4" ht="13.5">
      <c r="A6238" s="202">
        <v>87735</v>
      </c>
      <c r="B6238" s="202" t="s">
        <v>7330</v>
      </c>
      <c r="C6238" s="202" t="s">
        <v>4</v>
      </c>
      <c r="D6238" s="369">
        <v>40.299999999999997</v>
      </c>
    </row>
    <row r="6239" spans="1:4" ht="13.5">
      <c r="A6239" s="202">
        <v>87737</v>
      </c>
      <c r="B6239" s="202" t="s">
        <v>7331</v>
      </c>
      <c r="C6239" s="202" t="s">
        <v>4</v>
      </c>
      <c r="D6239" s="369">
        <v>43.35</v>
      </c>
    </row>
    <row r="6240" spans="1:4" ht="13.5">
      <c r="A6240" s="202">
        <v>87738</v>
      </c>
      <c r="B6240" s="202" t="s">
        <v>7332</v>
      </c>
      <c r="C6240" s="202" t="s">
        <v>4</v>
      </c>
      <c r="D6240" s="369">
        <v>79.62</v>
      </c>
    </row>
    <row r="6241" spans="1:4" ht="13.5">
      <c r="A6241" s="202">
        <v>87739</v>
      </c>
      <c r="B6241" s="202" t="s">
        <v>7333</v>
      </c>
      <c r="C6241" s="202" t="s">
        <v>4</v>
      </c>
      <c r="D6241" s="369">
        <v>85.82</v>
      </c>
    </row>
    <row r="6242" spans="1:4" ht="13.5">
      <c r="A6242" s="202">
        <v>87745</v>
      </c>
      <c r="B6242" s="202" t="s">
        <v>7334</v>
      </c>
      <c r="C6242" s="202" t="s">
        <v>4</v>
      </c>
      <c r="D6242" s="369">
        <v>48.18</v>
      </c>
    </row>
    <row r="6243" spans="1:4" ht="13.5">
      <c r="A6243" s="202">
        <v>87747</v>
      </c>
      <c r="B6243" s="202" t="s">
        <v>7335</v>
      </c>
      <c r="C6243" s="202" t="s">
        <v>4</v>
      </c>
      <c r="D6243" s="369">
        <v>52.42</v>
      </c>
    </row>
    <row r="6244" spans="1:4" ht="13.5">
      <c r="A6244" s="202">
        <v>87748</v>
      </c>
      <c r="B6244" s="202" t="s">
        <v>7336</v>
      </c>
      <c r="C6244" s="202" t="s">
        <v>4</v>
      </c>
      <c r="D6244" s="369">
        <v>102.85</v>
      </c>
    </row>
    <row r="6245" spans="1:4" ht="13.5">
      <c r="A6245" s="202">
        <v>87749</v>
      </c>
      <c r="B6245" s="202" t="s">
        <v>7337</v>
      </c>
      <c r="C6245" s="202" t="s">
        <v>4</v>
      </c>
      <c r="D6245" s="369">
        <v>111.46</v>
      </c>
    </row>
    <row r="6246" spans="1:4" ht="13.5">
      <c r="A6246" s="202">
        <v>87755</v>
      </c>
      <c r="B6246" s="202" t="s">
        <v>7338</v>
      </c>
      <c r="C6246" s="202" t="s">
        <v>4</v>
      </c>
      <c r="D6246" s="369">
        <v>46.58</v>
      </c>
    </row>
    <row r="6247" spans="1:4" ht="13.5">
      <c r="A6247" s="202">
        <v>87757</v>
      </c>
      <c r="B6247" s="202" t="s">
        <v>7339</v>
      </c>
      <c r="C6247" s="202" t="s">
        <v>4</v>
      </c>
      <c r="D6247" s="369">
        <v>50.82</v>
      </c>
    </row>
    <row r="6248" spans="1:4" ht="13.5">
      <c r="A6248" s="202">
        <v>87758</v>
      </c>
      <c r="B6248" s="202" t="s">
        <v>7340</v>
      </c>
      <c r="C6248" s="202" t="s">
        <v>4</v>
      </c>
      <c r="D6248" s="369">
        <v>101.25</v>
      </c>
    </row>
    <row r="6249" spans="1:4" ht="13.5">
      <c r="A6249" s="202">
        <v>87759</v>
      </c>
      <c r="B6249" s="202" t="s">
        <v>7341</v>
      </c>
      <c r="C6249" s="202" t="s">
        <v>4</v>
      </c>
      <c r="D6249" s="369">
        <v>109.86</v>
      </c>
    </row>
    <row r="6250" spans="1:4" ht="13.5">
      <c r="A6250" s="202">
        <v>87765</v>
      </c>
      <c r="B6250" s="202" t="s">
        <v>7342</v>
      </c>
      <c r="C6250" s="202" t="s">
        <v>4</v>
      </c>
      <c r="D6250" s="369">
        <v>53.09</v>
      </c>
    </row>
    <row r="6251" spans="1:4" ht="13.5">
      <c r="A6251" s="202">
        <v>87767</v>
      </c>
      <c r="B6251" s="202" t="s">
        <v>7343</v>
      </c>
      <c r="C6251" s="202" t="s">
        <v>4</v>
      </c>
      <c r="D6251" s="369">
        <v>58.31</v>
      </c>
    </row>
    <row r="6252" spans="1:4" ht="13.5">
      <c r="A6252" s="202">
        <v>87768</v>
      </c>
      <c r="B6252" s="202" t="s">
        <v>7344</v>
      </c>
      <c r="C6252" s="202" t="s">
        <v>4</v>
      </c>
      <c r="D6252" s="369">
        <v>120.32</v>
      </c>
    </row>
    <row r="6253" spans="1:4" ht="13.5">
      <c r="A6253" s="202">
        <v>87769</v>
      </c>
      <c r="B6253" s="202" t="s">
        <v>7345</v>
      </c>
      <c r="C6253" s="202" t="s">
        <v>4</v>
      </c>
      <c r="D6253" s="369">
        <v>130.91999999999999</v>
      </c>
    </row>
    <row r="6254" spans="1:4" ht="13.5">
      <c r="A6254" s="202">
        <v>88470</v>
      </c>
      <c r="B6254" s="202" t="s">
        <v>7346</v>
      </c>
      <c r="C6254" s="202" t="s">
        <v>4</v>
      </c>
      <c r="D6254" s="369">
        <v>27.66</v>
      </c>
    </row>
    <row r="6255" spans="1:4" ht="13.5">
      <c r="A6255" s="202">
        <v>88471</v>
      </c>
      <c r="B6255" s="202" t="s">
        <v>7348</v>
      </c>
      <c r="C6255" s="202" t="s">
        <v>4</v>
      </c>
      <c r="D6255" s="369">
        <v>34.57</v>
      </c>
    </row>
    <row r="6256" spans="1:4" ht="13.5">
      <c r="A6256" s="202">
        <v>88472</v>
      </c>
      <c r="B6256" s="202" t="s">
        <v>7349</v>
      </c>
      <c r="C6256" s="202" t="s">
        <v>4</v>
      </c>
      <c r="D6256" s="369">
        <v>40.07</v>
      </c>
    </row>
    <row r="6257" spans="1:4" ht="13.5">
      <c r="A6257" s="202">
        <v>88476</v>
      </c>
      <c r="B6257" s="202" t="s">
        <v>7350</v>
      </c>
      <c r="C6257" s="202" t="s">
        <v>4</v>
      </c>
      <c r="D6257" s="369">
        <v>22.32</v>
      </c>
    </row>
    <row r="6258" spans="1:4" ht="13.5">
      <c r="A6258" s="202">
        <v>88477</v>
      </c>
      <c r="B6258" s="202" t="s">
        <v>7351</v>
      </c>
      <c r="C6258" s="202" t="s">
        <v>4</v>
      </c>
      <c r="D6258" s="369">
        <v>30.97</v>
      </c>
    </row>
    <row r="6259" spans="1:4" ht="13.5">
      <c r="A6259" s="202">
        <v>88478</v>
      </c>
      <c r="B6259" s="202" t="s">
        <v>7352</v>
      </c>
      <c r="C6259" s="202" t="s">
        <v>4</v>
      </c>
      <c r="D6259" s="369">
        <v>38.1</v>
      </c>
    </row>
    <row r="6260" spans="1:4" ht="13.5">
      <c r="A6260" s="202">
        <v>90930</v>
      </c>
      <c r="B6260" s="202" t="s">
        <v>7353</v>
      </c>
      <c r="C6260" s="202" t="s">
        <v>4</v>
      </c>
      <c r="D6260" s="369">
        <v>77.89</v>
      </c>
    </row>
    <row r="6261" spans="1:4" ht="13.5">
      <c r="A6261" s="202">
        <v>90932</v>
      </c>
      <c r="B6261" s="202" t="s">
        <v>7354</v>
      </c>
      <c r="C6261" s="202" t="s">
        <v>4</v>
      </c>
      <c r="D6261" s="369">
        <v>83.87</v>
      </c>
    </row>
    <row r="6262" spans="1:4" ht="13.5">
      <c r="A6262" s="202">
        <v>90933</v>
      </c>
      <c r="B6262" s="202" t="s">
        <v>7355</v>
      </c>
      <c r="C6262" s="202" t="s">
        <v>4</v>
      </c>
      <c r="D6262" s="369">
        <v>154.88999999999999</v>
      </c>
    </row>
    <row r="6263" spans="1:4" ht="13.5">
      <c r="A6263" s="202">
        <v>90934</v>
      </c>
      <c r="B6263" s="202" t="s">
        <v>7356</v>
      </c>
      <c r="C6263" s="202" t="s">
        <v>4</v>
      </c>
      <c r="D6263" s="369">
        <v>167.02</v>
      </c>
    </row>
    <row r="6264" spans="1:4" ht="13.5">
      <c r="A6264" s="202">
        <v>90940</v>
      </c>
      <c r="B6264" s="202" t="s">
        <v>7357</v>
      </c>
      <c r="C6264" s="202" t="s">
        <v>4</v>
      </c>
      <c r="D6264" s="369">
        <v>82.7</v>
      </c>
    </row>
    <row r="6265" spans="1:4" ht="13.5">
      <c r="A6265" s="202">
        <v>90942</v>
      </c>
      <c r="B6265" s="202" t="s">
        <v>7358</v>
      </c>
      <c r="C6265" s="202" t="s">
        <v>4</v>
      </c>
      <c r="D6265" s="369">
        <v>89.22</v>
      </c>
    </row>
    <row r="6266" spans="1:4" ht="13.5">
      <c r="A6266" s="202">
        <v>90943</v>
      </c>
      <c r="B6266" s="202" t="s">
        <v>7359</v>
      </c>
      <c r="C6266" s="202" t="s">
        <v>4</v>
      </c>
      <c r="D6266" s="369">
        <v>166.55</v>
      </c>
    </row>
    <row r="6267" spans="1:4" ht="13.5">
      <c r="A6267" s="202">
        <v>90944</v>
      </c>
      <c r="B6267" s="202" t="s">
        <v>7360</v>
      </c>
      <c r="C6267" s="202" t="s">
        <v>4</v>
      </c>
      <c r="D6267" s="369">
        <v>179.76</v>
      </c>
    </row>
    <row r="6268" spans="1:4" ht="13.5">
      <c r="A6268" s="202">
        <v>90950</v>
      </c>
      <c r="B6268" s="202" t="s">
        <v>7361</v>
      </c>
      <c r="C6268" s="202" t="s">
        <v>4</v>
      </c>
      <c r="D6268" s="369">
        <v>91.49</v>
      </c>
    </row>
    <row r="6269" spans="1:4" ht="13.5">
      <c r="A6269" s="202">
        <v>90952</v>
      </c>
      <c r="B6269" s="202" t="s">
        <v>7362</v>
      </c>
      <c r="C6269" s="202" t="s">
        <v>4</v>
      </c>
      <c r="D6269" s="369">
        <v>98.98</v>
      </c>
    </row>
    <row r="6270" spans="1:4" ht="13.5">
      <c r="A6270" s="202">
        <v>90953</v>
      </c>
      <c r="B6270" s="202" t="s">
        <v>7363</v>
      </c>
      <c r="C6270" s="202" t="s">
        <v>4</v>
      </c>
      <c r="D6270" s="369">
        <v>187.89</v>
      </c>
    </row>
    <row r="6271" spans="1:4" ht="13.5">
      <c r="A6271" s="202">
        <v>90954</v>
      </c>
      <c r="B6271" s="202" t="s">
        <v>7364</v>
      </c>
      <c r="C6271" s="202" t="s">
        <v>4</v>
      </c>
      <c r="D6271" s="369">
        <v>203.09</v>
      </c>
    </row>
    <row r="6272" spans="1:4" ht="13.5">
      <c r="A6272" s="202">
        <v>94438</v>
      </c>
      <c r="B6272" s="202" t="s">
        <v>3960</v>
      </c>
      <c r="C6272" s="202" t="s">
        <v>4</v>
      </c>
      <c r="D6272" s="369">
        <v>40.22</v>
      </c>
    </row>
    <row r="6273" spans="1:4" ht="13.5">
      <c r="A6273" s="202">
        <v>94439</v>
      </c>
      <c r="B6273" s="202" t="s">
        <v>7657</v>
      </c>
      <c r="C6273" s="202" t="s">
        <v>4</v>
      </c>
      <c r="D6273" s="369">
        <v>45.4</v>
      </c>
    </row>
    <row r="6274" spans="1:4" ht="13.5">
      <c r="A6274" s="202">
        <v>94779</v>
      </c>
      <c r="B6274" s="202" t="s">
        <v>3961</v>
      </c>
      <c r="C6274" s="202" t="s">
        <v>4</v>
      </c>
      <c r="D6274" s="369">
        <v>38.67</v>
      </c>
    </row>
    <row r="6275" spans="1:4" ht="13.5">
      <c r="A6275" s="202">
        <v>94782</v>
      </c>
      <c r="B6275" s="202" t="s">
        <v>7658</v>
      </c>
      <c r="C6275" s="202" t="s">
        <v>4</v>
      </c>
      <c r="D6275" s="369">
        <v>44.4</v>
      </c>
    </row>
    <row r="6276" spans="1:4" ht="13.5">
      <c r="A6276" s="202">
        <v>102803</v>
      </c>
      <c r="B6276" s="202" t="s">
        <v>7365</v>
      </c>
      <c r="C6276" s="202" t="s">
        <v>4</v>
      </c>
      <c r="D6276" s="369">
        <v>2.3199999999999998</v>
      </c>
    </row>
    <row r="6277" spans="1:4" ht="13.5">
      <c r="A6277" s="202">
        <v>101742</v>
      </c>
      <c r="B6277" s="202" t="s">
        <v>5830</v>
      </c>
      <c r="C6277" s="202" t="s">
        <v>1</v>
      </c>
      <c r="D6277" s="369">
        <v>60.93</v>
      </c>
    </row>
    <row r="6278" spans="1:4" ht="13.5">
      <c r="A6278" s="202">
        <v>87878</v>
      </c>
      <c r="B6278" s="202" t="s">
        <v>18306</v>
      </c>
      <c r="C6278" s="202" t="s">
        <v>4</v>
      </c>
      <c r="D6278" s="369">
        <v>4.62</v>
      </c>
    </row>
    <row r="6279" spans="1:4" ht="13.5">
      <c r="A6279" s="202">
        <v>87879</v>
      </c>
      <c r="B6279" s="202" t="s">
        <v>18307</v>
      </c>
      <c r="C6279" s="202" t="s">
        <v>4</v>
      </c>
      <c r="D6279" s="369">
        <v>4.2</v>
      </c>
    </row>
    <row r="6280" spans="1:4" ht="13.5">
      <c r="A6280" s="202">
        <v>87881</v>
      </c>
      <c r="B6280" s="202" t="s">
        <v>18308</v>
      </c>
      <c r="C6280" s="202" t="s">
        <v>4</v>
      </c>
      <c r="D6280" s="369">
        <v>5.68</v>
      </c>
    </row>
    <row r="6281" spans="1:4" ht="13.5">
      <c r="A6281" s="202">
        <v>87882</v>
      </c>
      <c r="B6281" s="202" t="s">
        <v>18309</v>
      </c>
      <c r="C6281" s="202" t="s">
        <v>4</v>
      </c>
      <c r="D6281" s="369">
        <v>5.54</v>
      </c>
    </row>
    <row r="6282" spans="1:4" ht="13.5">
      <c r="A6282" s="202">
        <v>87884</v>
      </c>
      <c r="B6282" s="202" t="s">
        <v>18310</v>
      </c>
      <c r="C6282" s="202" t="s">
        <v>4</v>
      </c>
      <c r="D6282" s="369">
        <v>9.0299999999999994</v>
      </c>
    </row>
    <row r="6283" spans="1:4" ht="13.5">
      <c r="A6283" s="202">
        <v>87885</v>
      </c>
      <c r="B6283" s="202" t="s">
        <v>18311</v>
      </c>
      <c r="C6283" s="202" t="s">
        <v>4</v>
      </c>
      <c r="D6283" s="369">
        <v>8.68</v>
      </c>
    </row>
    <row r="6284" spans="1:4" ht="13.5">
      <c r="A6284" s="202">
        <v>87886</v>
      </c>
      <c r="B6284" s="202" t="s">
        <v>18312</v>
      </c>
      <c r="C6284" s="202" t="s">
        <v>4</v>
      </c>
      <c r="D6284" s="369">
        <v>15.83</v>
      </c>
    </row>
    <row r="6285" spans="1:4" ht="13.5">
      <c r="A6285" s="202">
        <v>87887</v>
      </c>
      <c r="B6285" s="202" t="s">
        <v>18313</v>
      </c>
      <c r="C6285" s="202" t="s">
        <v>4</v>
      </c>
      <c r="D6285" s="369">
        <v>15.07</v>
      </c>
    </row>
    <row r="6286" spans="1:4" ht="13.5">
      <c r="A6286" s="202">
        <v>87888</v>
      </c>
      <c r="B6286" s="202" t="s">
        <v>18314</v>
      </c>
      <c r="C6286" s="202" t="s">
        <v>4</v>
      </c>
      <c r="D6286" s="369">
        <v>7.29</v>
      </c>
    </row>
    <row r="6287" spans="1:4" ht="13.5">
      <c r="A6287" s="202">
        <v>87889</v>
      </c>
      <c r="B6287" s="202" t="s">
        <v>18315</v>
      </c>
      <c r="C6287" s="202" t="s">
        <v>4</v>
      </c>
      <c r="D6287" s="369">
        <v>7.15</v>
      </c>
    </row>
    <row r="6288" spans="1:4" ht="13.5">
      <c r="A6288" s="202">
        <v>87891</v>
      </c>
      <c r="B6288" s="202" t="s">
        <v>18316</v>
      </c>
      <c r="C6288" s="202" t="s">
        <v>4</v>
      </c>
      <c r="D6288" s="369">
        <v>10.64</v>
      </c>
    </row>
    <row r="6289" spans="1:4" ht="13.5">
      <c r="A6289" s="202">
        <v>87892</v>
      </c>
      <c r="B6289" s="202" t="s">
        <v>18317</v>
      </c>
      <c r="C6289" s="202" t="s">
        <v>4</v>
      </c>
      <c r="D6289" s="369">
        <v>10.29</v>
      </c>
    </row>
    <row r="6290" spans="1:4" ht="13.5">
      <c r="A6290" s="202">
        <v>87893</v>
      </c>
      <c r="B6290" s="202" t="s">
        <v>18318</v>
      </c>
      <c r="C6290" s="202" t="s">
        <v>4</v>
      </c>
      <c r="D6290" s="369">
        <v>7.02</v>
      </c>
    </row>
    <row r="6291" spans="1:4" ht="13.5">
      <c r="A6291" s="202">
        <v>87894</v>
      </c>
      <c r="B6291" s="202" t="s">
        <v>18319</v>
      </c>
      <c r="C6291" s="202" t="s">
        <v>4</v>
      </c>
      <c r="D6291" s="369">
        <v>6.6</v>
      </c>
    </row>
    <row r="6292" spans="1:4" ht="13.5">
      <c r="A6292" s="202">
        <v>87896</v>
      </c>
      <c r="B6292" s="202" t="s">
        <v>18320</v>
      </c>
      <c r="C6292" s="202" t="s">
        <v>4</v>
      </c>
      <c r="D6292" s="369">
        <v>5.28</v>
      </c>
    </row>
    <row r="6293" spans="1:4" ht="13.5">
      <c r="A6293" s="202">
        <v>87897</v>
      </c>
      <c r="B6293" s="202" t="s">
        <v>18321</v>
      </c>
      <c r="C6293" s="202" t="s">
        <v>4</v>
      </c>
      <c r="D6293" s="369">
        <v>4.8600000000000003</v>
      </c>
    </row>
    <row r="6294" spans="1:4" ht="13.5">
      <c r="A6294" s="202">
        <v>87899</v>
      </c>
      <c r="B6294" s="202" t="s">
        <v>18322</v>
      </c>
      <c r="C6294" s="202" t="s">
        <v>4</v>
      </c>
      <c r="D6294" s="369">
        <v>8.01</v>
      </c>
    </row>
    <row r="6295" spans="1:4" ht="13.5">
      <c r="A6295" s="202">
        <v>87900</v>
      </c>
      <c r="B6295" s="202" t="s">
        <v>18323</v>
      </c>
      <c r="C6295" s="202" t="s">
        <v>4</v>
      </c>
      <c r="D6295" s="369">
        <v>7.87</v>
      </c>
    </row>
    <row r="6296" spans="1:4" ht="13.5">
      <c r="A6296" s="202">
        <v>87902</v>
      </c>
      <c r="B6296" s="202" t="s">
        <v>18324</v>
      </c>
      <c r="C6296" s="202" t="s">
        <v>4</v>
      </c>
      <c r="D6296" s="369">
        <v>11.36</v>
      </c>
    </row>
    <row r="6297" spans="1:4" ht="13.5">
      <c r="A6297" s="202">
        <v>87903</v>
      </c>
      <c r="B6297" s="202" t="s">
        <v>18325</v>
      </c>
      <c r="C6297" s="202" t="s">
        <v>4</v>
      </c>
      <c r="D6297" s="369">
        <v>11.01</v>
      </c>
    </row>
    <row r="6298" spans="1:4" ht="13.5">
      <c r="A6298" s="202">
        <v>87904</v>
      </c>
      <c r="B6298" s="202" t="s">
        <v>18326</v>
      </c>
      <c r="C6298" s="202" t="s">
        <v>4</v>
      </c>
      <c r="D6298" s="369">
        <v>8.17</v>
      </c>
    </row>
    <row r="6299" spans="1:4" ht="13.5">
      <c r="A6299" s="202">
        <v>87905</v>
      </c>
      <c r="B6299" s="202" t="s">
        <v>18327</v>
      </c>
      <c r="C6299" s="202" t="s">
        <v>4</v>
      </c>
      <c r="D6299" s="369">
        <v>7.75</v>
      </c>
    </row>
    <row r="6300" spans="1:4" ht="13.5">
      <c r="A6300" s="202">
        <v>87907</v>
      </c>
      <c r="B6300" s="202" t="s">
        <v>18328</v>
      </c>
      <c r="C6300" s="202" t="s">
        <v>4</v>
      </c>
      <c r="D6300" s="369">
        <v>6.35</v>
      </c>
    </row>
    <row r="6301" spans="1:4" ht="13.5">
      <c r="A6301" s="202">
        <v>87908</v>
      </c>
      <c r="B6301" s="202" t="s">
        <v>18329</v>
      </c>
      <c r="C6301" s="202" t="s">
        <v>4</v>
      </c>
      <c r="D6301" s="369">
        <v>5.93</v>
      </c>
    </row>
    <row r="6302" spans="1:4" ht="13.5">
      <c r="A6302" s="202">
        <v>87910</v>
      </c>
      <c r="B6302" s="202" t="s">
        <v>18330</v>
      </c>
      <c r="C6302" s="202" t="s">
        <v>4</v>
      </c>
      <c r="D6302" s="369">
        <v>21.24</v>
      </c>
    </row>
    <row r="6303" spans="1:4" ht="13.5">
      <c r="A6303" s="202">
        <v>87911</v>
      </c>
      <c r="B6303" s="202" t="s">
        <v>18331</v>
      </c>
      <c r="C6303" s="202" t="s">
        <v>4</v>
      </c>
      <c r="D6303" s="369">
        <v>20.48</v>
      </c>
    </row>
    <row r="6304" spans="1:4" ht="13.5">
      <c r="A6304" s="202">
        <v>104410</v>
      </c>
      <c r="B6304" s="202" t="s">
        <v>18332</v>
      </c>
      <c r="C6304" s="202" t="s">
        <v>4</v>
      </c>
      <c r="D6304" s="369">
        <v>4.79</v>
      </c>
    </row>
    <row r="6305" spans="1:4" ht="13.5">
      <c r="A6305" s="202">
        <v>104411</v>
      </c>
      <c r="B6305" s="202" t="s">
        <v>18333</v>
      </c>
      <c r="C6305" s="202" t="s">
        <v>4</v>
      </c>
      <c r="D6305" s="369">
        <v>4.79</v>
      </c>
    </row>
    <row r="6306" spans="1:4" ht="13.5">
      <c r="A6306" s="202">
        <v>87411</v>
      </c>
      <c r="B6306" s="202" t="s">
        <v>19704</v>
      </c>
      <c r="C6306" s="202" t="s">
        <v>4</v>
      </c>
      <c r="D6306" s="369">
        <v>15.38</v>
      </c>
    </row>
    <row r="6307" spans="1:4" ht="13.5">
      <c r="A6307" s="202">
        <v>87412</v>
      </c>
      <c r="B6307" s="202" t="s">
        <v>19705</v>
      </c>
      <c r="C6307" s="202" t="s">
        <v>4</v>
      </c>
      <c r="D6307" s="369">
        <v>22.15</v>
      </c>
    </row>
    <row r="6308" spans="1:4" ht="13.5">
      <c r="A6308" s="202">
        <v>87413</v>
      </c>
      <c r="B6308" s="202" t="s">
        <v>19706</v>
      </c>
      <c r="C6308" s="202" t="s">
        <v>4</v>
      </c>
      <c r="D6308" s="369">
        <v>26.05</v>
      </c>
    </row>
    <row r="6309" spans="1:4" ht="13.5">
      <c r="A6309" s="202">
        <v>87414</v>
      </c>
      <c r="B6309" s="202" t="s">
        <v>19707</v>
      </c>
      <c r="C6309" s="202" t="s">
        <v>4</v>
      </c>
      <c r="D6309" s="369">
        <v>24.8</v>
      </c>
    </row>
    <row r="6310" spans="1:4" ht="13.5">
      <c r="A6310" s="202">
        <v>87415</v>
      </c>
      <c r="B6310" s="202" t="s">
        <v>19708</v>
      </c>
      <c r="C6310" s="202" t="s">
        <v>4</v>
      </c>
      <c r="D6310" s="369">
        <v>31.57</v>
      </c>
    </row>
    <row r="6311" spans="1:4" ht="13.5">
      <c r="A6311" s="202">
        <v>87416</v>
      </c>
      <c r="B6311" s="202" t="s">
        <v>19709</v>
      </c>
      <c r="C6311" s="202" t="s">
        <v>4</v>
      </c>
      <c r="D6311" s="369">
        <v>35.46</v>
      </c>
    </row>
    <row r="6312" spans="1:4" ht="13.5">
      <c r="A6312" s="202">
        <v>87418</v>
      </c>
      <c r="B6312" s="202" t="s">
        <v>19710</v>
      </c>
      <c r="C6312" s="202" t="s">
        <v>4</v>
      </c>
      <c r="D6312" s="369">
        <v>17.53</v>
      </c>
    </row>
    <row r="6313" spans="1:4" ht="13.5">
      <c r="A6313" s="202">
        <v>87421</v>
      </c>
      <c r="B6313" s="202" t="s">
        <v>19711</v>
      </c>
      <c r="C6313" s="202" t="s">
        <v>4</v>
      </c>
      <c r="D6313" s="369">
        <v>27.25</v>
      </c>
    </row>
    <row r="6314" spans="1:4" ht="13.5">
      <c r="A6314" s="202">
        <v>87424</v>
      </c>
      <c r="B6314" s="202" t="s">
        <v>19712</v>
      </c>
      <c r="C6314" s="202" t="s">
        <v>4</v>
      </c>
      <c r="D6314" s="369">
        <v>34.83</v>
      </c>
    </row>
    <row r="6315" spans="1:4" ht="13.5">
      <c r="A6315" s="202">
        <v>87427</v>
      </c>
      <c r="B6315" s="202" t="s">
        <v>19713</v>
      </c>
      <c r="C6315" s="202" t="s">
        <v>4</v>
      </c>
      <c r="D6315" s="369">
        <v>41.59</v>
      </c>
    </row>
    <row r="6316" spans="1:4" ht="13.5">
      <c r="A6316" s="202">
        <v>87430</v>
      </c>
      <c r="B6316" s="202" t="s">
        <v>19714</v>
      </c>
      <c r="C6316" s="202" t="s">
        <v>4</v>
      </c>
      <c r="D6316" s="369">
        <v>17.649999999999999</v>
      </c>
    </row>
    <row r="6317" spans="1:4" ht="13.5">
      <c r="A6317" s="202">
        <v>87433</v>
      </c>
      <c r="B6317" s="202" t="s">
        <v>19715</v>
      </c>
      <c r="C6317" s="202" t="s">
        <v>4</v>
      </c>
      <c r="D6317" s="369">
        <v>26.21</v>
      </c>
    </row>
    <row r="6318" spans="1:4" ht="13.5">
      <c r="A6318" s="202">
        <v>87436</v>
      </c>
      <c r="B6318" s="202" t="s">
        <v>19716</v>
      </c>
      <c r="C6318" s="202" t="s">
        <v>4</v>
      </c>
      <c r="D6318" s="369">
        <v>29.28</v>
      </c>
    </row>
    <row r="6319" spans="1:4" ht="13.5">
      <c r="A6319" s="202">
        <v>87439</v>
      </c>
      <c r="B6319" s="202" t="s">
        <v>19717</v>
      </c>
      <c r="C6319" s="202" t="s">
        <v>4</v>
      </c>
      <c r="D6319" s="369">
        <v>36.159999999999997</v>
      </c>
    </row>
    <row r="6320" spans="1:4" ht="13.5">
      <c r="A6320" s="202">
        <v>87527</v>
      </c>
      <c r="B6320" s="202" t="s">
        <v>3962</v>
      </c>
      <c r="C6320" s="202" t="s">
        <v>4</v>
      </c>
      <c r="D6320" s="369">
        <v>40.56</v>
      </c>
    </row>
    <row r="6321" spans="1:4" ht="13.5">
      <c r="A6321" s="202">
        <v>87528</v>
      </c>
      <c r="B6321" s="202" t="s">
        <v>3963</v>
      </c>
      <c r="C6321" s="202" t="s">
        <v>4</v>
      </c>
      <c r="D6321" s="369">
        <v>44.58</v>
      </c>
    </row>
    <row r="6322" spans="1:4" ht="13.5">
      <c r="A6322" s="202">
        <v>87529</v>
      </c>
      <c r="B6322" s="202" t="s">
        <v>3964</v>
      </c>
      <c r="C6322" s="202" t="s">
        <v>4</v>
      </c>
      <c r="D6322" s="369">
        <v>36.67</v>
      </c>
    </row>
    <row r="6323" spans="1:4" ht="13.5">
      <c r="A6323" s="202">
        <v>87530</v>
      </c>
      <c r="B6323" s="202" t="s">
        <v>3965</v>
      </c>
      <c r="C6323" s="202" t="s">
        <v>4</v>
      </c>
      <c r="D6323" s="369">
        <v>40.69</v>
      </c>
    </row>
    <row r="6324" spans="1:4" ht="13.5">
      <c r="A6324" s="202">
        <v>87531</v>
      </c>
      <c r="B6324" s="202" t="s">
        <v>3966</v>
      </c>
      <c r="C6324" s="202" t="s">
        <v>4</v>
      </c>
      <c r="D6324" s="369">
        <v>35.299999999999997</v>
      </c>
    </row>
    <row r="6325" spans="1:4" ht="13.5">
      <c r="A6325" s="202">
        <v>87532</v>
      </c>
      <c r="B6325" s="202" t="s">
        <v>3967</v>
      </c>
      <c r="C6325" s="202" t="s">
        <v>4</v>
      </c>
      <c r="D6325" s="369">
        <v>39.32</v>
      </c>
    </row>
    <row r="6326" spans="1:4" ht="13.5">
      <c r="A6326" s="202">
        <v>87535</v>
      </c>
      <c r="B6326" s="202" t="s">
        <v>3968</v>
      </c>
      <c r="C6326" s="202" t="s">
        <v>4</v>
      </c>
      <c r="D6326" s="369">
        <v>31.42</v>
      </c>
    </row>
    <row r="6327" spans="1:4" ht="13.5">
      <c r="A6327" s="202">
        <v>87536</v>
      </c>
      <c r="B6327" s="202" t="s">
        <v>3969</v>
      </c>
      <c r="C6327" s="202" t="s">
        <v>4</v>
      </c>
      <c r="D6327" s="369">
        <v>35.44</v>
      </c>
    </row>
    <row r="6328" spans="1:4" ht="13.5">
      <c r="A6328" s="202">
        <v>87537</v>
      </c>
      <c r="B6328" s="202" t="s">
        <v>3970</v>
      </c>
      <c r="C6328" s="202" t="s">
        <v>4</v>
      </c>
      <c r="D6328" s="369">
        <v>76.819999999999993</v>
      </c>
    </row>
    <row r="6329" spans="1:4" ht="13.5">
      <c r="A6329" s="202">
        <v>87538</v>
      </c>
      <c r="B6329" s="202" t="s">
        <v>3971</v>
      </c>
      <c r="C6329" s="202" t="s">
        <v>4</v>
      </c>
      <c r="D6329" s="369">
        <v>73.489999999999995</v>
      </c>
    </row>
    <row r="6330" spans="1:4" ht="13.5">
      <c r="A6330" s="202">
        <v>87539</v>
      </c>
      <c r="B6330" s="202" t="s">
        <v>3972</v>
      </c>
      <c r="C6330" s="202" t="s">
        <v>4</v>
      </c>
      <c r="D6330" s="369">
        <v>72.31</v>
      </c>
    </row>
    <row r="6331" spans="1:4" ht="13.5">
      <c r="A6331" s="202">
        <v>87541</v>
      </c>
      <c r="B6331" s="202" t="s">
        <v>3973</v>
      </c>
      <c r="C6331" s="202" t="s">
        <v>4</v>
      </c>
      <c r="D6331" s="369">
        <v>68.98</v>
      </c>
    </row>
    <row r="6332" spans="1:4" ht="13.5">
      <c r="A6332" s="202">
        <v>87543</v>
      </c>
      <c r="B6332" s="202" t="s">
        <v>3974</v>
      </c>
      <c r="C6332" s="202" t="s">
        <v>4</v>
      </c>
      <c r="D6332" s="369">
        <v>24.22</v>
      </c>
    </row>
    <row r="6333" spans="1:4" ht="13.5">
      <c r="A6333" s="202">
        <v>87545</v>
      </c>
      <c r="B6333" s="202" t="s">
        <v>3975</v>
      </c>
      <c r="C6333" s="202" t="s">
        <v>4</v>
      </c>
      <c r="D6333" s="369">
        <v>27.59</v>
      </c>
    </row>
    <row r="6334" spans="1:4" ht="13.5">
      <c r="A6334" s="202">
        <v>87546</v>
      </c>
      <c r="B6334" s="202" t="s">
        <v>3976</v>
      </c>
      <c r="C6334" s="202" t="s">
        <v>4</v>
      </c>
      <c r="D6334" s="369">
        <v>29.87</v>
      </c>
    </row>
    <row r="6335" spans="1:4" ht="13.5">
      <c r="A6335" s="202">
        <v>87547</v>
      </c>
      <c r="B6335" s="202" t="s">
        <v>3977</v>
      </c>
      <c r="C6335" s="202" t="s">
        <v>4</v>
      </c>
      <c r="D6335" s="369">
        <v>23.74</v>
      </c>
    </row>
    <row r="6336" spans="1:4" ht="13.5">
      <c r="A6336" s="202">
        <v>87548</v>
      </c>
      <c r="B6336" s="202" t="s">
        <v>3978</v>
      </c>
      <c r="C6336" s="202" t="s">
        <v>4</v>
      </c>
      <c r="D6336" s="369">
        <v>26.02</v>
      </c>
    </row>
    <row r="6337" spans="1:4" ht="13.5">
      <c r="A6337" s="202">
        <v>87549</v>
      </c>
      <c r="B6337" s="202" t="s">
        <v>3979</v>
      </c>
      <c r="C6337" s="202" t="s">
        <v>4</v>
      </c>
      <c r="D6337" s="369">
        <v>22.34</v>
      </c>
    </row>
    <row r="6338" spans="1:4" ht="13.5">
      <c r="A6338" s="202">
        <v>87550</v>
      </c>
      <c r="B6338" s="202" t="s">
        <v>3980</v>
      </c>
      <c r="C6338" s="202" t="s">
        <v>4</v>
      </c>
      <c r="D6338" s="369">
        <v>24.62</v>
      </c>
    </row>
    <row r="6339" spans="1:4" ht="13.5">
      <c r="A6339" s="202">
        <v>87553</v>
      </c>
      <c r="B6339" s="202" t="s">
        <v>3981</v>
      </c>
      <c r="C6339" s="202" t="s">
        <v>4</v>
      </c>
      <c r="D6339" s="369">
        <v>18.46</v>
      </c>
    </row>
    <row r="6340" spans="1:4" ht="13.5">
      <c r="A6340" s="202">
        <v>87554</v>
      </c>
      <c r="B6340" s="202" t="s">
        <v>3982</v>
      </c>
      <c r="C6340" s="202" t="s">
        <v>4</v>
      </c>
      <c r="D6340" s="369">
        <v>20.74</v>
      </c>
    </row>
    <row r="6341" spans="1:4" ht="13.5">
      <c r="A6341" s="202">
        <v>87555</v>
      </c>
      <c r="B6341" s="202" t="s">
        <v>3983</v>
      </c>
      <c r="C6341" s="202" t="s">
        <v>4</v>
      </c>
      <c r="D6341" s="369">
        <v>46.94</v>
      </c>
    </row>
    <row r="6342" spans="1:4" ht="13.5">
      <c r="A6342" s="202">
        <v>87556</v>
      </c>
      <c r="B6342" s="202" t="s">
        <v>3984</v>
      </c>
      <c r="C6342" s="202" t="s">
        <v>4</v>
      </c>
      <c r="D6342" s="369">
        <v>43.64</v>
      </c>
    </row>
    <row r="6343" spans="1:4" ht="13.5">
      <c r="A6343" s="202">
        <v>87557</v>
      </c>
      <c r="B6343" s="202" t="s">
        <v>3985</v>
      </c>
      <c r="C6343" s="202" t="s">
        <v>4</v>
      </c>
      <c r="D6343" s="369">
        <v>42.44</v>
      </c>
    </row>
    <row r="6344" spans="1:4" ht="13.5">
      <c r="A6344" s="202">
        <v>87559</v>
      </c>
      <c r="B6344" s="202" t="s">
        <v>3986</v>
      </c>
      <c r="C6344" s="202" t="s">
        <v>4</v>
      </c>
      <c r="D6344" s="369">
        <v>39.11</v>
      </c>
    </row>
    <row r="6345" spans="1:4" ht="13.5">
      <c r="A6345" s="202">
        <v>87561</v>
      </c>
      <c r="B6345" s="202" t="s">
        <v>3987</v>
      </c>
      <c r="C6345" s="202" t="s">
        <v>4</v>
      </c>
      <c r="D6345" s="369">
        <v>42.73</v>
      </c>
    </row>
    <row r="6346" spans="1:4" ht="13.5">
      <c r="A6346" s="202">
        <v>87775</v>
      </c>
      <c r="B6346" s="202" t="s">
        <v>18334</v>
      </c>
      <c r="C6346" s="202" t="s">
        <v>4</v>
      </c>
      <c r="D6346" s="369">
        <v>52.88</v>
      </c>
    </row>
    <row r="6347" spans="1:4" ht="13.5">
      <c r="A6347" s="202">
        <v>87777</v>
      </c>
      <c r="B6347" s="202" t="s">
        <v>18335</v>
      </c>
      <c r="C6347" s="202" t="s">
        <v>4</v>
      </c>
      <c r="D6347" s="369">
        <v>56.24</v>
      </c>
    </row>
    <row r="6348" spans="1:4" ht="13.5">
      <c r="A6348" s="202">
        <v>87778</v>
      </c>
      <c r="B6348" s="202" t="s">
        <v>18336</v>
      </c>
      <c r="C6348" s="202" t="s">
        <v>4</v>
      </c>
      <c r="D6348" s="369">
        <v>83.62</v>
      </c>
    </row>
    <row r="6349" spans="1:4" ht="13.5">
      <c r="A6349" s="202">
        <v>87779</v>
      </c>
      <c r="B6349" s="202" t="s">
        <v>18337</v>
      </c>
      <c r="C6349" s="202" t="s">
        <v>4</v>
      </c>
      <c r="D6349" s="369">
        <v>67.89</v>
      </c>
    </row>
    <row r="6350" spans="1:4" ht="13.5">
      <c r="A6350" s="202">
        <v>87781</v>
      </c>
      <c r="B6350" s="202" t="s">
        <v>18338</v>
      </c>
      <c r="C6350" s="202" t="s">
        <v>4</v>
      </c>
      <c r="D6350" s="369">
        <v>72.39</v>
      </c>
    </row>
    <row r="6351" spans="1:4" ht="13.5">
      <c r="A6351" s="202">
        <v>87783</v>
      </c>
      <c r="B6351" s="202" t="s">
        <v>18339</v>
      </c>
      <c r="C6351" s="202" t="s">
        <v>4</v>
      </c>
      <c r="D6351" s="369">
        <v>109.34</v>
      </c>
    </row>
    <row r="6352" spans="1:4" ht="13.5">
      <c r="A6352" s="202">
        <v>87784</v>
      </c>
      <c r="B6352" s="202" t="s">
        <v>18340</v>
      </c>
      <c r="C6352" s="202" t="s">
        <v>4</v>
      </c>
      <c r="D6352" s="369">
        <v>73.61</v>
      </c>
    </row>
    <row r="6353" spans="1:4" ht="13.5">
      <c r="A6353" s="202">
        <v>87786</v>
      </c>
      <c r="B6353" s="202" t="s">
        <v>18341</v>
      </c>
      <c r="C6353" s="202" t="s">
        <v>4</v>
      </c>
      <c r="D6353" s="369">
        <v>79.260000000000005</v>
      </c>
    </row>
    <row r="6354" spans="1:4" ht="13.5">
      <c r="A6354" s="202">
        <v>87787</v>
      </c>
      <c r="B6354" s="202" t="s">
        <v>18342</v>
      </c>
      <c r="C6354" s="202" t="s">
        <v>4</v>
      </c>
      <c r="D6354" s="369">
        <v>126.57</v>
      </c>
    </row>
    <row r="6355" spans="1:4" ht="13.5">
      <c r="A6355" s="202">
        <v>87788</v>
      </c>
      <c r="B6355" s="202" t="s">
        <v>18343</v>
      </c>
      <c r="C6355" s="202" t="s">
        <v>4</v>
      </c>
      <c r="D6355" s="369">
        <v>86.97</v>
      </c>
    </row>
    <row r="6356" spans="1:4" ht="13.5">
      <c r="A6356" s="202">
        <v>87790</v>
      </c>
      <c r="B6356" s="202" t="s">
        <v>3988</v>
      </c>
      <c r="C6356" s="202" t="s">
        <v>4</v>
      </c>
      <c r="D6356" s="369">
        <v>93.2</v>
      </c>
    </row>
    <row r="6357" spans="1:4" ht="13.5">
      <c r="A6357" s="202">
        <v>87791</v>
      </c>
      <c r="B6357" s="202" t="s">
        <v>18344</v>
      </c>
      <c r="C6357" s="202" t="s">
        <v>4</v>
      </c>
      <c r="D6357" s="369">
        <v>139.44999999999999</v>
      </c>
    </row>
    <row r="6358" spans="1:4" ht="13.5">
      <c r="A6358" s="202">
        <v>87792</v>
      </c>
      <c r="B6358" s="202" t="s">
        <v>18345</v>
      </c>
      <c r="C6358" s="202" t="s">
        <v>4</v>
      </c>
      <c r="D6358" s="369">
        <v>39.01</v>
      </c>
    </row>
    <row r="6359" spans="1:4" ht="13.5">
      <c r="A6359" s="202">
        <v>87794</v>
      </c>
      <c r="B6359" s="202" t="s">
        <v>18346</v>
      </c>
      <c r="C6359" s="202" t="s">
        <v>4</v>
      </c>
      <c r="D6359" s="369">
        <v>42.15</v>
      </c>
    </row>
    <row r="6360" spans="1:4" ht="13.5">
      <c r="A6360" s="202">
        <v>87795</v>
      </c>
      <c r="B6360" s="202" t="s">
        <v>18347</v>
      </c>
      <c r="C6360" s="202" t="s">
        <v>4</v>
      </c>
      <c r="D6360" s="369">
        <v>68.7</v>
      </c>
    </row>
    <row r="6361" spans="1:4" ht="13.5">
      <c r="A6361" s="202">
        <v>87797</v>
      </c>
      <c r="B6361" s="202" t="s">
        <v>18348</v>
      </c>
      <c r="C6361" s="202" t="s">
        <v>4</v>
      </c>
      <c r="D6361" s="369">
        <v>53.68</v>
      </c>
    </row>
    <row r="6362" spans="1:4" ht="13.5">
      <c r="A6362" s="202">
        <v>87799</v>
      </c>
      <c r="B6362" s="202" t="s">
        <v>18349</v>
      </c>
      <c r="C6362" s="202" t="s">
        <v>4</v>
      </c>
      <c r="D6362" s="369">
        <v>57.89</v>
      </c>
    </row>
    <row r="6363" spans="1:4" ht="13.5">
      <c r="A6363" s="202">
        <v>87800</v>
      </c>
      <c r="B6363" s="202" t="s">
        <v>18350</v>
      </c>
      <c r="C6363" s="202" t="s">
        <v>4</v>
      </c>
      <c r="D6363" s="369">
        <v>93.25</v>
      </c>
    </row>
    <row r="6364" spans="1:4" ht="13.5">
      <c r="A6364" s="202">
        <v>87801</v>
      </c>
      <c r="B6364" s="202" t="s">
        <v>18351</v>
      </c>
      <c r="C6364" s="202" t="s">
        <v>4</v>
      </c>
      <c r="D6364" s="369">
        <v>59.03</v>
      </c>
    </row>
    <row r="6365" spans="1:4" ht="13.5">
      <c r="A6365" s="202">
        <v>87803</v>
      </c>
      <c r="B6365" s="202" t="s">
        <v>18352</v>
      </c>
      <c r="C6365" s="202" t="s">
        <v>4</v>
      </c>
      <c r="D6365" s="369">
        <v>64.31</v>
      </c>
    </row>
    <row r="6366" spans="1:4" ht="13.5">
      <c r="A6366" s="202">
        <v>87804</v>
      </c>
      <c r="B6366" s="202" t="s">
        <v>18353</v>
      </c>
      <c r="C6366" s="202" t="s">
        <v>4</v>
      </c>
      <c r="D6366" s="369">
        <v>109.35</v>
      </c>
    </row>
    <row r="6367" spans="1:4" ht="13.5">
      <c r="A6367" s="202">
        <v>87805</v>
      </c>
      <c r="B6367" s="202" t="s">
        <v>18354</v>
      </c>
      <c r="C6367" s="202" t="s">
        <v>4</v>
      </c>
      <c r="D6367" s="369">
        <v>64.38</v>
      </c>
    </row>
    <row r="6368" spans="1:4" ht="13.5">
      <c r="A6368" s="202">
        <v>87807</v>
      </c>
      <c r="B6368" s="202" t="s">
        <v>18355</v>
      </c>
      <c r="C6368" s="202" t="s">
        <v>4</v>
      </c>
      <c r="D6368" s="369">
        <v>70.2</v>
      </c>
    </row>
    <row r="6369" spans="1:4" ht="13.5">
      <c r="A6369" s="202">
        <v>87808</v>
      </c>
      <c r="B6369" s="202" t="s">
        <v>18356</v>
      </c>
      <c r="C6369" s="202" t="s">
        <v>4</v>
      </c>
      <c r="D6369" s="369">
        <v>116.72</v>
      </c>
    </row>
    <row r="6370" spans="1:4" ht="13.5">
      <c r="A6370" s="202">
        <v>87809</v>
      </c>
      <c r="B6370" s="202" t="s">
        <v>18357</v>
      </c>
      <c r="C6370" s="202" t="s">
        <v>4</v>
      </c>
      <c r="D6370" s="369">
        <v>75</v>
      </c>
    </row>
    <row r="6371" spans="1:4" ht="13.5">
      <c r="A6371" s="202">
        <v>87811</v>
      </c>
      <c r="B6371" s="202" t="s">
        <v>18358</v>
      </c>
      <c r="C6371" s="202" t="s">
        <v>4</v>
      </c>
      <c r="D6371" s="369">
        <v>78.14</v>
      </c>
    </row>
    <row r="6372" spans="1:4" ht="13.5">
      <c r="A6372" s="202">
        <v>87812</v>
      </c>
      <c r="B6372" s="202" t="s">
        <v>18359</v>
      </c>
      <c r="C6372" s="202" t="s">
        <v>4</v>
      </c>
      <c r="D6372" s="369">
        <v>101.08</v>
      </c>
    </row>
    <row r="6373" spans="1:4" ht="13.5">
      <c r="A6373" s="202">
        <v>87813</v>
      </c>
      <c r="B6373" s="202" t="s">
        <v>18360</v>
      </c>
      <c r="C6373" s="202" t="s">
        <v>4</v>
      </c>
      <c r="D6373" s="369">
        <v>89.68</v>
      </c>
    </row>
    <row r="6374" spans="1:4" ht="13.5">
      <c r="A6374" s="202">
        <v>87815</v>
      </c>
      <c r="B6374" s="202" t="s">
        <v>18361</v>
      </c>
      <c r="C6374" s="202" t="s">
        <v>4</v>
      </c>
      <c r="D6374" s="369">
        <v>93.89</v>
      </c>
    </row>
    <row r="6375" spans="1:4" ht="13.5">
      <c r="A6375" s="202">
        <v>87816</v>
      </c>
      <c r="B6375" s="202" t="s">
        <v>18362</v>
      </c>
      <c r="C6375" s="202" t="s">
        <v>4</v>
      </c>
      <c r="D6375" s="369">
        <v>125.68</v>
      </c>
    </row>
    <row r="6376" spans="1:4" ht="13.5">
      <c r="A6376" s="202">
        <v>87817</v>
      </c>
      <c r="B6376" s="202" t="s">
        <v>18363</v>
      </c>
      <c r="C6376" s="202" t="s">
        <v>4</v>
      </c>
      <c r="D6376" s="369">
        <v>95.03</v>
      </c>
    </row>
    <row r="6377" spans="1:4" ht="13.5">
      <c r="A6377" s="202">
        <v>87819</v>
      </c>
      <c r="B6377" s="202" t="s">
        <v>18364</v>
      </c>
      <c r="C6377" s="202" t="s">
        <v>4</v>
      </c>
      <c r="D6377" s="369">
        <v>100.31</v>
      </c>
    </row>
    <row r="6378" spans="1:4" ht="13.5">
      <c r="A6378" s="202">
        <v>87820</v>
      </c>
      <c r="B6378" s="202" t="s">
        <v>18365</v>
      </c>
      <c r="C6378" s="202" t="s">
        <v>4</v>
      </c>
      <c r="D6378" s="369">
        <v>141.78</v>
      </c>
    </row>
    <row r="6379" spans="1:4" ht="13.5">
      <c r="A6379" s="202">
        <v>87821</v>
      </c>
      <c r="B6379" s="202" t="s">
        <v>18366</v>
      </c>
      <c r="C6379" s="202" t="s">
        <v>4</v>
      </c>
      <c r="D6379" s="369">
        <v>123.89</v>
      </c>
    </row>
    <row r="6380" spans="1:4" ht="13.5">
      <c r="A6380" s="202">
        <v>87823</v>
      </c>
      <c r="B6380" s="202" t="s">
        <v>19718</v>
      </c>
      <c r="C6380" s="202" t="s">
        <v>4</v>
      </c>
      <c r="D6380" s="369">
        <v>129.71</v>
      </c>
    </row>
    <row r="6381" spans="1:4" ht="13.5">
      <c r="A6381" s="202">
        <v>87824</v>
      </c>
      <c r="B6381" s="202" t="s">
        <v>18367</v>
      </c>
      <c r="C6381" s="202" t="s">
        <v>4</v>
      </c>
      <c r="D6381" s="369">
        <v>164.37</v>
      </c>
    </row>
    <row r="6382" spans="1:4" ht="13.5">
      <c r="A6382" s="202">
        <v>87825</v>
      </c>
      <c r="B6382" s="202" t="s">
        <v>18368</v>
      </c>
      <c r="C6382" s="202" t="s">
        <v>4</v>
      </c>
      <c r="D6382" s="369">
        <v>69.790000000000006</v>
      </c>
    </row>
    <row r="6383" spans="1:4" ht="13.5">
      <c r="A6383" s="202">
        <v>87827</v>
      </c>
      <c r="B6383" s="202" t="s">
        <v>18369</v>
      </c>
      <c r="C6383" s="202" t="s">
        <v>4</v>
      </c>
      <c r="D6383" s="369">
        <v>73.63</v>
      </c>
    </row>
    <row r="6384" spans="1:4" ht="13.5">
      <c r="A6384" s="202">
        <v>87828</v>
      </c>
      <c r="B6384" s="202" t="s">
        <v>18370</v>
      </c>
      <c r="C6384" s="202" t="s">
        <v>4</v>
      </c>
      <c r="D6384" s="369">
        <v>103.85</v>
      </c>
    </row>
    <row r="6385" spans="1:4" ht="13.5">
      <c r="A6385" s="202">
        <v>87829</v>
      </c>
      <c r="B6385" s="202" t="s">
        <v>18371</v>
      </c>
      <c r="C6385" s="202" t="s">
        <v>4</v>
      </c>
      <c r="D6385" s="369">
        <v>84.27</v>
      </c>
    </row>
    <row r="6386" spans="1:4" ht="13.5">
      <c r="A6386" s="202">
        <v>87831</v>
      </c>
      <c r="B6386" s="202" t="s">
        <v>18372</v>
      </c>
      <c r="C6386" s="202" t="s">
        <v>4</v>
      </c>
      <c r="D6386" s="369">
        <v>89.43</v>
      </c>
    </row>
    <row r="6387" spans="1:4" ht="13.5">
      <c r="A6387" s="202">
        <v>87832</v>
      </c>
      <c r="B6387" s="202" t="s">
        <v>18373</v>
      </c>
      <c r="C6387" s="202" t="s">
        <v>4</v>
      </c>
      <c r="D6387" s="369">
        <v>130.72999999999999</v>
      </c>
    </row>
    <row r="6388" spans="1:4" ht="13.5">
      <c r="A6388" s="202">
        <v>87834</v>
      </c>
      <c r="B6388" s="202" t="s">
        <v>3989</v>
      </c>
      <c r="C6388" s="202" t="s">
        <v>4</v>
      </c>
      <c r="D6388" s="369">
        <v>178.51</v>
      </c>
    </row>
    <row r="6389" spans="1:4" ht="13.5">
      <c r="A6389" s="202">
        <v>87835</v>
      </c>
      <c r="B6389" s="202" t="s">
        <v>3990</v>
      </c>
      <c r="C6389" s="202" t="s">
        <v>4</v>
      </c>
      <c r="D6389" s="369">
        <v>124.46</v>
      </c>
    </row>
    <row r="6390" spans="1:4" ht="13.5">
      <c r="A6390" s="202">
        <v>87836</v>
      </c>
      <c r="B6390" s="202" t="s">
        <v>3991</v>
      </c>
      <c r="C6390" s="202" t="s">
        <v>4</v>
      </c>
      <c r="D6390" s="369">
        <v>170.79</v>
      </c>
    </row>
    <row r="6391" spans="1:4" ht="13.5">
      <c r="A6391" s="202">
        <v>87837</v>
      </c>
      <c r="B6391" s="202" t="s">
        <v>3992</v>
      </c>
      <c r="C6391" s="202" t="s">
        <v>4</v>
      </c>
      <c r="D6391" s="369">
        <v>117.5</v>
      </c>
    </row>
    <row r="6392" spans="1:4" ht="13.5">
      <c r="A6392" s="202">
        <v>87838</v>
      </c>
      <c r="B6392" s="202" t="s">
        <v>3993</v>
      </c>
      <c r="C6392" s="202" t="s">
        <v>4</v>
      </c>
      <c r="D6392" s="369">
        <v>185.81</v>
      </c>
    </row>
    <row r="6393" spans="1:4" ht="13.5">
      <c r="A6393" s="202">
        <v>87839</v>
      </c>
      <c r="B6393" s="202" t="s">
        <v>3994</v>
      </c>
      <c r="C6393" s="202" t="s">
        <v>4</v>
      </c>
      <c r="D6393" s="369">
        <v>130.28</v>
      </c>
    </row>
    <row r="6394" spans="1:4" ht="13.5">
      <c r="A6394" s="202">
        <v>87840</v>
      </c>
      <c r="B6394" s="202" t="s">
        <v>3995</v>
      </c>
      <c r="C6394" s="202" t="s">
        <v>4</v>
      </c>
      <c r="D6394" s="369">
        <v>176.14</v>
      </c>
    </row>
    <row r="6395" spans="1:4" ht="13.5">
      <c r="A6395" s="202">
        <v>87841</v>
      </c>
      <c r="B6395" s="202" t="s">
        <v>3996</v>
      </c>
      <c r="C6395" s="202" t="s">
        <v>4</v>
      </c>
      <c r="D6395" s="369">
        <v>121.35</v>
      </c>
    </row>
    <row r="6396" spans="1:4" ht="13.5">
      <c r="A6396" s="202">
        <v>87842</v>
      </c>
      <c r="B6396" s="202" t="s">
        <v>3997</v>
      </c>
      <c r="C6396" s="202" t="s">
        <v>4</v>
      </c>
      <c r="D6396" s="369">
        <v>191.18</v>
      </c>
    </row>
    <row r="6397" spans="1:4" ht="13.5">
      <c r="A6397" s="202">
        <v>87843</v>
      </c>
      <c r="B6397" s="202" t="s">
        <v>3998</v>
      </c>
      <c r="C6397" s="202" t="s">
        <v>4</v>
      </c>
      <c r="D6397" s="369">
        <v>141.96</v>
      </c>
    </row>
    <row r="6398" spans="1:4" ht="13.5">
      <c r="A6398" s="202">
        <v>87844</v>
      </c>
      <c r="B6398" s="202" t="s">
        <v>3999</v>
      </c>
      <c r="C6398" s="202" t="s">
        <v>4</v>
      </c>
      <c r="D6398" s="369">
        <v>176.34</v>
      </c>
    </row>
    <row r="6399" spans="1:4" ht="13.5">
      <c r="A6399" s="202">
        <v>87845</v>
      </c>
      <c r="B6399" s="202" t="s">
        <v>4000</v>
      </c>
      <c r="C6399" s="202" t="s">
        <v>4</v>
      </c>
      <c r="D6399" s="369">
        <v>127.9</v>
      </c>
    </row>
    <row r="6400" spans="1:4" ht="13.5">
      <c r="A6400" s="202">
        <v>87846</v>
      </c>
      <c r="B6400" s="202" t="s">
        <v>4001</v>
      </c>
      <c r="C6400" s="202" t="s">
        <v>4</v>
      </c>
      <c r="D6400" s="369">
        <v>194.05</v>
      </c>
    </row>
    <row r="6401" spans="1:4" ht="13.5">
      <c r="A6401" s="202">
        <v>87847</v>
      </c>
      <c r="B6401" s="202" t="s">
        <v>4002</v>
      </c>
      <c r="C6401" s="202" t="s">
        <v>4</v>
      </c>
      <c r="D6401" s="369">
        <v>140.01</v>
      </c>
    </row>
    <row r="6402" spans="1:4" ht="13.5">
      <c r="A6402" s="202">
        <v>87848</v>
      </c>
      <c r="B6402" s="202" t="s">
        <v>4003</v>
      </c>
      <c r="C6402" s="202" t="s">
        <v>4</v>
      </c>
      <c r="D6402" s="369">
        <v>184.92</v>
      </c>
    </row>
    <row r="6403" spans="1:4" ht="13.5">
      <c r="A6403" s="202">
        <v>87849</v>
      </c>
      <c r="B6403" s="202" t="s">
        <v>4004</v>
      </c>
      <c r="C6403" s="202" t="s">
        <v>4</v>
      </c>
      <c r="D6403" s="369">
        <v>131.63</v>
      </c>
    </row>
    <row r="6404" spans="1:4" ht="13.5">
      <c r="A6404" s="202">
        <v>87850</v>
      </c>
      <c r="B6404" s="202" t="s">
        <v>4005</v>
      </c>
      <c r="C6404" s="202" t="s">
        <v>4</v>
      </c>
      <c r="D6404" s="369">
        <v>201.38</v>
      </c>
    </row>
    <row r="6405" spans="1:4" ht="13.5">
      <c r="A6405" s="202">
        <v>87851</v>
      </c>
      <c r="B6405" s="202" t="s">
        <v>4006</v>
      </c>
      <c r="C6405" s="202" t="s">
        <v>4</v>
      </c>
      <c r="D6405" s="369">
        <v>145.86000000000001</v>
      </c>
    </row>
    <row r="6406" spans="1:4" ht="13.5">
      <c r="A6406" s="202">
        <v>87852</v>
      </c>
      <c r="B6406" s="202" t="s">
        <v>4007</v>
      </c>
      <c r="C6406" s="202" t="s">
        <v>4</v>
      </c>
      <c r="D6406" s="369">
        <v>190.24</v>
      </c>
    </row>
    <row r="6407" spans="1:4" ht="13.5">
      <c r="A6407" s="202">
        <v>87853</v>
      </c>
      <c r="B6407" s="202" t="s">
        <v>4008</v>
      </c>
      <c r="C6407" s="202" t="s">
        <v>4</v>
      </c>
      <c r="D6407" s="369">
        <v>135.44999999999999</v>
      </c>
    </row>
    <row r="6408" spans="1:4" ht="13.5">
      <c r="A6408" s="202">
        <v>87854</v>
      </c>
      <c r="B6408" s="202" t="s">
        <v>4009</v>
      </c>
      <c r="C6408" s="202" t="s">
        <v>4</v>
      </c>
      <c r="D6408" s="369">
        <v>206.72</v>
      </c>
    </row>
    <row r="6409" spans="1:4" ht="13.5">
      <c r="A6409" s="202">
        <v>87855</v>
      </c>
      <c r="B6409" s="202" t="s">
        <v>4010</v>
      </c>
      <c r="C6409" s="202" t="s">
        <v>4</v>
      </c>
      <c r="D6409" s="369">
        <v>157.54</v>
      </c>
    </row>
    <row r="6410" spans="1:4" ht="13.5">
      <c r="A6410" s="202">
        <v>87856</v>
      </c>
      <c r="B6410" s="202" t="s">
        <v>4011</v>
      </c>
      <c r="C6410" s="202" t="s">
        <v>4</v>
      </c>
      <c r="D6410" s="369">
        <v>190.46</v>
      </c>
    </row>
    <row r="6411" spans="1:4" ht="13.5">
      <c r="A6411" s="202">
        <v>87857</v>
      </c>
      <c r="B6411" s="202" t="s">
        <v>4012</v>
      </c>
      <c r="C6411" s="202" t="s">
        <v>4</v>
      </c>
      <c r="D6411" s="369">
        <v>142</v>
      </c>
    </row>
    <row r="6412" spans="1:4" ht="13.5">
      <c r="A6412" s="202">
        <v>87858</v>
      </c>
      <c r="B6412" s="202" t="s">
        <v>4013</v>
      </c>
      <c r="C6412" s="202" t="s">
        <v>4</v>
      </c>
      <c r="D6412" s="369">
        <v>135.78</v>
      </c>
    </row>
    <row r="6413" spans="1:4" ht="13.5">
      <c r="A6413" s="202">
        <v>87859</v>
      </c>
      <c r="B6413" s="202" t="s">
        <v>4014</v>
      </c>
      <c r="C6413" s="202" t="s">
        <v>4</v>
      </c>
      <c r="D6413" s="369">
        <v>157.71</v>
      </c>
    </row>
    <row r="6414" spans="1:4" ht="13.5">
      <c r="A6414" s="202">
        <v>89048</v>
      </c>
      <c r="B6414" s="202" t="s">
        <v>4015</v>
      </c>
      <c r="C6414" s="202" t="s">
        <v>4</v>
      </c>
      <c r="D6414" s="369">
        <v>37.5</v>
      </c>
    </row>
    <row r="6415" spans="1:4" ht="13.5">
      <c r="A6415" s="202">
        <v>89049</v>
      </c>
      <c r="B6415" s="202" t="s">
        <v>4016</v>
      </c>
      <c r="C6415" s="202" t="s">
        <v>4</v>
      </c>
      <c r="D6415" s="369">
        <v>21.58</v>
      </c>
    </row>
    <row r="6416" spans="1:4" ht="13.5">
      <c r="A6416" s="202">
        <v>89173</v>
      </c>
      <c r="B6416" s="202" t="s">
        <v>4017</v>
      </c>
      <c r="C6416" s="202" t="s">
        <v>4</v>
      </c>
      <c r="D6416" s="369">
        <v>36.880000000000003</v>
      </c>
    </row>
    <row r="6417" spans="1:4" ht="13.5">
      <c r="A6417" s="202">
        <v>90406</v>
      </c>
      <c r="B6417" s="202" t="s">
        <v>4018</v>
      </c>
      <c r="C6417" s="202" t="s">
        <v>4</v>
      </c>
      <c r="D6417" s="369">
        <v>47.99</v>
      </c>
    </row>
    <row r="6418" spans="1:4" ht="13.5">
      <c r="A6418" s="202">
        <v>90407</v>
      </c>
      <c r="B6418" s="202" t="s">
        <v>4019</v>
      </c>
      <c r="C6418" s="202" t="s">
        <v>4</v>
      </c>
      <c r="D6418" s="369">
        <v>52.01</v>
      </c>
    </row>
    <row r="6419" spans="1:4" ht="13.5">
      <c r="A6419" s="202">
        <v>90408</v>
      </c>
      <c r="B6419" s="202" t="s">
        <v>4020</v>
      </c>
      <c r="C6419" s="202" t="s">
        <v>4</v>
      </c>
      <c r="D6419" s="369">
        <v>34.72</v>
      </c>
    </row>
    <row r="6420" spans="1:4" ht="13.5">
      <c r="A6420" s="202">
        <v>90409</v>
      </c>
      <c r="B6420" s="202" t="s">
        <v>4021</v>
      </c>
      <c r="C6420" s="202" t="s">
        <v>4</v>
      </c>
      <c r="D6420" s="369">
        <v>37</v>
      </c>
    </row>
    <row r="6421" spans="1:4" ht="13.5">
      <c r="A6421" s="202">
        <v>104203</v>
      </c>
      <c r="B6421" s="202" t="s">
        <v>18374</v>
      </c>
      <c r="C6421" s="202" t="s">
        <v>4</v>
      </c>
      <c r="D6421" s="369">
        <v>56.76</v>
      </c>
    </row>
    <row r="6422" spans="1:4" ht="13.5">
      <c r="A6422" s="202">
        <v>104204</v>
      </c>
      <c r="B6422" s="202" t="s">
        <v>18375</v>
      </c>
      <c r="C6422" s="202" t="s">
        <v>4</v>
      </c>
      <c r="D6422" s="369">
        <v>73.150000000000006</v>
      </c>
    </row>
    <row r="6423" spans="1:4" ht="13.5">
      <c r="A6423" s="202">
        <v>104205</v>
      </c>
      <c r="B6423" s="202" t="s">
        <v>18376</v>
      </c>
      <c r="C6423" s="202" t="s">
        <v>4</v>
      </c>
      <c r="D6423" s="369">
        <v>79.55</v>
      </c>
    </row>
    <row r="6424" spans="1:4" ht="13.5">
      <c r="A6424" s="202">
        <v>104206</v>
      </c>
      <c r="B6424" s="202" t="s">
        <v>18377</v>
      </c>
      <c r="C6424" s="202" t="s">
        <v>4</v>
      </c>
      <c r="D6424" s="369">
        <v>87.81</v>
      </c>
    </row>
    <row r="6425" spans="1:4" ht="13.5">
      <c r="A6425" s="202">
        <v>104207</v>
      </c>
      <c r="B6425" s="202" t="s">
        <v>18378</v>
      </c>
      <c r="C6425" s="202" t="s">
        <v>4</v>
      </c>
      <c r="D6425" s="369">
        <v>42.04</v>
      </c>
    </row>
    <row r="6426" spans="1:4" ht="13.5">
      <c r="A6426" s="202">
        <v>104208</v>
      </c>
      <c r="B6426" s="202" t="s">
        <v>18379</v>
      </c>
      <c r="C6426" s="202" t="s">
        <v>4</v>
      </c>
      <c r="D6426" s="369">
        <v>57.98</v>
      </c>
    </row>
    <row r="6427" spans="1:4" ht="13.5">
      <c r="A6427" s="202">
        <v>104209</v>
      </c>
      <c r="B6427" s="202" t="s">
        <v>18380</v>
      </c>
      <c r="C6427" s="202" t="s">
        <v>4</v>
      </c>
      <c r="D6427" s="369">
        <v>64.010000000000005</v>
      </c>
    </row>
    <row r="6428" spans="1:4" ht="13.5">
      <c r="A6428" s="202">
        <v>104210</v>
      </c>
      <c r="B6428" s="202" t="s">
        <v>18381</v>
      </c>
      <c r="C6428" s="202" t="s">
        <v>4</v>
      </c>
      <c r="D6428" s="369">
        <v>66.22</v>
      </c>
    </row>
    <row r="6429" spans="1:4" ht="13.5">
      <c r="A6429" s="202">
        <v>104211</v>
      </c>
      <c r="B6429" s="202" t="s">
        <v>18382</v>
      </c>
      <c r="C6429" s="202" t="s">
        <v>4</v>
      </c>
      <c r="D6429" s="369">
        <v>80.61</v>
      </c>
    </row>
    <row r="6430" spans="1:4" ht="13.5">
      <c r="A6430" s="202">
        <v>104212</v>
      </c>
      <c r="B6430" s="202" t="s">
        <v>18383</v>
      </c>
      <c r="C6430" s="202" t="s">
        <v>4</v>
      </c>
      <c r="D6430" s="369">
        <v>96.61</v>
      </c>
    </row>
    <row r="6431" spans="1:4" ht="13.5">
      <c r="A6431" s="202">
        <v>104213</v>
      </c>
      <c r="B6431" s="202" t="s">
        <v>18384</v>
      </c>
      <c r="C6431" s="202" t="s">
        <v>4</v>
      </c>
      <c r="D6431" s="369">
        <v>102.65</v>
      </c>
    </row>
    <row r="6432" spans="1:4" ht="13.5">
      <c r="A6432" s="202">
        <v>104214</v>
      </c>
      <c r="B6432" s="202" t="s">
        <v>18385</v>
      </c>
      <c r="C6432" s="202" t="s">
        <v>4</v>
      </c>
      <c r="D6432" s="369">
        <v>122.71</v>
      </c>
    </row>
    <row r="6433" spans="1:4" ht="13.5">
      <c r="A6433" s="202">
        <v>104215</v>
      </c>
      <c r="B6433" s="202" t="s">
        <v>18386</v>
      </c>
      <c r="C6433" s="202" t="s">
        <v>4</v>
      </c>
      <c r="D6433" s="369">
        <v>74.92</v>
      </c>
    </row>
    <row r="6434" spans="1:4" ht="13.5">
      <c r="A6434" s="202">
        <v>104216</v>
      </c>
      <c r="B6434" s="202" t="s">
        <v>18387</v>
      </c>
      <c r="C6434" s="202" t="s">
        <v>4</v>
      </c>
      <c r="D6434" s="369">
        <v>90.61</v>
      </c>
    </row>
    <row r="6435" spans="1:4" ht="13.5">
      <c r="A6435" s="202">
        <v>104217</v>
      </c>
      <c r="B6435" s="202" t="s">
        <v>18388</v>
      </c>
      <c r="C6435" s="202" t="s">
        <v>4</v>
      </c>
      <c r="D6435" s="369">
        <v>49.07</v>
      </c>
    </row>
    <row r="6436" spans="1:4" ht="13.5">
      <c r="A6436" s="202">
        <v>104218</v>
      </c>
      <c r="B6436" s="202" t="s">
        <v>18389</v>
      </c>
      <c r="C6436" s="202" t="s">
        <v>4</v>
      </c>
      <c r="D6436" s="369">
        <v>52.43</v>
      </c>
    </row>
    <row r="6437" spans="1:4" ht="13.5">
      <c r="A6437" s="202">
        <v>104219</v>
      </c>
      <c r="B6437" s="202" t="s">
        <v>18390</v>
      </c>
      <c r="C6437" s="202" t="s">
        <v>4</v>
      </c>
      <c r="D6437" s="369">
        <v>80.22</v>
      </c>
    </row>
    <row r="6438" spans="1:4" ht="13.5">
      <c r="A6438" s="202">
        <v>104220</v>
      </c>
      <c r="B6438" s="202" t="s">
        <v>18391</v>
      </c>
      <c r="C6438" s="202" t="s">
        <v>4</v>
      </c>
      <c r="D6438" s="369">
        <v>52.77</v>
      </c>
    </row>
    <row r="6439" spans="1:4" ht="13.5">
      <c r="A6439" s="202">
        <v>104221</v>
      </c>
      <c r="B6439" s="202" t="s">
        <v>18392</v>
      </c>
      <c r="C6439" s="202" t="s">
        <v>4</v>
      </c>
      <c r="D6439" s="369">
        <v>63.01</v>
      </c>
    </row>
    <row r="6440" spans="1:4" ht="13.5">
      <c r="A6440" s="202">
        <v>104222</v>
      </c>
      <c r="B6440" s="202" t="s">
        <v>18393</v>
      </c>
      <c r="C6440" s="202" t="s">
        <v>4</v>
      </c>
      <c r="D6440" s="369">
        <v>67.510000000000005</v>
      </c>
    </row>
    <row r="6441" spans="1:4" ht="13.5">
      <c r="A6441" s="202">
        <v>104223</v>
      </c>
      <c r="B6441" s="202" t="s">
        <v>18394</v>
      </c>
      <c r="C6441" s="202" t="s">
        <v>4</v>
      </c>
      <c r="D6441" s="369">
        <v>104.9</v>
      </c>
    </row>
    <row r="6442" spans="1:4" ht="13.5">
      <c r="A6442" s="202">
        <v>104224</v>
      </c>
      <c r="B6442" s="202" t="s">
        <v>18395</v>
      </c>
      <c r="C6442" s="202" t="s">
        <v>4</v>
      </c>
      <c r="D6442" s="369">
        <v>67.94</v>
      </c>
    </row>
    <row r="6443" spans="1:4" ht="13.5">
      <c r="A6443" s="202">
        <v>104225</v>
      </c>
      <c r="B6443" s="202" t="s">
        <v>18396</v>
      </c>
      <c r="C6443" s="202" t="s">
        <v>4</v>
      </c>
      <c r="D6443" s="369">
        <v>68.73</v>
      </c>
    </row>
    <row r="6444" spans="1:4" ht="13.5">
      <c r="A6444" s="202">
        <v>104226</v>
      </c>
      <c r="B6444" s="202" t="s">
        <v>18397</v>
      </c>
      <c r="C6444" s="202" t="s">
        <v>4</v>
      </c>
      <c r="D6444" s="369">
        <v>74.38</v>
      </c>
    </row>
    <row r="6445" spans="1:4" ht="13.5">
      <c r="A6445" s="202">
        <v>104227</v>
      </c>
      <c r="B6445" s="202" t="s">
        <v>18398</v>
      </c>
      <c r="C6445" s="202" t="s">
        <v>4</v>
      </c>
      <c r="D6445" s="369">
        <v>122.13</v>
      </c>
    </row>
    <row r="6446" spans="1:4" ht="13.5">
      <c r="A6446" s="202">
        <v>104228</v>
      </c>
      <c r="B6446" s="202" t="s">
        <v>18399</v>
      </c>
      <c r="C6446" s="202" t="s">
        <v>4</v>
      </c>
      <c r="D6446" s="369">
        <v>74.34</v>
      </c>
    </row>
    <row r="6447" spans="1:4" ht="13.5">
      <c r="A6447" s="202">
        <v>104229</v>
      </c>
      <c r="B6447" s="202" t="s">
        <v>18400</v>
      </c>
      <c r="C6447" s="202" t="s">
        <v>4</v>
      </c>
      <c r="D6447" s="369">
        <v>80.930000000000007</v>
      </c>
    </row>
    <row r="6448" spans="1:4" ht="13.5">
      <c r="A6448" s="202">
        <v>104230</v>
      </c>
      <c r="B6448" s="202" t="s">
        <v>18401</v>
      </c>
      <c r="C6448" s="202" t="s">
        <v>4</v>
      </c>
      <c r="D6448" s="369">
        <v>87.16</v>
      </c>
    </row>
    <row r="6449" spans="1:4" ht="13.5">
      <c r="A6449" s="202">
        <v>104231</v>
      </c>
      <c r="B6449" s="202" t="s">
        <v>18402</v>
      </c>
      <c r="C6449" s="202" t="s">
        <v>4</v>
      </c>
      <c r="D6449" s="369">
        <v>134.57</v>
      </c>
    </row>
    <row r="6450" spans="1:4" ht="13.5">
      <c r="A6450" s="202">
        <v>104232</v>
      </c>
      <c r="B6450" s="202" t="s">
        <v>18403</v>
      </c>
      <c r="C6450" s="202" t="s">
        <v>4</v>
      </c>
      <c r="D6450" s="369">
        <v>82.09</v>
      </c>
    </row>
    <row r="6451" spans="1:4" ht="13.5">
      <c r="A6451" s="202">
        <v>104233</v>
      </c>
      <c r="B6451" s="202" t="s">
        <v>18404</v>
      </c>
      <c r="C6451" s="202" t="s">
        <v>4</v>
      </c>
      <c r="D6451" s="369">
        <v>36.76</v>
      </c>
    </row>
    <row r="6452" spans="1:4" ht="13.5">
      <c r="A6452" s="202">
        <v>104234</v>
      </c>
      <c r="B6452" s="202" t="s">
        <v>18405</v>
      </c>
      <c r="C6452" s="202" t="s">
        <v>4</v>
      </c>
      <c r="D6452" s="369">
        <v>39.9</v>
      </c>
    </row>
    <row r="6453" spans="1:4" ht="13.5">
      <c r="A6453" s="202">
        <v>104235</v>
      </c>
      <c r="B6453" s="202" t="s">
        <v>18406</v>
      </c>
      <c r="C6453" s="202" t="s">
        <v>4</v>
      </c>
      <c r="D6453" s="369">
        <v>66.61</v>
      </c>
    </row>
    <row r="6454" spans="1:4" ht="13.5">
      <c r="A6454" s="202">
        <v>104236</v>
      </c>
      <c r="B6454" s="202" t="s">
        <v>18407</v>
      </c>
      <c r="C6454" s="202" t="s">
        <v>4</v>
      </c>
      <c r="D6454" s="369">
        <v>39.590000000000003</v>
      </c>
    </row>
    <row r="6455" spans="1:4" ht="13.5">
      <c r="A6455" s="202">
        <v>104237</v>
      </c>
      <c r="B6455" s="202" t="s">
        <v>18408</v>
      </c>
      <c r="C6455" s="202" t="s">
        <v>4</v>
      </c>
      <c r="D6455" s="369">
        <v>50.37</v>
      </c>
    </row>
    <row r="6456" spans="1:4" ht="13.5">
      <c r="A6456" s="202">
        <v>104238</v>
      </c>
      <c r="B6456" s="202" t="s">
        <v>18409</v>
      </c>
      <c r="C6456" s="202" t="s">
        <v>4</v>
      </c>
      <c r="D6456" s="369">
        <v>54.58</v>
      </c>
    </row>
    <row r="6457" spans="1:4" ht="13.5">
      <c r="A6457" s="202">
        <v>104239</v>
      </c>
      <c r="B6457" s="202" t="s">
        <v>18410</v>
      </c>
      <c r="C6457" s="202" t="s">
        <v>4</v>
      </c>
      <c r="D6457" s="369">
        <v>90.23</v>
      </c>
    </row>
    <row r="6458" spans="1:4" ht="13.5">
      <c r="A6458" s="202">
        <v>104240</v>
      </c>
      <c r="B6458" s="202" t="s">
        <v>18411</v>
      </c>
      <c r="C6458" s="202" t="s">
        <v>4</v>
      </c>
      <c r="D6458" s="369">
        <v>54.43</v>
      </c>
    </row>
    <row r="6459" spans="1:4" ht="13.5">
      <c r="A6459" s="202">
        <v>104241</v>
      </c>
      <c r="B6459" s="202" t="s">
        <v>18412</v>
      </c>
      <c r="C6459" s="202" t="s">
        <v>4</v>
      </c>
      <c r="D6459" s="369">
        <v>55.72</v>
      </c>
    </row>
    <row r="6460" spans="1:4" ht="13.5">
      <c r="A6460" s="202">
        <v>104242</v>
      </c>
      <c r="B6460" s="202" t="s">
        <v>18413</v>
      </c>
      <c r="C6460" s="202" t="s">
        <v>4</v>
      </c>
      <c r="D6460" s="369">
        <v>61</v>
      </c>
    </row>
    <row r="6461" spans="1:4" ht="13.5">
      <c r="A6461" s="202">
        <v>104243</v>
      </c>
      <c r="B6461" s="202" t="s">
        <v>18414</v>
      </c>
      <c r="C6461" s="202" t="s">
        <v>4</v>
      </c>
      <c r="D6461" s="369">
        <v>106.33</v>
      </c>
    </row>
    <row r="6462" spans="1:4" ht="13.5">
      <c r="A6462" s="202">
        <v>104244</v>
      </c>
      <c r="B6462" s="202" t="s">
        <v>18415</v>
      </c>
      <c r="C6462" s="202" t="s">
        <v>4</v>
      </c>
      <c r="D6462" s="369">
        <v>60.47</v>
      </c>
    </row>
    <row r="6463" spans="1:4" ht="13.5">
      <c r="A6463" s="202">
        <v>104245</v>
      </c>
      <c r="B6463" s="202" t="s">
        <v>18416</v>
      </c>
      <c r="C6463" s="202" t="s">
        <v>4</v>
      </c>
      <c r="D6463" s="369">
        <v>60.73</v>
      </c>
    </row>
    <row r="6464" spans="1:4" ht="13.5">
      <c r="A6464" s="202">
        <v>104246</v>
      </c>
      <c r="B6464" s="202" t="s">
        <v>18417</v>
      </c>
      <c r="C6464" s="202" t="s">
        <v>4</v>
      </c>
      <c r="D6464" s="369">
        <v>66.55</v>
      </c>
    </row>
    <row r="6465" spans="1:4" ht="13.5">
      <c r="A6465" s="202">
        <v>104247</v>
      </c>
      <c r="B6465" s="202" t="s">
        <v>18418</v>
      </c>
      <c r="C6465" s="202" t="s">
        <v>4</v>
      </c>
      <c r="D6465" s="369">
        <v>113.8</v>
      </c>
    </row>
    <row r="6466" spans="1:4" ht="13.5">
      <c r="A6466" s="202">
        <v>104248</v>
      </c>
      <c r="B6466" s="202" t="s">
        <v>18419</v>
      </c>
      <c r="C6466" s="202" t="s">
        <v>4</v>
      </c>
      <c r="D6466" s="369">
        <v>62.8</v>
      </c>
    </row>
    <row r="6467" spans="1:4" ht="13.5">
      <c r="A6467" s="202">
        <v>104249</v>
      </c>
      <c r="B6467" s="202" t="s">
        <v>18420</v>
      </c>
      <c r="C6467" s="202" t="s">
        <v>4</v>
      </c>
      <c r="D6467" s="369">
        <v>68.17</v>
      </c>
    </row>
    <row r="6468" spans="1:4" ht="13.5">
      <c r="A6468" s="202">
        <v>104250</v>
      </c>
      <c r="B6468" s="202" t="s">
        <v>18421</v>
      </c>
      <c r="C6468" s="202" t="s">
        <v>4</v>
      </c>
      <c r="D6468" s="369">
        <v>71.31</v>
      </c>
    </row>
    <row r="6469" spans="1:4" ht="13.5">
      <c r="A6469" s="202">
        <v>104251</v>
      </c>
      <c r="B6469" s="202" t="s">
        <v>18422</v>
      </c>
      <c r="C6469" s="202" t="s">
        <v>4</v>
      </c>
      <c r="D6469" s="369">
        <v>94.94</v>
      </c>
    </row>
    <row r="6470" spans="1:4" ht="13.5">
      <c r="A6470" s="202">
        <v>104252</v>
      </c>
      <c r="B6470" s="202" t="s">
        <v>18423</v>
      </c>
      <c r="C6470" s="202" t="s">
        <v>4</v>
      </c>
      <c r="D6470" s="369">
        <v>73.41</v>
      </c>
    </row>
    <row r="6471" spans="1:4" ht="13.5">
      <c r="A6471" s="202">
        <v>104253</v>
      </c>
      <c r="B6471" s="202" t="s">
        <v>18424</v>
      </c>
      <c r="C6471" s="202" t="s">
        <v>4</v>
      </c>
      <c r="D6471" s="369">
        <v>81.77</v>
      </c>
    </row>
    <row r="6472" spans="1:4" ht="13.5">
      <c r="A6472" s="202">
        <v>104254</v>
      </c>
      <c r="B6472" s="202" t="s">
        <v>18425</v>
      </c>
      <c r="C6472" s="202" t="s">
        <v>4</v>
      </c>
      <c r="D6472" s="369">
        <v>85.98</v>
      </c>
    </row>
    <row r="6473" spans="1:4" ht="13.5">
      <c r="A6473" s="202">
        <v>104255</v>
      </c>
      <c r="B6473" s="202" t="s">
        <v>18426</v>
      </c>
      <c r="C6473" s="202" t="s">
        <v>4</v>
      </c>
      <c r="D6473" s="369">
        <v>118.57</v>
      </c>
    </row>
    <row r="6474" spans="1:4" ht="13.5">
      <c r="A6474" s="202">
        <v>104256</v>
      </c>
      <c r="B6474" s="202" t="s">
        <v>18427</v>
      </c>
      <c r="C6474" s="202" t="s">
        <v>4</v>
      </c>
      <c r="D6474" s="369">
        <v>88.27</v>
      </c>
    </row>
    <row r="6475" spans="1:4" ht="13.5">
      <c r="A6475" s="202">
        <v>104257</v>
      </c>
      <c r="B6475" s="202" t="s">
        <v>18428</v>
      </c>
      <c r="C6475" s="202" t="s">
        <v>4</v>
      </c>
      <c r="D6475" s="369">
        <v>87.12</v>
      </c>
    </row>
    <row r="6476" spans="1:4" ht="13.5">
      <c r="A6476" s="202">
        <v>104258</v>
      </c>
      <c r="B6476" s="202" t="s">
        <v>18429</v>
      </c>
      <c r="C6476" s="202" t="s">
        <v>4</v>
      </c>
      <c r="D6476" s="369">
        <v>92.4</v>
      </c>
    </row>
    <row r="6477" spans="1:4" ht="13.5">
      <c r="A6477" s="202">
        <v>104259</v>
      </c>
      <c r="B6477" s="202" t="s">
        <v>18430</v>
      </c>
      <c r="C6477" s="202" t="s">
        <v>4</v>
      </c>
      <c r="D6477" s="369">
        <v>134.66999999999999</v>
      </c>
    </row>
    <row r="6478" spans="1:4" ht="13.5">
      <c r="A6478" s="202">
        <v>104260</v>
      </c>
      <c r="B6478" s="202" t="s">
        <v>18431</v>
      </c>
      <c r="C6478" s="202" t="s">
        <v>4</v>
      </c>
      <c r="D6478" s="369">
        <v>94.3</v>
      </c>
    </row>
    <row r="6479" spans="1:4" ht="13.5">
      <c r="A6479" s="202">
        <v>104261</v>
      </c>
      <c r="B6479" s="202" t="s">
        <v>18432</v>
      </c>
      <c r="C6479" s="202" t="s">
        <v>4</v>
      </c>
      <c r="D6479" s="369">
        <v>113.11</v>
      </c>
    </row>
    <row r="6480" spans="1:4" ht="13.5">
      <c r="A6480" s="202">
        <v>104262</v>
      </c>
      <c r="B6480" s="202" t="s">
        <v>18433</v>
      </c>
      <c r="C6480" s="202" t="s">
        <v>4</v>
      </c>
      <c r="D6480" s="369">
        <v>118.93</v>
      </c>
    </row>
    <row r="6481" spans="1:4" ht="13.5">
      <c r="A6481" s="202">
        <v>104263</v>
      </c>
      <c r="B6481" s="202" t="s">
        <v>18434</v>
      </c>
      <c r="C6481" s="202" t="s">
        <v>4</v>
      </c>
      <c r="D6481" s="369">
        <v>155.59</v>
      </c>
    </row>
    <row r="6482" spans="1:4" ht="13.5">
      <c r="A6482" s="202">
        <v>104264</v>
      </c>
      <c r="B6482" s="202" t="s">
        <v>18435</v>
      </c>
      <c r="C6482" s="202" t="s">
        <v>4</v>
      </c>
      <c r="D6482" s="369">
        <v>112.41</v>
      </c>
    </row>
    <row r="6483" spans="1:4" ht="13.5">
      <c r="A6483" s="202">
        <v>104627</v>
      </c>
      <c r="B6483" s="202" t="s">
        <v>19719</v>
      </c>
      <c r="C6483" s="202" t="s">
        <v>4</v>
      </c>
      <c r="D6483" s="369">
        <v>17.510000000000002</v>
      </c>
    </row>
    <row r="6484" spans="1:4" ht="13.5">
      <c r="A6484" s="202">
        <v>104628</v>
      </c>
      <c r="B6484" s="202" t="s">
        <v>19720</v>
      </c>
      <c r="C6484" s="202" t="s">
        <v>4</v>
      </c>
      <c r="D6484" s="369">
        <v>26.31</v>
      </c>
    </row>
    <row r="6485" spans="1:4" ht="13.5">
      <c r="A6485" s="202">
        <v>104629</v>
      </c>
      <c r="B6485" s="202" t="s">
        <v>19721</v>
      </c>
      <c r="C6485" s="202" t="s">
        <v>4</v>
      </c>
      <c r="D6485" s="369">
        <v>31.36</v>
      </c>
    </row>
    <row r="6486" spans="1:4" ht="13.5">
      <c r="A6486" s="202">
        <v>104630</v>
      </c>
      <c r="B6486" s="202" t="s">
        <v>19722</v>
      </c>
      <c r="C6486" s="202" t="s">
        <v>4</v>
      </c>
      <c r="D6486" s="369">
        <v>27.86</v>
      </c>
    </row>
    <row r="6487" spans="1:4" ht="13.5">
      <c r="A6487" s="202">
        <v>104631</v>
      </c>
      <c r="B6487" s="202" t="s">
        <v>19723</v>
      </c>
      <c r="C6487" s="202" t="s">
        <v>4</v>
      </c>
      <c r="D6487" s="369">
        <v>36.65</v>
      </c>
    </row>
    <row r="6488" spans="1:4" ht="13.5">
      <c r="A6488" s="202">
        <v>104632</v>
      </c>
      <c r="B6488" s="202" t="s">
        <v>19724</v>
      </c>
      <c r="C6488" s="202" t="s">
        <v>4</v>
      </c>
      <c r="D6488" s="369">
        <v>41.71</v>
      </c>
    </row>
    <row r="6489" spans="1:4" ht="13.5">
      <c r="A6489" s="202">
        <v>104633</v>
      </c>
      <c r="B6489" s="202" t="s">
        <v>19725</v>
      </c>
      <c r="C6489" s="202" t="s">
        <v>4</v>
      </c>
      <c r="D6489" s="369">
        <v>23.42</v>
      </c>
    </row>
    <row r="6490" spans="1:4" ht="13.5">
      <c r="A6490" s="202">
        <v>104634</v>
      </c>
      <c r="B6490" s="202" t="s">
        <v>19726</v>
      </c>
      <c r="C6490" s="202" t="s">
        <v>4</v>
      </c>
      <c r="D6490" s="369">
        <v>35.1</v>
      </c>
    </row>
    <row r="6491" spans="1:4" ht="13.5">
      <c r="A6491" s="202">
        <v>104635</v>
      </c>
      <c r="B6491" s="202" t="s">
        <v>19727</v>
      </c>
      <c r="C6491" s="202" t="s">
        <v>4</v>
      </c>
      <c r="D6491" s="369">
        <v>47.34</v>
      </c>
    </row>
    <row r="6492" spans="1:4" ht="13.5">
      <c r="A6492" s="202">
        <v>104636</v>
      </c>
      <c r="B6492" s="202" t="s">
        <v>19728</v>
      </c>
      <c r="C6492" s="202" t="s">
        <v>4</v>
      </c>
      <c r="D6492" s="369">
        <v>55.46</v>
      </c>
    </row>
    <row r="6493" spans="1:4" ht="13.5">
      <c r="A6493" s="202">
        <v>87244</v>
      </c>
      <c r="B6493" s="202" t="s">
        <v>19729</v>
      </c>
      <c r="C6493" s="202" t="s">
        <v>4</v>
      </c>
      <c r="D6493" s="369">
        <v>220.23</v>
      </c>
    </row>
    <row r="6494" spans="1:4" ht="13.5">
      <c r="A6494" s="202">
        <v>87245</v>
      </c>
      <c r="B6494" s="202" t="s">
        <v>19730</v>
      </c>
      <c r="C6494" s="202" t="s">
        <v>4</v>
      </c>
      <c r="D6494" s="369">
        <v>263.12</v>
      </c>
    </row>
    <row r="6495" spans="1:4" ht="13.5">
      <c r="A6495" s="202">
        <v>87265</v>
      </c>
      <c r="B6495" s="202" t="s">
        <v>19731</v>
      </c>
      <c r="C6495" s="202" t="s">
        <v>4</v>
      </c>
      <c r="D6495" s="369">
        <v>65.44</v>
      </c>
    </row>
    <row r="6496" spans="1:4" ht="13.5">
      <c r="A6496" s="202">
        <v>87267</v>
      </c>
      <c r="B6496" s="202" t="s">
        <v>19732</v>
      </c>
      <c r="C6496" s="202" t="s">
        <v>4</v>
      </c>
      <c r="D6496" s="369">
        <v>70.52</v>
      </c>
    </row>
    <row r="6497" spans="1:4" ht="13.5">
      <c r="A6497" s="202">
        <v>87269</v>
      </c>
      <c r="B6497" s="202" t="s">
        <v>19733</v>
      </c>
      <c r="C6497" s="202" t="s">
        <v>4</v>
      </c>
      <c r="D6497" s="369">
        <v>69.349999999999994</v>
      </c>
    </row>
    <row r="6498" spans="1:4" ht="13.5">
      <c r="A6498" s="202">
        <v>87271</v>
      </c>
      <c r="B6498" s="202" t="s">
        <v>19734</v>
      </c>
      <c r="C6498" s="202" t="s">
        <v>4</v>
      </c>
      <c r="D6498" s="369">
        <v>74.5</v>
      </c>
    </row>
    <row r="6499" spans="1:4" ht="13.5">
      <c r="A6499" s="202">
        <v>87273</v>
      </c>
      <c r="B6499" s="202" t="s">
        <v>19735</v>
      </c>
      <c r="C6499" s="202" t="s">
        <v>4</v>
      </c>
      <c r="D6499" s="369">
        <v>72.36</v>
      </c>
    </row>
    <row r="6500" spans="1:4" ht="13.5">
      <c r="A6500" s="202">
        <v>87275</v>
      </c>
      <c r="B6500" s="202" t="s">
        <v>19736</v>
      </c>
      <c r="C6500" s="202" t="s">
        <v>4</v>
      </c>
      <c r="D6500" s="369">
        <v>79.22</v>
      </c>
    </row>
    <row r="6501" spans="1:4" ht="13.5">
      <c r="A6501" s="202">
        <v>88788</v>
      </c>
      <c r="B6501" s="202" t="s">
        <v>19737</v>
      </c>
      <c r="C6501" s="202" t="s">
        <v>4</v>
      </c>
      <c r="D6501" s="369">
        <v>313.54000000000002</v>
      </c>
    </row>
    <row r="6502" spans="1:4" ht="13.5">
      <c r="A6502" s="202">
        <v>88789</v>
      </c>
      <c r="B6502" s="202" t="s">
        <v>19738</v>
      </c>
      <c r="C6502" s="202" t="s">
        <v>4</v>
      </c>
      <c r="D6502" s="369">
        <v>376.14</v>
      </c>
    </row>
    <row r="6503" spans="1:4" ht="13.5">
      <c r="A6503" s="202">
        <v>89045</v>
      </c>
      <c r="B6503" s="202" t="s">
        <v>5831</v>
      </c>
      <c r="C6503" s="202" t="s">
        <v>4</v>
      </c>
      <c r="D6503" s="369">
        <v>66.709999999999994</v>
      </c>
    </row>
    <row r="6504" spans="1:4" ht="13.5">
      <c r="A6504" s="202">
        <v>89170</v>
      </c>
      <c r="B6504" s="202" t="s">
        <v>7659</v>
      </c>
      <c r="C6504" s="202" t="s">
        <v>4</v>
      </c>
      <c r="D6504" s="369">
        <v>66.709999999999994</v>
      </c>
    </row>
    <row r="6505" spans="1:4" ht="13.5">
      <c r="A6505" s="202">
        <v>93393</v>
      </c>
      <c r="B6505" s="202" t="s">
        <v>19739</v>
      </c>
      <c r="C6505" s="202" t="s">
        <v>4</v>
      </c>
      <c r="D6505" s="369">
        <v>54.82</v>
      </c>
    </row>
    <row r="6506" spans="1:4" ht="13.5">
      <c r="A6506" s="202">
        <v>93395</v>
      </c>
      <c r="B6506" s="202" t="s">
        <v>19740</v>
      </c>
      <c r="C6506" s="202" t="s">
        <v>4</v>
      </c>
      <c r="D6506" s="369">
        <v>59.84</v>
      </c>
    </row>
    <row r="6507" spans="1:4" ht="13.5">
      <c r="A6507" s="202">
        <v>99195</v>
      </c>
      <c r="B6507" s="202" t="s">
        <v>19741</v>
      </c>
      <c r="C6507" s="202" t="s">
        <v>4</v>
      </c>
      <c r="D6507" s="369">
        <v>62.23</v>
      </c>
    </row>
    <row r="6508" spans="1:4" ht="13.5">
      <c r="A6508" s="202">
        <v>99198</v>
      </c>
      <c r="B6508" s="202" t="s">
        <v>19742</v>
      </c>
      <c r="C6508" s="202" t="s">
        <v>4</v>
      </c>
      <c r="D6508" s="369">
        <v>67.25</v>
      </c>
    </row>
    <row r="6509" spans="1:4" ht="13.5">
      <c r="A6509" s="202">
        <v>104611</v>
      </c>
      <c r="B6509" s="202" t="s">
        <v>19743</v>
      </c>
      <c r="C6509" s="202" t="s">
        <v>4</v>
      </c>
      <c r="D6509" s="369">
        <v>89.34</v>
      </c>
    </row>
    <row r="6510" spans="1:4" ht="13.5">
      <c r="A6510" s="202">
        <v>104612</v>
      </c>
      <c r="B6510" s="202" t="s">
        <v>19744</v>
      </c>
      <c r="C6510" s="202" t="s">
        <v>4</v>
      </c>
      <c r="D6510" s="369">
        <v>90.01</v>
      </c>
    </row>
    <row r="6511" spans="1:4" ht="13.5">
      <c r="A6511" s="202">
        <v>104613</v>
      </c>
      <c r="B6511" s="202" t="s">
        <v>19745</v>
      </c>
      <c r="C6511" s="202" t="s">
        <v>4</v>
      </c>
      <c r="D6511" s="369">
        <v>68.91</v>
      </c>
    </row>
    <row r="6512" spans="1:4" ht="13.5">
      <c r="A6512" s="202">
        <v>104614</v>
      </c>
      <c r="B6512" s="202" t="s">
        <v>19746</v>
      </c>
      <c r="C6512" s="202" t="s">
        <v>4</v>
      </c>
      <c r="D6512" s="369">
        <v>75.569999999999993</v>
      </c>
    </row>
    <row r="6513" spans="1:4" ht="13.5">
      <c r="A6513" s="202">
        <v>104615</v>
      </c>
      <c r="B6513" s="202" t="s">
        <v>19747</v>
      </c>
      <c r="C6513" s="202" t="s">
        <v>4</v>
      </c>
      <c r="D6513" s="369">
        <v>217.89</v>
      </c>
    </row>
    <row r="6514" spans="1:4" ht="13.5">
      <c r="A6514" s="202">
        <v>104616</v>
      </c>
      <c r="B6514" s="202" t="s">
        <v>19748</v>
      </c>
      <c r="C6514" s="202" t="s">
        <v>4</v>
      </c>
      <c r="D6514" s="369">
        <v>314.88</v>
      </c>
    </row>
    <row r="6515" spans="1:4" ht="13.5">
      <c r="A6515" s="202">
        <v>104617</v>
      </c>
      <c r="B6515" s="202" t="s">
        <v>19749</v>
      </c>
      <c r="C6515" s="202" t="s">
        <v>4</v>
      </c>
      <c r="D6515" s="369">
        <v>228.03</v>
      </c>
    </row>
    <row r="6516" spans="1:4" ht="13.5">
      <c r="A6516" s="202">
        <v>104618</v>
      </c>
      <c r="B6516" s="202" t="s">
        <v>19750</v>
      </c>
      <c r="C6516" s="202" t="s">
        <v>4</v>
      </c>
      <c r="D6516" s="369">
        <v>325.02</v>
      </c>
    </row>
    <row r="6517" spans="1:4" ht="13.5">
      <c r="A6517" s="202">
        <v>104619</v>
      </c>
      <c r="B6517" s="202" t="s">
        <v>19751</v>
      </c>
      <c r="C6517" s="202" t="s">
        <v>1</v>
      </c>
      <c r="D6517" s="369">
        <v>21.89</v>
      </c>
    </row>
    <row r="6518" spans="1:4" ht="13.5">
      <c r="A6518" s="202">
        <v>101965</v>
      </c>
      <c r="B6518" s="202" t="s">
        <v>6246</v>
      </c>
      <c r="C6518" s="202" t="s">
        <v>1</v>
      </c>
      <c r="D6518" s="369">
        <v>79.94</v>
      </c>
    </row>
    <row r="6519" spans="1:4" ht="13.5">
      <c r="A6519" s="202">
        <v>101966</v>
      </c>
      <c r="B6519" s="202" t="s">
        <v>6247</v>
      </c>
      <c r="C6519" s="202" t="s">
        <v>1</v>
      </c>
      <c r="D6519" s="369">
        <v>86.53</v>
      </c>
    </row>
    <row r="6520" spans="1:4" ht="13.5">
      <c r="A6520" s="202">
        <v>101979</v>
      </c>
      <c r="B6520" s="202" t="s">
        <v>6248</v>
      </c>
      <c r="C6520" s="202" t="s">
        <v>1</v>
      </c>
      <c r="D6520" s="369">
        <v>46.86</v>
      </c>
    </row>
    <row r="6521" spans="1:4" ht="13.5">
      <c r="A6521" s="202">
        <v>96112</v>
      </c>
      <c r="B6521" s="202" t="s">
        <v>19752</v>
      </c>
      <c r="C6521" s="202" t="s">
        <v>4</v>
      </c>
      <c r="D6521" s="369">
        <v>138.88999999999999</v>
      </c>
    </row>
    <row r="6522" spans="1:4" ht="13.5">
      <c r="A6522" s="202">
        <v>96122</v>
      </c>
      <c r="B6522" s="202" t="s">
        <v>19753</v>
      </c>
      <c r="C6522" s="202" t="s">
        <v>1</v>
      </c>
      <c r="D6522" s="369">
        <v>44.88</v>
      </c>
    </row>
    <row r="6523" spans="1:4" ht="13.5">
      <c r="A6523" s="202">
        <v>104756</v>
      </c>
      <c r="B6523" s="202" t="s">
        <v>19754</v>
      </c>
      <c r="C6523" s="202" t="s">
        <v>4</v>
      </c>
      <c r="D6523" s="369">
        <v>187.39</v>
      </c>
    </row>
    <row r="6524" spans="1:4" ht="13.5">
      <c r="A6524" s="202">
        <v>96109</v>
      </c>
      <c r="B6524" s="202" t="s">
        <v>19755</v>
      </c>
      <c r="C6524" s="202" t="s">
        <v>4</v>
      </c>
      <c r="D6524" s="369">
        <v>46.66</v>
      </c>
    </row>
    <row r="6525" spans="1:4" ht="13.5">
      <c r="A6525" s="202">
        <v>96110</v>
      </c>
      <c r="B6525" s="202" t="s">
        <v>19756</v>
      </c>
      <c r="C6525" s="202" t="s">
        <v>4</v>
      </c>
      <c r="D6525" s="369">
        <v>76</v>
      </c>
    </row>
    <row r="6526" spans="1:4" ht="13.5">
      <c r="A6526" s="202">
        <v>96113</v>
      </c>
      <c r="B6526" s="202" t="s">
        <v>19757</v>
      </c>
      <c r="C6526" s="202" t="s">
        <v>4</v>
      </c>
      <c r="D6526" s="369">
        <v>42.42</v>
      </c>
    </row>
    <row r="6527" spans="1:4" ht="13.5">
      <c r="A6527" s="202">
        <v>96114</v>
      </c>
      <c r="B6527" s="202" t="s">
        <v>19758</v>
      </c>
      <c r="C6527" s="202" t="s">
        <v>4</v>
      </c>
      <c r="D6527" s="369">
        <v>76.349999999999994</v>
      </c>
    </row>
    <row r="6528" spans="1:4" ht="13.5">
      <c r="A6528" s="202">
        <v>96120</v>
      </c>
      <c r="B6528" s="202" t="s">
        <v>19759</v>
      </c>
      <c r="C6528" s="202" t="s">
        <v>1</v>
      </c>
      <c r="D6528" s="369">
        <v>2.79</v>
      </c>
    </row>
    <row r="6529" spans="1:4" ht="13.5">
      <c r="A6529" s="202">
        <v>96123</v>
      </c>
      <c r="B6529" s="202" t="s">
        <v>19760</v>
      </c>
      <c r="C6529" s="202" t="s">
        <v>1</v>
      </c>
      <c r="D6529" s="369">
        <v>29.01</v>
      </c>
    </row>
    <row r="6530" spans="1:4" ht="13.5">
      <c r="A6530" s="202">
        <v>99054</v>
      </c>
      <c r="B6530" s="202" t="s">
        <v>19761</v>
      </c>
      <c r="C6530" s="202" t="s">
        <v>4</v>
      </c>
      <c r="D6530" s="369">
        <v>52.93</v>
      </c>
    </row>
    <row r="6531" spans="1:4" ht="13.5">
      <c r="A6531" s="202">
        <v>96111</v>
      </c>
      <c r="B6531" s="202" t="s">
        <v>19762</v>
      </c>
      <c r="C6531" s="202" t="s">
        <v>4</v>
      </c>
      <c r="D6531" s="369">
        <v>61.5</v>
      </c>
    </row>
    <row r="6532" spans="1:4" ht="13.5">
      <c r="A6532" s="202">
        <v>96116</v>
      </c>
      <c r="B6532" s="202" t="s">
        <v>19763</v>
      </c>
      <c r="C6532" s="202" t="s">
        <v>4</v>
      </c>
      <c r="D6532" s="369">
        <v>63.24</v>
      </c>
    </row>
    <row r="6533" spans="1:4" ht="13.5">
      <c r="A6533" s="202">
        <v>96121</v>
      </c>
      <c r="B6533" s="202" t="s">
        <v>19764</v>
      </c>
      <c r="C6533" s="202" t="s">
        <v>1</v>
      </c>
      <c r="D6533" s="369">
        <v>12.13</v>
      </c>
    </row>
    <row r="6534" spans="1:4" ht="13.5">
      <c r="A6534" s="202">
        <v>96485</v>
      </c>
      <c r="B6534" s="202" t="s">
        <v>19765</v>
      </c>
      <c r="C6534" s="202" t="s">
        <v>4</v>
      </c>
      <c r="D6534" s="369">
        <v>70.430000000000007</v>
      </c>
    </row>
    <row r="6535" spans="1:4" ht="13.5">
      <c r="A6535" s="202">
        <v>96486</v>
      </c>
      <c r="B6535" s="202" t="s">
        <v>19766</v>
      </c>
      <c r="C6535" s="202" t="s">
        <v>4</v>
      </c>
      <c r="D6535" s="369">
        <v>72.17</v>
      </c>
    </row>
    <row r="6536" spans="1:4" ht="13.5">
      <c r="A6536" s="202">
        <v>91515</v>
      </c>
      <c r="B6536" s="202" t="s">
        <v>18436</v>
      </c>
      <c r="C6536" s="202" t="s">
        <v>4</v>
      </c>
      <c r="D6536" s="369">
        <v>6.23</v>
      </c>
    </row>
    <row r="6537" spans="1:4" ht="13.5">
      <c r="A6537" s="202">
        <v>91519</v>
      </c>
      <c r="B6537" s="202" t="s">
        <v>18437</v>
      </c>
      <c r="C6537" s="202" t="s">
        <v>4</v>
      </c>
      <c r="D6537" s="369">
        <v>8.3800000000000008</v>
      </c>
    </row>
    <row r="6538" spans="1:4" ht="13.5">
      <c r="A6538" s="202">
        <v>91520</v>
      </c>
      <c r="B6538" s="202" t="s">
        <v>18438</v>
      </c>
      <c r="C6538" s="202" t="s">
        <v>4</v>
      </c>
      <c r="D6538" s="369">
        <v>2.33</v>
      </c>
    </row>
    <row r="6539" spans="1:4" ht="13.5">
      <c r="A6539" s="202">
        <v>91522</v>
      </c>
      <c r="B6539" s="202" t="s">
        <v>18439</v>
      </c>
      <c r="C6539" s="202" t="s">
        <v>4</v>
      </c>
      <c r="D6539" s="369">
        <v>3.22</v>
      </c>
    </row>
    <row r="6540" spans="1:4" ht="13.5">
      <c r="A6540" s="202">
        <v>91525</v>
      </c>
      <c r="B6540" s="202" t="s">
        <v>18440</v>
      </c>
      <c r="C6540" s="202" t="s">
        <v>4</v>
      </c>
      <c r="D6540" s="369">
        <v>7.34</v>
      </c>
    </row>
    <row r="6541" spans="1:4" ht="13.5">
      <c r="A6541" s="202">
        <v>104412</v>
      </c>
      <c r="B6541" s="202" t="s">
        <v>18441</v>
      </c>
      <c r="C6541" s="202" t="s">
        <v>4</v>
      </c>
      <c r="D6541" s="369">
        <v>2.88</v>
      </c>
    </row>
    <row r="6542" spans="1:4" ht="13.5">
      <c r="A6542" s="202">
        <v>104413</v>
      </c>
      <c r="B6542" s="202" t="s">
        <v>18442</v>
      </c>
      <c r="C6542" s="202" t="s">
        <v>4</v>
      </c>
      <c r="D6542" s="369">
        <v>5.08</v>
      </c>
    </row>
    <row r="6543" spans="1:4" ht="13.5">
      <c r="A6543" s="202">
        <v>104414</v>
      </c>
      <c r="B6543" s="202" t="s">
        <v>18443</v>
      </c>
      <c r="C6543" s="202" t="s">
        <v>4</v>
      </c>
      <c r="D6543" s="369">
        <v>6.58</v>
      </c>
    </row>
    <row r="6544" spans="1:4" ht="13.5">
      <c r="A6544" s="202">
        <v>104415</v>
      </c>
      <c r="B6544" s="202" t="s">
        <v>18444</v>
      </c>
      <c r="C6544" s="202" t="s">
        <v>4</v>
      </c>
      <c r="D6544" s="369">
        <v>11.5</v>
      </c>
    </row>
    <row r="6545" spans="1:4" ht="13.5">
      <c r="A6545" s="202">
        <v>104416</v>
      </c>
      <c r="B6545" s="202" t="s">
        <v>18445</v>
      </c>
      <c r="C6545" s="202" t="s">
        <v>4</v>
      </c>
      <c r="D6545" s="369">
        <v>1.98</v>
      </c>
    </row>
    <row r="6546" spans="1:4" ht="13.5">
      <c r="A6546" s="202">
        <v>104417</v>
      </c>
      <c r="B6546" s="202" t="s">
        <v>18446</v>
      </c>
      <c r="C6546" s="202" t="s">
        <v>4</v>
      </c>
      <c r="D6546" s="369">
        <v>4.1900000000000004</v>
      </c>
    </row>
    <row r="6547" spans="1:4" ht="13.5">
      <c r="A6547" s="202">
        <v>104418</v>
      </c>
      <c r="B6547" s="202" t="s">
        <v>18447</v>
      </c>
      <c r="C6547" s="202" t="s">
        <v>4</v>
      </c>
      <c r="D6547" s="369">
        <v>2.7</v>
      </c>
    </row>
    <row r="6548" spans="1:4" ht="13.5">
      <c r="A6548" s="202">
        <v>104419</v>
      </c>
      <c r="B6548" s="202" t="s">
        <v>18448</v>
      </c>
      <c r="C6548" s="202" t="s">
        <v>4</v>
      </c>
      <c r="D6548" s="369">
        <v>11.21</v>
      </c>
    </row>
    <row r="6549" spans="1:4" ht="13.5">
      <c r="A6549" s="202">
        <v>104420</v>
      </c>
      <c r="B6549" s="202" t="s">
        <v>18449</v>
      </c>
      <c r="C6549" s="202" t="s">
        <v>4</v>
      </c>
      <c r="D6549" s="369">
        <v>10.11</v>
      </c>
    </row>
    <row r="6550" spans="1:4" ht="13.5">
      <c r="A6550" s="202">
        <v>104421</v>
      </c>
      <c r="B6550" s="202" t="s">
        <v>18450</v>
      </c>
      <c r="C6550" s="202" t="s">
        <v>4</v>
      </c>
      <c r="D6550" s="369">
        <v>14.06</v>
      </c>
    </row>
    <row r="6551" spans="1:4" ht="13.5">
      <c r="A6551" s="202">
        <v>104422</v>
      </c>
      <c r="B6551" s="202" t="s">
        <v>18451</v>
      </c>
      <c r="C6551" s="202" t="s">
        <v>4</v>
      </c>
      <c r="D6551" s="369">
        <v>8.15</v>
      </c>
    </row>
    <row r="6552" spans="1:4" ht="13.5">
      <c r="A6552" s="202">
        <v>104423</v>
      </c>
      <c r="B6552" s="202" t="s">
        <v>18452</v>
      </c>
      <c r="C6552" s="202" t="s">
        <v>4</v>
      </c>
      <c r="D6552" s="369">
        <v>22.46</v>
      </c>
    </row>
    <row r="6553" spans="1:4" ht="13.5">
      <c r="A6553" s="202">
        <v>104424</v>
      </c>
      <c r="B6553" s="202" t="s">
        <v>18453</v>
      </c>
      <c r="C6553" s="202" t="s">
        <v>4</v>
      </c>
      <c r="D6553" s="369">
        <v>20.67</v>
      </c>
    </row>
    <row r="6554" spans="1:4" ht="13.5">
      <c r="A6554" s="202">
        <v>104425</v>
      </c>
      <c r="B6554" s="202" t="s">
        <v>18454</v>
      </c>
      <c r="C6554" s="202" t="s">
        <v>4</v>
      </c>
      <c r="D6554" s="369">
        <v>17.71</v>
      </c>
    </row>
    <row r="6555" spans="1:4" ht="13.5">
      <c r="A6555" s="202">
        <v>87280</v>
      </c>
      <c r="B6555" s="202" t="s">
        <v>4022</v>
      </c>
      <c r="C6555" s="202" t="s">
        <v>7</v>
      </c>
      <c r="D6555" s="369">
        <v>400.18</v>
      </c>
    </row>
    <row r="6556" spans="1:4" ht="13.5">
      <c r="A6556" s="202">
        <v>87281</v>
      </c>
      <c r="B6556" s="202" t="s">
        <v>4023</v>
      </c>
      <c r="C6556" s="202" t="s">
        <v>7</v>
      </c>
      <c r="D6556" s="369">
        <v>386.89</v>
      </c>
    </row>
    <row r="6557" spans="1:4" ht="13.5">
      <c r="A6557" s="202">
        <v>87283</v>
      </c>
      <c r="B6557" s="202" t="s">
        <v>4024</v>
      </c>
      <c r="C6557" s="202" t="s">
        <v>7</v>
      </c>
      <c r="D6557" s="369">
        <v>411.81</v>
      </c>
    </row>
    <row r="6558" spans="1:4" ht="13.5">
      <c r="A6558" s="202">
        <v>87284</v>
      </c>
      <c r="B6558" s="202" t="s">
        <v>4025</v>
      </c>
      <c r="C6558" s="202" t="s">
        <v>7</v>
      </c>
      <c r="D6558" s="369">
        <v>397.75</v>
      </c>
    </row>
    <row r="6559" spans="1:4" ht="13.5">
      <c r="A6559" s="202">
        <v>87286</v>
      </c>
      <c r="B6559" s="202" t="s">
        <v>4026</v>
      </c>
      <c r="C6559" s="202" t="s">
        <v>7</v>
      </c>
      <c r="D6559" s="369">
        <v>538.41999999999996</v>
      </c>
    </row>
    <row r="6560" spans="1:4" ht="13.5">
      <c r="A6560" s="202">
        <v>87287</v>
      </c>
      <c r="B6560" s="202" t="s">
        <v>4027</v>
      </c>
      <c r="C6560" s="202" t="s">
        <v>7</v>
      </c>
      <c r="D6560" s="369">
        <v>510.01</v>
      </c>
    </row>
    <row r="6561" spans="1:4" ht="13.5">
      <c r="A6561" s="202">
        <v>87289</v>
      </c>
      <c r="B6561" s="202" t="s">
        <v>4028</v>
      </c>
      <c r="C6561" s="202" t="s">
        <v>7</v>
      </c>
      <c r="D6561" s="369">
        <v>521.34</v>
      </c>
    </row>
    <row r="6562" spans="1:4" ht="13.5">
      <c r="A6562" s="202">
        <v>87290</v>
      </c>
      <c r="B6562" s="202" t="s">
        <v>4029</v>
      </c>
      <c r="C6562" s="202" t="s">
        <v>7</v>
      </c>
      <c r="D6562" s="369">
        <v>504.63</v>
      </c>
    </row>
    <row r="6563" spans="1:4" ht="13.5">
      <c r="A6563" s="202">
        <v>87292</v>
      </c>
      <c r="B6563" s="202" t="s">
        <v>4030</v>
      </c>
      <c r="C6563" s="202" t="s">
        <v>7</v>
      </c>
      <c r="D6563" s="369">
        <v>534.91999999999996</v>
      </c>
    </row>
    <row r="6564" spans="1:4" ht="13.5">
      <c r="A6564" s="202">
        <v>87294</v>
      </c>
      <c r="B6564" s="202" t="s">
        <v>4031</v>
      </c>
      <c r="C6564" s="202" t="s">
        <v>7</v>
      </c>
      <c r="D6564" s="369">
        <v>504.98</v>
      </c>
    </row>
    <row r="6565" spans="1:4" ht="13.5">
      <c r="A6565" s="202">
        <v>87295</v>
      </c>
      <c r="B6565" s="202" t="s">
        <v>4032</v>
      </c>
      <c r="C6565" s="202" t="s">
        <v>7</v>
      </c>
      <c r="D6565" s="369">
        <v>529.84</v>
      </c>
    </row>
    <row r="6566" spans="1:4" ht="13.5">
      <c r="A6566" s="202">
        <v>87296</v>
      </c>
      <c r="B6566" s="202" t="s">
        <v>4033</v>
      </c>
      <c r="C6566" s="202" t="s">
        <v>7</v>
      </c>
      <c r="D6566" s="369">
        <v>490.26</v>
      </c>
    </row>
    <row r="6567" spans="1:4" ht="13.5">
      <c r="A6567" s="202">
        <v>87298</v>
      </c>
      <c r="B6567" s="202" t="s">
        <v>4034</v>
      </c>
      <c r="C6567" s="202" t="s">
        <v>7</v>
      </c>
      <c r="D6567" s="369">
        <v>611.98</v>
      </c>
    </row>
    <row r="6568" spans="1:4" ht="13.5">
      <c r="A6568" s="202">
        <v>87299</v>
      </c>
      <c r="B6568" s="202" t="s">
        <v>4035</v>
      </c>
      <c r="C6568" s="202" t="s">
        <v>7</v>
      </c>
      <c r="D6568" s="369">
        <v>396.61</v>
      </c>
    </row>
    <row r="6569" spans="1:4" ht="13.5">
      <c r="A6569" s="202">
        <v>87301</v>
      </c>
      <c r="B6569" s="202" t="s">
        <v>4036</v>
      </c>
      <c r="C6569" s="202" t="s">
        <v>7</v>
      </c>
      <c r="D6569" s="369">
        <v>551.98</v>
      </c>
    </row>
    <row r="6570" spans="1:4" ht="13.5">
      <c r="A6570" s="202">
        <v>87302</v>
      </c>
      <c r="B6570" s="202" t="s">
        <v>4037</v>
      </c>
      <c r="C6570" s="202" t="s">
        <v>7</v>
      </c>
      <c r="D6570" s="369">
        <v>534.83000000000004</v>
      </c>
    </row>
    <row r="6571" spans="1:4" ht="13.5">
      <c r="A6571" s="202">
        <v>87304</v>
      </c>
      <c r="B6571" s="202" t="s">
        <v>4038</v>
      </c>
      <c r="C6571" s="202" t="s">
        <v>7</v>
      </c>
      <c r="D6571" s="369">
        <v>494.95</v>
      </c>
    </row>
    <row r="6572" spans="1:4" ht="13.5">
      <c r="A6572" s="202">
        <v>87305</v>
      </c>
      <c r="B6572" s="202" t="s">
        <v>4039</v>
      </c>
      <c r="C6572" s="202" t="s">
        <v>7</v>
      </c>
      <c r="D6572" s="369">
        <v>492.34</v>
      </c>
    </row>
    <row r="6573" spans="1:4" ht="13.5">
      <c r="A6573" s="202">
        <v>87307</v>
      </c>
      <c r="B6573" s="202" t="s">
        <v>4040</v>
      </c>
      <c r="C6573" s="202" t="s">
        <v>7</v>
      </c>
      <c r="D6573" s="369">
        <v>473.13</v>
      </c>
    </row>
    <row r="6574" spans="1:4" ht="13.5">
      <c r="A6574" s="202">
        <v>87308</v>
      </c>
      <c r="B6574" s="202" t="s">
        <v>4041</v>
      </c>
      <c r="C6574" s="202" t="s">
        <v>7</v>
      </c>
      <c r="D6574" s="369">
        <v>456.57</v>
      </c>
    </row>
    <row r="6575" spans="1:4" ht="13.5">
      <c r="A6575" s="202">
        <v>87310</v>
      </c>
      <c r="B6575" s="202" t="s">
        <v>4042</v>
      </c>
      <c r="C6575" s="202" t="s">
        <v>7</v>
      </c>
      <c r="D6575" s="369">
        <v>398.46</v>
      </c>
    </row>
    <row r="6576" spans="1:4" ht="13.5">
      <c r="A6576" s="202">
        <v>87311</v>
      </c>
      <c r="B6576" s="202" t="s">
        <v>4043</v>
      </c>
      <c r="C6576" s="202" t="s">
        <v>7</v>
      </c>
      <c r="D6576" s="369">
        <v>382.09</v>
      </c>
    </row>
    <row r="6577" spans="1:4" ht="13.5">
      <c r="A6577" s="202">
        <v>87313</v>
      </c>
      <c r="B6577" s="202" t="s">
        <v>4044</v>
      </c>
      <c r="C6577" s="202" t="s">
        <v>7</v>
      </c>
      <c r="D6577" s="369">
        <v>484.42</v>
      </c>
    </row>
    <row r="6578" spans="1:4" ht="13.5">
      <c r="A6578" s="202">
        <v>87314</v>
      </c>
      <c r="B6578" s="202" t="s">
        <v>4045</v>
      </c>
      <c r="C6578" s="202" t="s">
        <v>7</v>
      </c>
      <c r="D6578" s="369">
        <v>469.68</v>
      </c>
    </row>
    <row r="6579" spans="1:4" ht="13.5">
      <c r="A6579" s="202">
        <v>87316</v>
      </c>
      <c r="B6579" s="202" t="s">
        <v>4046</v>
      </c>
      <c r="C6579" s="202" t="s">
        <v>7</v>
      </c>
      <c r="D6579" s="369">
        <v>441.23</v>
      </c>
    </row>
    <row r="6580" spans="1:4" ht="13.5">
      <c r="A6580" s="202">
        <v>87317</v>
      </c>
      <c r="B6580" s="202" t="s">
        <v>4047</v>
      </c>
      <c r="C6580" s="202" t="s">
        <v>7</v>
      </c>
      <c r="D6580" s="369">
        <v>417.95</v>
      </c>
    </row>
    <row r="6581" spans="1:4" ht="13.5">
      <c r="A6581" s="202">
        <v>87319</v>
      </c>
      <c r="B6581" s="202" t="s">
        <v>4048</v>
      </c>
      <c r="C6581" s="202" t="s">
        <v>7</v>
      </c>
      <c r="D6581" s="370">
        <v>2749.18</v>
      </c>
    </row>
    <row r="6582" spans="1:4" ht="13.5">
      <c r="A6582" s="202">
        <v>87320</v>
      </c>
      <c r="B6582" s="202" t="s">
        <v>4049</v>
      </c>
      <c r="C6582" s="202" t="s">
        <v>7</v>
      </c>
      <c r="D6582" s="370">
        <v>2745.15</v>
      </c>
    </row>
    <row r="6583" spans="1:4" ht="13.5">
      <c r="A6583" s="202">
        <v>87322</v>
      </c>
      <c r="B6583" s="202" t="s">
        <v>4050</v>
      </c>
      <c r="C6583" s="202" t="s">
        <v>7</v>
      </c>
      <c r="D6583" s="370">
        <v>2847.15</v>
      </c>
    </row>
    <row r="6584" spans="1:4" ht="13.5">
      <c r="A6584" s="202">
        <v>87323</v>
      </c>
      <c r="B6584" s="202" t="s">
        <v>4051</v>
      </c>
      <c r="C6584" s="202" t="s">
        <v>7</v>
      </c>
      <c r="D6584" s="370">
        <v>2834.54</v>
      </c>
    </row>
    <row r="6585" spans="1:4" ht="13.5">
      <c r="A6585" s="202">
        <v>87325</v>
      </c>
      <c r="B6585" s="202" t="s">
        <v>4052</v>
      </c>
      <c r="C6585" s="202" t="s">
        <v>7</v>
      </c>
      <c r="D6585" s="370">
        <v>2778.73</v>
      </c>
    </row>
    <row r="6586" spans="1:4" ht="13.5">
      <c r="A6586" s="202">
        <v>87326</v>
      </c>
      <c r="B6586" s="202" t="s">
        <v>4053</v>
      </c>
      <c r="C6586" s="202" t="s">
        <v>7</v>
      </c>
      <c r="D6586" s="370">
        <v>2770.7</v>
      </c>
    </row>
    <row r="6587" spans="1:4" ht="13.5">
      <c r="A6587" s="202">
        <v>87327</v>
      </c>
      <c r="B6587" s="202" t="s">
        <v>4054</v>
      </c>
      <c r="C6587" s="202" t="s">
        <v>7</v>
      </c>
      <c r="D6587" s="369">
        <v>428.4</v>
      </c>
    </row>
    <row r="6588" spans="1:4" ht="13.5">
      <c r="A6588" s="202">
        <v>87328</v>
      </c>
      <c r="B6588" s="202" t="s">
        <v>4055</v>
      </c>
      <c r="C6588" s="202" t="s">
        <v>7</v>
      </c>
      <c r="D6588" s="369">
        <v>355.14</v>
      </c>
    </row>
    <row r="6589" spans="1:4" ht="13.5">
      <c r="A6589" s="202">
        <v>87329</v>
      </c>
      <c r="B6589" s="202" t="s">
        <v>4056</v>
      </c>
      <c r="C6589" s="202" t="s">
        <v>7</v>
      </c>
      <c r="D6589" s="369">
        <v>462.79</v>
      </c>
    </row>
    <row r="6590" spans="1:4" ht="13.5">
      <c r="A6590" s="202">
        <v>87330</v>
      </c>
      <c r="B6590" s="202" t="s">
        <v>4057</v>
      </c>
      <c r="C6590" s="202" t="s">
        <v>7</v>
      </c>
      <c r="D6590" s="369">
        <v>380.25</v>
      </c>
    </row>
    <row r="6591" spans="1:4" ht="13.5">
      <c r="A6591" s="202">
        <v>87331</v>
      </c>
      <c r="B6591" s="202" t="s">
        <v>4058</v>
      </c>
      <c r="C6591" s="202" t="s">
        <v>7</v>
      </c>
      <c r="D6591" s="369">
        <v>565.30999999999995</v>
      </c>
    </row>
    <row r="6592" spans="1:4" ht="13.5">
      <c r="A6592" s="202">
        <v>87332</v>
      </c>
      <c r="B6592" s="202" t="s">
        <v>4059</v>
      </c>
      <c r="C6592" s="202" t="s">
        <v>7</v>
      </c>
      <c r="D6592" s="369">
        <v>488.94</v>
      </c>
    </row>
    <row r="6593" spans="1:4" ht="13.5">
      <c r="A6593" s="202">
        <v>87333</v>
      </c>
      <c r="B6593" s="202" t="s">
        <v>4060</v>
      </c>
      <c r="C6593" s="202" t="s">
        <v>7</v>
      </c>
      <c r="D6593" s="369">
        <v>528.96</v>
      </c>
    </row>
    <row r="6594" spans="1:4" ht="13.5">
      <c r="A6594" s="202">
        <v>87334</v>
      </c>
      <c r="B6594" s="202" t="s">
        <v>4061</v>
      </c>
      <c r="C6594" s="202" t="s">
        <v>7</v>
      </c>
      <c r="D6594" s="369">
        <v>481.34</v>
      </c>
    </row>
    <row r="6595" spans="1:4" ht="13.5">
      <c r="A6595" s="202">
        <v>87335</v>
      </c>
      <c r="B6595" s="202" t="s">
        <v>4062</v>
      </c>
      <c r="C6595" s="202" t="s">
        <v>7</v>
      </c>
      <c r="D6595" s="369">
        <v>519.66999999999996</v>
      </c>
    </row>
    <row r="6596" spans="1:4" ht="13.5">
      <c r="A6596" s="202">
        <v>87336</v>
      </c>
      <c r="B6596" s="202" t="s">
        <v>4063</v>
      </c>
      <c r="C6596" s="202" t="s">
        <v>7</v>
      </c>
      <c r="D6596" s="369">
        <v>500.52</v>
      </c>
    </row>
    <row r="6597" spans="1:4" ht="13.5">
      <c r="A6597" s="202">
        <v>87337</v>
      </c>
      <c r="B6597" s="202" t="s">
        <v>4064</v>
      </c>
      <c r="C6597" s="202" t="s">
        <v>7</v>
      </c>
      <c r="D6597" s="369">
        <v>514.01</v>
      </c>
    </row>
    <row r="6598" spans="1:4" ht="13.5">
      <c r="A6598" s="202">
        <v>87338</v>
      </c>
      <c r="B6598" s="202" t="s">
        <v>4065</v>
      </c>
      <c r="C6598" s="202" t="s">
        <v>7</v>
      </c>
      <c r="D6598" s="369">
        <v>491.91</v>
      </c>
    </row>
    <row r="6599" spans="1:4" ht="13.5">
      <c r="A6599" s="202">
        <v>87339</v>
      </c>
      <c r="B6599" s="202" t="s">
        <v>4066</v>
      </c>
      <c r="C6599" s="202" t="s">
        <v>7</v>
      </c>
      <c r="D6599" s="369">
        <v>761.69</v>
      </c>
    </row>
    <row r="6600" spans="1:4" ht="13.5">
      <c r="A6600" s="202">
        <v>87340</v>
      </c>
      <c r="B6600" s="202" t="s">
        <v>4067</v>
      </c>
      <c r="C6600" s="202" t="s">
        <v>7</v>
      </c>
      <c r="D6600" s="369">
        <v>613.13</v>
      </c>
    </row>
    <row r="6601" spans="1:4" ht="13.5">
      <c r="A6601" s="202">
        <v>87341</v>
      </c>
      <c r="B6601" s="202" t="s">
        <v>4068</v>
      </c>
      <c r="C6601" s="202" t="s">
        <v>7</v>
      </c>
      <c r="D6601" s="369">
        <v>573.04999999999995</v>
      </c>
    </row>
    <row r="6602" spans="1:4" ht="13.5">
      <c r="A6602" s="202">
        <v>87342</v>
      </c>
      <c r="B6602" s="202" t="s">
        <v>4069</v>
      </c>
      <c r="C6602" s="202" t="s">
        <v>7</v>
      </c>
      <c r="D6602" s="369">
        <v>639.9</v>
      </c>
    </row>
    <row r="6603" spans="1:4" ht="13.5">
      <c r="A6603" s="202">
        <v>87343</v>
      </c>
      <c r="B6603" s="202" t="s">
        <v>4070</v>
      </c>
      <c r="C6603" s="202" t="s">
        <v>7</v>
      </c>
      <c r="D6603" s="369">
        <v>555.76</v>
      </c>
    </row>
    <row r="6604" spans="1:4" ht="13.5">
      <c r="A6604" s="202">
        <v>87344</v>
      </c>
      <c r="B6604" s="202" t="s">
        <v>4071</v>
      </c>
      <c r="C6604" s="202" t="s">
        <v>7</v>
      </c>
      <c r="D6604" s="369">
        <v>505.93</v>
      </c>
    </row>
    <row r="6605" spans="1:4" ht="13.5">
      <c r="A6605" s="202">
        <v>87345</v>
      </c>
      <c r="B6605" s="202" t="s">
        <v>4072</v>
      </c>
      <c r="C6605" s="202" t="s">
        <v>7</v>
      </c>
      <c r="D6605" s="369">
        <v>569.77</v>
      </c>
    </row>
    <row r="6606" spans="1:4" ht="13.5">
      <c r="A6606" s="202">
        <v>87346</v>
      </c>
      <c r="B6606" s="202" t="s">
        <v>4073</v>
      </c>
      <c r="C6606" s="202" t="s">
        <v>7</v>
      </c>
      <c r="D6606" s="369">
        <v>500.14</v>
      </c>
    </row>
    <row r="6607" spans="1:4" ht="13.5">
      <c r="A6607" s="202">
        <v>87347</v>
      </c>
      <c r="B6607" s="202" t="s">
        <v>4074</v>
      </c>
      <c r="C6607" s="202" t="s">
        <v>7</v>
      </c>
      <c r="D6607" s="369">
        <v>460.14</v>
      </c>
    </row>
    <row r="6608" spans="1:4" ht="13.5">
      <c r="A6608" s="202">
        <v>87348</v>
      </c>
      <c r="B6608" s="202" t="s">
        <v>4075</v>
      </c>
      <c r="C6608" s="202" t="s">
        <v>7</v>
      </c>
      <c r="D6608" s="369">
        <v>516.99</v>
      </c>
    </row>
    <row r="6609" spans="1:4" ht="13.5">
      <c r="A6609" s="202">
        <v>87349</v>
      </c>
      <c r="B6609" s="202" t="s">
        <v>4076</v>
      </c>
      <c r="C6609" s="202" t="s">
        <v>7</v>
      </c>
      <c r="D6609" s="369">
        <v>422.52</v>
      </c>
    </row>
    <row r="6610" spans="1:4" ht="13.5">
      <c r="A6610" s="202">
        <v>87350</v>
      </c>
      <c r="B6610" s="202" t="s">
        <v>4077</v>
      </c>
      <c r="C6610" s="202" t="s">
        <v>7</v>
      </c>
      <c r="D6610" s="369">
        <v>454.31</v>
      </c>
    </row>
    <row r="6611" spans="1:4" ht="13.5">
      <c r="A6611" s="202">
        <v>87351</v>
      </c>
      <c r="B6611" s="202" t="s">
        <v>4078</v>
      </c>
      <c r="C6611" s="202" t="s">
        <v>7</v>
      </c>
      <c r="D6611" s="369">
        <v>366.18</v>
      </c>
    </row>
    <row r="6612" spans="1:4" ht="13.5">
      <c r="A6612" s="202">
        <v>87352</v>
      </c>
      <c r="B6612" s="202" t="s">
        <v>4079</v>
      </c>
      <c r="C6612" s="202" t="s">
        <v>7</v>
      </c>
      <c r="D6612" s="369">
        <v>583.15</v>
      </c>
    </row>
    <row r="6613" spans="1:4" ht="13.5">
      <c r="A6613" s="202">
        <v>87353</v>
      </c>
      <c r="B6613" s="202" t="s">
        <v>4080</v>
      </c>
      <c r="C6613" s="202" t="s">
        <v>7</v>
      </c>
      <c r="D6613" s="369">
        <v>491.9</v>
      </c>
    </row>
    <row r="6614" spans="1:4" ht="13.5">
      <c r="A6614" s="202">
        <v>87354</v>
      </c>
      <c r="B6614" s="202" t="s">
        <v>4081</v>
      </c>
      <c r="C6614" s="202" t="s">
        <v>7</v>
      </c>
      <c r="D6614" s="369">
        <v>447.48</v>
      </c>
    </row>
    <row r="6615" spans="1:4" ht="13.5">
      <c r="A6615" s="202">
        <v>87355</v>
      </c>
      <c r="B6615" s="202" t="s">
        <v>4082</v>
      </c>
      <c r="C6615" s="202" t="s">
        <v>7</v>
      </c>
      <c r="D6615" s="369">
        <v>488.87</v>
      </c>
    </row>
    <row r="6616" spans="1:4" ht="13.5">
      <c r="A6616" s="202">
        <v>87356</v>
      </c>
      <c r="B6616" s="202" t="s">
        <v>4083</v>
      </c>
      <c r="C6616" s="202" t="s">
        <v>7</v>
      </c>
      <c r="D6616" s="369">
        <v>426.56</v>
      </c>
    </row>
    <row r="6617" spans="1:4" ht="13.5">
      <c r="A6617" s="202">
        <v>87357</v>
      </c>
      <c r="B6617" s="202" t="s">
        <v>4084</v>
      </c>
      <c r="C6617" s="202" t="s">
        <v>7</v>
      </c>
      <c r="D6617" s="369">
        <v>394.02</v>
      </c>
    </row>
    <row r="6618" spans="1:4" ht="13.5">
      <c r="A6618" s="202">
        <v>87358</v>
      </c>
      <c r="B6618" s="202" t="s">
        <v>4085</v>
      </c>
      <c r="C6618" s="202" t="s">
        <v>7</v>
      </c>
      <c r="D6618" s="370">
        <v>2730.36</v>
      </c>
    </row>
    <row r="6619" spans="1:4" ht="13.5">
      <c r="A6619" s="202">
        <v>87359</v>
      </c>
      <c r="B6619" s="202" t="s">
        <v>4086</v>
      </c>
      <c r="C6619" s="202" t="s">
        <v>7</v>
      </c>
      <c r="D6619" s="370">
        <v>2688.82</v>
      </c>
    </row>
    <row r="6620" spans="1:4" ht="13.5">
      <c r="A6620" s="202">
        <v>87360</v>
      </c>
      <c r="B6620" s="202" t="s">
        <v>4087</v>
      </c>
      <c r="C6620" s="202" t="s">
        <v>7</v>
      </c>
      <c r="D6620" s="370">
        <v>2837.54</v>
      </c>
    </row>
    <row r="6621" spans="1:4" ht="13.5">
      <c r="A6621" s="202">
        <v>87361</v>
      </c>
      <c r="B6621" s="202" t="s">
        <v>4088</v>
      </c>
      <c r="C6621" s="202" t="s">
        <v>7</v>
      </c>
      <c r="D6621" s="370">
        <v>2777.47</v>
      </c>
    </row>
    <row r="6622" spans="1:4" ht="13.5">
      <c r="A6622" s="202">
        <v>87362</v>
      </c>
      <c r="B6622" s="202" t="s">
        <v>4089</v>
      </c>
      <c r="C6622" s="202" t="s">
        <v>7</v>
      </c>
      <c r="D6622" s="370">
        <v>2763.85</v>
      </c>
    </row>
    <row r="6623" spans="1:4" ht="13.5">
      <c r="A6623" s="202">
        <v>87363</v>
      </c>
      <c r="B6623" s="202" t="s">
        <v>4090</v>
      </c>
      <c r="C6623" s="202" t="s">
        <v>7</v>
      </c>
      <c r="D6623" s="370">
        <v>2768.33</v>
      </c>
    </row>
    <row r="6624" spans="1:4" ht="13.5">
      <c r="A6624" s="202">
        <v>87364</v>
      </c>
      <c r="B6624" s="202" t="s">
        <v>4091</v>
      </c>
      <c r="C6624" s="202" t="s">
        <v>7</v>
      </c>
      <c r="D6624" s="370">
        <v>2718.53</v>
      </c>
    </row>
    <row r="6625" spans="1:4" ht="13.5">
      <c r="A6625" s="202">
        <v>87365</v>
      </c>
      <c r="B6625" s="202" t="s">
        <v>4092</v>
      </c>
      <c r="C6625" s="202" t="s">
        <v>7</v>
      </c>
      <c r="D6625" s="369">
        <v>497.37</v>
      </c>
    </row>
    <row r="6626" spans="1:4" ht="13.5">
      <c r="A6626" s="202">
        <v>87366</v>
      </c>
      <c r="B6626" s="202" t="s">
        <v>4093</v>
      </c>
      <c r="C6626" s="202" t="s">
        <v>7</v>
      </c>
      <c r="D6626" s="369">
        <v>526.11</v>
      </c>
    </row>
    <row r="6627" spans="1:4" ht="13.5">
      <c r="A6627" s="202">
        <v>87367</v>
      </c>
      <c r="B6627" s="202" t="s">
        <v>4094</v>
      </c>
      <c r="C6627" s="202" t="s">
        <v>7</v>
      </c>
      <c r="D6627" s="369">
        <v>634.51</v>
      </c>
    </row>
    <row r="6628" spans="1:4" ht="13.5">
      <c r="A6628" s="202">
        <v>87368</v>
      </c>
      <c r="B6628" s="202" t="s">
        <v>4095</v>
      </c>
      <c r="C6628" s="202" t="s">
        <v>7</v>
      </c>
      <c r="D6628" s="369">
        <v>623.52</v>
      </c>
    </row>
    <row r="6629" spans="1:4" ht="13.5">
      <c r="A6629" s="202">
        <v>87369</v>
      </c>
      <c r="B6629" s="202" t="s">
        <v>4096</v>
      </c>
      <c r="C6629" s="202" t="s">
        <v>7</v>
      </c>
      <c r="D6629" s="369">
        <v>642.01</v>
      </c>
    </row>
    <row r="6630" spans="1:4" ht="13.5">
      <c r="A6630" s="202">
        <v>87370</v>
      </c>
      <c r="B6630" s="202" t="s">
        <v>4097</v>
      </c>
      <c r="C6630" s="202" t="s">
        <v>7</v>
      </c>
      <c r="D6630" s="369">
        <v>617.28</v>
      </c>
    </row>
    <row r="6631" spans="1:4" ht="13.5">
      <c r="A6631" s="202">
        <v>87371</v>
      </c>
      <c r="B6631" s="202" t="s">
        <v>4098</v>
      </c>
      <c r="C6631" s="202" t="s">
        <v>7</v>
      </c>
      <c r="D6631" s="369">
        <v>607.76</v>
      </c>
    </row>
    <row r="6632" spans="1:4" ht="13.5">
      <c r="A6632" s="202">
        <v>87372</v>
      </c>
      <c r="B6632" s="202" t="s">
        <v>4099</v>
      </c>
      <c r="C6632" s="202" t="s">
        <v>7</v>
      </c>
      <c r="D6632" s="369">
        <v>731.58</v>
      </c>
    </row>
    <row r="6633" spans="1:4" ht="13.5">
      <c r="A6633" s="202">
        <v>87373</v>
      </c>
      <c r="B6633" s="202" t="s">
        <v>4100</v>
      </c>
      <c r="C6633" s="202" t="s">
        <v>7</v>
      </c>
      <c r="D6633" s="369">
        <v>650.54</v>
      </c>
    </row>
    <row r="6634" spans="1:4" ht="13.5">
      <c r="A6634" s="202">
        <v>87374</v>
      </c>
      <c r="B6634" s="202" t="s">
        <v>4101</v>
      </c>
      <c r="C6634" s="202" t="s">
        <v>7</v>
      </c>
      <c r="D6634" s="369">
        <v>605.95000000000005</v>
      </c>
    </row>
    <row r="6635" spans="1:4" ht="13.5">
      <c r="A6635" s="202">
        <v>87375</v>
      </c>
      <c r="B6635" s="202" t="s">
        <v>4102</v>
      </c>
      <c r="C6635" s="202" t="s">
        <v>7</v>
      </c>
      <c r="D6635" s="369">
        <v>577.54999999999995</v>
      </c>
    </row>
    <row r="6636" spans="1:4" ht="13.5">
      <c r="A6636" s="202">
        <v>87376</v>
      </c>
      <c r="B6636" s="202" t="s">
        <v>4103</v>
      </c>
      <c r="C6636" s="202" t="s">
        <v>7</v>
      </c>
      <c r="D6636" s="369">
        <v>507.87</v>
      </c>
    </row>
    <row r="6637" spans="1:4" ht="13.5">
      <c r="A6637" s="202">
        <v>87377</v>
      </c>
      <c r="B6637" s="202" t="s">
        <v>4104</v>
      </c>
      <c r="C6637" s="202" t="s">
        <v>7</v>
      </c>
      <c r="D6637" s="369">
        <v>598.33000000000004</v>
      </c>
    </row>
    <row r="6638" spans="1:4" ht="13.5">
      <c r="A6638" s="202">
        <v>87378</v>
      </c>
      <c r="B6638" s="202" t="s">
        <v>4105</v>
      </c>
      <c r="C6638" s="202" t="s">
        <v>7</v>
      </c>
      <c r="D6638" s="369">
        <v>539.30999999999995</v>
      </c>
    </row>
    <row r="6639" spans="1:4" ht="13.5">
      <c r="A6639" s="202">
        <v>87379</v>
      </c>
      <c r="B6639" s="202" t="s">
        <v>4106</v>
      </c>
      <c r="C6639" s="202" t="s">
        <v>7</v>
      </c>
      <c r="D6639" s="370">
        <v>2841.6</v>
      </c>
    </row>
    <row r="6640" spans="1:4" ht="13.5">
      <c r="A6640" s="202">
        <v>87380</v>
      </c>
      <c r="B6640" s="202" t="s">
        <v>4107</v>
      </c>
      <c r="C6640" s="202" t="s">
        <v>7</v>
      </c>
      <c r="D6640" s="370">
        <v>2926.62</v>
      </c>
    </row>
    <row r="6641" spans="1:4" ht="13.5">
      <c r="A6641" s="202">
        <v>87381</v>
      </c>
      <c r="B6641" s="202" t="s">
        <v>4108</v>
      </c>
      <c r="C6641" s="202" t="s">
        <v>7</v>
      </c>
      <c r="D6641" s="370">
        <v>2870.67</v>
      </c>
    </row>
    <row r="6642" spans="1:4" ht="13.5">
      <c r="A6642" s="202">
        <v>87382</v>
      </c>
      <c r="B6642" s="202" t="s">
        <v>4109</v>
      </c>
      <c r="C6642" s="202" t="s">
        <v>7</v>
      </c>
      <c r="D6642" s="370">
        <v>1577.8</v>
      </c>
    </row>
    <row r="6643" spans="1:4" ht="13.5">
      <c r="A6643" s="202">
        <v>87383</v>
      </c>
      <c r="B6643" s="202" t="s">
        <v>4110</v>
      </c>
      <c r="C6643" s="202" t="s">
        <v>7</v>
      </c>
      <c r="D6643" s="370">
        <v>1566.88</v>
      </c>
    </row>
    <row r="6644" spans="1:4" ht="13.5">
      <c r="A6644" s="202">
        <v>87384</v>
      </c>
      <c r="B6644" s="202" t="s">
        <v>4111</v>
      </c>
      <c r="C6644" s="202" t="s">
        <v>7</v>
      </c>
      <c r="D6644" s="370">
        <v>1550.98</v>
      </c>
    </row>
    <row r="6645" spans="1:4" ht="13.5">
      <c r="A6645" s="202">
        <v>87385</v>
      </c>
      <c r="B6645" s="202" t="s">
        <v>4112</v>
      </c>
      <c r="C6645" s="202" t="s">
        <v>7</v>
      </c>
      <c r="D6645" s="370">
        <v>1838.4</v>
      </c>
    </row>
    <row r="6646" spans="1:4" ht="13.5">
      <c r="A6646" s="202">
        <v>87386</v>
      </c>
      <c r="B6646" s="202" t="s">
        <v>4113</v>
      </c>
      <c r="C6646" s="202" t="s">
        <v>7</v>
      </c>
      <c r="D6646" s="370">
        <v>1820.5</v>
      </c>
    </row>
    <row r="6647" spans="1:4" ht="13.5">
      <c r="A6647" s="202">
        <v>87387</v>
      </c>
      <c r="B6647" s="202" t="s">
        <v>4114</v>
      </c>
      <c r="C6647" s="202" t="s">
        <v>7</v>
      </c>
      <c r="D6647" s="370">
        <v>1805.5</v>
      </c>
    </row>
    <row r="6648" spans="1:4" ht="13.5">
      <c r="A6648" s="202">
        <v>87388</v>
      </c>
      <c r="B6648" s="202" t="s">
        <v>4115</v>
      </c>
      <c r="C6648" s="202" t="s">
        <v>7</v>
      </c>
      <c r="D6648" s="370">
        <v>4347.3100000000004</v>
      </c>
    </row>
    <row r="6649" spans="1:4" ht="13.5">
      <c r="A6649" s="202">
        <v>87389</v>
      </c>
      <c r="B6649" s="202" t="s">
        <v>4116</v>
      </c>
      <c r="C6649" s="202" t="s">
        <v>7</v>
      </c>
      <c r="D6649" s="370">
        <v>4355.62</v>
      </c>
    </row>
    <row r="6650" spans="1:4" ht="13.5">
      <c r="A6650" s="202">
        <v>87390</v>
      </c>
      <c r="B6650" s="202" t="s">
        <v>4117</v>
      </c>
      <c r="C6650" s="202" t="s">
        <v>7</v>
      </c>
      <c r="D6650" s="370">
        <v>4368.54</v>
      </c>
    </row>
    <row r="6651" spans="1:4" ht="13.5">
      <c r="A6651" s="202">
        <v>87391</v>
      </c>
      <c r="B6651" s="202" t="s">
        <v>4118</v>
      </c>
      <c r="C6651" s="202" t="s">
        <v>7</v>
      </c>
      <c r="D6651" s="370">
        <v>4834.83</v>
      </c>
    </row>
    <row r="6652" spans="1:4" ht="13.5">
      <c r="A6652" s="202">
        <v>87393</v>
      </c>
      <c r="B6652" s="202" t="s">
        <v>4119</v>
      </c>
      <c r="C6652" s="202" t="s">
        <v>7</v>
      </c>
      <c r="D6652" s="370">
        <v>4868.3900000000003</v>
      </c>
    </row>
    <row r="6653" spans="1:4" ht="13.5">
      <c r="A6653" s="202">
        <v>87394</v>
      </c>
      <c r="B6653" s="202" t="s">
        <v>4120</v>
      </c>
      <c r="C6653" s="202" t="s">
        <v>7</v>
      </c>
      <c r="D6653" s="370">
        <v>4899.46</v>
      </c>
    </row>
    <row r="6654" spans="1:4" ht="13.5">
      <c r="A6654" s="202">
        <v>87395</v>
      </c>
      <c r="B6654" s="202" t="s">
        <v>4121</v>
      </c>
      <c r="C6654" s="202" t="s">
        <v>7</v>
      </c>
      <c r="D6654" s="370">
        <v>3075.36</v>
      </c>
    </row>
    <row r="6655" spans="1:4" ht="13.5">
      <c r="A6655" s="202">
        <v>87396</v>
      </c>
      <c r="B6655" s="202" t="s">
        <v>4122</v>
      </c>
      <c r="C6655" s="202" t="s">
        <v>7</v>
      </c>
      <c r="D6655" s="370">
        <v>3085.29</v>
      </c>
    </row>
    <row r="6656" spans="1:4" ht="13.5">
      <c r="A6656" s="202">
        <v>87397</v>
      </c>
      <c r="B6656" s="202" t="s">
        <v>4123</v>
      </c>
      <c r="C6656" s="202" t="s">
        <v>7</v>
      </c>
      <c r="D6656" s="370">
        <v>3093.78</v>
      </c>
    </row>
    <row r="6657" spans="1:4" ht="13.5">
      <c r="A6657" s="202">
        <v>87398</v>
      </c>
      <c r="B6657" s="202" t="s">
        <v>4124</v>
      </c>
      <c r="C6657" s="202" t="s">
        <v>7</v>
      </c>
      <c r="D6657" s="370">
        <v>1761.01</v>
      </c>
    </row>
    <row r="6658" spans="1:4" ht="13.5">
      <c r="A6658" s="202">
        <v>87399</v>
      </c>
      <c r="B6658" s="202" t="s">
        <v>4125</v>
      </c>
      <c r="C6658" s="202" t="s">
        <v>7</v>
      </c>
      <c r="D6658" s="370">
        <v>2020.41</v>
      </c>
    </row>
    <row r="6659" spans="1:4" ht="13.5">
      <c r="A6659" s="202">
        <v>87401</v>
      </c>
      <c r="B6659" s="202" t="s">
        <v>4126</v>
      </c>
      <c r="C6659" s="202" t="s">
        <v>7</v>
      </c>
      <c r="D6659" s="370">
        <v>5103.84</v>
      </c>
    </row>
    <row r="6660" spans="1:4" ht="13.5">
      <c r="A6660" s="202">
        <v>87402</v>
      </c>
      <c r="B6660" s="202" t="s">
        <v>4127</v>
      </c>
      <c r="C6660" s="202" t="s">
        <v>7</v>
      </c>
      <c r="D6660" s="370">
        <v>3308.34</v>
      </c>
    </row>
    <row r="6661" spans="1:4" ht="13.5">
      <c r="A6661" s="202">
        <v>87404</v>
      </c>
      <c r="B6661" s="202" t="s">
        <v>4128</v>
      </c>
      <c r="C6661" s="202" t="s">
        <v>7</v>
      </c>
      <c r="D6661" s="370">
        <v>4534.97</v>
      </c>
    </row>
    <row r="6662" spans="1:4" ht="13.5">
      <c r="A6662" s="202">
        <v>87405</v>
      </c>
      <c r="B6662" s="202" t="s">
        <v>4129</v>
      </c>
      <c r="C6662" s="202" t="s">
        <v>7</v>
      </c>
      <c r="D6662" s="370">
        <v>4532.74</v>
      </c>
    </row>
    <row r="6663" spans="1:4" ht="13.5">
      <c r="A6663" s="202">
        <v>87407</v>
      </c>
      <c r="B6663" s="202" t="s">
        <v>4130</v>
      </c>
      <c r="C6663" s="202" t="s">
        <v>7</v>
      </c>
      <c r="D6663" s="370">
        <v>1610.2</v>
      </c>
    </row>
    <row r="6664" spans="1:4" ht="13.5">
      <c r="A6664" s="202">
        <v>87408</v>
      </c>
      <c r="B6664" s="202" t="s">
        <v>4131</v>
      </c>
      <c r="C6664" s="202" t="s">
        <v>7</v>
      </c>
      <c r="D6664" s="370">
        <v>1591.05</v>
      </c>
    </row>
    <row r="6665" spans="1:4" ht="13.5">
      <c r="A6665" s="202">
        <v>87410</v>
      </c>
      <c r="B6665" s="202" t="s">
        <v>4132</v>
      </c>
      <c r="C6665" s="202" t="s">
        <v>7</v>
      </c>
      <c r="D6665" s="369">
        <v>920.01</v>
      </c>
    </row>
    <row r="6666" spans="1:4" ht="13.5">
      <c r="A6666" s="202">
        <v>88626</v>
      </c>
      <c r="B6666" s="202" t="s">
        <v>4133</v>
      </c>
      <c r="C6666" s="202" t="s">
        <v>7</v>
      </c>
      <c r="D6666" s="369">
        <v>507.5</v>
      </c>
    </row>
    <row r="6667" spans="1:4" ht="13.5">
      <c r="A6667" s="202">
        <v>88627</v>
      </c>
      <c r="B6667" s="202" t="s">
        <v>4134</v>
      </c>
      <c r="C6667" s="202" t="s">
        <v>7</v>
      </c>
      <c r="D6667" s="369">
        <v>589.11</v>
      </c>
    </row>
    <row r="6668" spans="1:4" ht="13.5">
      <c r="A6668" s="202">
        <v>88628</v>
      </c>
      <c r="B6668" s="202" t="s">
        <v>4135</v>
      </c>
      <c r="C6668" s="202" t="s">
        <v>7</v>
      </c>
      <c r="D6668" s="369">
        <v>507.65</v>
      </c>
    </row>
    <row r="6669" spans="1:4" ht="13.5">
      <c r="A6669" s="202">
        <v>88629</v>
      </c>
      <c r="B6669" s="202" t="s">
        <v>4136</v>
      </c>
      <c r="C6669" s="202" t="s">
        <v>7</v>
      </c>
      <c r="D6669" s="369">
        <v>596.74</v>
      </c>
    </row>
    <row r="6670" spans="1:4" ht="13.5">
      <c r="A6670" s="202">
        <v>88630</v>
      </c>
      <c r="B6670" s="202" t="s">
        <v>4137</v>
      </c>
      <c r="C6670" s="202" t="s">
        <v>7</v>
      </c>
      <c r="D6670" s="369">
        <v>429.37</v>
      </c>
    </row>
    <row r="6671" spans="1:4" ht="13.5">
      <c r="A6671" s="202">
        <v>88631</v>
      </c>
      <c r="B6671" s="202" t="s">
        <v>4138</v>
      </c>
      <c r="C6671" s="202" t="s">
        <v>7</v>
      </c>
      <c r="D6671" s="369">
        <v>532.4</v>
      </c>
    </row>
    <row r="6672" spans="1:4" ht="13.5">
      <c r="A6672" s="202">
        <v>88715</v>
      </c>
      <c r="B6672" s="202" t="s">
        <v>4139</v>
      </c>
      <c r="C6672" s="202" t="s">
        <v>7</v>
      </c>
      <c r="D6672" s="369">
        <v>502.41</v>
      </c>
    </row>
    <row r="6673" spans="1:4" ht="13.5">
      <c r="A6673" s="202">
        <v>95563</v>
      </c>
      <c r="B6673" s="202" t="s">
        <v>4870</v>
      </c>
      <c r="C6673" s="202" t="s">
        <v>7</v>
      </c>
      <c r="D6673" s="369">
        <v>755.11</v>
      </c>
    </row>
    <row r="6674" spans="1:4" ht="13.5">
      <c r="A6674" s="202">
        <v>100464</v>
      </c>
      <c r="B6674" s="202" t="s">
        <v>4140</v>
      </c>
      <c r="C6674" s="202" t="s">
        <v>7</v>
      </c>
      <c r="D6674" s="369">
        <v>540.32000000000005</v>
      </c>
    </row>
    <row r="6675" spans="1:4" ht="13.5">
      <c r="A6675" s="202">
        <v>100465</v>
      </c>
      <c r="B6675" s="202" t="s">
        <v>4141</v>
      </c>
      <c r="C6675" s="202" t="s">
        <v>7</v>
      </c>
      <c r="D6675" s="369">
        <v>493.87</v>
      </c>
    </row>
    <row r="6676" spans="1:4" ht="13.5">
      <c r="A6676" s="202">
        <v>100466</v>
      </c>
      <c r="B6676" s="202" t="s">
        <v>4142</v>
      </c>
      <c r="C6676" s="202" t="s">
        <v>7</v>
      </c>
      <c r="D6676" s="369">
        <v>468.09</v>
      </c>
    </row>
    <row r="6677" spans="1:4" ht="13.5">
      <c r="A6677" s="202">
        <v>100468</v>
      </c>
      <c r="B6677" s="202" t="s">
        <v>4143</v>
      </c>
      <c r="C6677" s="202" t="s">
        <v>7</v>
      </c>
      <c r="D6677" s="369">
        <v>633.99</v>
      </c>
    </row>
    <row r="6678" spans="1:4" ht="13.5">
      <c r="A6678" s="202">
        <v>100469</v>
      </c>
      <c r="B6678" s="202" t="s">
        <v>4144</v>
      </c>
      <c r="C6678" s="202" t="s">
        <v>7</v>
      </c>
      <c r="D6678" s="369">
        <v>498.11</v>
      </c>
    </row>
    <row r="6679" spans="1:4" ht="13.5">
      <c r="A6679" s="202">
        <v>100470</v>
      </c>
      <c r="B6679" s="202" t="s">
        <v>4145</v>
      </c>
      <c r="C6679" s="202" t="s">
        <v>7</v>
      </c>
      <c r="D6679" s="369">
        <v>449.21</v>
      </c>
    </row>
    <row r="6680" spans="1:4" ht="13.5">
      <c r="A6680" s="202">
        <v>100472</v>
      </c>
      <c r="B6680" s="202" t="s">
        <v>4146</v>
      </c>
      <c r="C6680" s="202" t="s">
        <v>7</v>
      </c>
      <c r="D6680" s="369">
        <v>506.64</v>
      </c>
    </row>
    <row r="6681" spans="1:4" ht="13.5">
      <c r="A6681" s="202">
        <v>100473</v>
      </c>
      <c r="B6681" s="202" t="s">
        <v>4147</v>
      </c>
      <c r="C6681" s="202" t="s">
        <v>7</v>
      </c>
      <c r="D6681" s="369">
        <v>448.09</v>
      </c>
    </row>
    <row r="6682" spans="1:4" ht="13.5">
      <c r="A6682" s="202">
        <v>100474</v>
      </c>
      <c r="B6682" s="202" t="s">
        <v>4148</v>
      </c>
      <c r="C6682" s="202" t="s">
        <v>7</v>
      </c>
      <c r="D6682" s="369">
        <v>419.36</v>
      </c>
    </row>
    <row r="6683" spans="1:4" ht="13.5">
      <c r="A6683" s="202">
        <v>100475</v>
      </c>
      <c r="B6683" s="202" t="s">
        <v>4149</v>
      </c>
      <c r="C6683" s="202" t="s">
        <v>7</v>
      </c>
      <c r="D6683" s="369">
        <v>649.57000000000005</v>
      </c>
    </row>
    <row r="6684" spans="1:4" ht="13.5">
      <c r="A6684" s="202">
        <v>100477</v>
      </c>
      <c r="B6684" s="202" t="s">
        <v>4150</v>
      </c>
      <c r="C6684" s="202" t="s">
        <v>7</v>
      </c>
      <c r="D6684" s="369">
        <v>728.06</v>
      </c>
    </row>
    <row r="6685" spans="1:4" ht="13.5">
      <c r="A6685" s="202">
        <v>100478</v>
      </c>
      <c r="B6685" s="202" t="s">
        <v>4151</v>
      </c>
      <c r="C6685" s="202" t="s">
        <v>7</v>
      </c>
      <c r="D6685" s="369">
        <v>636.71</v>
      </c>
    </row>
    <row r="6686" spans="1:4" ht="13.5">
      <c r="A6686" s="202">
        <v>100479</v>
      </c>
      <c r="B6686" s="202" t="s">
        <v>4152</v>
      </c>
      <c r="C6686" s="202" t="s">
        <v>7</v>
      </c>
      <c r="D6686" s="369">
        <v>614.13</v>
      </c>
    </row>
    <row r="6687" spans="1:4" ht="13.5">
      <c r="A6687" s="202">
        <v>100480</v>
      </c>
      <c r="B6687" s="202" t="s">
        <v>4153</v>
      </c>
      <c r="C6687" s="202" t="s">
        <v>7</v>
      </c>
      <c r="D6687" s="369">
        <v>736.01</v>
      </c>
    </row>
    <row r="6688" spans="1:4" ht="13.5">
      <c r="A6688" s="202">
        <v>100481</v>
      </c>
      <c r="B6688" s="202" t="s">
        <v>4154</v>
      </c>
      <c r="C6688" s="202" t="s">
        <v>7</v>
      </c>
      <c r="D6688" s="369">
        <v>557.58000000000004</v>
      </c>
    </row>
    <row r="6689" spans="1:4" ht="13.5">
      <c r="A6689" s="202">
        <v>100483</v>
      </c>
      <c r="B6689" s="202" t="s">
        <v>4155</v>
      </c>
      <c r="C6689" s="202" t="s">
        <v>7</v>
      </c>
      <c r="D6689" s="369">
        <v>616.38</v>
      </c>
    </row>
    <row r="6690" spans="1:4" ht="13.5">
      <c r="A6690" s="202">
        <v>100484</v>
      </c>
      <c r="B6690" s="202" t="s">
        <v>4156</v>
      </c>
      <c r="C6690" s="202" t="s">
        <v>7</v>
      </c>
      <c r="D6690" s="369">
        <v>558.79</v>
      </c>
    </row>
    <row r="6691" spans="1:4" ht="13.5">
      <c r="A6691" s="202">
        <v>100485</v>
      </c>
      <c r="B6691" s="202" t="s">
        <v>4157</v>
      </c>
      <c r="C6691" s="202" t="s">
        <v>7</v>
      </c>
      <c r="D6691" s="369">
        <v>531.6</v>
      </c>
    </row>
    <row r="6692" spans="1:4" ht="13.5">
      <c r="A6692" s="202">
        <v>100486</v>
      </c>
      <c r="B6692" s="202" t="s">
        <v>4158</v>
      </c>
      <c r="C6692" s="202" t="s">
        <v>7</v>
      </c>
      <c r="D6692" s="369">
        <v>649.14</v>
      </c>
    </row>
    <row r="6693" spans="1:4" ht="13.5">
      <c r="A6693" s="202">
        <v>100487</v>
      </c>
      <c r="B6693" s="202" t="s">
        <v>4159</v>
      </c>
      <c r="C6693" s="202" t="s">
        <v>7</v>
      </c>
      <c r="D6693" s="369">
        <v>471.31</v>
      </c>
    </row>
    <row r="6694" spans="1:4" ht="13.5">
      <c r="A6694" s="202">
        <v>100488</v>
      </c>
      <c r="B6694" s="202" t="s">
        <v>4160</v>
      </c>
      <c r="C6694" s="202" t="s">
        <v>7</v>
      </c>
      <c r="D6694" s="369">
        <v>491.89</v>
      </c>
    </row>
    <row r="6695" spans="1:4" ht="13.5">
      <c r="A6695" s="202">
        <v>100489</v>
      </c>
      <c r="B6695" s="202" t="s">
        <v>4161</v>
      </c>
      <c r="C6695" s="202" t="s">
        <v>7</v>
      </c>
      <c r="D6695" s="369">
        <v>500.97</v>
      </c>
    </row>
    <row r="6696" spans="1:4" ht="13.5">
      <c r="A6696" s="202">
        <v>100490</v>
      </c>
      <c r="B6696" s="202" t="s">
        <v>4162</v>
      </c>
      <c r="C6696" s="202" t="s">
        <v>7</v>
      </c>
      <c r="D6696" s="369">
        <v>438.37</v>
      </c>
    </row>
    <row r="6697" spans="1:4" ht="13.5">
      <c r="A6697" s="202">
        <v>100491</v>
      </c>
      <c r="B6697" s="202" t="s">
        <v>4163</v>
      </c>
      <c r="C6697" s="202" t="s">
        <v>7</v>
      </c>
      <c r="D6697" s="369">
        <v>643.57000000000005</v>
      </c>
    </row>
    <row r="6698" spans="1:4" ht="13.5">
      <c r="A6698" s="202">
        <v>100492</v>
      </c>
      <c r="B6698" s="202" t="s">
        <v>4164</v>
      </c>
      <c r="C6698" s="202" t="s">
        <v>7</v>
      </c>
      <c r="D6698" s="369">
        <v>552.25</v>
      </c>
    </row>
    <row r="6699" spans="1:4" ht="13.5">
      <c r="A6699" s="202">
        <v>92121</v>
      </c>
      <c r="B6699" s="202" t="s">
        <v>4165</v>
      </c>
      <c r="C6699" s="202" t="s">
        <v>7</v>
      </c>
      <c r="D6699" s="369">
        <v>30.4</v>
      </c>
    </row>
    <row r="6700" spans="1:4" ht="13.5">
      <c r="A6700" s="202">
        <v>92122</v>
      </c>
      <c r="B6700" s="202" t="s">
        <v>4166</v>
      </c>
      <c r="C6700" s="202" t="s">
        <v>7</v>
      </c>
      <c r="D6700" s="369">
        <v>51.02</v>
      </c>
    </row>
    <row r="6701" spans="1:4" ht="13.5">
      <c r="A6701" s="202">
        <v>92123</v>
      </c>
      <c r="B6701" s="202" t="s">
        <v>4167</v>
      </c>
      <c r="C6701" s="202" t="s">
        <v>7</v>
      </c>
      <c r="D6701" s="369">
        <v>62.95</v>
      </c>
    </row>
    <row r="6702" spans="1:4" ht="13.5">
      <c r="A6702" s="202">
        <v>100195</v>
      </c>
      <c r="B6702" s="202" t="s">
        <v>4168</v>
      </c>
      <c r="C6702" s="202" t="s">
        <v>4169</v>
      </c>
      <c r="D6702" s="369">
        <v>0.78</v>
      </c>
    </row>
    <row r="6703" spans="1:4" ht="13.5">
      <c r="A6703" s="202">
        <v>100196</v>
      </c>
      <c r="B6703" s="202" t="s">
        <v>4170</v>
      </c>
      <c r="C6703" s="202" t="s">
        <v>4169</v>
      </c>
      <c r="D6703" s="369">
        <v>1.3</v>
      </c>
    </row>
    <row r="6704" spans="1:4" ht="13.5">
      <c r="A6704" s="202">
        <v>100197</v>
      </c>
      <c r="B6704" s="202" t="s">
        <v>4171</v>
      </c>
      <c r="C6704" s="202" t="s">
        <v>4169</v>
      </c>
      <c r="D6704" s="369">
        <v>1.95</v>
      </c>
    </row>
    <row r="6705" spans="1:4" ht="13.5">
      <c r="A6705" s="202">
        <v>100198</v>
      </c>
      <c r="B6705" s="202" t="s">
        <v>4172</v>
      </c>
      <c r="C6705" s="202" t="s">
        <v>4169</v>
      </c>
      <c r="D6705" s="369">
        <v>0.27</v>
      </c>
    </row>
    <row r="6706" spans="1:4" ht="13.5">
      <c r="A6706" s="202">
        <v>100199</v>
      </c>
      <c r="B6706" s="202" t="s">
        <v>4173</v>
      </c>
      <c r="C6706" s="202" t="s">
        <v>4169</v>
      </c>
      <c r="D6706" s="369">
        <v>0.32</v>
      </c>
    </row>
    <row r="6707" spans="1:4" ht="13.5">
      <c r="A6707" s="202">
        <v>100200</v>
      </c>
      <c r="B6707" s="202" t="s">
        <v>4174</v>
      </c>
      <c r="C6707" s="202" t="s">
        <v>4169</v>
      </c>
      <c r="D6707" s="369">
        <v>0.4</v>
      </c>
    </row>
    <row r="6708" spans="1:4" ht="13.5">
      <c r="A6708" s="202">
        <v>100201</v>
      </c>
      <c r="B6708" s="202" t="s">
        <v>4175</v>
      </c>
      <c r="C6708" s="202" t="s">
        <v>4169</v>
      </c>
      <c r="D6708" s="369">
        <v>0.79</v>
      </c>
    </row>
    <row r="6709" spans="1:4" ht="13.5">
      <c r="A6709" s="202">
        <v>100202</v>
      </c>
      <c r="B6709" s="202" t="s">
        <v>4176</v>
      </c>
      <c r="C6709" s="202" t="s">
        <v>4169</v>
      </c>
      <c r="D6709" s="369">
        <v>0.92</v>
      </c>
    </row>
    <row r="6710" spans="1:4" ht="13.5">
      <c r="A6710" s="202">
        <v>100203</v>
      </c>
      <c r="B6710" s="202" t="s">
        <v>4177</v>
      </c>
      <c r="C6710" s="202" t="s">
        <v>4169</v>
      </c>
      <c r="D6710" s="369">
        <v>1.0900000000000001</v>
      </c>
    </row>
    <row r="6711" spans="1:4" ht="13.5">
      <c r="A6711" s="202">
        <v>100204</v>
      </c>
      <c r="B6711" s="202" t="s">
        <v>4178</v>
      </c>
      <c r="C6711" s="202" t="s">
        <v>4169</v>
      </c>
      <c r="D6711" s="369">
        <v>0.11</v>
      </c>
    </row>
    <row r="6712" spans="1:4" ht="13.5">
      <c r="A6712" s="202">
        <v>100205</v>
      </c>
      <c r="B6712" s="202" t="s">
        <v>4179</v>
      </c>
      <c r="C6712" s="202" t="s">
        <v>3882</v>
      </c>
      <c r="D6712" s="370">
        <v>1453.56</v>
      </c>
    </row>
    <row r="6713" spans="1:4" ht="13.5">
      <c r="A6713" s="202">
        <v>100206</v>
      </c>
      <c r="B6713" s="202" t="s">
        <v>4180</v>
      </c>
      <c r="C6713" s="202" t="s">
        <v>3882</v>
      </c>
      <c r="D6713" s="370">
        <v>1050.67</v>
      </c>
    </row>
    <row r="6714" spans="1:4" ht="13.5">
      <c r="A6714" s="202">
        <v>100207</v>
      </c>
      <c r="B6714" s="202" t="s">
        <v>4181</v>
      </c>
      <c r="C6714" s="202" t="s">
        <v>3882</v>
      </c>
      <c r="D6714" s="369">
        <v>502.36</v>
      </c>
    </row>
    <row r="6715" spans="1:4" ht="13.5">
      <c r="A6715" s="202">
        <v>100208</v>
      </c>
      <c r="B6715" s="202" t="s">
        <v>4182</v>
      </c>
      <c r="C6715" s="202" t="s">
        <v>4183</v>
      </c>
      <c r="D6715" s="369">
        <v>19.23</v>
      </c>
    </row>
    <row r="6716" spans="1:4" ht="13.5">
      <c r="A6716" s="202">
        <v>100209</v>
      </c>
      <c r="B6716" s="202" t="s">
        <v>4184</v>
      </c>
      <c r="C6716" s="202" t="s">
        <v>4183</v>
      </c>
      <c r="D6716" s="369">
        <v>9.61</v>
      </c>
    </row>
    <row r="6717" spans="1:4" ht="13.5">
      <c r="A6717" s="202">
        <v>100210</v>
      </c>
      <c r="B6717" s="202" t="s">
        <v>4185</v>
      </c>
      <c r="C6717" s="202" t="s">
        <v>4183</v>
      </c>
      <c r="D6717" s="369">
        <v>17.71</v>
      </c>
    </row>
    <row r="6718" spans="1:4" ht="13.5">
      <c r="A6718" s="202">
        <v>100211</v>
      </c>
      <c r="B6718" s="202" t="s">
        <v>4186</v>
      </c>
      <c r="C6718" s="202" t="s">
        <v>4183</v>
      </c>
      <c r="D6718" s="369">
        <v>6.83</v>
      </c>
    </row>
    <row r="6719" spans="1:4" ht="13.5">
      <c r="A6719" s="202">
        <v>100212</v>
      </c>
      <c r="B6719" s="202" t="s">
        <v>4187</v>
      </c>
      <c r="C6719" s="202" t="s">
        <v>4183</v>
      </c>
      <c r="D6719" s="369">
        <v>7.55</v>
      </c>
    </row>
    <row r="6720" spans="1:4" ht="13.5">
      <c r="A6720" s="202">
        <v>100213</v>
      </c>
      <c r="B6720" s="202" t="s">
        <v>4188</v>
      </c>
      <c r="C6720" s="202" t="s">
        <v>4183</v>
      </c>
      <c r="D6720" s="369">
        <v>2.71</v>
      </c>
    </row>
    <row r="6721" spans="1:4" ht="13.5">
      <c r="A6721" s="202">
        <v>100214</v>
      </c>
      <c r="B6721" s="202" t="s">
        <v>4189</v>
      </c>
      <c r="C6721" s="202" t="s">
        <v>4183</v>
      </c>
      <c r="D6721" s="369">
        <v>4.16</v>
      </c>
    </row>
    <row r="6722" spans="1:4" ht="13.5">
      <c r="A6722" s="202">
        <v>100215</v>
      </c>
      <c r="B6722" s="202" t="s">
        <v>4190</v>
      </c>
      <c r="C6722" s="202" t="s">
        <v>4183</v>
      </c>
      <c r="D6722" s="369">
        <v>3.56</v>
      </c>
    </row>
    <row r="6723" spans="1:4" ht="13.5">
      <c r="A6723" s="202">
        <v>100216</v>
      </c>
      <c r="B6723" s="202" t="s">
        <v>4191</v>
      </c>
      <c r="C6723" s="202" t="s">
        <v>4183</v>
      </c>
      <c r="D6723" s="369">
        <v>0.96</v>
      </c>
    </row>
    <row r="6724" spans="1:4" ht="13.5">
      <c r="A6724" s="202">
        <v>100217</v>
      </c>
      <c r="B6724" s="202" t="s">
        <v>4192</v>
      </c>
      <c r="C6724" s="202" t="s">
        <v>4183</v>
      </c>
      <c r="D6724" s="369">
        <v>3.13</v>
      </c>
    </row>
    <row r="6725" spans="1:4" ht="13.5">
      <c r="A6725" s="202">
        <v>100218</v>
      </c>
      <c r="B6725" s="202" t="s">
        <v>4193</v>
      </c>
      <c r="C6725" s="202" t="s">
        <v>4183</v>
      </c>
      <c r="D6725" s="369">
        <v>2.15</v>
      </c>
    </row>
    <row r="6726" spans="1:4" ht="13.5">
      <c r="A6726" s="202">
        <v>100219</v>
      </c>
      <c r="B6726" s="202" t="s">
        <v>4194</v>
      </c>
      <c r="C6726" s="202" t="s">
        <v>4183</v>
      </c>
      <c r="D6726" s="369">
        <v>0.48</v>
      </c>
    </row>
    <row r="6727" spans="1:4" ht="13.5">
      <c r="A6727" s="202">
        <v>100220</v>
      </c>
      <c r="B6727" s="202" t="s">
        <v>4195</v>
      </c>
      <c r="C6727" s="202" t="s">
        <v>4196</v>
      </c>
      <c r="D6727" s="369">
        <v>27.62</v>
      </c>
    </row>
    <row r="6728" spans="1:4" ht="13.5">
      <c r="A6728" s="202">
        <v>100221</v>
      </c>
      <c r="B6728" s="202" t="s">
        <v>4197</v>
      </c>
      <c r="C6728" s="202" t="s">
        <v>4196</v>
      </c>
      <c r="D6728" s="369">
        <v>31.31</v>
      </c>
    </row>
    <row r="6729" spans="1:4" ht="13.5">
      <c r="A6729" s="202">
        <v>100222</v>
      </c>
      <c r="B6729" s="202" t="s">
        <v>4198</v>
      </c>
      <c r="C6729" s="202" t="s">
        <v>4196</v>
      </c>
      <c r="D6729" s="369">
        <v>11.86</v>
      </c>
    </row>
    <row r="6730" spans="1:4" ht="13.5">
      <c r="A6730" s="202">
        <v>100223</v>
      </c>
      <c r="B6730" s="202" t="s">
        <v>4199</v>
      </c>
      <c r="C6730" s="202" t="s">
        <v>4196</v>
      </c>
      <c r="D6730" s="369">
        <v>5.55</v>
      </c>
    </row>
    <row r="6731" spans="1:4" ht="13.5">
      <c r="A6731" s="202">
        <v>100224</v>
      </c>
      <c r="B6731" s="202" t="s">
        <v>4200</v>
      </c>
      <c r="C6731" s="202" t="s">
        <v>4196</v>
      </c>
      <c r="D6731" s="369">
        <v>3.13</v>
      </c>
    </row>
    <row r="6732" spans="1:4" ht="13.5">
      <c r="A6732" s="202">
        <v>100225</v>
      </c>
      <c r="B6732" s="202" t="s">
        <v>4201</v>
      </c>
      <c r="C6732" s="202" t="s">
        <v>4202</v>
      </c>
      <c r="D6732" s="369">
        <v>2.17</v>
      </c>
    </row>
    <row r="6733" spans="1:4" ht="13.5">
      <c r="A6733" s="202">
        <v>100226</v>
      </c>
      <c r="B6733" s="202" t="s">
        <v>4203</v>
      </c>
      <c r="C6733" s="202" t="s">
        <v>4202</v>
      </c>
      <c r="D6733" s="369">
        <v>0.68</v>
      </c>
    </row>
    <row r="6734" spans="1:4" ht="13.5">
      <c r="A6734" s="202">
        <v>100227</v>
      </c>
      <c r="B6734" s="202" t="s">
        <v>4204</v>
      </c>
      <c r="C6734" s="202" t="s">
        <v>4202</v>
      </c>
      <c r="D6734" s="369">
        <v>1</v>
      </c>
    </row>
    <row r="6735" spans="1:4" ht="13.5">
      <c r="A6735" s="202">
        <v>100228</v>
      </c>
      <c r="B6735" s="202" t="s">
        <v>4205</v>
      </c>
      <c r="C6735" s="202" t="s">
        <v>4202</v>
      </c>
      <c r="D6735" s="369">
        <v>0.31</v>
      </c>
    </row>
    <row r="6736" spans="1:4" ht="13.5">
      <c r="A6736" s="202">
        <v>100229</v>
      </c>
      <c r="B6736" s="202" t="s">
        <v>4206</v>
      </c>
      <c r="C6736" s="202" t="s">
        <v>3</v>
      </c>
      <c r="D6736" s="369">
        <v>0.01</v>
      </c>
    </row>
    <row r="6737" spans="1:4" ht="13.5">
      <c r="A6737" s="202">
        <v>100230</v>
      </c>
      <c r="B6737" s="202" t="s">
        <v>4207</v>
      </c>
      <c r="C6737" s="202" t="s">
        <v>3</v>
      </c>
      <c r="D6737" s="369">
        <v>0.02</v>
      </c>
    </row>
    <row r="6738" spans="1:4" ht="13.5">
      <c r="A6738" s="202">
        <v>100231</v>
      </c>
      <c r="B6738" s="202" t="s">
        <v>4208</v>
      </c>
      <c r="C6738" s="202" t="s">
        <v>3</v>
      </c>
      <c r="D6738" s="369">
        <v>0.03</v>
      </c>
    </row>
    <row r="6739" spans="1:4" ht="13.5">
      <c r="A6739" s="202">
        <v>100232</v>
      </c>
      <c r="B6739" s="202" t="s">
        <v>4209</v>
      </c>
      <c r="C6739" s="202" t="s">
        <v>2</v>
      </c>
      <c r="D6739" s="369">
        <v>0.36</v>
      </c>
    </row>
    <row r="6740" spans="1:4" ht="13.5">
      <c r="A6740" s="202">
        <v>100233</v>
      </c>
      <c r="B6740" s="202" t="s">
        <v>4210</v>
      </c>
      <c r="C6740" s="202" t="s">
        <v>2</v>
      </c>
      <c r="D6740" s="369">
        <v>0.18</v>
      </c>
    </row>
    <row r="6741" spans="1:4" ht="13.5">
      <c r="A6741" s="202">
        <v>100234</v>
      </c>
      <c r="B6741" s="202" t="s">
        <v>4211</v>
      </c>
      <c r="C6741" s="202" t="s">
        <v>4</v>
      </c>
      <c r="D6741" s="369">
        <v>0.54</v>
      </c>
    </row>
    <row r="6742" spans="1:4" ht="13.5">
      <c r="A6742" s="202">
        <v>100235</v>
      </c>
      <c r="B6742" s="202" t="s">
        <v>4212</v>
      </c>
      <c r="C6742" s="202" t="s">
        <v>10</v>
      </c>
      <c r="D6742" s="369">
        <v>0.04</v>
      </c>
    </row>
    <row r="6743" spans="1:4" ht="13.5">
      <c r="A6743" s="202">
        <v>100236</v>
      </c>
      <c r="B6743" s="202" t="s">
        <v>4213</v>
      </c>
      <c r="C6743" s="202" t="s">
        <v>4214</v>
      </c>
      <c r="D6743" s="369">
        <v>2.75</v>
      </c>
    </row>
    <row r="6744" spans="1:4" ht="13.5">
      <c r="A6744" s="202">
        <v>100237</v>
      </c>
      <c r="B6744" s="202" t="s">
        <v>4215</v>
      </c>
      <c r="C6744" s="202" t="s">
        <v>4214</v>
      </c>
      <c r="D6744" s="369">
        <v>3.3</v>
      </c>
    </row>
    <row r="6745" spans="1:4" ht="13.5">
      <c r="A6745" s="202">
        <v>100238</v>
      </c>
      <c r="B6745" s="202" t="s">
        <v>4216</v>
      </c>
      <c r="C6745" s="202" t="s">
        <v>4214</v>
      </c>
      <c r="D6745" s="369">
        <v>5.28</v>
      </c>
    </row>
    <row r="6746" spans="1:4" ht="13.5">
      <c r="A6746" s="202">
        <v>100239</v>
      </c>
      <c r="B6746" s="202" t="s">
        <v>4217</v>
      </c>
      <c r="C6746" s="202" t="s">
        <v>4214</v>
      </c>
      <c r="D6746" s="369">
        <v>6.6</v>
      </c>
    </row>
    <row r="6747" spans="1:4" ht="13.5">
      <c r="A6747" s="202">
        <v>100240</v>
      </c>
      <c r="B6747" s="202" t="s">
        <v>4218</v>
      </c>
      <c r="C6747" s="202" t="s">
        <v>4214</v>
      </c>
      <c r="D6747" s="369">
        <v>3.96</v>
      </c>
    </row>
    <row r="6748" spans="1:4" ht="13.5">
      <c r="A6748" s="202">
        <v>100241</v>
      </c>
      <c r="B6748" s="202" t="s">
        <v>4219</v>
      </c>
      <c r="C6748" s="202" t="s">
        <v>4214</v>
      </c>
      <c r="D6748" s="369">
        <v>6.6</v>
      </c>
    </row>
    <row r="6749" spans="1:4" ht="13.5">
      <c r="A6749" s="202">
        <v>100242</v>
      </c>
      <c r="B6749" s="202" t="s">
        <v>4220</v>
      </c>
      <c r="C6749" s="202" t="s">
        <v>4214</v>
      </c>
      <c r="D6749" s="369">
        <v>19.52</v>
      </c>
    </row>
    <row r="6750" spans="1:4" ht="13.5">
      <c r="A6750" s="202">
        <v>100243</v>
      </c>
      <c r="B6750" s="202" t="s">
        <v>4221</v>
      </c>
      <c r="C6750" s="202" t="s">
        <v>4214</v>
      </c>
      <c r="D6750" s="369">
        <v>3.17</v>
      </c>
    </row>
    <row r="6751" spans="1:4" ht="13.5">
      <c r="A6751" s="202">
        <v>100244</v>
      </c>
      <c r="B6751" s="202" t="s">
        <v>4222</v>
      </c>
      <c r="C6751" s="202" t="s">
        <v>4214</v>
      </c>
      <c r="D6751" s="369">
        <v>3.96</v>
      </c>
    </row>
    <row r="6752" spans="1:4" ht="13.5">
      <c r="A6752" s="202">
        <v>100245</v>
      </c>
      <c r="B6752" s="202" t="s">
        <v>4223</v>
      </c>
      <c r="C6752" s="202" t="s">
        <v>4214</v>
      </c>
      <c r="D6752" s="369">
        <v>7.93</v>
      </c>
    </row>
    <row r="6753" spans="1:4" ht="13.5">
      <c r="A6753" s="202">
        <v>100246</v>
      </c>
      <c r="B6753" s="202" t="s">
        <v>4224</v>
      </c>
      <c r="C6753" s="202" t="s">
        <v>4214</v>
      </c>
      <c r="D6753" s="369">
        <v>2.64</v>
      </c>
    </row>
    <row r="6754" spans="1:4" ht="13.5">
      <c r="A6754" s="202">
        <v>100247</v>
      </c>
      <c r="B6754" s="202" t="s">
        <v>4225</v>
      </c>
      <c r="C6754" s="202" t="s">
        <v>4214</v>
      </c>
      <c r="D6754" s="369">
        <v>3.3</v>
      </c>
    </row>
    <row r="6755" spans="1:4" ht="13.5">
      <c r="A6755" s="202">
        <v>100248</v>
      </c>
      <c r="B6755" s="202" t="s">
        <v>4226</v>
      </c>
      <c r="C6755" s="202" t="s">
        <v>4214</v>
      </c>
      <c r="D6755" s="369">
        <v>13.01</v>
      </c>
    </row>
    <row r="6756" spans="1:4" ht="13.5">
      <c r="A6756" s="202">
        <v>100249</v>
      </c>
      <c r="B6756" s="202" t="s">
        <v>4227</v>
      </c>
      <c r="C6756" s="202" t="s">
        <v>4214</v>
      </c>
      <c r="D6756" s="369">
        <v>2.64</v>
      </c>
    </row>
    <row r="6757" spans="1:4" ht="13.5">
      <c r="A6757" s="202">
        <v>100250</v>
      </c>
      <c r="B6757" s="202" t="s">
        <v>4228</v>
      </c>
      <c r="C6757" s="202" t="s">
        <v>4214</v>
      </c>
      <c r="D6757" s="369">
        <v>4.4000000000000004</v>
      </c>
    </row>
    <row r="6758" spans="1:4" ht="13.5">
      <c r="A6758" s="202">
        <v>100251</v>
      </c>
      <c r="B6758" s="202" t="s">
        <v>4229</v>
      </c>
      <c r="C6758" s="202" t="s">
        <v>4214</v>
      </c>
      <c r="D6758" s="369">
        <v>13.01</v>
      </c>
    </row>
    <row r="6759" spans="1:4" ht="13.5">
      <c r="A6759" s="202">
        <v>100252</v>
      </c>
      <c r="B6759" s="202" t="s">
        <v>4230</v>
      </c>
      <c r="C6759" s="202" t="s">
        <v>4214</v>
      </c>
      <c r="D6759" s="369">
        <v>19.52</v>
      </c>
    </row>
    <row r="6760" spans="1:4" ht="13.5">
      <c r="A6760" s="202">
        <v>100253</v>
      </c>
      <c r="B6760" s="202" t="s">
        <v>4231</v>
      </c>
      <c r="C6760" s="202" t="s">
        <v>4214</v>
      </c>
      <c r="D6760" s="369">
        <v>26.03</v>
      </c>
    </row>
    <row r="6761" spans="1:4" ht="13.5">
      <c r="A6761" s="202">
        <v>100254</v>
      </c>
      <c r="B6761" s="202" t="s">
        <v>4232</v>
      </c>
      <c r="C6761" s="202" t="s">
        <v>4214</v>
      </c>
      <c r="D6761" s="369">
        <v>39.049999999999997</v>
      </c>
    </row>
    <row r="6762" spans="1:4" ht="13.5">
      <c r="A6762" s="202">
        <v>100255</v>
      </c>
      <c r="B6762" s="202" t="s">
        <v>4233</v>
      </c>
      <c r="C6762" s="202" t="s">
        <v>4214</v>
      </c>
      <c r="D6762" s="369">
        <v>13.21</v>
      </c>
    </row>
    <row r="6763" spans="1:4" ht="13.5">
      <c r="A6763" s="202">
        <v>100256</v>
      </c>
      <c r="B6763" s="202" t="s">
        <v>4234</v>
      </c>
      <c r="C6763" s="202" t="s">
        <v>4214</v>
      </c>
      <c r="D6763" s="369">
        <v>8.81</v>
      </c>
    </row>
    <row r="6764" spans="1:4" ht="13.5">
      <c r="A6764" s="202">
        <v>100257</v>
      </c>
      <c r="B6764" s="202" t="s">
        <v>4235</v>
      </c>
      <c r="C6764" s="202" t="s">
        <v>4214</v>
      </c>
      <c r="D6764" s="369">
        <v>5.28</v>
      </c>
    </row>
    <row r="6765" spans="1:4" ht="13.5">
      <c r="A6765" s="202">
        <v>100258</v>
      </c>
      <c r="B6765" s="202" t="s">
        <v>4236</v>
      </c>
      <c r="C6765" s="202" t="s">
        <v>4214</v>
      </c>
      <c r="D6765" s="369">
        <v>13.21</v>
      </c>
    </row>
    <row r="6766" spans="1:4" ht="13.5">
      <c r="A6766" s="202">
        <v>100259</v>
      </c>
      <c r="B6766" s="202" t="s">
        <v>4237</v>
      </c>
      <c r="C6766" s="202" t="s">
        <v>4214</v>
      </c>
      <c r="D6766" s="369">
        <v>26.03</v>
      </c>
    </row>
    <row r="6767" spans="1:4" ht="13.5">
      <c r="A6767" s="202">
        <v>100260</v>
      </c>
      <c r="B6767" s="202" t="s">
        <v>4238</v>
      </c>
      <c r="C6767" s="202" t="s">
        <v>4169</v>
      </c>
      <c r="D6767" s="369">
        <v>8.58</v>
      </c>
    </row>
    <row r="6768" spans="1:4" ht="13.5">
      <c r="A6768" s="202">
        <v>100261</v>
      </c>
      <c r="B6768" s="202" t="s">
        <v>4239</v>
      </c>
      <c r="C6768" s="202" t="s">
        <v>4169</v>
      </c>
      <c r="D6768" s="369">
        <v>5.39</v>
      </c>
    </row>
    <row r="6769" spans="1:4" ht="13.5">
      <c r="A6769" s="202">
        <v>100262</v>
      </c>
      <c r="B6769" s="202" t="s">
        <v>4240</v>
      </c>
      <c r="C6769" s="202" t="s">
        <v>4169</v>
      </c>
      <c r="D6769" s="369">
        <v>3.34</v>
      </c>
    </row>
    <row r="6770" spans="1:4" ht="13.5">
      <c r="A6770" s="202">
        <v>100263</v>
      </c>
      <c r="B6770" s="202" t="s">
        <v>4241</v>
      </c>
      <c r="C6770" s="202" t="s">
        <v>4169</v>
      </c>
      <c r="D6770" s="369">
        <v>2.14</v>
      </c>
    </row>
    <row r="6771" spans="1:4" ht="13.5">
      <c r="A6771" s="202">
        <v>100264</v>
      </c>
      <c r="B6771" s="202" t="s">
        <v>4242</v>
      </c>
      <c r="C6771" s="202" t="s">
        <v>4196</v>
      </c>
      <c r="D6771" s="369">
        <v>38.99</v>
      </c>
    </row>
    <row r="6772" spans="1:4" ht="13.5">
      <c r="A6772" s="202">
        <v>100265</v>
      </c>
      <c r="B6772" s="202" t="s">
        <v>4243</v>
      </c>
      <c r="C6772" s="202" t="s">
        <v>4</v>
      </c>
      <c r="D6772" s="369">
        <v>0.81</v>
      </c>
    </row>
    <row r="6773" spans="1:4" ht="13.5">
      <c r="A6773" s="202">
        <v>100266</v>
      </c>
      <c r="B6773" s="202" t="s">
        <v>4244</v>
      </c>
      <c r="C6773" s="202" t="s">
        <v>4183</v>
      </c>
      <c r="D6773" s="369">
        <v>82.87</v>
      </c>
    </row>
    <row r="6774" spans="1:4" ht="13.5">
      <c r="A6774" s="202">
        <v>100267</v>
      </c>
      <c r="B6774" s="202" t="s">
        <v>4245</v>
      </c>
      <c r="C6774" s="202" t="s">
        <v>2</v>
      </c>
      <c r="D6774" s="369">
        <v>1.64</v>
      </c>
    </row>
    <row r="6775" spans="1:4" ht="13.5">
      <c r="A6775" s="202">
        <v>100268</v>
      </c>
      <c r="B6775" s="202" t="s">
        <v>4246</v>
      </c>
      <c r="C6775" s="202" t="s">
        <v>4183</v>
      </c>
      <c r="D6775" s="369">
        <v>82.87</v>
      </c>
    </row>
    <row r="6776" spans="1:4" ht="13.5">
      <c r="A6776" s="202">
        <v>100269</v>
      </c>
      <c r="B6776" s="202" t="s">
        <v>4247</v>
      </c>
      <c r="C6776" s="202" t="s">
        <v>2</v>
      </c>
      <c r="D6776" s="369">
        <v>1.64</v>
      </c>
    </row>
    <row r="6777" spans="1:4" ht="13.5">
      <c r="A6777" s="202">
        <v>100270</v>
      </c>
      <c r="B6777" s="202" t="s">
        <v>4248</v>
      </c>
      <c r="C6777" s="202" t="s">
        <v>4183</v>
      </c>
      <c r="D6777" s="369">
        <v>62.12</v>
      </c>
    </row>
    <row r="6778" spans="1:4" ht="13.5">
      <c r="A6778" s="202">
        <v>100271</v>
      </c>
      <c r="B6778" s="202" t="s">
        <v>4249</v>
      </c>
      <c r="C6778" s="202" t="s">
        <v>4196</v>
      </c>
      <c r="D6778" s="369">
        <v>62.15</v>
      </c>
    </row>
    <row r="6779" spans="1:4" ht="13.5">
      <c r="A6779" s="202">
        <v>100272</v>
      </c>
      <c r="B6779" s="202" t="s">
        <v>4250</v>
      </c>
      <c r="C6779" s="202" t="s">
        <v>4</v>
      </c>
      <c r="D6779" s="369">
        <v>1.23</v>
      </c>
    </row>
    <row r="6780" spans="1:4" ht="13.5">
      <c r="A6780" s="202">
        <v>100273</v>
      </c>
      <c r="B6780" s="202" t="s">
        <v>4251</v>
      </c>
      <c r="C6780" s="202" t="s">
        <v>4169</v>
      </c>
      <c r="D6780" s="369">
        <v>3.24</v>
      </c>
    </row>
    <row r="6781" spans="1:4" ht="13.5">
      <c r="A6781" s="202">
        <v>100274</v>
      </c>
      <c r="B6781" s="202" t="s">
        <v>4252</v>
      </c>
      <c r="C6781" s="202" t="s">
        <v>4196</v>
      </c>
      <c r="D6781" s="369">
        <v>27.64</v>
      </c>
    </row>
    <row r="6782" spans="1:4" ht="13.5">
      <c r="A6782" s="202">
        <v>100275</v>
      </c>
      <c r="B6782" s="202" t="s">
        <v>4253</v>
      </c>
      <c r="C6782" s="202" t="s">
        <v>4196</v>
      </c>
      <c r="D6782" s="369">
        <v>17.87</v>
      </c>
    </row>
    <row r="6783" spans="1:4" ht="13.5">
      <c r="A6783" s="202">
        <v>100276</v>
      </c>
      <c r="B6783" s="202" t="s">
        <v>4254</v>
      </c>
      <c r="C6783" s="202" t="s">
        <v>4196</v>
      </c>
      <c r="D6783" s="369">
        <v>32.61</v>
      </c>
    </row>
    <row r="6784" spans="1:4" ht="13.5">
      <c r="A6784" s="202">
        <v>100277</v>
      </c>
      <c r="B6784" s="202" t="s">
        <v>4255</v>
      </c>
      <c r="C6784" s="202" t="s">
        <v>4196</v>
      </c>
      <c r="D6784" s="369">
        <v>2</v>
      </c>
    </row>
    <row r="6785" spans="1:4" ht="13.5">
      <c r="A6785" s="202">
        <v>100278</v>
      </c>
      <c r="B6785" s="202" t="s">
        <v>4256</v>
      </c>
      <c r="C6785" s="202" t="s">
        <v>4183</v>
      </c>
      <c r="D6785" s="369">
        <v>39.65</v>
      </c>
    </row>
    <row r="6786" spans="1:4" ht="13.5">
      <c r="A6786" s="202">
        <v>100279</v>
      </c>
      <c r="B6786" s="202" t="s">
        <v>4257</v>
      </c>
      <c r="C6786" s="202" t="s">
        <v>2</v>
      </c>
      <c r="D6786" s="369">
        <v>0.76</v>
      </c>
    </row>
    <row r="6787" spans="1:4" ht="13.5">
      <c r="A6787" s="202">
        <v>100280</v>
      </c>
      <c r="B6787" s="202" t="s">
        <v>4258</v>
      </c>
      <c r="C6787" s="202" t="s">
        <v>4183</v>
      </c>
      <c r="D6787" s="369">
        <v>18.2</v>
      </c>
    </row>
    <row r="6788" spans="1:4" ht="13.5">
      <c r="A6788" s="202">
        <v>100281</v>
      </c>
      <c r="B6788" s="202" t="s">
        <v>4259</v>
      </c>
      <c r="C6788" s="202" t="s">
        <v>4183</v>
      </c>
      <c r="D6788" s="369">
        <v>3.83</v>
      </c>
    </row>
    <row r="6789" spans="1:4" ht="13.5">
      <c r="A6789" s="202">
        <v>100282</v>
      </c>
      <c r="B6789" s="202" t="s">
        <v>4260</v>
      </c>
      <c r="C6789" s="202" t="s">
        <v>4196</v>
      </c>
      <c r="D6789" s="369">
        <v>155.27000000000001</v>
      </c>
    </row>
    <row r="6790" spans="1:4" ht="13.5">
      <c r="A6790" s="202">
        <v>100283</v>
      </c>
      <c r="B6790" s="202" t="s">
        <v>4261</v>
      </c>
      <c r="C6790" s="202" t="s">
        <v>4196</v>
      </c>
      <c r="D6790" s="369">
        <v>25.08</v>
      </c>
    </row>
    <row r="6791" spans="1:4" ht="13.5">
      <c r="A6791" s="202">
        <v>100284</v>
      </c>
      <c r="B6791" s="202" t="s">
        <v>4262</v>
      </c>
      <c r="C6791" s="202" t="s">
        <v>4196</v>
      </c>
      <c r="D6791" s="369">
        <v>11.23</v>
      </c>
    </row>
    <row r="6792" spans="1:4" ht="13.5">
      <c r="A6792" s="202">
        <v>100285</v>
      </c>
      <c r="B6792" s="202" t="s">
        <v>4263</v>
      </c>
      <c r="C6792" s="202" t="s">
        <v>4214</v>
      </c>
      <c r="D6792" s="369">
        <v>41.71</v>
      </c>
    </row>
    <row r="6793" spans="1:4" ht="13.5">
      <c r="A6793" s="202">
        <v>100286</v>
      </c>
      <c r="B6793" s="202" t="s">
        <v>4264</v>
      </c>
      <c r="C6793" s="202" t="s">
        <v>4214</v>
      </c>
      <c r="D6793" s="369">
        <v>13.59</v>
      </c>
    </row>
    <row r="6794" spans="1:4" ht="13.5">
      <c r="A6794" s="202">
        <v>100287</v>
      </c>
      <c r="B6794" s="202" t="s">
        <v>4265</v>
      </c>
      <c r="C6794" s="202" t="s">
        <v>4214</v>
      </c>
      <c r="D6794" s="369">
        <v>13.01</v>
      </c>
    </row>
    <row r="6795" spans="1:4" ht="13.5">
      <c r="A6795" s="202">
        <v>99802</v>
      </c>
      <c r="B6795" s="202" t="s">
        <v>4266</v>
      </c>
      <c r="C6795" s="202" t="s">
        <v>4</v>
      </c>
      <c r="D6795" s="369">
        <v>0.53</v>
      </c>
    </row>
    <row r="6796" spans="1:4" ht="13.5">
      <c r="A6796" s="202">
        <v>99803</v>
      </c>
      <c r="B6796" s="202" t="s">
        <v>4267</v>
      </c>
      <c r="C6796" s="202" t="s">
        <v>4</v>
      </c>
      <c r="D6796" s="369">
        <v>2.06</v>
      </c>
    </row>
    <row r="6797" spans="1:4" ht="13.5">
      <c r="A6797" s="202">
        <v>99804</v>
      </c>
      <c r="B6797" s="202" t="s">
        <v>7367</v>
      </c>
      <c r="C6797" s="202" t="s">
        <v>4</v>
      </c>
      <c r="D6797" s="369">
        <v>5.34</v>
      </c>
    </row>
    <row r="6798" spans="1:4" ht="13.5">
      <c r="A6798" s="202">
        <v>99805</v>
      </c>
      <c r="B6798" s="202" t="s">
        <v>4268</v>
      </c>
      <c r="C6798" s="202" t="s">
        <v>4</v>
      </c>
      <c r="D6798" s="369">
        <v>11.15</v>
      </c>
    </row>
    <row r="6799" spans="1:4" ht="13.5">
      <c r="A6799" s="202">
        <v>99806</v>
      </c>
      <c r="B6799" s="202" t="s">
        <v>4269</v>
      </c>
      <c r="C6799" s="202" t="s">
        <v>4</v>
      </c>
      <c r="D6799" s="369">
        <v>0.85</v>
      </c>
    </row>
    <row r="6800" spans="1:4" ht="13.5">
      <c r="A6800" s="202">
        <v>99807</v>
      </c>
      <c r="B6800" s="202" t="s">
        <v>7368</v>
      </c>
      <c r="C6800" s="202" t="s">
        <v>4</v>
      </c>
      <c r="D6800" s="369">
        <v>1.62</v>
      </c>
    </row>
    <row r="6801" spans="1:4" ht="13.5">
      <c r="A6801" s="202">
        <v>99808</v>
      </c>
      <c r="B6801" s="202" t="s">
        <v>4270</v>
      </c>
      <c r="C6801" s="202" t="s">
        <v>4</v>
      </c>
      <c r="D6801" s="369">
        <v>3.91</v>
      </c>
    </row>
    <row r="6802" spans="1:4" ht="13.5">
      <c r="A6802" s="202">
        <v>99809</v>
      </c>
      <c r="B6802" s="202" t="s">
        <v>4271</v>
      </c>
      <c r="C6802" s="202" t="s">
        <v>4</v>
      </c>
      <c r="D6802" s="369">
        <v>5.87</v>
      </c>
    </row>
    <row r="6803" spans="1:4" ht="13.5">
      <c r="A6803" s="202">
        <v>99810</v>
      </c>
      <c r="B6803" s="202" t="s">
        <v>7369</v>
      </c>
      <c r="C6803" s="202" t="s">
        <v>4</v>
      </c>
      <c r="D6803" s="369">
        <v>7.3</v>
      </c>
    </row>
    <row r="6804" spans="1:4" ht="13.5">
      <c r="A6804" s="202">
        <v>99811</v>
      </c>
      <c r="B6804" s="202" t="s">
        <v>4272</v>
      </c>
      <c r="C6804" s="202" t="s">
        <v>4</v>
      </c>
      <c r="D6804" s="369">
        <v>3.51</v>
      </c>
    </row>
    <row r="6805" spans="1:4" ht="13.5">
      <c r="A6805" s="202">
        <v>99812</v>
      </c>
      <c r="B6805" s="202" t="s">
        <v>4273</v>
      </c>
      <c r="C6805" s="202" t="s">
        <v>4</v>
      </c>
      <c r="D6805" s="369">
        <v>1.1200000000000001</v>
      </c>
    </row>
    <row r="6806" spans="1:4" ht="13.5">
      <c r="A6806" s="202">
        <v>99813</v>
      </c>
      <c r="B6806" s="202" t="s">
        <v>7370</v>
      </c>
      <c r="C6806" s="202" t="s">
        <v>4</v>
      </c>
      <c r="D6806" s="369">
        <v>0.96</v>
      </c>
    </row>
    <row r="6807" spans="1:4" ht="13.5">
      <c r="A6807" s="202">
        <v>99814</v>
      </c>
      <c r="B6807" s="202" t="s">
        <v>4274</v>
      </c>
      <c r="C6807" s="202" t="s">
        <v>4</v>
      </c>
      <c r="D6807" s="369">
        <v>1.91</v>
      </c>
    </row>
    <row r="6808" spans="1:4" ht="13.5">
      <c r="A6808" s="202">
        <v>99815</v>
      </c>
      <c r="B6808" s="202" t="s">
        <v>7371</v>
      </c>
      <c r="C6808" s="202" t="s">
        <v>2</v>
      </c>
      <c r="D6808" s="369">
        <v>8.6</v>
      </c>
    </row>
    <row r="6809" spans="1:4" ht="13.5">
      <c r="A6809" s="202">
        <v>99816</v>
      </c>
      <c r="B6809" s="202" t="s">
        <v>7372</v>
      </c>
      <c r="C6809" s="202" t="s">
        <v>2</v>
      </c>
      <c r="D6809" s="369">
        <v>9.14</v>
      </c>
    </row>
    <row r="6810" spans="1:4" ht="13.5">
      <c r="A6810" s="202">
        <v>99817</v>
      </c>
      <c r="B6810" s="202" t="s">
        <v>7373</v>
      </c>
      <c r="C6810" s="202" t="s">
        <v>2</v>
      </c>
      <c r="D6810" s="369">
        <v>5.43</v>
      </c>
    </row>
    <row r="6811" spans="1:4" ht="13.5">
      <c r="A6811" s="202">
        <v>99818</v>
      </c>
      <c r="B6811" s="202" t="s">
        <v>7374</v>
      </c>
      <c r="C6811" s="202" t="s">
        <v>2</v>
      </c>
      <c r="D6811" s="369">
        <v>5.43</v>
      </c>
    </row>
    <row r="6812" spans="1:4" ht="13.5">
      <c r="A6812" s="202">
        <v>99819</v>
      </c>
      <c r="B6812" s="202" t="s">
        <v>7375</v>
      </c>
      <c r="C6812" s="202" t="s">
        <v>4</v>
      </c>
      <c r="D6812" s="369">
        <v>16.72</v>
      </c>
    </row>
    <row r="6813" spans="1:4" ht="13.5">
      <c r="A6813" s="202">
        <v>99820</v>
      </c>
      <c r="B6813" s="202" t="s">
        <v>7376</v>
      </c>
      <c r="C6813" s="202" t="s">
        <v>4</v>
      </c>
      <c r="D6813" s="369">
        <v>1.95</v>
      </c>
    </row>
    <row r="6814" spans="1:4" ht="13.5">
      <c r="A6814" s="202">
        <v>99821</v>
      </c>
      <c r="B6814" s="202" t="s">
        <v>7377</v>
      </c>
      <c r="C6814" s="202" t="s">
        <v>4</v>
      </c>
      <c r="D6814" s="369">
        <v>3.02</v>
      </c>
    </row>
    <row r="6815" spans="1:4" ht="13.5">
      <c r="A6815" s="202">
        <v>99822</v>
      </c>
      <c r="B6815" s="202" t="s">
        <v>4275</v>
      </c>
      <c r="C6815" s="202" t="s">
        <v>4</v>
      </c>
      <c r="D6815" s="369">
        <v>1</v>
      </c>
    </row>
    <row r="6816" spans="1:4" ht="13.5">
      <c r="A6816" s="202">
        <v>99823</v>
      </c>
      <c r="B6816" s="202" t="s">
        <v>7378</v>
      </c>
      <c r="C6816" s="202" t="s">
        <v>4</v>
      </c>
      <c r="D6816" s="369">
        <v>2.29</v>
      </c>
    </row>
    <row r="6817" spans="1:4" ht="13.5">
      <c r="A6817" s="202">
        <v>99824</v>
      </c>
      <c r="B6817" s="202" t="s">
        <v>7379</v>
      </c>
      <c r="C6817" s="202" t="s">
        <v>4</v>
      </c>
      <c r="D6817" s="369">
        <v>2.5</v>
      </c>
    </row>
    <row r="6818" spans="1:4" ht="13.5">
      <c r="A6818" s="202">
        <v>99825</v>
      </c>
      <c r="B6818" s="202" t="s">
        <v>7380</v>
      </c>
      <c r="C6818" s="202" t="s">
        <v>4</v>
      </c>
      <c r="D6818" s="369">
        <v>3.53</v>
      </c>
    </row>
    <row r="6819" spans="1:4" ht="13.5">
      <c r="A6819" s="202">
        <v>99826</v>
      </c>
      <c r="B6819" s="202" t="s">
        <v>4276</v>
      </c>
      <c r="C6819" s="202" t="s">
        <v>4</v>
      </c>
      <c r="D6819" s="369">
        <v>1.53</v>
      </c>
    </row>
    <row r="6820" spans="1:4" ht="13.5">
      <c r="A6820" s="202">
        <v>97010</v>
      </c>
      <c r="B6820" s="202" t="s">
        <v>4277</v>
      </c>
      <c r="C6820" s="202" t="s">
        <v>1</v>
      </c>
      <c r="D6820" s="369">
        <v>68.86</v>
      </c>
    </row>
    <row r="6821" spans="1:4" ht="13.5">
      <c r="A6821" s="202">
        <v>97011</v>
      </c>
      <c r="B6821" s="202" t="s">
        <v>4278</v>
      </c>
      <c r="C6821" s="202" t="s">
        <v>1</v>
      </c>
      <c r="D6821" s="369">
        <v>53.13</v>
      </c>
    </row>
    <row r="6822" spans="1:4" ht="13.5">
      <c r="A6822" s="202">
        <v>97012</v>
      </c>
      <c r="B6822" s="202" t="s">
        <v>4279</v>
      </c>
      <c r="C6822" s="202" t="s">
        <v>1</v>
      </c>
      <c r="D6822" s="369">
        <v>45.27</v>
      </c>
    </row>
    <row r="6823" spans="1:4" ht="13.5">
      <c r="A6823" s="202">
        <v>97013</v>
      </c>
      <c r="B6823" s="202" t="s">
        <v>4280</v>
      </c>
      <c r="C6823" s="202" t="s">
        <v>1</v>
      </c>
      <c r="D6823" s="369">
        <v>109.42</v>
      </c>
    </row>
    <row r="6824" spans="1:4" ht="13.5">
      <c r="A6824" s="202">
        <v>97014</v>
      </c>
      <c r="B6824" s="202" t="s">
        <v>4281</v>
      </c>
      <c r="C6824" s="202" t="s">
        <v>1</v>
      </c>
      <c r="D6824" s="369">
        <v>80.459999999999994</v>
      </c>
    </row>
    <row r="6825" spans="1:4" ht="13.5">
      <c r="A6825" s="202">
        <v>97015</v>
      </c>
      <c r="B6825" s="202" t="s">
        <v>4282</v>
      </c>
      <c r="C6825" s="202" t="s">
        <v>1</v>
      </c>
      <c r="D6825" s="369">
        <v>65.849999999999994</v>
      </c>
    </row>
    <row r="6826" spans="1:4" ht="13.5">
      <c r="A6826" s="202">
        <v>97016</v>
      </c>
      <c r="B6826" s="202" t="s">
        <v>4283</v>
      </c>
      <c r="C6826" s="202" t="s">
        <v>1</v>
      </c>
      <c r="D6826" s="369">
        <v>60.69</v>
      </c>
    </row>
    <row r="6827" spans="1:4" ht="13.5">
      <c r="A6827" s="202">
        <v>97017</v>
      </c>
      <c r="B6827" s="202" t="s">
        <v>4284</v>
      </c>
      <c r="C6827" s="202" t="s">
        <v>1</v>
      </c>
      <c r="D6827" s="369">
        <v>45.7</v>
      </c>
    </row>
    <row r="6828" spans="1:4" ht="13.5">
      <c r="A6828" s="202">
        <v>97018</v>
      </c>
      <c r="B6828" s="202" t="s">
        <v>4285</v>
      </c>
      <c r="C6828" s="202" t="s">
        <v>1</v>
      </c>
      <c r="D6828" s="369">
        <v>37.93</v>
      </c>
    </row>
    <row r="6829" spans="1:4" ht="13.5">
      <c r="A6829" s="202">
        <v>97031</v>
      </c>
      <c r="B6829" s="202" t="s">
        <v>4286</v>
      </c>
      <c r="C6829" s="202" t="s">
        <v>1</v>
      </c>
      <c r="D6829" s="369">
        <v>95.95</v>
      </c>
    </row>
    <row r="6830" spans="1:4" ht="13.5">
      <c r="A6830" s="202">
        <v>97032</v>
      </c>
      <c r="B6830" s="202" t="s">
        <v>4287</v>
      </c>
      <c r="C6830" s="202" t="s">
        <v>1</v>
      </c>
      <c r="D6830" s="369">
        <v>59.48</v>
      </c>
    </row>
    <row r="6831" spans="1:4" ht="13.5">
      <c r="A6831" s="202">
        <v>97033</v>
      </c>
      <c r="B6831" s="202" t="s">
        <v>4288</v>
      </c>
      <c r="C6831" s="202" t="s">
        <v>1</v>
      </c>
      <c r="D6831" s="369">
        <v>138.88</v>
      </c>
    </row>
    <row r="6832" spans="1:4" ht="13.5">
      <c r="A6832" s="202">
        <v>97034</v>
      </c>
      <c r="B6832" s="202" t="s">
        <v>4289</v>
      </c>
      <c r="C6832" s="202" t="s">
        <v>1</v>
      </c>
      <c r="D6832" s="369">
        <v>79.709999999999994</v>
      </c>
    </row>
    <row r="6833" spans="1:4" ht="13.5">
      <c r="A6833" s="202">
        <v>97039</v>
      </c>
      <c r="B6833" s="202" t="s">
        <v>4290</v>
      </c>
      <c r="C6833" s="202" t="s">
        <v>4</v>
      </c>
      <c r="D6833" s="369">
        <v>53.43</v>
      </c>
    </row>
    <row r="6834" spans="1:4" ht="13.5">
      <c r="A6834" s="202">
        <v>97040</v>
      </c>
      <c r="B6834" s="202" t="s">
        <v>4291</v>
      </c>
      <c r="C6834" s="202" t="s">
        <v>4</v>
      </c>
      <c r="D6834" s="369">
        <v>18.010000000000002</v>
      </c>
    </row>
    <row r="6835" spans="1:4" ht="13.5">
      <c r="A6835" s="202">
        <v>97041</v>
      </c>
      <c r="B6835" s="202" t="s">
        <v>4292</v>
      </c>
      <c r="C6835" s="202" t="s">
        <v>4</v>
      </c>
      <c r="D6835" s="369">
        <v>271.31</v>
      </c>
    </row>
    <row r="6836" spans="1:4" ht="13.5">
      <c r="A6836" s="202">
        <v>97046</v>
      </c>
      <c r="B6836" s="202" t="s">
        <v>4293</v>
      </c>
      <c r="C6836" s="202" t="s">
        <v>4</v>
      </c>
      <c r="D6836" s="369">
        <v>0.38</v>
      </c>
    </row>
    <row r="6837" spans="1:4" ht="13.5">
      <c r="A6837" s="202">
        <v>97047</v>
      </c>
      <c r="B6837" s="202" t="s">
        <v>4294</v>
      </c>
      <c r="C6837" s="202" t="s">
        <v>4</v>
      </c>
      <c r="D6837" s="369">
        <v>0.14000000000000001</v>
      </c>
    </row>
    <row r="6838" spans="1:4" ht="13.5">
      <c r="A6838" s="202">
        <v>97048</v>
      </c>
      <c r="B6838" s="202" t="s">
        <v>4295</v>
      </c>
      <c r="C6838" s="202" t="s">
        <v>4</v>
      </c>
      <c r="D6838" s="369">
        <v>0.1</v>
      </c>
    </row>
    <row r="6839" spans="1:4" ht="13.5">
      <c r="A6839" s="202">
        <v>97054</v>
      </c>
      <c r="B6839" s="202" t="s">
        <v>5090</v>
      </c>
      <c r="C6839" s="202" t="s">
        <v>2</v>
      </c>
      <c r="D6839" s="369">
        <v>24.92</v>
      </c>
    </row>
    <row r="6840" spans="1:4" ht="13.5">
      <c r="A6840" s="202">
        <v>97062</v>
      </c>
      <c r="B6840" s="202" t="s">
        <v>4296</v>
      </c>
      <c r="C6840" s="202" t="s">
        <v>4</v>
      </c>
      <c r="D6840" s="369">
        <v>6.84</v>
      </c>
    </row>
    <row r="6841" spans="1:4" ht="13.5">
      <c r="A6841" s="202">
        <v>97063</v>
      </c>
      <c r="B6841" s="202" t="s">
        <v>4297</v>
      </c>
      <c r="C6841" s="202" t="s">
        <v>4</v>
      </c>
      <c r="D6841" s="369">
        <v>11.87</v>
      </c>
    </row>
    <row r="6842" spans="1:4" ht="13.5">
      <c r="A6842" s="202">
        <v>97064</v>
      </c>
      <c r="B6842" s="202" t="s">
        <v>4298</v>
      </c>
      <c r="C6842" s="202" t="s">
        <v>1</v>
      </c>
      <c r="D6842" s="369">
        <v>21.67</v>
      </c>
    </row>
    <row r="6843" spans="1:4" ht="13.5">
      <c r="A6843" s="202">
        <v>97065</v>
      </c>
      <c r="B6843" s="202" t="s">
        <v>4299</v>
      </c>
      <c r="C6843" s="202" t="s">
        <v>7</v>
      </c>
      <c r="D6843" s="369">
        <v>7.32</v>
      </c>
    </row>
    <row r="6844" spans="1:4" ht="13.5">
      <c r="A6844" s="202">
        <v>97066</v>
      </c>
      <c r="B6844" s="202" t="s">
        <v>4300</v>
      </c>
      <c r="C6844" s="202" t="s">
        <v>4</v>
      </c>
      <c r="D6844" s="369">
        <v>122.08</v>
      </c>
    </row>
    <row r="6845" spans="1:4" ht="13.5">
      <c r="A6845" s="202">
        <v>97067</v>
      </c>
      <c r="B6845" s="202" t="s">
        <v>4301</v>
      </c>
      <c r="C6845" s="202" t="s">
        <v>1</v>
      </c>
      <c r="D6845" s="369">
        <v>753.36</v>
      </c>
    </row>
    <row r="6846" spans="1:4" ht="13.5">
      <c r="A6846" s="202">
        <v>97621</v>
      </c>
      <c r="B6846" s="202" t="s">
        <v>19767</v>
      </c>
      <c r="C6846" s="202" t="s">
        <v>7</v>
      </c>
      <c r="D6846" s="369">
        <v>115.85</v>
      </c>
    </row>
    <row r="6847" spans="1:4" ht="13.5">
      <c r="A6847" s="202">
        <v>97622</v>
      </c>
      <c r="B6847" s="202" t="s">
        <v>19768</v>
      </c>
      <c r="C6847" s="202" t="s">
        <v>7</v>
      </c>
      <c r="D6847" s="369">
        <v>56.46</v>
      </c>
    </row>
    <row r="6848" spans="1:4" ht="13.5">
      <c r="A6848" s="202">
        <v>97623</v>
      </c>
      <c r="B6848" s="202" t="s">
        <v>19769</v>
      </c>
      <c r="C6848" s="202" t="s">
        <v>7</v>
      </c>
      <c r="D6848" s="369">
        <v>172.96</v>
      </c>
    </row>
    <row r="6849" spans="1:4" ht="13.5">
      <c r="A6849" s="202">
        <v>97624</v>
      </c>
      <c r="B6849" s="202" t="s">
        <v>19770</v>
      </c>
      <c r="C6849" s="202" t="s">
        <v>7</v>
      </c>
      <c r="D6849" s="369">
        <v>106.15</v>
      </c>
    </row>
    <row r="6850" spans="1:4" ht="13.5">
      <c r="A6850" s="202">
        <v>97625</v>
      </c>
      <c r="B6850" s="202" t="s">
        <v>19771</v>
      </c>
      <c r="C6850" s="202" t="s">
        <v>7</v>
      </c>
      <c r="D6850" s="369">
        <v>62</v>
      </c>
    </row>
    <row r="6851" spans="1:4" ht="13.5">
      <c r="A6851" s="202">
        <v>97626</v>
      </c>
      <c r="B6851" s="202" t="s">
        <v>19772</v>
      </c>
      <c r="C6851" s="202" t="s">
        <v>7</v>
      </c>
      <c r="D6851" s="369">
        <v>567.44000000000005</v>
      </c>
    </row>
    <row r="6852" spans="1:4" ht="13.5">
      <c r="A6852" s="202">
        <v>97627</v>
      </c>
      <c r="B6852" s="202" t="s">
        <v>19773</v>
      </c>
      <c r="C6852" s="202" t="s">
        <v>7</v>
      </c>
      <c r="D6852" s="369">
        <v>181.82</v>
      </c>
    </row>
    <row r="6853" spans="1:4" ht="13.5">
      <c r="A6853" s="202">
        <v>97628</v>
      </c>
      <c r="B6853" s="202" t="s">
        <v>19774</v>
      </c>
      <c r="C6853" s="202" t="s">
        <v>7</v>
      </c>
      <c r="D6853" s="369">
        <v>264.27999999999997</v>
      </c>
    </row>
    <row r="6854" spans="1:4" ht="13.5">
      <c r="A6854" s="202">
        <v>97629</v>
      </c>
      <c r="B6854" s="202" t="s">
        <v>19775</v>
      </c>
      <c r="C6854" s="202" t="s">
        <v>7</v>
      </c>
      <c r="D6854" s="369">
        <v>84.67</v>
      </c>
    </row>
    <row r="6855" spans="1:4" ht="13.5">
      <c r="A6855" s="202">
        <v>97631</v>
      </c>
      <c r="B6855" s="202" t="s">
        <v>19776</v>
      </c>
      <c r="C6855" s="202" t="s">
        <v>4</v>
      </c>
      <c r="D6855" s="369">
        <v>11.39</v>
      </c>
    </row>
    <row r="6856" spans="1:4" ht="13.5">
      <c r="A6856" s="202">
        <v>97632</v>
      </c>
      <c r="B6856" s="202" t="s">
        <v>19777</v>
      </c>
      <c r="C6856" s="202" t="s">
        <v>1</v>
      </c>
      <c r="D6856" s="369">
        <v>2.6</v>
      </c>
    </row>
    <row r="6857" spans="1:4" ht="13.5">
      <c r="A6857" s="202">
        <v>97633</v>
      </c>
      <c r="B6857" s="202" t="s">
        <v>19778</v>
      </c>
      <c r="C6857" s="202" t="s">
        <v>4</v>
      </c>
      <c r="D6857" s="369">
        <v>22.77</v>
      </c>
    </row>
    <row r="6858" spans="1:4" ht="13.5">
      <c r="A6858" s="202">
        <v>97634</v>
      </c>
      <c r="B6858" s="202" t="s">
        <v>19779</v>
      </c>
      <c r="C6858" s="202" t="s">
        <v>4</v>
      </c>
      <c r="D6858" s="369">
        <v>6.78</v>
      </c>
    </row>
    <row r="6859" spans="1:4" ht="13.5">
      <c r="A6859" s="202">
        <v>97635</v>
      </c>
      <c r="B6859" s="202" t="s">
        <v>19780</v>
      </c>
      <c r="C6859" s="202" t="s">
        <v>4</v>
      </c>
      <c r="D6859" s="369">
        <v>16.14</v>
      </c>
    </row>
    <row r="6860" spans="1:4" ht="13.5">
      <c r="A6860" s="202">
        <v>97636</v>
      </c>
      <c r="B6860" s="202" t="s">
        <v>19781</v>
      </c>
      <c r="C6860" s="202" t="s">
        <v>4</v>
      </c>
      <c r="D6860" s="369">
        <v>22.3</v>
      </c>
    </row>
    <row r="6861" spans="1:4" ht="13.5">
      <c r="A6861" s="202">
        <v>97637</v>
      </c>
      <c r="B6861" s="202" t="s">
        <v>19782</v>
      </c>
      <c r="C6861" s="202" t="s">
        <v>4</v>
      </c>
      <c r="D6861" s="369">
        <v>2.98</v>
      </c>
    </row>
    <row r="6862" spans="1:4" ht="13.5">
      <c r="A6862" s="202">
        <v>97638</v>
      </c>
      <c r="B6862" s="202" t="s">
        <v>19783</v>
      </c>
      <c r="C6862" s="202" t="s">
        <v>4</v>
      </c>
      <c r="D6862" s="369">
        <v>8.68</v>
      </c>
    </row>
    <row r="6863" spans="1:4" ht="13.5">
      <c r="A6863" s="202">
        <v>97639</v>
      </c>
      <c r="B6863" s="202" t="s">
        <v>19784</v>
      </c>
      <c r="C6863" s="202" t="s">
        <v>4</v>
      </c>
      <c r="D6863" s="369">
        <v>20.57</v>
      </c>
    </row>
    <row r="6864" spans="1:4" ht="13.5">
      <c r="A6864" s="202">
        <v>97640</v>
      </c>
      <c r="B6864" s="202" t="s">
        <v>19785</v>
      </c>
      <c r="C6864" s="202" t="s">
        <v>4</v>
      </c>
      <c r="D6864" s="369">
        <v>2.02</v>
      </c>
    </row>
    <row r="6865" spans="1:4" ht="13.5">
      <c r="A6865" s="202">
        <v>97641</v>
      </c>
      <c r="B6865" s="202" t="s">
        <v>19786</v>
      </c>
      <c r="C6865" s="202" t="s">
        <v>4</v>
      </c>
      <c r="D6865" s="369">
        <v>2.74</v>
      </c>
    </row>
    <row r="6866" spans="1:4" ht="13.5">
      <c r="A6866" s="202">
        <v>97642</v>
      </c>
      <c r="B6866" s="202" t="s">
        <v>19787</v>
      </c>
      <c r="C6866" s="202" t="s">
        <v>4</v>
      </c>
      <c r="D6866" s="369">
        <v>2.9</v>
      </c>
    </row>
    <row r="6867" spans="1:4" ht="13.5">
      <c r="A6867" s="202">
        <v>97643</v>
      </c>
      <c r="B6867" s="202" t="s">
        <v>19788</v>
      </c>
      <c r="C6867" s="202" t="s">
        <v>4</v>
      </c>
      <c r="D6867" s="369">
        <v>25.93</v>
      </c>
    </row>
    <row r="6868" spans="1:4" ht="13.5">
      <c r="A6868" s="202">
        <v>97644</v>
      </c>
      <c r="B6868" s="202" t="s">
        <v>19789</v>
      </c>
      <c r="C6868" s="202" t="s">
        <v>4</v>
      </c>
      <c r="D6868" s="369">
        <v>9.5299999999999994</v>
      </c>
    </row>
    <row r="6869" spans="1:4" ht="13.5">
      <c r="A6869" s="202">
        <v>97645</v>
      </c>
      <c r="B6869" s="202" t="s">
        <v>19790</v>
      </c>
      <c r="C6869" s="202" t="s">
        <v>4</v>
      </c>
      <c r="D6869" s="369">
        <v>24.6</v>
      </c>
    </row>
    <row r="6870" spans="1:4" ht="13.5">
      <c r="A6870" s="202">
        <v>97647</v>
      </c>
      <c r="B6870" s="202" t="s">
        <v>19791</v>
      </c>
      <c r="C6870" s="202" t="s">
        <v>4</v>
      </c>
      <c r="D6870" s="369">
        <v>3.64</v>
      </c>
    </row>
    <row r="6871" spans="1:4" ht="13.5">
      <c r="A6871" s="202">
        <v>97648</v>
      </c>
      <c r="B6871" s="202" t="s">
        <v>19792</v>
      </c>
      <c r="C6871" s="202" t="s">
        <v>4</v>
      </c>
      <c r="D6871" s="369">
        <v>2.09</v>
      </c>
    </row>
    <row r="6872" spans="1:4" ht="13.5">
      <c r="A6872" s="202">
        <v>97649</v>
      </c>
      <c r="B6872" s="202" t="s">
        <v>19793</v>
      </c>
      <c r="C6872" s="202" t="s">
        <v>4</v>
      </c>
      <c r="D6872" s="369">
        <v>4.6399999999999997</v>
      </c>
    </row>
    <row r="6873" spans="1:4" ht="13.5">
      <c r="A6873" s="202">
        <v>97650</v>
      </c>
      <c r="B6873" s="202" t="s">
        <v>19794</v>
      </c>
      <c r="C6873" s="202" t="s">
        <v>4</v>
      </c>
      <c r="D6873" s="369">
        <v>7.86</v>
      </c>
    </row>
    <row r="6874" spans="1:4" ht="13.5">
      <c r="A6874" s="202">
        <v>97651</v>
      </c>
      <c r="B6874" s="202" t="s">
        <v>19795</v>
      </c>
      <c r="C6874" s="202" t="s">
        <v>2</v>
      </c>
      <c r="D6874" s="369">
        <v>85.61</v>
      </c>
    </row>
    <row r="6875" spans="1:4" ht="13.5">
      <c r="A6875" s="202">
        <v>97652</v>
      </c>
      <c r="B6875" s="202" t="s">
        <v>19796</v>
      </c>
      <c r="C6875" s="202" t="s">
        <v>2</v>
      </c>
      <c r="D6875" s="369">
        <v>194.09</v>
      </c>
    </row>
    <row r="6876" spans="1:4" ht="13.5">
      <c r="A6876" s="202">
        <v>97653</v>
      </c>
      <c r="B6876" s="202" t="s">
        <v>19797</v>
      </c>
      <c r="C6876" s="202" t="s">
        <v>2</v>
      </c>
      <c r="D6876" s="369">
        <v>146.94</v>
      </c>
    </row>
    <row r="6877" spans="1:4" ht="13.5">
      <c r="A6877" s="202">
        <v>97654</v>
      </c>
      <c r="B6877" s="202" t="s">
        <v>19798</v>
      </c>
      <c r="C6877" s="202" t="s">
        <v>2</v>
      </c>
      <c r="D6877" s="369">
        <v>182.44</v>
      </c>
    </row>
    <row r="6878" spans="1:4" ht="13.5">
      <c r="A6878" s="202">
        <v>97655</v>
      </c>
      <c r="B6878" s="202" t="s">
        <v>19799</v>
      </c>
      <c r="C6878" s="202" t="s">
        <v>4</v>
      </c>
      <c r="D6878" s="369">
        <v>34.950000000000003</v>
      </c>
    </row>
    <row r="6879" spans="1:4" ht="13.5">
      <c r="A6879" s="202">
        <v>97656</v>
      </c>
      <c r="B6879" s="202" t="s">
        <v>19800</v>
      </c>
      <c r="C6879" s="202" t="s">
        <v>2</v>
      </c>
      <c r="D6879" s="369">
        <v>321.75</v>
      </c>
    </row>
    <row r="6880" spans="1:4" ht="13.5">
      <c r="A6880" s="202">
        <v>97657</v>
      </c>
      <c r="B6880" s="202" t="s">
        <v>19801</v>
      </c>
      <c r="C6880" s="202" t="s">
        <v>2</v>
      </c>
      <c r="D6880" s="369">
        <v>637.74</v>
      </c>
    </row>
    <row r="6881" spans="1:4" ht="13.5">
      <c r="A6881" s="202">
        <v>97658</v>
      </c>
      <c r="B6881" s="202" t="s">
        <v>19802</v>
      </c>
      <c r="C6881" s="202" t="s">
        <v>2</v>
      </c>
      <c r="D6881" s="369">
        <v>222.27</v>
      </c>
    </row>
    <row r="6882" spans="1:4" ht="13.5">
      <c r="A6882" s="202">
        <v>97659</v>
      </c>
      <c r="B6882" s="202" t="s">
        <v>19803</v>
      </c>
      <c r="C6882" s="202" t="s">
        <v>2</v>
      </c>
      <c r="D6882" s="369">
        <v>305.52999999999997</v>
      </c>
    </row>
    <row r="6883" spans="1:4" ht="13.5">
      <c r="A6883" s="202">
        <v>97660</v>
      </c>
      <c r="B6883" s="202" t="s">
        <v>19804</v>
      </c>
      <c r="C6883" s="202" t="s">
        <v>2</v>
      </c>
      <c r="D6883" s="369">
        <v>0.68</v>
      </c>
    </row>
    <row r="6884" spans="1:4" ht="13.5">
      <c r="A6884" s="202">
        <v>97661</v>
      </c>
      <c r="B6884" s="202" t="s">
        <v>19805</v>
      </c>
      <c r="C6884" s="202" t="s">
        <v>1</v>
      </c>
      <c r="D6884" s="369">
        <v>0.73</v>
      </c>
    </row>
    <row r="6885" spans="1:4" ht="13.5">
      <c r="A6885" s="202">
        <v>97662</v>
      </c>
      <c r="B6885" s="202" t="s">
        <v>19806</v>
      </c>
      <c r="C6885" s="202" t="s">
        <v>1</v>
      </c>
      <c r="D6885" s="369">
        <v>0.5</v>
      </c>
    </row>
    <row r="6886" spans="1:4" ht="13.5">
      <c r="A6886" s="202">
        <v>97663</v>
      </c>
      <c r="B6886" s="202" t="s">
        <v>19807</v>
      </c>
      <c r="C6886" s="202" t="s">
        <v>2</v>
      </c>
      <c r="D6886" s="369">
        <v>12.43</v>
      </c>
    </row>
    <row r="6887" spans="1:4" ht="13.5">
      <c r="A6887" s="202">
        <v>97664</v>
      </c>
      <c r="B6887" s="202" t="s">
        <v>19808</v>
      </c>
      <c r="C6887" s="202" t="s">
        <v>2</v>
      </c>
      <c r="D6887" s="369">
        <v>1.54</v>
      </c>
    </row>
    <row r="6888" spans="1:4" ht="13.5">
      <c r="A6888" s="202">
        <v>97665</v>
      </c>
      <c r="B6888" s="202" t="s">
        <v>19809</v>
      </c>
      <c r="C6888" s="202" t="s">
        <v>2</v>
      </c>
      <c r="D6888" s="369">
        <v>1.86</v>
      </c>
    </row>
    <row r="6889" spans="1:4" ht="13.5">
      <c r="A6889" s="202">
        <v>97666</v>
      </c>
      <c r="B6889" s="202" t="s">
        <v>19810</v>
      </c>
      <c r="C6889" s="202" t="s">
        <v>2</v>
      </c>
      <c r="D6889" s="369">
        <v>9.06</v>
      </c>
    </row>
    <row r="6890" spans="1:4" ht="13.5">
      <c r="A6890" s="202">
        <v>104789</v>
      </c>
      <c r="B6890" s="202" t="s">
        <v>19811</v>
      </c>
      <c r="C6890" s="202" t="s">
        <v>7</v>
      </c>
      <c r="D6890" s="369">
        <v>198.7</v>
      </c>
    </row>
    <row r="6891" spans="1:4" ht="13.5">
      <c r="A6891" s="202">
        <v>104790</v>
      </c>
      <c r="B6891" s="202" t="s">
        <v>19812</v>
      </c>
      <c r="C6891" s="202" t="s">
        <v>7</v>
      </c>
      <c r="D6891" s="369">
        <v>108.45</v>
      </c>
    </row>
    <row r="6892" spans="1:4" ht="13.5">
      <c r="A6892" s="202">
        <v>104791</v>
      </c>
      <c r="B6892" s="202" t="s">
        <v>19813</v>
      </c>
      <c r="C6892" s="202" t="s">
        <v>4</v>
      </c>
      <c r="D6892" s="369">
        <v>6.05</v>
      </c>
    </row>
    <row r="6893" spans="1:4" ht="13.5">
      <c r="A6893" s="202">
        <v>104792</v>
      </c>
      <c r="B6893" s="202" t="s">
        <v>19814</v>
      </c>
      <c r="C6893" s="202" t="s">
        <v>1</v>
      </c>
      <c r="D6893" s="369">
        <v>0.41</v>
      </c>
    </row>
    <row r="6894" spans="1:4" ht="13.5">
      <c r="A6894" s="202">
        <v>104793</v>
      </c>
      <c r="B6894" s="202" t="s">
        <v>19815</v>
      </c>
      <c r="C6894" s="202" t="s">
        <v>1</v>
      </c>
      <c r="D6894" s="369">
        <v>0.56000000000000005</v>
      </c>
    </row>
    <row r="6895" spans="1:4" ht="13.5">
      <c r="A6895" s="202">
        <v>104794</v>
      </c>
      <c r="B6895" s="202" t="s">
        <v>19816</v>
      </c>
      <c r="C6895" s="202" t="s">
        <v>1</v>
      </c>
      <c r="D6895" s="369">
        <v>1</v>
      </c>
    </row>
    <row r="6896" spans="1:4" ht="13.5">
      <c r="A6896" s="202">
        <v>104795</v>
      </c>
      <c r="B6896" s="202" t="s">
        <v>19817</v>
      </c>
      <c r="C6896" s="202" t="s">
        <v>1</v>
      </c>
      <c r="D6896" s="369">
        <v>1.4</v>
      </c>
    </row>
    <row r="6897" spans="1:4" ht="13.5">
      <c r="A6897" s="202">
        <v>104796</v>
      </c>
      <c r="B6897" s="202" t="s">
        <v>19818</v>
      </c>
      <c r="C6897" s="202" t="s">
        <v>1</v>
      </c>
      <c r="D6897" s="369">
        <v>13.94</v>
      </c>
    </row>
    <row r="6898" spans="1:4" ht="13.5">
      <c r="A6898" s="202">
        <v>104797</v>
      </c>
      <c r="B6898" s="202" t="s">
        <v>19819</v>
      </c>
      <c r="C6898" s="202" t="s">
        <v>1</v>
      </c>
      <c r="D6898" s="369">
        <v>17.440000000000001</v>
      </c>
    </row>
    <row r="6899" spans="1:4" ht="13.5">
      <c r="A6899" s="202">
        <v>104798</v>
      </c>
      <c r="B6899" s="202" t="s">
        <v>19820</v>
      </c>
      <c r="C6899" s="202" t="s">
        <v>2</v>
      </c>
      <c r="D6899" s="369">
        <v>14.24</v>
      </c>
    </row>
    <row r="6900" spans="1:4" ht="13.5">
      <c r="A6900" s="202">
        <v>104799</v>
      </c>
      <c r="B6900" s="202" t="s">
        <v>19821</v>
      </c>
      <c r="C6900" s="202" t="s">
        <v>4</v>
      </c>
      <c r="D6900" s="369">
        <v>11.18</v>
      </c>
    </row>
    <row r="6901" spans="1:4" ht="13.5">
      <c r="A6901" s="202">
        <v>104800</v>
      </c>
      <c r="B6901" s="202" t="s">
        <v>19822</v>
      </c>
      <c r="C6901" s="202" t="s">
        <v>1</v>
      </c>
      <c r="D6901" s="369">
        <v>9.34</v>
      </c>
    </row>
    <row r="6902" spans="1:4" ht="13.5">
      <c r="A6902" s="202">
        <v>104801</v>
      </c>
      <c r="B6902" s="202" t="s">
        <v>19823</v>
      </c>
      <c r="C6902" s="202" t="s">
        <v>4</v>
      </c>
      <c r="D6902" s="369">
        <v>15.26</v>
      </c>
    </row>
    <row r="6903" spans="1:4" ht="13.5">
      <c r="A6903" s="202">
        <v>104802</v>
      </c>
      <c r="B6903" s="202" t="s">
        <v>19824</v>
      </c>
      <c r="C6903" s="202" t="s">
        <v>4</v>
      </c>
      <c r="D6903" s="369">
        <v>10.14</v>
      </c>
    </row>
    <row r="6904" spans="1:4" ht="13.5">
      <c r="A6904" s="202">
        <v>104803</v>
      </c>
      <c r="B6904" s="202" t="s">
        <v>19825</v>
      </c>
      <c r="C6904" s="202" t="s">
        <v>1</v>
      </c>
      <c r="D6904" s="369">
        <v>4.78</v>
      </c>
    </row>
    <row r="6905" spans="1:4" ht="13.5">
      <c r="A6905" s="202">
        <v>95967</v>
      </c>
      <c r="B6905" s="202" t="s">
        <v>4302</v>
      </c>
      <c r="C6905" s="202" t="s">
        <v>5</v>
      </c>
      <c r="D6905" s="369">
        <v>161.66999999999999</v>
      </c>
    </row>
    <row r="6906" spans="1:4" ht="13.5">
      <c r="A6906" s="202">
        <v>99058</v>
      </c>
      <c r="B6906" s="202" t="s">
        <v>4303</v>
      </c>
      <c r="C6906" s="202" t="s">
        <v>2</v>
      </c>
      <c r="D6906" s="369">
        <v>10.25</v>
      </c>
    </row>
    <row r="6907" spans="1:4" ht="13.5">
      <c r="A6907" s="202">
        <v>99059</v>
      </c>
      <c r="B6907" s="202" t="s">
        <v>4304</v>
      </c>
      <c r="C6907" s="202" t="s">
        <v>1</v>
      </c>
      <c r="D6907" s="369">
        <v>60.5</v>
      </c>
    </row>
    <row r="6908" spans="1:4" ht="13.5">
      <c r="A6908" s="202">
        <v>99060</v>
      </c>
      <c r="B6908" s="202" t="s">
        <v>4871</v>
      </c>
      <c r="C6908" s="202" t="s">
        <v>2</v>
      </c>
      <c r="D6908" s="369">
        <v>162.58000000000001</v>
      </c>
    </row>
    <row r="6909" spans="1:4" ht="13.5">
      <c r="A6909" s="202">
        <v>99061</v>
      </c>
      <c r="B6909" s="202" t="s">
        <v>4872</v>
      </c>
      <c r="C6909" s="202" t="s">
        <v>2</v>
      </c>
      <c r="D6909" s="369">
        <v>108.98</v>
      </c>
    </row>
    <row r="6910" spans="1:4" ht="13.5">
      <c r="A6910" s="202">
        <v>99062</v>
      </c>
      <c r="B6910" s="202" t="s">
        <v>4305</v>
      </c>
      <c r="C6910" s="202" t="s">
        <v>2</v>
      </c>
      <c r="D6910" s="369">
        <v>2.7</v>
      </c>
    </row>
    <row r="6911" spans="1:4" ht="13.5">
      <c r="A6911" s="202">
        <v>99063</v>
      </c>
      <c r="B6911" s="202" t="s">
        <v>4306</v>
      </c>
      <c r="C6911" s="202" t="s">
        <v>1</v>
      </c>
      <c r="D6911" s="369">
        <v>5.44</v>
      </c>
    </row>
    <row r="6912" spans="1:4" ht="13.5">
      <c r="A6912" s="202">
        <v>99064</v>
      </c>
      <c r="B6912" s="202" t="s">
        <v>4307</v>
      </c>
      <c r="C6912" s="202" t="s">
        <v>1</v>
      </c>
      <c r="D6912" s="369">
        <v>0.51</v>
      </c>
    </row>
    <row r="6913" spans="1:4" ht="13.5">
      <c r="A6913" s="202">
        <v>93588</v>
      </c>
      <c r="B6913" s="202" t="s">
        <v>5091</v>
      </c>
      <c r="C6913" s="202" t="s">
        <v>3882</v>
      </c>
      <c r="D6913" s="369">
        <v>3.07</v>
      </c>
    </row>
    <row r="6914" spans="1:4" ht="13.5">
      <c r="A6914" s="202">
        <v>93589</v>
      </c>
      <c r="B6914" s="202" t="s">
        <v>5092</v>
      </c>
      <c r="C6914" s="202" t="s">
        <v>3882</v>
      </c>
      <c r="D6914" s="369">
        <v>2.63</v>
      </c>
    </row>
    <row r="6915" spans="1:4" ht="13.5">
      <c r="A6915" s="202">
        <v>93590</v>
      </c>
      <c r="B6915" s="202" t="s">
        <v>5093</v>
      </c>
      <c r="C6915" s="202" t="s">
        <v>3882</v>
      </c>
      <c r="D6915" s="369">
        <v>0.95</v>
      </c>
    </row>
    <row r="6916" spans="1:4" ht="13.5">
      <c r="A6916" s="202">
        <v>93591</v>
      </c>
      <c r="B6916" s="202" t="s">
        <v>5094</v>
      </c>
      <c r="C6916" s="202" t="s">
        <v>3882</v>
      </c>
      <c r="D6916" s="369">
        <v>2.7</v>
      </c>
    </row>
    <row r="6917" spans="1:4" ht="13.5">
      <c r="A6917" s="202">
        <v>93592</v>
      </c>
      <c r="B6917" s="202" t="s">
        <v>5095</v>
      </c>
      <c r="C6917" s="202" t="s">
        <v>3882</v>
      </c>
      <c r="D6917" s="369">
        <v>2.34</v>
      </c>
    </row>
    <row r="6918" spans="1:4" ht="13.5">
      <c r="A6918" s="202">
        <v>93593</v>
      </c>
      <c r="B6918" s="202" t="s">
        <v>5096</v>
      </c>
      <c r="C6918" s="202" t="s">
        <v>3882</v>
      </c>
      <c r="D6918" s="369">
        <v>0.86</v>
      </c>
    </row>
    <row r="6919" spans="1:4" ht="13.5">
      <c r="A6919" s="202">
        <v>93594</v>
      </c>
      <c r="B6919" s="202" t="s">
        <v>5097</v>
      </c>
      <c r="C6919" s="202" t="s">
        <v>3880</v>
      </c>
      <c r="D6919" s="369">
        <v>2.0499999999999998</v>
      </c>
    </row>
    <row r="6920" spans="1:4" ht="13.5">
      <c r="A6920" s="202">
        <v>93595</v>
      </c>
      <c r="B6920" s="202" t="s">
        <v>5098</v>
      </c>
      <c r="C6920" s="202" t="s">
        <v>3880</v>
      </c>
      <c r="D6920" s="369">
        <v>1.78</v>
      </c>
    </row>
    <row r="6921" spans="1:4" ht="13.5">
      <c r="A6921" s="202">
        <v>93596</v>
      </c>
      <c r="B6921" s="202" t="s">
        <v>5099</v>
      </c>
      <c r="C6921" s="202" t="s">
        <v>3880</v>
      </c>
      <c r="D6921" s="369">
        <v>0.64</v>
      </c>
    </row>
    <row r="6922" spans="1:4" ht="13.5">
      <c r="A6922" s="202">
        <v>93597</v>
      </c>
      <c r="B6922" s="202" t="s">
        <v>5100</v>
      </c>
      <c r="C6922" s="202" t="s">
        <v>3880</v>
      </c>
      <c r="D6922" s="369">
        <v>1.79</v>
      </c>
    </row>
    <row r="6923" spans="1:4" ht="13.5">
      <c r="A6923" s="202">
        <v>93598</v>
      </c>
      <c r="B6923" s="202" t="s">
        <v>5101</v>
      </c>
      <c r="C6923" s="202" t="s">
        <v>3880</v>
      </c>
      <c r="D6923" s="369">
        <v>1.54</v>
      </c>
    </row>
    <row r="6924" spans="1:4" ht="13.5">
      <c r="A6924" s="202">
        <v>93599</v>
      </c>
      <c r="B6924" s="202" t="s">
        <v>5102</v>
      </c>
      <c r="C6924" s="202" t="s">
        <v>3880</v>
      </c>
      <c r="D6924" s="369">
        <v>0.56999999999999995</v>
      </c>
    </row>
    <row r="6925" spans="1:4" ht="13.5">
      <c r="A6925" s="202">
        <v>95425</v>
      </c>
      <c r="B6925" s="202" t="s">
        <v>5103</v>
      </c>
      <c r="C6925" s="202" t="s">
        <v>3882</v>
      </c>
      <c r="D6925" s="369">
        <v>2.29</v>
      </c>
    </row>
    <row r="6926" spans="1:4" ht="13.5">
      <c r="A6926" s="202">
        <v>95426</v>
      </c>
      <c r="B6926" s="202" t="s">
        <v>5104</v>
      </c>
      <c r="C6926" s="202" t="s">
        <v>3882</v>
      </c>
      <c r="D6926" s="369">
        <v>1.98</v>
      </c>
    </row>
    <row r="6927" spans="1:4" ht="13.5">
      <c r="A6927" s="202">
        <v>95427</v>
      </c>
      <c r="B6927" s="202" t="s">
        <v>5105</v>
      </c>
      <c r="C6927" s="202" t="s">
        <v>3882</v>
      </c>
      <c r="D6927" s="369">
        <v>0.74</v>
      </c>
    </row>
    <row r="6928" spans="1:4" ht="13.5">
      <c r="A6928" s="202">
        <v>95428</v>
      </c>
      <c r="B6928" s="202" t="s">
        <v>5106</v>
      </c>
      <c r="C6928" s="202" t="s">
        <v>3880</v>
      </c>
      <c r="D6928" s="369">
        <v>1.54</v>
      </c>
    </row>
    <row r="6929" spans="1:4" ht="13.5">
      <c r="A6929" s="202">
        <v>95429</v>
      </c>
      <c r="B6929" s="202" t="s">
        <v>5107</v>
      </c>
      <c r="C6929" s="202" t="s">
        <v>3880</v>
      </c>
      <c r="D6929" s="369">
        <v>1.34</v>
      </c>
    </row>
    <row r="6930" spans="1:4" ht="13.5">
      <c r="A6930" s="202">
        <v>95430</v>
      </c>
      <c r="B6930" s="202" t="s">
        <v>5108</v>
      </c>
      <c r="C6930" s="202" t="s">
        <v>3880</v>
      </c>
      <c r="D6930" s="369">
        <v>0.47</v>
      </c>
    </row>
    <row r="6931" spans="1:4" ht="13.5">
      <c r="A6931" s="202">
        <v>95875</v>
      </c>
      <c r="B6931" s="202" t="s">
        <v>5109</v>
      </c>
      <c r="C6931" s="202" t="s">
        <v>3882</v>
      </c>
      <c r="D6931" s="369">
        <v>2.4300000000000002</v>
      </c>
    </row>
    <row r="6932" spans="1:4" ht="13.5">
      <c r="A6932" s="202">
        <v>95876</v>
      </c>
      <c r="B6932" s="202" t="s">
        <v>5110</v>
      </c>
      <c r="C6932" s="202" t="s">
        <v>3882</v>
      </c>
      <c r="D6932" s="369">
        <v>2.12</v>
      </c>
    </row>
    <row r="6933" spans="1:4" ht="13.5">
      <c r="A6933" s="202">
        <v>95877</v>
      </c>
      <c r="B6933" s="202" t="s">
        <v>5111</v>
      </c>
      <c r="C6933" s="202" t="s">
        <v>3882</v>
      </c>
      <c r="D6933" s="369">
        <v>1.82</v>
      </c>
    </row>
    <row r="6934" spans="1:4" ht="13.5">
      <c r="A6934" s="202">
        <v>95878</v>
      </c>
      <c r="B6934" s="202" t="s">
        <v>5112</v>
      </c>
      <c r="C6934" s="202" t="s">
        <v>3880</v>
      </c>
      <c r="D6934" s="369">
        <v>1.63</v>
      </c>
    </row>
    <row r="6935" spans="1:4" ht="13.5">
      <c r="A6935" s="202">
        <v>95879</v>
      </c>
      <c r="B6935" s="202" t="s">
        <v>5113</v>
      </c>
      <c r="C6935" s="202" t="s">
        <v>3880</v>
      </c>
      <c r="D6935" s="369">
        <v>1.44</v>
      </c>
    </row>
    <row r="6936" spans="1:4" ht="13.5">
      <c r="A6936" s="202">
        <v>95880</v>
      </c>
      <c r="B6936" s="202" t="s">
        <v>5114</v>
      </c>
      <c r="C6936" s="202" t="s">
        <v>3880</v>
      </c>
      <c r="D6936" s="369">
        <v>1.22</v>
      </c>
    </row>
    <row r="6937" spans="1:4" ht="13.5">
      <c r="A6937" s="202">
        <v>97912</v>
      </c>
      <c r="B6937" s="202" t="s">
        <v>5115</v>
      </c>
      <c r="C6937" s="202" t="s">
        <v>3882</v>
      </c>
      <c r="D6937" s="369">
        <v>3.65</v>
      </c>
    </row>
    <row r="6938" spans="1:4" ht="13.5">
      <c r="A6938" s="202">
        <v>97913</v>
      </c>
      <c r="B6938" s="202" t="s">
        <v>5116</v>
      </c>
      <c r="C6938" s="202" t="s">
        <v>3882</v>
      </c>
      <c r="D6938" s="369">
        <v>3.16</v>
      </c>
    </row>
    <row r="6939" spans="1:4" ht="13.5">
      <c r="A6939" s="202">
        <v>97914</v>
      </c>
      <c r="B6939" s="202" t="s">
        <v>5117</v>
      </c>
      <c r="C6939" s="202" t="s">
        <v>3882</v>
      </c>
      <c r="D6939" s="369">
        <v>2.9</v>
      </c>
    </row>
    <row r="6940" spans="1:4" ht="13.5">
      <c r="A6940" s="202">
        <v>97915</v>
      </c>
      <c r="B6940" s="202" t="s">
        <v>5118</v>
      </c>
      <c r="C6940" s="202" t="s">
        <v>3882</v>
      </c>
      <c r="D6940" s="369">
        <v>1.1599999999999999</v>
      </c>
    </row>
    <row r="6941" spans="1:4" ht="13.5">
      <c r="A6941" s="202">
        <v>100937</v>
      </c>
      <c r="B6941" s="202" t="s">
        <v>5119</v>
      </c>
      <c r="C6941" s="202" t="s">
        <v>3882</v>
      </c>
      <c r="D6941" s="369">
        <v>8.7100000000000009</v>
      </c>
    </row>
    <row r="6942" spans="1:4" ht="13.5">
      <c r="A6942" s="202">
        <v>100938</v>
      </c>
      <c r="B6942" s="202" t="s">
        <v>5120</v>
      </c>
      <c r="C6942" s="202" t="s">
        <v>3882</v>
      </c>
      <c r="D6942" s="369">
        <v>7.33</v>
      </c>
    </row>
    <row r="6943" spans="1:4" ht="13.5">
      <c r="A6943" s="202">
        <v>100939</v>
      </c>
      <c r="B6943" s="202" t="s">
        <v>5121</v>
      </c>
      <c r="C6943" s="202" t="s">
        <v>3882</v>
      </c>
      <c r="D6943" s="369">
        <v>6.46</v>
      </c>
    </row>
    <row r="6944" spans="1:4" ht="13.5">
      <c r="A6944" s="202">
        <v>100940</v>
      </c>
      <c r="B6944" s="202" t="s">
        <v>5122</v>
      </c>
      <c r="C6944" s="202" t="s">
        <v>3882</v>
      </c>
      <c r="D6944" s="369">
        <v>5.51</v>
      </c>
    </row>
    <row r="6945" spans="1:4" ht="13.5">
      <c r="A6945" s="202">
        <v>100941</v>
      </c>
      <c r="B6945" s="202" t="s">
        <v>5123</v>
      </c>
      <c r="C6945" s="202" t="s">
        <v>3880</v>
      </c>
      <c r="D6945" s="369">
        <v>5.8</v>
      </c>
    </row>
    <row r="6946" spans="1:4" ht="13.5">
      <c r="A6946" s="202">
        <v>100942</v>
      </c>
      <c r="B6946" s="202" t="s">
        <v>5124</v>
      </c>
      <c r="C6946" s="202" t="s">
        <v>3880</v>
      </c>
      <c r="D6946" s="369">
        <v>4.88</v>
      </c>
    </row>
    <row r="6947" spans="1:4" ht="13.5">
      <c r="A6947" s="202">
        <v>100943</v>
      </c>
      <c r="B6947" s="202" t="s">
        <v>5125</v>
      </c>
      <c r="C6947" s="202" t="s">
        <v>3880</v>
      </c>
      <c r="D6947" s="369">
        <v>4.29</v>
      </c>
    </row>
    <row r="6948" spans="1:4" ht="13.5">
      <c r="A6948" s="202">
        <v>100944</v>
      </c>
      <c r="B6948" s="202" t="s">
        <v>5126</v>
      </c>
      <c r="C6948" s="202" t="s">
        <v>3880</v>
      </c>
      <c r="D6948" s="369">
        <v>3.68</v>
      </c>
    </row>
    <row r="6949" spans="1:4" ht="13.5">
      <c r="A6949" s="202">
        <v>100945</v>
      </c>
      <c r="B6949" s="202" t="s">
        <v>5127</v>
      </c>
      <c r="C6949" s="202" t="s">
        <v>3880</v>
      </c>
      <c r="D6949" s="369">
        <v>2.77</v>
      </c>
    </row>
    <row r="6950" spans="1:4" ht="13.5">
      <c r="A6950" s="202">
        <v>100946</v>
      </c>
      <c r="B6950" s="202" t="s">
        <v>5128</v>
      </c>
      <c r="C6950" s="202" t="s">
        <v>3880</v>
      </c>
      <c r="D6950" s="369">
        <v>2.39</v>
      </c>
    </row>
    <row r="6951" spans="1:4" ht="13.5">
      <c r="A6951" s="202">
        <v>100947</v>
      </c>
      <c r="B6951" s="202" t="s">
        <v>5129</v>
      </c>
      <c r="C6951" s="202" t="s">
        <v>3880</v>
      </c>
      <c r="D6951" s="369">
        <v>2.2000000000000002</v>
      </c>
    </row>
    <row r="6952" spans="1:4" ht="13.5">
      <c r="A6952" s="202">
        <v>100948</v>
      </c>
      <c r="B6952" s="202" t="s">
        <v>5130</v>
      </c>
      <c r="C6952" s="202" t="s">
        <v>3880</v>
      </c>
      <c r="D6952" s="369">
        <v>0.87</v>
      </c>
    </row>
    <row r="6953" spans="1:4" ht="13.5">
      <c r="A6953" s="202">
        <v>100949</v>
      </c>
      <c r="B6953" s="202" t="s">
        <v>5131</v>
      </c>
      <c r="C6953" s="202" t="s">
        <v>3880</v>
      </c>
      <c r="D6953" s="369">
        <v>6.59</v>
      </c>
    </row>
    <row r="6954" spans="1:4" ht="13.5">
      <c r="A6954" s="202">
        <v>100950</v>
      </c>
      <c r="B6954" s="202" t="s">
        <v>5132</v>
      </c>
      <c r="C6954" s="202" t="s">
        <v>3880</v>
      </c>
      <c r="D6954" s="369">
        <v>3.52</v>
      </c>
    </row>
    <row r="6955" spans="1:4" ht="13.5">
      <c r="A6955" s="202">
        <v>100951</v>
      </c>
      <c r="B6955" s="202" t="s">
        <v>5133</v>
      </c>
      <c r="C6955" s="202" t="s">
        <v>3880</v>
      </c>
      <c r="D6955" s="369">
        <v>3.03</v>
      </c>
    </row>
    <row r="6956" spans="1:4" ht="13.5">
      <c r="A6956" s="202">
        <v>100952</v>
      </c>
      <c r="B6956" s="202" t="s">
        <v>5134</v>
      </c>
      <c r="C6956" s="202" t="s">
        <v>3880</v>
      </c>
      <c r="D6956" s="369">
        <v>2.8</v>
      </c>
    </row>
    <row r="6957" spans="1:4" ht="13.5">
      <c r="A6957" s="202">
        <v>100953</v>
      </c>
      <c r="B6957" s="202" t="s">
        <v>5135</v>
      </c>
      <c r="C6957" s="202" t="s">
        <v>3880</v>
      </c>
      <c r="D6957" s="369">
        <v>1.1000000000000001</v>
      </c>
    </row>
    <row r="6958" spans="1:4" ht="13.5">
      <c r="A6958" s="202">
        <v>100954</v>
      </c>
      <c r="B6958" s="202" t="s">
        <v>5136</v>
      </c>
      <c r="C6958" s="202" t="s">
        <v>3880</v>
      </c>
      <c r="D6958" s="369">
        <v>8.3699999999999992</v>
      </c>
    </row>
    <row r="6959" spans="1:4" ht="13.5">
      <c r="A6959" s="202">
        <v>100955</v>
      </c>
      <c r="B6959" s="202" t="s">
        <v>5137</v>
      </c>
      <c r="C6959" s="202" t="s">
        <v>3882</v>
      </c>
      <c r="D6959" s="369">
        <v>4.84</v>
      </c>
    </row>
    <row r="6960" spans="1:4" ht="13.5">
      <c r="A6960" s="202">
        <v>100956</v>
      </c>
      <c r="B6960" s="202" t="s">
        <v>5138</v>
      </c>
      <c r="C6960" s="202" t="s">
        <v>3882</v>
      </c>
      <c r="D6960" s="369">
        <v>4.2</v>
      </c>
    </row>
    <row r="6961" spans="1:4" ht="13.5">
      <c r="A6961" s="202">
        <v>100957</v>
      </c>
      <c r="B6961" s="202" t="s">
        <v>5139</v>
      </c>
      <c r="C6961" s="202" t="s">
        <v>3882</v>
      </c>
      <c r="D6961" s="369">
        <v>3.84</v>
      </c>
    </row>
    <row r="6962" spans="1:4" ht="13.5">
      <c r="A6962" s="202">
        <v>100958</v>
      </c>
      <c r="B6962" s="202" t="s">
        <v>5140</v>
      </c>
      <c r="C6962" s="202" t="s">
        <v>3882</v>
      </c>
      <c r="D6962" s="369">
        <v>1.54</v>
      </c>
    </row>
    <row r="6963" spans="1:4" ht="13.5">
      <c r="A6963" s="202">
        <v>100959</v>
      </c>
      <c r="B6963" s="202" t="s">
        <v>5141</v>
      </c>
      <c r="C6963" s="202" t="s">
        <v>3882</v>
      </c>
      <c r="D6963" s="369">
        <v>11.54</v>
      </c>
    </row>
    <row r="6964" spans="1:4" ht="13.5">
      <c r="A6964" s="202">
        <v>100960</v>
      </c>
      <c r="B6964" s="202" t="s">
        <v>5142</v>
      </c>
      <c r="C6964" s="202" t="s">
        <v>3882</v>
      </c>
      <c r="D6964" s="369">
        <v>3.6</v>
      </c>
    </row>
    <row r="6965" spans="1:4" ht="13.5">
      <c r="A6965" s="202">
        <v>100961</v>
      </c>
      <c r="B6965" s="202" t="s">
        <v>5143</v>
      </c>
      <c r="C6965" s="202" t="s">
        <v>3882</v>
      </c>
      <c r="D6965" s="369">
        <v>3.12</v>
      </c>
    </row>
    <row r="6966" spans="1:4" ht="13.5">
      <c r="A6966" s="202">
        <v>100962</v>
      </c>
      <c r="B6966" s="202" t="s">
        <v>5144</v>
      </c>
      <c r="C6966" s="202" t="s">
        <v>3882</v>
      </c>
      <c r="D6966" s="369">
        <v>2.85</v>
      </c>
    </row>
    <row r="6967" spans="1:4" ht="13.5">
      <c r="A6967" s="202">
        <v>100963</v>
      </c>
      <c r="B6967" s="202" t="s">
        <v>5145</v>
      </c>
      <c r="C6967" s="202" t="s">
        <v>3882</v>
      </c>
      <c r="D6967" s="369">
        <v>1.1200000000000001</v>
      </c>
    </row>
    <row r="6968" spans="1:4" ht="13.5">
      <c r="A6968" s="202">
        <v>100964</v>
      </c>
      <c r="B6968" s="202" t="s">
        <v>5146</v>
      </c>
      <c r="C6968" s="202" t="s">
        <v>3882</v>
      </c>
      <c r="D6968" s="369">
        <v>8.64</v>
      </c>
    </row>
    <row r="6969" spans="1:4" ht="13.5">
      <c r="A6969" s="202">
        <v>100973</v>
      </c>
      <c r="B6969" s="202" t="s">
        <v>5147</v>
      </c>
      <c r="C6969" s="202" t="s">
        <v>7</v>
      </c>
      <c r="D6969" s="369">
        <v>9.1199999999999992</v>
      </c>
    </row>
    <row r="6970" spans="1:4" ht="13.5">
      <c r="A6970" s="202">
        <v>100974</v>
      </c>
      <c r="B6970" s="202" t="s">
        <v>5148</v>
      </c>
      <c r="C6970" s="202" t="s">
        <v>7</v>
      </c>
      <c r="D6970" s="369">
        <v>8.8000000000000007</v>
      </c>
    </row>
    <row r="6971" spans="1:4" ht="13.5">
      <c r="A6971" s="202">
        <v>100975</v>
      </c>
      <c r="B6971" s="202" t="s">
        <v>5149</v>
      </c>
      <c r="C6971" s="202" t="s">
        <v>7</v>
      </c>
      <c r="D6971" s="369">
        <v>8.86</v>
      </c>
    </row>
    <row r="6972" spans="1:4" ht="13.5">
      <c r="A6972" s="202">
        <v>100965</v>
      </c>
      <c r="B6972" s="202" t="s">
        <v>5150</v>
      </c>
      <c r="C6972" s="202" t="s">
        <v>3880</v>
      </c>
      <c r="D6972" s="369">
        <v>1.78</v>
      </c>
    </row>
    <row r="6973" spans="1:4" ht="13.5">
      <c r="A6973" s="202">
        <v>100966</v>
      </c>
      <c r="B6973" s="202" t="s">
        <v>5151</v>
      </c>
      <c r="C6973" s="202" t="s">
        <v>3880</v>
      </c>
      <c r="D6973" s="369">
        <v>1.52</v>
      </c>
    </row>
    <row r="6974" spans="1:4" ht="13.5">
      <c r="A6974" s="202">
        <v>100969</v>
      </c>
      <c r="B6974" s="202" t="s">
        <v>5154</v>
      </c>
      <c r="C6974" s="202" t="s">
        <v>3880</v>
      </c>
      <c r="D6974" s="369">
        <v>2.3199999999999998</v>
      </c>
    </row>
    <row r="6975" spans="1:4" ht="13.5">
      <c r="A6975" s="202">
        <v>100970</v>
      </c>
      <c r="B6975" s="202" t="s">
        <v>5155</v>
      </c>
      <c r="C6975" s="202" t="s">
        <v>3880</v>
      </c>
      <c r="D6975" s="369">
        <v>1.96</v>
      </c>
    </row>
    <row r="6976" spans="1:4" ht="13.5">
      <c r="A6976" s="202">
        <v>102330</v>
      </c>
      <c r="B6976" s="202" t="s">
        <v>5152</v>
      </c>
      <c r="C6976" s="202" t="s">
        <v>3880</v>
      </c>
      <c r="D6976" s="369">
        <v>1.42</v>
      </c>
    </row>
    <row r="6977" spans="1:4" ht="13.5">
      <c r="A6977" s="202">
        <v>102331</v>
      </c>
      <c r="B6977" s="202" t="s">
        <v>5153</v>
      </c>
      <c r="C6977" s="202" t="s">
        <v>3880</v>
      </c>
      <c r="D6977" s="369">
        <v>0.55000000000000004</v>
      </c>
    </row>
    <row r="6978" spans="1:4" ht="13.5">
      <c r="A6978" s="202">
        <v>102332</v>
      </c>
      <c r="B6978" s="202" t="s">
        <v>5156</v>
      </c>
      <c r="C6978" s="202" t="s">
        <v>3880</v>
      </c>
      <c r="D6978" s="369">
        <v>1.83</v>
      </c>
    </row>
    <row r="6979" spans="1:4" ht="13.5">
      <c r="A6979" s="202">
        <v>102333</v>
      </c>
      <c r="B6979" s="202" t="s">
        <v>5157</v>
      </c>
      <c r="C6979" s="202" t="s">
        <v>3880</v>
      </c>
      <c r="D6979" s="369">
        <v>0.74</v>
      </c>
    </row>
    <row r="6980" spans="1:4" ht="13.5">
      <c r="A6980" s="202">
        <v>101019</v>
      </c>
      <c r="B6980" s="202" t="s">
        <v>5158</v>
      </c>
      <c r="C6980" s="202" t="s">
        <v>3881</v>
      </c>
      <c r="D6980" s="369">
        <v>563.76</v>
      </c>
    </row>
    <row r="6981" spans="1:4" ht="13.5">
      <c r="A6981" s="202">
        <v>101479</v>
      </c>
      <c r="B6981" s="202" t="s">
        <v>5159</v>
      </c>
      <c r="C6981" s="202" t="s">
        <v>3881</v>
      </c>
      <c r="D6981" s="369">
        <v>164.25</v>
      </c>
    </row>
    <row r="6982" spans="1:4" ht="13.5">
      <c r="A6982" s="202">
        <v>102568</v>
      </c>
      <c r="B6982" s="202" t="s">
        <v>6863</v>
      </c>
      <c r="C6982" s="202" t="s">
        <v>3881</v>
      </c>
      <c r="D6982" s="369">
        <v>279.82</v>
      </c>
    </row>
    <row r="6983" spans="1:4" ht="13.5">
      <c r="A6983" s="202">
        <v>100976</v>
      </c>
      <c r="B6983" s="202" t="s">
        <v>5160</v>
      </c>
      <c r="C6983" s="202" t="s">
        <v>7</v>
      </c>
      <c r="D6983" s="369">
        <v>8.68</v>
      </c>
    </row>
    <row r="6984" spans="1:4" ht="13.5">
      <c r="A6984" s="202">
        <v>100977</v>
      </c>
      <c r="B6984" s="202" t="s">
        <v>5161</v>
      </c>
      <c r="C6984" s="202" t="s">
        <v>7</v>
      </c>
      <c r="D6984" s="369">
        <v>7.56</v>
      </c>
    </row>
    <row r="6985" spans="1:4" ht="13.5">
      <c r="A6985" s="202">
        <v>100978</v>
      </c>
      <c r="B6985" s="202" t="s">
        <v>5162</v>
      </c>
      <c r="C6985" s="202" t="s">
        <v>7</v>
      </c>
      <c r="D6985" s="369">
        <v>6.86</v>
      </c>
    </row>
    <row r="6986" spans="1:4" ht="13.5">
      <c r="A6986" s="202">
        <v>100979</v>
      </c>
      <c r="B6986" s="202" t="s">
        <v>5163</v>
      </c>
      <c r="C6986" s="202" t="s">
        <v>7</v>
      </c>
      <c r="D6986" s="369">
        <v>6.59</v>
      </c>
    </row>
    <row r="6987" spans="1:4" ht="13.5">
      <c r="A6987" s="202">
        <v>100980</v>
      </c>
      <c r="B6987" s="202" t="s">
        <v>5164</v>
      </c>
      <c r="C6987" s="202" t="s">
        <v>7</v>
      </c>
      <c r="D6987" s="369">
        <v>6.25</v>
      </c>
    </row>
    <row r="6988" spans="1:4" ht="13.5">
      <c r="A6988" s="202">
        <v>100981</v>
      </c>
      <c r="B6988" s="202" t="s">
        <v>5165</v>
      </c>
      <c r="C6988" s="202" t="s">
        <v>7</v>
      </c>
      <c r="D6988" s="369">
        <v>9.23</v>
      </c>
    </row>
    <row r="6989" spans="1:4" ht="13.5">
      <c r="A6989" s="202">
        <v>100982</v>
      </c>
      <c r="B6989" s="202" t="s">
        <v>5166</v>
      </c>
      <c r="C6989" s="202" t="s">
        <v>7</v>
      </c>
      <c r="D6989" s="369">
        <v>8.8800000000000008</v>
      </c>
    </row>
    <row r="6990" spans="1:4" ht="13.5">
      <c r="A6990" s="202">
        <v>100983</v>
      </c>
      <c r="B6990" s="202" t="s">
        <v>5167</v>
      </c>
      <c r="C6990" s="202" t="s">
        <v>7</v>
      </c>
      <c r="D6990" s="369">
        <v>8.93</v>
      </c>
    </row>
    <row r="6991" spans="1:4" ht="13.5">
      <c r="A6991" s="202">
        <v>100984</v>
      </c>
      <c r="B6991" s="202" t="s">
        <v>5168</v>
      </c>
      <c r="C6991" s="202" t="s">
        <v>7</v>
      </c>
      <c r="D6991" s="369">
        <v>8.74</v>
      </c>
    </row>
    <row r="6992" spans="1:4" ht="13.5">
      <c r="A6992" s="202">
        <v>100985</v>
      </c>
      <c r="B6992" s="202" t="s">
        <v>5169</v>
      </c>
      <c r="C6992" s="202" t="s">
        <v>7</v>
      </c>
      <c r="D6992" s="369">
        <v>7.33</v>
      </c>
    </row>
    <row r="6993" spans="1:4" ht="13.5">
      <c r="A6993" s="202">
        <v>100986</v>
      </c>
      <c r="B6993" s="202" t="s">
        <v>5170</v>
      </c>
      <c r="C6993" s="202" t="s">
        <v>7</v>
      </c>
      <c r="D6993" s="369">
        <v>8.8699999999999992</v>
      </c>
    </row>
    <row r="6994" spans="1:4" ht="13.5">
      <c r="A6994" s="202">
        <v>100987</v>
      </c>
      <c r="B6994" s="202" t="s">
        <v>5171</v>
      </c>
      <c r="C6994" s="202" t="s">
        <v>7</v>
      </c>
      <c r="D6994" s="369">
        <v>10.24</v>
      </c>
    </row>
    <row r="6995" spans="1:4" ht="13.5">
      <c r="A6995" s="202">
        <v>100988</v>
      </c>
      <c r="B6995" s="202" t="s">
        <v>5172</v>
      </c>
      <c r="C6995" s="202" t="s">
        <v>7</v>
      </c>
      <c r="D6995" s="369">
        <v>10.85</v>
      </c>
    </row>
    <row r="6996" spans="1:4" ht="13.5">
      <c r="A6996" s="202">
        <v>100989</v>
      </c>
      <c r="B6996" s="202" t="s">
        <v>5173</v>
      </c>
      <c r="C6996" s="202" t="s">
        <v>3881</v>
      </c>
      <c r="D6996" s="369">
        <v>6.09</v>
      </c>
    </row>
    <row r="6997" spans="1:4" ht="13.5">
      <c r="A6997" s="202">
        <v>100990</v>
      </c>
      <c r="B6997" s="202" t="s">
        <v>5174</v>
      </c>
      <c r="C6997" s="202" t="s">
        <v>3881</v>
      </c>
      <c r="D6997" s="369">
        <v>5.86</v>
      </c>
    </row>
    <row r="6998" spans="1:4" ht="13.5">
      <c r="A6998" s="202">
        <v>100991</v>
      </c>
      <c r="B6998" s="202" t="s">
        <v>5175</v>
      </c>
      <c r="C6998" s="202" t="s">
        <v>3881</v>
      </c>
      <c r="D6998" s="369">
        <v>5.92</v>
      </c>
    </row>
    <row r="6999" spans="1:4" ht="13.5">
      <c r="A6999" s="202">
        <v>100992</v>
      </c>
      <c r="B6999" s="202" t="s">
        <v>5176</v>
      </c>
      <c r="C6999" s="202" t="s">
        <v>3881</v>
      </c>
      <c r="D6999" s="369">
        <v>5.77</v>
      </c>
    </row>
    <row r="7000" spans="1:4" ht="13.5">
      <c r="A7000" s="202">
        <v>100993</v>
      </c>
      <c r="B7000" s="202" t="s">
        <v>5177</v>
      </c>
      <c r="C7000" s="202" t="s">
        <v>3881</v>
      </c>
      <c r="D7000" s="369">
        <v>5.05</v>
      </c>
    </row>
    <row r="7001" spans="1:4" ht="13.5">
      <c r="A7001" s="202">
        <v>100994</v>
      </c>
      <c r="B7001" s="202" t="s">
        <v>5178</v>
      </c>
      <c r="C7001" s="202" t="s">
        <v>3881</v>
      </c>
      <c r="D7001" s="369">
        <v>4.55</v>
      </c>
    </row>
    <row r="7002" spans="1:4" ht="13.5">
      <c r="A7002" s="202">
        <v>100995</v>
      </c>
      <c r="B7002" s="202" t="s">
        <v>5179</v>
      </c>
      <c r="C7002" s="202" t="s">
        <v>3881</v>
      </c>
      <c r="D7002" s="369">
        <v>4.4000000000000004</v>
      </c>
    </row>
    <row r="7003" spans="1:4" ht="13.5">
      <c r="A7003" s="202">
        <v>100996</v>
      </c>
      <c r="B7003" s="202" t="s">
        <v>5180</v>
      </c>
      <c r="C7003" s="202" t="s">
        <v>3881</v>
      </c>
      <c r="D7003" s="369">
        <v>4.1500000000000004</v>
      </c>
    </row>
    <row r="7004" spans="1:4" ht="13.5">
      <c r="A7004" s="202">
        <v>100997</v>
      </c>
      <c r="B7004" s="202" t="s">
        <v>5181</v>
      </c>
      <c r="C7004" s="202" t="s">
        <v>3881</v>
      </c>
      <c r="D7004" s="369">
        <v>6.16</v>
      </c>
    </row>
    <row r="7005" spans="1:4" ht="13.5">
      <c r="A7005" s="202">
        <v>100998</v>
      </c>
      <c r="B7005" s="202" t="s">
        <v>5182</v>
      </c>
      <c r="C7005" s="202" t="s">
        <v>3881</v>
      </c>
      <c r="D7005" s="369">
        <v>5.92</v>
      </c>
    </row>
    <row r="7006" spans="1:4" ht="13.5">
      <c r="A7006" s="202">
        <v>100999</v>
      </c>
      <c r="B7006" s="202" t="s">
        <v>5183</v>
      </c>
      <c r="C7006" s="202" t="s">
        <v>3881</v>
      </c>
      <c r="D7006" s="369">
        <v>5.97</v>
      </c>
    </row>
    <row r="7007" spans="1:4" ht="13.5">
      <c r="A7007" s="202">
        <v>101000</v>
      </c>
      <c r="B7007" s="202" t="s">
        <v>5184</v>
      </c>
      <c r="C7007" s="202" t="s">
        <v>3881</v>
      </c>
      <c r="D7007" s="369">
        <v>5.82</v>
      </c>
    </row>
    <row r="7008" spans="1:4" ht="13.5">
      <c r="A7008" s="202">
        <v>101001</v>
      </c>
      <c r="B7008" s="202" t="s">
        <v>5185</v>
      </c>
      <c r="C7008" s="202" t="s">
        <v>3881</v>
      </c>
      <c r="D7008" s="369">
        <v>4.88</v>
      </c>
    </row>
    <row r="7009" spans="1:4" ht="13.5">
      <c r="A7009" s="202">
        <v>101002</v>
      </c>
      <c r="B7009" s="202" t="s">
        <v>5186</v>
      </c>
      <c r="C7009" s="202" t="s">
        <v>3881</v>
      </c>
      <c r="D7009" s="369">
        <v>5.91</v>
      </c>
    </row>
    <row r="7010" spans="1:4" ht="13.5">
      <c r="A7010" s="202">
        <v>101003</v>
      </c>
      <c r="B7010" s="202" t="s">
        <v>5187</v>
      </c>
      <c r="C7010" s="202" t="s">
        <v>3881</v>
      </c>
      <c r="D7010" s="369">
        <v>6.82</v>
      </c>
    </row>
    <row r="7011" spans="1:4" ht="13.5">
      <c r="A7011" s="202">
        <v>101004</v>
      </c>
      <c r="B7011" s="202" t="s">
        <v>5188</v>
      </c>
      <c r="C7011" s="202" t="s">
        <v>3881</v>
      </c>
      <c r="D7011" s="369">
        <v>7.23</v>
      </c>
    </row>
    <row r="7012" spans="1:4" ht="13.5">
      <c r="A7012" s="202">
        <v>101005</v>
      </c>
      <c r="B7012" s="202" t="s">
        <v>5189</v>
      </c>
      <c r="C7012" s="202" t="s">
        <v>7</v>
      </c>
      <c r="D7012" s="369">
        <v>18.399999999999999</v>
      </c>
    </row>
    <row r="7013" spans="1:4" ht="13.5">
      <c r="A7013" s="202">
        <v>101006</v>
      </c>
      <c r="B7013" s="202" t="s">
        <v>5190</v>
      </c>
      <c r="C7013" s="202" t="s">
        <v>7</v>
      </c>
      <c r="D7013" s="369">
        <v>20.5</v>
      </c>
    </row>
    <row r="7014" spans="1:4" ht="13.5">
      <c r="A7014" s="202">
        <v>101007</v>
      </c>
      <c r="B7014" s="202" t="s">
        <v>5191</v>
      </c>
      <c r="C7014" s="202" t="s">
        <v>7</v>
      </c>
      <c r="D7014" s="369">
        <v>5.33</v>
      </c>
    </row>
    <row r="7015" spans="1:4" ht="13.5">
      <c r="A7015" s="202">
        <v>101008</v>
      </c>
      <c r="B7015" s="202" t="s">
        <v>5192</v>
      </c>
      <c r="C7015" s="202" t="s">
        <v>7</v>
      </c>
      <c r="D7015" s="369">
        <v>5.42</v>
      </c>
    </row>
    <row r="7016" spans="1:4" ht="13.5">
      <c r="A7016" s="202">
        <v>101009</v>
      </c>
      <c r="B7016" s="202" t="s">
        <v>5193</v>
      </c>
      <c r="C7016" s="202" t="s">
        <v>3881</v>
      </c>
      <c r="D7016" s="369">
        <v>42.41</v>
      </c>
    </row>
    <row r="7017" spans="1:4" ht="13.5">
      <c r="A7017" s="202">
        <v>101010</v>
      </c>
      <c r="B7017" s="202" t="s">
        <v>5194</v>
      </c>
      <c r="C7017" s="202" t="s">
        <v>3881</v>
      </c>
      <c r="D7017" s="369">
        <v>26.7</v>
      </c>
    </row>
    <row r="7018" spans="1:4" ht="13.5">
      <c r="A7018" s="202">
        <v>101013</v>
      </c>
      <c r="B7018" s="202" t="s">
        <v>5195</v>
      </c>
      <c r="C7018" s="202" t="s">
        <v>3881</v>
      </c>
      <c r="D7018" s="369">
        <v>44.51</v>
      </c>
    </row>
    <row r="7019" spans="1:4" ht="13.5">
      <c r="A7019" s="202">
        <v>101014</v>
      </c>
      <c r="B7019" s="202" t="s">
        <v>5196</v>
      </c>
      <c r="C7019" s="202" t="s">
        <v>3881</v>
      </c>
      <c r="D7019" s="369">
        <v>40.770000000000003</v>
      </c>
    </row>
    <row r="7020" spans="1:4" ht="13.5">
      <c r="A7020" s="202">
        <v>101015</v>
      </c>
      <c r="B7020" s="202" t="s">
        <v>5197</v>
      </c>
      <c r="C7020" s="202" t="s">
        <v>3881</v>
      </c>
      <c r="D7020" s="369">
        <v>33.49</v>
      </c>
    </row>
    <row r="7021" spans="1:4" ht="13.5">
      <c r="A7021" s="202">
        <v>101016</v>
      </c>
      <c r="B7021" s="202" t="s">
        <v>5198</v>
      </c>
      <c r="C7021" s="202" t="s">
        <v>3881</v>
      </c>
      <c r="D7021" s="369">
        <v>38.78</v>
      </c>
    </row>
    <row r="7022" spans="1:4" ht="13.5">
      <c r="A7022" s="202">
        <v>101017</v>
      </c>
      <c r="B7022" s="202" t="s">
        <v>5199</v>
      </c>
      <c r="C7022" s="202" t="s">
        <v>3881</v>
      </c>
      <c r="D7022" s="369">
        <v>29.4</v>
      </c>
    </row>
    <row r="7023" spans="1:4" ht="13.5">
      <c r="A7023" s="202">
        <v>101018</v>
      </c>
      <c r="B7023" s="202" t="s">
        <v>5200</v>
      </c>
      <c r="C7023" s="202" t="s">
        <v>3881</v>
      </c>
      <c r="D7023" s="369">
        <v>24.14</v>
      </c>
    </row>
    <row r="7024" spans="1:4" ht="13.5">
      <c r="A7024" s="202">
        <v>101463</v>
      </c>
      <c r="B7024" s="202" t="s">
        <v>5201</v>
      </c>
      <c r="C7024" s="202" t="s">
        <v>3881</v>
      </c>
      <c r="D7024" s="369">
        <v>44.64</v>
      </c>
    </row>
    <row r="7025" spans="1:4" ht="13.5">
      <c r="A7025" s="202">
        <v>101464</v>
      </c>
      <c r="B7025" s="202" t="s">
        <v>5202</v>
      </c>
      <c r="C7025" s="202" t="s">
        <v>3881</v>
      </c>
      <c r="D7025" s="369">
        <v>34.29</v>
      </c>
    </row>
    <row r="7026" spans="1:4" ht="13.5">
      <c r="A7026" s="202">
        <v>101465</v>
      </c>
      <c r="B7026" s="202" t="s">
        <v>5203</v>
      </c>
      <c r="C7026" s="202" t="s">
        <v>3881</v>
      </c>
      <c r="D7026" s="369">
        <v>26.21</v>
      </c>
    </row>
    <row r="7027" spans="1:4" ht="13.5">
      <c r="A7027" s="202">
        <v>101466</v>
      </c>
      <c r="B7027" s="202" t="s">
        <v>5204</v>
      </c>
      <c r="C7027" s="202" t="s">
        <v>3881</v>
      </c>
      <c r="D7027" s="369">
        <v>21.33</v>
      </c>
    </row>
    <row r="7028" spans="1:4" ht="13.5">
      <c r="A7028" s="202">
        <v>101467</v>
      </c>
      <c r="B7028" s="202" t="s">
        <v>5205</v>
      </c>
      <c r="C7028" s="202" t="s">
        <v>3881</v>
      </c>
      <c r="D7028" s="369">
        <v>17.850000000000001</v>
      </c>
    </row>
    <row r="7029" spans="1:4" ht="13.5">
      <c r="A7029" s="202">
        <v>101468</v>
      </c>
      <c r="B7029" s="202" t="s">
        <v>5206</v>
      </c>
      <c r="C7029" s="202" t="s">
        <v>3881</v>
      </c>
      <c r="D7029" s="369">
        <v>16.329999999999998</v>
      </c>
    </row>
    <row r="7030" spans="1:4" ht="13.5">
      <c r="A7030" s="202">
        <v>101469</v>
      </c>
      <c r="B7030" s="202" t="s">
        <v>5207</v>
      </c>
      <c r="C7030" s="202" t="s">
        <v>3881</v>
      </c>
      <c r="D7030" s="369">
        <v>36.53</v>
      </c>
    </row>
    <row r="7031" spans="1:4" ht="13.5">
      <c r="A7031" s="202">
        <v>101470</v>
      </c>
      <c r="B7031" s="202" t="s">
        <v>5208</v>
      </c>
      <c r="C7031" s="202" t="s">
        <v>3881</v>
      </c>
      <c r="D7031" s="369">
        <v>29</v>
      </c>
    </row>
    <row r="7032" spans="1:4" ht="13.5">
      <c r="A7032" s="202">
        <v>101471</v>
      </c>
      <c r="B7032" s="202" t="s">
        <v>5209</v>
      </c>
      <c r="C7032" s="202" t="s">
        <v>3881</v>
      </c>
      <c r="D7032" s="369">
        <v>24.88</v>
      </c>
    </row>
    <row r="7033" spans="1:4" ht="13.5">
      <c r="A7033" s="202">
        <v>101472</v>
      </c>
      <c r="B7033" s="202" t="s">
        <v>5210</v>
      </c>
      <c r="C7033" s="202" t="s">
        <v>3881</v>
      </c>
      <c r="D7033" s="369">
        <v>19.36</v>
      </c>
    </row>
    <row r="7034" spans="1:4" ht="13.5">
      <c r="A7034" s="202">
        <v>101473</v>
      </c>
      <c r="B7034" s="202" t="s">
        <v>5211</v>
      </c>
      <c r="C7034" s="202" t="s">
        <v>3881</v>
      </c>
      <c r="D7034" s="369">
        <v>27.89</v>
      </c>
    </row>
    <row r="7035" spans="1:4" ht="13.5">
      <c r="A7035" s="202">
        <v>101474</v>
      </c>
      <c r="B7035" s="202" t="s">
        <v>5212</v>
      </c>
      <c r="C7035" s="202" t="s">
        <v>3881</v>
      </c>
      <c r="D7035" s="369">
        <v>19.95</v>
      </c>
    </row>
    <row r="7036" spans="1:4" ht="13.5">
      <c r="A7036" s="202">
        <v>101475</v>
      </c>
      <c r="B7036" s="202" t="s">
        <v>5213</v>
      </c>
      <c r="C7036" s="202" t="s">
        <v>3881</v>
      </c>
      <c r="D7036" s="369">
        <v>17.7</v>
      </c>
    </row>
    <row r="7037" spans="1:4" ht="13.5">
      <c r="A7037" s="202">
        <v>101476</v>
      </c>
      <c r="B7037" s="202" t="s">
        <v>5214</v>
      </c>
      <c r="C7037" s="202" t="s">
        <v>3881</v>
      </c>
      <c r="D7037" s="369">
        <v>15.78</v>
      </c>
    </row>
    <row r="7038" spans="1:4" ht="13.5">
      <c r="A7038" s="202">
        <v>101477</v>
      </c>
      <c r="B7038" s="202" t="s">
        <v>5215</v>
      </c>
      <c r="C7038" s="202" t="s">
        <v>3881</v>
      </c>
      <c r="D7038" s="369">
        <v>12.92</v>
      </c>
    </row>
    <row r="7039" spans="1:4" ht="13.5">
      <c r="A7039" s="202">
        <v>101478</v>
      </c>
      <c r="B7039" s="202" t="s">
        <v>5216</v>
      </c>
      <c r="C7039" s="202" t="s">
        <v>3881</v>
      </c>
      <c r="D7039" s="369">
        <v>11</v>
      </c>
    </row>
    <row r="7040" spans="1:4" ht="13.5">
      <c r="A7040" s="202">
        <v>101480</v>
      </c>
      <c r="B7040" s="202" t="s">
        <v>5217</v>
      </c>
      <c r="C7040" s="202" t="s">
        <v>3881</v>
      </c>
      <c r="D7040" s="369">
        <v>65.34</v>
      </c>
    </row>
    <row r="7041" spans="1:4" ht="13.5">
      <c r="A7041" s="202">
        <v>101481</v>
      </c>
      <c r="B7041" s="202" t="s">
        <v>5218</v>
      </c>
      <c r="C7041" s="202" t="s">
        <v>3881</v>
      </c>
      <c r="D7041" s="369">
        <v>47.19</v>
      </c>
    </row>
    <row r="7042" spans="1:4" ht="13.5">
      <c r="A7042" s="202">
        <v>101482</v>
      </c>
      <c r="B7042" s="202" t="s">
        <v>7381</v>
      </c>
      <c r="C7042" s="202" t="s">
        <v>3881</v>
      </c>
      <c r="D7042" s="369">
        <v>35.28</v>
      </c>
    </row>
    <row r="7043" spans="1:4" ht="13.5">
      <c r="A7043" s="202">
        <v>101483</v>
      </c>
      <c r="B7043" s="202" t="s">
        <v>5219</v>
      </c>
      <c r="C7043" s="202" t="s">
        <v>3881</v>
      </c>
      <c r="D7043" s="369">
        <v>36.6</v>
      </c>
    </row>
    <row r="7044" spans="1:4" ht="13.5">
      <c r="A7044" s="202">
        <v>101484</v>
      </c>
      <c r="B7044" s="202" t="s">
        <v>5220</v>
      </c>
      <c r="C7044" s="202" t="s">
        <v>3881</v>
      </c>
      <c r="D7044" s="369">
        <v>189.74</v>
      </c>
    </row>
    <row r="7045" spans="1:4" ht="13.5">
      <c r="A7045" s="202">
        <v>101485</v>
      </c>
      <c r="B7045" s="202" t="s">
        <v>5221</v>
      </c>
      <c r="C7045" s="202" t="s">
        <v>3881</v>
      </c>
      <c r="D7045" s="369">
        <v>145.63999999999999</v>
      </c>
    </row>
    <row r="7046" spans="1:4" ht="13.5">
      <c r="A7046" s="202">
        <v>101486</v>
      </c>
      <c r="B7046" s="202" t="s">
        <v>5222</v>
      </c>
      <c r="C7046" s="202" t="s">
        <v>3881</v>
      </c>
      <c r="D7046" s="369">
        <v>131.19999999999999</v>
      </c>
    </row>
    <row r="7047" spans="1:4" ht="13.5">
      <c r="A7047" s="202">
        <v>101487</v>
      </c>
      <c r="B7047" s="202" t="s">
        <v>5223</v>
      </c>
      <c r="C7047" s="202" t="s">
        <v>3881</v>
      </c>
      <c r="D7047" s="369">
        <v>96.05</v>
      </c>
    </row>
    <row r="7048" spans="1:4" ht="13.5">
      <c r="A7048" s="202">
        <v>101488</v>
      </c>
      <c r="B7048" s="202" t="s">
        <v>5224</v>
      </c>
      <c r="C7048" s="202" t="s">
        <v>3881</v>
      </c>
      <c r="D7048" s="369">
        <v>83.12</v>
      </c>
    </row>
    <row r="7049" spans="1:4" ht="13.5">
      <c r="A7049" s="202">
        <v>101188</v>
      </c>
      <c r="B7049" s="202" t="s">
        <v>4873</v>
      </c>
      <c r="C7049" s="202" t="s">
        <v>1</v>
      </c>
      <c r="D7049" s="369">
        <v>6.33</v>
      </c>
    </row>
    <row r="7050" spans="1:4" ht="13.5">
      <c r="A7050" s="202">
        <v>101189</v>
      </c>
      <c r="B7050" s="202" t="s">
        <v>4874</v>
      </c>
      <c r="C7050" s="202" t="s">
        <v>1</v>
      </c>
      <c r="D7050" s="369">
        <v>71.53</v>
      </c>
    </row>
    <row r="7051" spans="1:4" ht="13.5">
      <c r="A7051" s="202">
        <v>101190</v>
      </c>
      <c r="B7051" s="202" t="s">
        <v>4875</v>
      </c>
      <c r="C7051" s="202" t="s">
        <v>1</v>
      </c>
      <c r="D7051" s="369">
        <v>70.709999999999994</v>
      </c>
    </row>
    <row r="7052" spans="1:4" ht="13.5">
      <c r="A7052" s="202">
        <v>101191</v>
      </c>
      <c r="B7052" s="202" t="s">
        <v>4876</v>
      </c>
      <c r="C7052" s="202" t="s">
        <v>1</v>
      </c>
      <c r="D7052" s="369">
        <v>71.12</v>
      </c>
    </row>
    <row r="7053" spans="1:4" ht="13.5">
      <c r="A7053" s="202">
        <v>101192</v>
      </c>
      <c r="B7053" s="202" t="s">
        <v>4877</v>
      </c>
      <c r="C7053" s="202" t="s">
        <v>1</v>
      </c>
      <c r="D7053" s="369">
        <v>72.11</v>
      </c>
    </row>
    <row r="7054" spans="1:4" ht="13.5">
      <c r="A7054" s="202">
        <v>101193</v>
      </c>
      <c r="B7054" s="202" t="s">
        <v>4878</v>
      </c>
      <c r="C7054" s="202" t="s">
        <v>1</v>
      </c>
      <c r="D7054" s="369">
        <v>64.37</v>
      </c>
    </row>
    <row r="7055" spans="1:4" ht="13.5">
      <c r="A7055" s="202">
        <v>101194</v>
      </c>
      <c r="B7055" s="202" t="s">
        <v>4879</v>
      </c>
      <c r="C7055" s="202" t="s">
        <v>1</v>
      </c>
      <c r="D7055" s="369">
        <v>64.78</v>
      </c>
    </row>
    <row r="7056" spans="1:4" ht="13.5">
      <c r="A7056" s="202">
        <v>101197</v>
      </c>
      <c r="B7056" s="202" t="s">
        <v>4880</v>
      </c>
      <c r="C7056" s="202" t="s">
        <v>1</v>
      </c>
      <c r="D7056" s="369">
        <v>130.03</v>
      </c>
    </row>
    <row r="7057" spans="1:4" ht="13.5">
      <c r="A7057" s="202">
        <v>101198</v>
      </c>
      <c r="B7057" s="202" t="s">
        <v>4881</v>
      </c>
      <c r="C7057" s="202" t="s">
        <v>1</v>
      </c>
      <c r="D7057" s="369">
        <v>97</v>
      </c>
    </row>
    <row r="7058" spans="1:4" ht="13.5">
      <c r="A7058" s="202">
        <v>101199</v>
      </c>
      <c r="B7058" s="202" t="s">
        <v>4882</v>
      </c>
      <c r="C7058" s="202" t="s">
        <v>1</v>
      </c>
      <c r="D7058" s="369">
        <v>98.01</v>
      </c>
    </row>
    <row r="7059" spans="1:4" ht="13.5">
      <c r="A7059" s="202">
        <v>101200</v>
      </c>
      <c r="B7059" s="202" t="s">
        <v>4883</v>
      </c>
      <c r="C7059" s="202" t="s">
        <v>1</v>
      </c>
      <c r="D7059" s="369">
        <v>59.41</v>
      </c>
    </row>
    <row r="7060" spans="1:4" ht="13.5">
      <c r="A7060" s="202">
        <v>101201</v>
      </c>
      <c r="B7060" s="202" t="s">
        <v>4884</v>
      </c>
      <c r="C7060" s="202" t="s">
        <v>1</v>
      </c>
      <c r="D7060" s="369">
        <v>73.89</v>
      </c>
    </row>
    <row r="7061" spans="1:4" ht="13.5">
      <c r="A7061" s="202">
        <v>101202</v>
      </c>
      <c r="B7061" s="202" t="s">
        <v>4885</v>
      </c>
      <c r="C7061" s="202" t="s">
        <v>1</v>
      </c>
      <c r="D7061" s="369">
        <v>44.33</v>
      </c>
    </row>
    <row r="7062" spans="1:4" ht="13.5">
      <c r="A7062" s="202">
        <v>101203</v>
      </c>
      <c r="B7062" s="202" t="s">
        <v>4886</v>
      </c>
      <c r="C7062" s="202" t="s">
        <v>1</v>
      </c>
      <c r="D7062" s="369">
        <v>43.31</v>
      </c>
    </row>
    <row r="7063" spans="1:4" ht="13.5">
      <c r="A7063" s="202">
        <v>101204</v>
      </c>
      <c r="B7063" s="202" t="s">
        <v>4887</v>
      </c>
      <c r="C7063" s="202" t="s">
        <v>1</v>
      </c>
      <c r="D7063" s="369">
        <v>43.71</v>
      </c>
    </row>
    <row r="7064" spans="1:4" ht="13.5">
      <c r="A7064" s="202">
        <v>101205</v>
      </c>
      <c r="B7064" s="202" t="s">
        <v>4888</v>
      </c>
      <c r="C7064" s="202" t="s">
        <v>1</v>
      </c>
      <c r="D7064" s="369">
        <v>44.33</v>
      </c>
    </row>
    <row r="7065" spans="1:4" ht="13.5">
      <c r="A7065" s="202">
        <v>102362</v>
      </c>
      <c r="B7065" s="202" t="s">
        <v>6864</v>
      </c>
      <c r="C7065" s="202" t="s">
        <v>4</v>
      </c>
      <c r="D7065" s="369">
        <v>228.34</v>
      </c>
    </row>
    <row r="7066" spans="1:4" ht="13.5">
      <c r="A7066" s="202">
        <v>102363</v>
      </c>
      <c r="B7066" s="202" t="s">
        <v>6865</v>
      </c>
      <c r="C7066" s="202" t="s">
        <v>4</v>
      </c>
      <c r="D7066" s="369">
        <v>241.3</v>
      </c>
    </row>
    <row r="7067" spans="1:4" ht="13.5">
      <c r="A7067" s="202">
        <v>102364</v>
      </c>
      <c r="B7067" s="202" t="s">
        <v>6866</v>
      </c>
      <c r="C7067" s="202" t="s">
        <v>4</v>
      </c>
      <c r="D7067" s="369">
        <v>264.95999999999998</v>
      </c>
    </row>
    <row r="7068" spans="1:4" ht="13.5">
      <c r="A7068" s="202">
        <v>98509</v>
      </c>
      <c r="B7068" s="202" t="s">
        <v>4308</v>
      </c>
      <c r="C7068" s="202" t="s">
        <v>2</v>
      </c>
      <c r="D7068" s="369">
        <v>47.28</v>
      </c>
    </row>
    <row r="7069" spans="1:4" ht="13.5">
      <c r="A7069" s="202">
        <v>98510</v>
      </c>
      <c r="B7069" s="202" t="s">
        <v>4309</v>
      </c>
      <c r="C7069" s="202" t="s">
        <v>2</v>
      </c>
      <c r="D7069" s="369">
        <v>72.819999999999993</v>
      </c>
    </row>
    <row r="7070" spans="1:4" ht="13.5">
      <c r="A7070" s="202">
        <v>98511</v>
      </c>
      <c r="B7070" s="202" t="s">
        <v>4310</v>
      </c>
      <c r="C7070" s="202" t="s">
        <v>2</v>
      </c>
      <c r="D7070" s="369">
        <v>137.32</v>
      </c>
    </row>
    <row r="7071" spans="1:4" ht="13.5">
      <c r="A7071" s="202">
        <v>98516</v>
      </c>
      <c r="B7071" s="202" t="s">
        <v>4311</v>
      </c>
      <c r="C7071" s="202" t="s">
        <v>2</v>
      </c>
      <c r="D7071" s="369">
        <v>368.56</v>
      </c>
    </row>
    <row r="7072" spans="1:4" ht="13.5">
      <c r="A7072" s="202">
        <v>98519</v>
      </c>
      <c r="B7072" s="202" t="s">
        <v>4312</v>
      </c>
      <c r="C7072" s="202" t="s">
        <v>4</v>
      </c>
      <c r="D7072" s="369">
        <v>2.04</v>
      </c>
    </row>
    <row r="7073" spans="1:4" ht="13.5">
      <c r="A7073" s="202">
        <v>98520</v>
      </c>
      <c r="B7073" s="202" t="s">
        <v>4313</v>
      </c>
      <c r="C7073" s="202" t="s">
        <v>4</v>
      </c>
      <c r="D7073" s="369">
        <v>5.4</v>
      </c>
    </row>
    <row r="7074" spans="1:4" ht="13.5">
      <c r="A7074" s="202">
        <v>98521</v>
      </c>
      <c r="B7074" s="202" t="s">
        <v>4314</v>
      </c>
      <c r="C7074" s="202" t="s">
        <v>4</v>
      </c>
      <c r="D7074" s="369">
        <v>0.38</v>
      </c>
    </row>
    <row r="7075" spans="1:4" ht="13.5">
      <c r="A7075" s="202">
        <v>98522</v>
      </c>
      <c r="B7075" s="202" t="s">
        <v>4315</v>
      </c>
      <c r="C7075" s="202" t="s">
        <v>1</v>
      </c>
      <c r="D7075" s="369">
        <v>167.3</v>
      </c>
    </row>
    <row r="7076" spans="1:4" ht="13.5">
      <c r="A7076" s="202">
        <v>98524</v>
      </c>
      <c r="B7076" s="202" t="s">
        <v>4316</v>
      </c>
      <c r="C7076" s="202" t="s">
        <v>4</v>
      </c>
      <c r="D7076" s="369">
        <v>3.17</v>
      </c>
    </row>
    <row r="7077" spans="1:4" ht="13.5">
      <c r="A7077" s="202">
        <v>98503</v>
      </c>
      <c r="B7077" s="202" t="s">
        <v>4317</v>
      </c>
      <c r="C7077" s="202" t="s">
        <v>4</v>
      </c>
      <c r="D7077" s="369">
        <v>20.99</v>
      </c>
    </row>
    <row r="7078" spans="1:4" ht="13.5">
      <c r="A7078" s="202">
        <v>98504</v>
      </c>
      <c r="B7078" s="202" t="s">
        <v>12966</v>
      </c>
      <c r="C7078" s="202" t="s">
        <v>4</v>
      </c>
      <c r="D7078" s="369">
        <v>13.14</v>
      </c>
    </row>
    <row r="7079" spans="1:4" ht="13.5">
      <c r="A7079" s="202">
        <v>98505</v>
      </c>
      <c r="B7079" s="202" t="s">
        <v>4318</v>
      </c>
      <c r="C7079" s="202" t="s">
        <v>4</v>
      </c>
      <c r="D7079" s="369">
        <v>68.2</v>
      </c>
    </row>
    <row r="7080" spans="1:4" ht="13.5">
      <c r="A7080" s="202">
        <v>103946</v>
      </c>
      <c r="B7080" s="202" t="s">
        <v>12967</v>
      </c>
      <c r="C7080" s="202" t="s">
        <v>4</v>
      </c>
      <c r="D7080" s="369">
        <v>16.72</v>
      </c>
    </row>
    <row r="7081" spans="1:4" ht="13.5">
      <c r="A7081" s="202">
        <v>103185</v>
      </c>
      <c r="B7081" s="202" t="s">
        <v>7660</v>
      </c>
      <c r="C7081" s="202" t="s">
        <v>2</v>
      </c>
      <c r="D7081" s="370">
        <v>6153.03</v>
      </c>
    </row>
    <row r="7082" spans="1:4" ht="13.5">
      <c r="A7082" s="202">
        <v>103186</v>
      </c>
      <c r="B7082" s="202" t="s">
        <v>7661</v>
      </c>
      <c r="C7082" s="202" t="s">
        <v>2</v>
      </c>
      <c r="D7082" s="370">
        <v>6486.63</v>
      </c>
    </row>
    <row r="7083" spans="1:4" ht="13.5">
      <c r="A7083" s="202">
        <v>103187</v>
      </c>
      <c r="B7083" s="202" t="s">
        <v>7662</v>
      </c>
      <c r="C7083" s="202" t="s">
        <v>2</v>
      </c>
      <c r="D7083" s="370">
        <v>4876.6899999999996</v>
      </c>
    </row>
    <row r="7084" spans="1:4" ht="13.5">
      <c r="A7084" s="202">
        <v>103188</v>
      </c>
      <c r="B7084" s="202" t="s">
        <v>7663</v>
      </c>
      <c r="C7084" s="202" t="s">
        <v>2</v>
      </c>
      <c r="D7084" s="370">
        <v>5242.6899999999996</v>
      </c>
    </row>
    <row r="7085" spans="1:4" ht="13.5">
      <c r="A7085" s="202">
        <v>103189</v>
      </c>
      <c r="B7085" s="202" t="s">
        <v>7664</v>
      </c>
      <c r="C7085" s="202" t="s">
        <v>2</v>
      </c>
      <c r="D7085" s="370">
        <v>2627.86</v>
      </c>
    </row>
    <row r="7086" spans="1:4" ht="13.5">
      <c r="A7086" s="202">
        <v>103190</v>
      </c>
      <c r="B7086" s="202" t="s">
        <v>7665</v>
      </c>
      <c r="C7086" s="202" t="s">
        <v>2</v>
      </c>
      <c r="D7086" s="370">
        <v>4085.31</v>
      </c>
    </row>
    <row r="7087" spans="1:4" ht="13.5">
      <c r="A7087" s="202">
        <v>103191</v>
      </c>
      <c r="B7087" s="202" t="s">
        <v>7666</v>
      </c>
      <c r="C7087" s="202" t="s">
        <v>2</v>
      </c>
      <c r="D7087" s="370">
        <v>2382.48</v>
      </c>
    </row>
    <row r="7088" spans="1:4" ht="13.5">
      <c r="A7088" s="202">
        <v>103192</v>
      </c>
      <c r="B7088" s="202" t="s">
        <v>7667</v>
      </c>
      <c r="C7088" s="202" t="s">
        <v>2</v>
      </c>
      <c r="D7088" s="370">
        <v>2536.12</v>
      </c>
    </row>
    <row r="7089" spans="1:4" ht="13.5">
      <c r="A7089" s="202">
        <v>103193</v>
      </c>
      <c r="B7089" s="202" t="s">
        <v>7668</v>
      </c>
      <c r="C7089" s="202" t="s">
        <v>2</v>
      </c>
      <c r="D7089" s="370">
        <v>1954.85</v>
      </c>
    </row>
    <row r="7090" spans="1:4" ht="13.5">
      <c r="A7090" s="202">
        <v>103194</v>
      </c>
      <c r="B7090" s="202" t="s">
        <v>7669</v>
      </c>
      <c r="C7090" s="202" t="s">
        <v>2</v>
      </c>
      <c r="D7090" s="370">
        <v>2812.82</v>
      </c>
    </row>
    <row r="7091" spans="1:4" ht="13.5">
      <c r="A7091" s="202">
        <v>103195</v>
      </c>
      <c r="B7091" s="202" t="s">
        <v>7670</v>
      </c>
      <c r="C7091" s="202" t="s">
        <v>2</v>
      </c>
      <c r="D7091" s="370">
        <v>2196.4699999999998</v>
      </c>
    </row>
    <row r="7092" spans="1:4" ht="13.5">
      <c r="A7092" s="202">
        <v>103205</v>
      </c>
      <c r="B7092" s="202" t="s">
        <v>7671</v>
      </c>
      <c r="C7092" s="202" t="s">
        <v>2</v>
      </c>
      <c r="D7092" s="370">
        <v>4098.57</v>
      </c>
    </row>
    <row r="7093" spans="1:4" ht="13.5">
      <c r="A7093" s="202">
        <v>103206</v>
      </c>
      <c r="B7093" s="202" t="s">
        <v>7672</v>
      </c>
      <c r="C7093" s="202" t="s">
        <v>2</v>
      </c>
      <c r="D7093" s="370">
        <v>2395.75</v>
      </c>
    </row>
    <row r="7094" spans="1:4" ht="13.5">
      <c r="A7094" s="202">
        <v>103207</v>
      </c>
      <c r="B7094" s="202" t="s">
        <v>7673</v>
      </c>
      <c r="C7094" s="202" t="s">
        <v>2</v>
      </c>
      <c r="D7094" s="370">
        <v>2549.39</v>
      </c>
    </row>
    <row r="7095" spans="1:4" ht="13.5">
      <c r="A7095" s="202">
        <v>103208</v>
      </c>
      <c r="B7095" s="202" t="s">
        <v>7674</v>
      </c>
      <c r="C7095" s="202" t="s">
        <v>2</v>
      </c>
      <c r="D7095" s="370">
        <v>1968.12</v>
      </c>
    </row>
    <row r="7096" spans="1:4" ht="13.5">
      <c r="A7096" s="202">
        <v>103209</v>
      </c>
      <c r="B7096" s="202" t="s">
        <v>7675</v>
      </c>
      <c r="C7096" s="202" t="s">
        <v>2</v>
      </c>
      <c r="D7096" s="370">
        <v>2826.09</v>
      </c>
    </row>
    <row r="7097" spans="1:4" ht="13.5">
      <c r="A7097" s="202">
        <v>103210</v>
      </c>
      <c r="B7097" s="202" t="s">
        <v>7676</v>
      </c>
      <c r="C7097" s="202" t="s">
        <v>2</v>
      </c>
      <c r="D7097" s="370">
        <v>2300.2199999999998</v>
      </c>
    </row>
    <row r="7098" spans="1:4" ht="13.5">
      <c r="A7098" s="202">
        <v>103304</v>
      </c>
      <c r="B7098" s="202" t="s">
        <v>7677</v>
      </c>
      <c r="C7098" s="202" t="s">
        <v>2</v>
      </c>
      <c r="D7098" s="370">
        <v>1248.27</v>
      </c>
    </row>
    <row r="7099" spans="1:4" ht="13.5">
      <c r="A7099" s="202">
        <v>103307</v>
      </c>
      <c r="B7099" s="202" t="s">
        <v>7678</v>
      </c>
      <c r="C7099" s="202" t="s">
        <v>2</v>
      </c>
      <c r="D7099" s="370">
        <v>1337.51</v>
      </c>
    </row>
    <row r="7100" spans="1:4" ht="13.5">
      <c r="A7100" s="202">
        <v>103310</v>
      </c>
      <c r="B7100" s="202" t="s">
        <v>7679</v>
      </c>
      <c r="C7100" s="202" t="s">
        <v>2</v>
      </c>
      <c r="D7100" s="370">
        <v>1287</v>
      </c>
    </row>
    <row r="7101" spans="1:4" ht="13.5">
      <c r="A7101" s="202">
        <v>103314</v>
      </c>
      <c r="B7101" s="202" t="s">
        <v>7680</v>
      </c>
      <c r="C7101" s="202" t="s">
        <v>4</v>
      </c>
      <c r="D7101" s="369">
        <v>271.2</v>
      </c>
    </row>
    <row r="7102" spans="1:4" ht="13.5">
      <c r="A7102" s="202">
        <v>103315</v>
      </c>
      <c r="B7102" s="202" t="s">
        <v>7681</v>
      </c>
      <c r="C7102" s="202" t="s">
        <v>4</v>
      </c>
      <c r="D7102" s="369">
        <v>262.49</v>
      </c>
    </row>
    <row r="7103" spans="1:4" ht="13.5">
      <c r="A7103" s="202">
        <v>103769</v>
      </c>
      <c r="B7103" s="202" t="s">
        <v>9739</v>
      </c>
      <c r="C7103" s="202" t="s">
        <v>2</v>
      </c>
      <c r="D7103" s="370">
        <v>4132.79</v>
      </c>
    </row>
    <row r="7104" spans="1:4" ht="13.5">
      <c r="A7104" s="202">
        <v>98525</v>
      </c>
      <c r="B7104" s="202" t="s">
        <v>4319</v>
      </c>
      <c r="C7104" s="202" t="s">
        <v>4</v>
      </c>
      <c r="D7104" s="369">
        <v>0.41</v>
      </c>
    </row>
    <row r="7105" spans="1:4" ht="13.5">
      <c r="A7105" s="202">
        <v>98526</v>
      </c>
      <c r="B7105" s="202" t="s">
        <v>4320</v>
      </c>
      <c r="C7105" s="202" t="s">
        <v>2</v>
      </c>
      <c r="D7105" s="369">
        <v>86.99</v>
      </c>
    </row>
    <row r="7106" spans="1:4" ht="13.5">
      <c r="A7106" s="202">
        <v>98527</v>
      </c>
      <c r="B7106" s="202" t="s">
        <v>4321</v>
      </c>
      <c r="C7106" s="202" t="s">
        <v>2</v>
      </c>
      <c r="D7106" s="369">
        <v>187.29</v>
      </c>
    </row>
    <row r="7107" spans="1:4" ht="13.5">
      <c r="A7107" s="202">
        <v>98528</v>
      </c>
      <c r="B7107" s="202" t="s">
        <v>4322</v>
      </c>
      <c r="C7107" s="202" t="s">
        <v>2</v>
      </c>
      <c r="D7107" s="369">
        <v>273.87</v>
      </c>
    </row>
    <row r="7108" spans="1:4" ht="13.5">
      <c r="A7108" s="202">
        <v>98529</v>
      </c>
      <c r="B7108" s="202" t="s">
        <v>4323</v>
      </c>
      <c r="C7108" s="202" t="s">
        <v>2</v>
      </c>
      <c r="D7108" s="369">
        <v>68.5</v>
      </c>
    </row>
    <row r="7109" spans="1:4" ht="13.5">
      <c r="A7109" s="202">
        <v>98530</v>
      </c>
      <c r="B7109" s="202" t="s">
        <v>4324</v>
      </c>
      <c r="C7109" s="202" t="s">
        <v>2</v>
      </c>
      <c r="D7109" s="369">
        <v>122.03</v>
      </c>
    </row>
    <row r="7110" spans="1:4" ht="13.5">
      <c r="A7110" s="202">
        <v>98531</v>
      </c>
      <c r="B7110" s="202" t="s">
        <v>4325</v>
      </c>
      <c r="C7110" s="202" t="s">
        <v>2</v>
      </c>
      <c r="D7110" s="369">
        <v>298.77</v>
      </c>
    </row>
    <row r="7111" spans="1:4" ht="13.5">
      <c r="A7111" s="202">
        <v>98532</v>
      </c>
      <c r="B7111" s="202" t="s">
        <v>4326</v>
      </c>
      <c r="C7111" s="202" t="s">
        <v>2</v>
      </c>
      <c r="D7111" s="369">
        <v>119.79</v>
      </c>
    </row>
    <row r="7112" spans="1:4" ht="13.5">
      <c r="A7112" s="202">
        <v>98533</v>
      </c>
      <c r="B7112" s="202" t="s">
        <v>4327</v>
      </c>
      <c r="C7112" s="202" t="s">
        <v>2</v>
      </c>
      <c r="D7112" s="369">
        <v>327.14</v>
      </c>
    </row>
    <row r="7113" spans="1:4" ht="13.5">
      <c r="A7113" s="202">
        <v>98534</v>
      </c>
      <c r="B7113" s="202" t="s">
        <v>4328</v>
      </c>
      <c r="C7113" s="202" t="s">
        <v>2</v>
      </c>
      <c r="D7113" s="369">
        <v>839.21</v>
      </c>
    </row>
    <row r="7114" spans="1:4" ht="13.5">
      <c r="A7114" s="202">
        <v>98535</v>
      </c>
      <c r="B7114" s="202" t="s">
        <v>4329</v>
      </c>
      <c r="C7114" s="202" t="s">
        <v>2</v>
      </c>
      <c r="D7114" s="370">
        <v>1326.39</v>
      </c>
    </row>
    <row r="7115" spans="1:4" ht="13.5">
      <c r="A7115" s="202">
        <v>88238</v>
      </c>
      <c r="B7115" s="202" t="s">
        <v>4330</v>
      </c>
      <c r="C7115" s="202" t="s">
        <v>5</v>
      </c>
      <c r="D7115" s="369">
        <v>23.25</v>
      </c>
    </row>
    <row r="7116" spans="1:4" ht="13.5">
      <c r="A7116" s="202">
        <v>88239</v>
      </c>
      <c r="B7116" s="202" t="s">
        <v>4331</v>
      </c>
      <c r="C7116" s="202" t="s">
        <v>5</v>
      </c>
      <c r="D7116" s="369">
        <v>23.12</v>
      </c>
    </row>
    <row r="7117" spans="1:4" ht="13.5">
      <c r="A7117" s="202">
        <v>88240</v>
      </c>
      <c r="B7117" s="202" t="s">
        <v>4332</v>
      </c>
      <c r="C7117" s="202" t="s">
        <v>5</v>
      </c>
      <c r="D7117" s="369">
        <v>22.07</v>
      </c>
    </row>
    <row r="7118" spans="1:4" ht="13.5">
      <c r="A7118" s="202">
        <v>88241</v>
      </c>
      <c r="B7118" s="202" t="s">
        <v>4333</v>
      </c>
      <c r="C7118" s="202" t="s">
        <v>5</v>
      </c>
      <c r="D7118" s="369">
        <v>21.72</v>
      </c>
    </row>
    <row r="7119" spans="1:4" ht="13.5">
      <c r="A7119" s="202">
        <v>88242</v>
      </c>
      <c r="B7119" s="202" t="s">
        <v>4334</v>
      </c>
      <c r="C7119" s="202" t="s">
        <v>5</v>
      </c>
      <c r="D7119" s="369">
        <v>23.3</v>
      </c>
    </row>
    <row r="7120" spans="1:4" ht="13.5">
      <c r="A7120" s="202">
        <v>88243</v>
      </c>
      <c r="B7120" s="202" t="s">
        <v>4335</v>
      </c>
      <c r="C7120" s="202" t="s">
        <v>5</v>
      </c>
      <c r="D7120" s="369">
        <v>21.55</v>
      </c>
    </row>
    <row r="7121" spans="1:4" ht="13.5">
      <c r="A7121" s="202">
        <v>88245</v>
      </c>
      <c r="B7121" s="202" t="s">
        <v>4336</v>
      </c>
      <c r="C7121" s="202" t="s">
        <v>5</v>
      </c>
      <c r="D7121" s="369">
        <v>27.32</v>
      </c>
    </row>
    <row r="7122" spans="1:4" ht="13.5">
      <c r="A7122" s="202">
        <v>88246</v>
      </c>
      <c r="B7122" s="202" t="s">
        <v>4337</v>
      </c>
      <c r="C7122" s="202" t="s">
        <v>5</v>
      </c>
      <c r="D7122" s="369">
        <v>23.46</v>
      </c>
    </row>
    <row r="7123" spans="1:4" ht="13.5">
      <c r="A7123" s="202">
        <v>88247</v>
      </c>
      <c r="B7123" s="202" t="s">
        <v>4338</v>
      </c>
      <c r="C7123" s="202" t="s">
        <v>5</v>
      </c>
      <c r="D7123" s="369">
        <v>23.68</v>
      </c>
    </row>
    <row r="7124" spans="1:4" ht="13.5">
      <c r="A7124" s="202">
        <v>88248</v>
      </c>
      <c r="B7124" s="202" t="s">
        <v>4339</v>
      </c>
      <c r="C7124" s="202" t="s">
        <v>5</v>
      </c>
      <c r="D7124" s="369">
        <v>22.68</v>
      </c>
    </row>
    <row r="7125" spans="1:4" ht="13.5">
      <c r="A7125" s="202">
        <v>88249</v>
      </c>
      <c r="B7125" s="202" t="s">
        <v>4340</v>
      </c>
      <c r="C7125" s="202" t="s">
        <v>5</v>
      </c>
      <c r="D7125" s="369">
        <v>34.89</v>
      </c>
    </row>
    <row r="7126" spans="1:4" ht="13.5">
      <c r="A7126" s="202">
        <v>88250</v>
      </c>
      <c r="B7126" s="202" t="s">
        <v>4341</v>
      </c>
      <c r="C7126" s="202" t="s">
        <v>5</v>
      </c>
      <c r="D7126" s="369">
        <v>22.07</v>
      </c>
    </row>
    <row r="7127" spans="1:4" ht="13.5">
      <c r="A7127" s="202">
        <v>88251</v>
      </c>
      <c r="B7127" s="202" t="s">
        <v>4342</v>
      </c>
      <c r="C7127" s="202" t="s">
        <v>5</v>
      </c>
      <c r="D7127" s="369">
        <v>23.25</v>
      </c>
    </row>
    <row r="7128" spans="1:4" ht="13.5">
      <c r="A7128" s="202">
        <v>88252</v>
      </c>
      <c r="B7128" s="202" t="s">
        <v>4343</v>
      </c>
      <c r="C7128" s="202" t="s">
        <v>5</v>
      </c>
      <c r="D7128" s="369">
        <v>21.14</v>
      </c>
    </row>
    <row r="7129" spans="1:4" ht="13.5">
      <c r="A7129" s="202">
        <v>88253</v>
      </c>
      <c r="B7129" s="202" t="s">
        <v>4344</v>
      </c>
      <c r="C7129" s="202" t="s">
        <v>5</v>
      </c>
      <c r="D7129" s="369">
        <v>15</v>
      </c>
    </row>
    <row r="7130" spans="1:4" ht="13.5">
      <c r="A7130" s="202">
        <v>88255</v>
      </c>
      <c r="B7130" s="202" t="s">
        <v>4345</v>
      </c>
      <c r="C7130" s="202" t="s">
        <v>5</v>
      </c>
      <c r="D7130" s="369">
        <v>42.28</v>
      </c>
    </row>
    <row r="7131" spans="1:4" ht="13.5">
      <c r="A7131" s="202">
        <v>88256</v>
      </c>
      <c r="B7131" s="202" t="s">
        <v>4346</v>
      </c>
      <c r="C7131" s="202" t="s">
        <v>5</v>
      </c>
      <c r="D7131" s="369">
        <v>27.39</v>
      </c>
    </row>
    <row r="7132" spans="1:4" ht="13.5">
      <c r="A7132" s="202">
        <v>88257</v>
      </c>
      <c r="B7132" s="202" t="s">
        <v>4347</v>
      </c>
      <c r="C7132" s="202" t="s">
        <v>5</v>
      </c>
      <c r="D7132" s="369">
        <v>26.46</v>
      </c>
    </row>
    <row r="7133" spans="1:4" ht="13.5">
      <c r="A7133" s="202">
        <v>88258</v>
      </c>
      <c r="B7133" s="202" t="s">
        <v>4348</v>
      </c>
      <c r="C7133" s="202" t="s">
        <v>5</v>
      </c>
      <c r="D7133" s="369">
        <v>22.81</v>
      </c>
    </row>
    <row r="7134" spans="1:4" ht="13.5">
      <c r="A7134" s="202">
        <v>88260</v>
      </c>
      <c r="B7134" s="202" t="s">
        <v>4349</v>
      </c>
      <c r="C7134" s="202" t="s">
        <v>5</v>
      </c>
      <c r="D7134" s="369">
        <v>24.21</v>
      </c>
    </row>
    <row r="7135" spans="1:4" ht="13.5">
      <c r="A7135" s="202">
        <v>88261</v>
      </c>
      <c r="B7135" s="202" t="s">
        <v>4350</v>
      </c>
      <c r="C7135" s="202" t="s">
        <v>5</v>
      </c>
      <c r="D7135" s="369">
        <v>29.65</v>
      </c>
    </row>
    <row r="7136" spans="1:4" ht="13.5">
      <c r="A7136" s="202">
        <v>88262</v>
      </c>
      <c r="B7136" s="202" t="s">
        <v>4351</v>
      </c>
      <c r="C7136" s="202" t="s">
        <v>5</v>
      </c>
      <c r="D7136" s="369">
        <v>29.58</v>
      </c>
    </row>
    <row r="7137" spans="1:4" ht="13.5">
      <c r="A7137" s="202">
        <v>88263</v>
      </c>
      <c r="B7137" s="202" t="s">
        <v>4352</v>
      </c>
      <c r="C7137" s="202" t="s">
        <v>5</v>
      </c>
      <c r="D7137" s="369">
        <v>20.13</v>
      </c>
    </row>
    <row r="7138" spans="1:4" ht="13.5">
      <c r="A7138" s="202">
        <v>88264</v>
      </c>
      <c r="B7138" s="202" t="s">
        <v>4353</v>
      </c>
      <c r="C7138" s="202" t="s">
        <v>5</v>
      </c>
      <c r="D7138" s="369">
        <v>31.21</v>
      </c>
    </row>
    <row r="7139" spans="1:4" ht="13.5">
      <c r="A7139" s="202">
        <v>88265</v>
      </c>
      <c r="B7139" s="202" t="s">
        <v>4354</v>
      </c>
      <c r="C7139" s="202" t="s">
        <v>5</v>
      </c>
      <c r="D7139" s="369">
        <v>30.49</v>
      </c>
    </row>
    <row r="7140" spans="1:4" ht="13.5">
      <c r="A7140" s="202">
        <v>88266</v>
      </c>
      <c r="B7140" s="202" t="s">
        <v>4355</v>
      </c>
      <c r="C7140" s="202" t="s">
        <v>5</v>
      </c>
      <c r="D7140" s="369">
        <v>34.64</v>
      </c>
    </row>
    <row r="7141" spans="1:4" ht="13.5">
      <c r="A7141" s="202">
        <v>88267</v>
      </c>
      <c r="B7141" s="202" t="s">
        <v>4356</v>
      </c>
      <c r="C7141" s="202" t="s">
        <v>5</v>
      </c>
      <c r="D7141" s="369">
        <v>25.75</v>
      </c>
    </row>
    <row r="7142" spans="1:4" ht="13.5">
      <c r="A7142" s="202">
        <v>88269</v>
      </c>
      <c r="B7142" s="202" t="s">
        <v>4357</v>
      </c>
      <c r="C7142" s="202" t="s">
        <v>5</v>
      </c>
      <c r="D7142" s="369">
        <v>21.54</v>
      </c>
    </row>
    <row r="7143" spans="1:4" ht="13.5">
      <c r="A7143" s="202">
        <v>88270</v>
      </c>
      <c r="B7143" s="202" t="s">
        <v>4358</v>
      </c>
      <c r="C7143" s="202" t="s">
        <v>5</v>
      </c>
      <c r="D7143" s="369">
        <v>25.81</v>
      </c>
    </row>
    <row r="7144" spans="1:4" ht="13.5">
      <c r="A7144" s="202">
        <v>88272</v>
      </c>
      <c r="B7144" s="202" t="s">
        <v>4359</v>
      </c>
      <c r="C7144" s="202" t="s">
        <v>5</v>
      </c>
      <c r="D7144" s="369">
        <v>30.13</v>
      </c>
    </row>
    <row r="7145" spans="1:4" ht="13.5">
      <c r="A7145" s="202">
        <v>88273</v>
      </c>
      <c r="B7145" s="202" t="s">
        <v>4360</v>
      </c>
      <c r="C7145" s="202" t="s">
        <v>5</v>
      </c>
      <c r="D7145" s="369">
        <v>29.13</v>
      </c>
    </row>
    <row r="7146" spans="1:4" ht="13.5">
      <c r="A7146" s="202">
        <v>88274</v>
      </c>
      <c r="B7146" s="202" t="s">
        <v>4361</v>
      </c>
      <c r="C7146" s="202" t="s">
        <v>5</v>
      </c>
      <c r="D7146" s="369">
        <v>27.55</v>
      </c>
    </row>
    <row r="7147" spans="1:4" ht="13.5">
      <c r="A7147" s="202">
        <v>88275</v>
      </c>
      <c r="B7147" s="202" t="s">
        <v>4362</v>
      </c>
      <c r="C7147" s="202" t="s">
        <v>5</v>
      </c>
      <c r="D7147" s="369">
        <v>36.18</v>
      </c>
    </row>
    <row r="7148" spans="1:4" ht="13.5">
      <c r="A7148" s="202">
        <v>88277</v>
      </c>
      <c r="B7148" s="202" t="s">
        <v>4363</v>
      </c>
      <c r="C7148" s="202" t="s">
        <v>5</v>
      </c>
      <c r="D7148" s="369">
        <v>32.58</v>
      </c>
    </row>
    <row r="7149" spans="1:4" ht="13.5">
      <c r="A7149" s="202">
        <v>88278</v>
      </c>
      <c r="B7149" s="202" t="s">
        <v>4364</v>
      </c>
      <c r="C7149" s="202" t="s">
        <v>5</v>
      </c>
      <c r="D7149" s="369">
        <v>28.64</v>
      </c>
    </row>
    <row r="7150" spans="1:4" ht="13.5">
      <c r="A7150" s="202">
        <v>88279</v>
      </c>
      <c r="B7150" s="202" t="s">
        <v>4365</v>
      </c>
      <c r="C7150" s="202" t="s">
        <v>5</v>
      </c>
      <c r="D7150" s="369">
        <v>38.06</v>
      </c>
    </row>
    <row r="7151" spans="1:4" ht="13.5">
      <c r="A7151" s="202">
        <v>88281</v>
      </c>
      <c r="B7151" s="202" t="s">
        <v>4366</v>
      </c>
      <c r="C7151" s="202" t="s">
        <v>5</v>
      </c>
      <c r="D7151" s="369">
        <v>26.64</v>
      </c>
    </row>
    <row r="7152" spans="1:4" ht="13.5">
      <c r="A7152" s="202">
        <v>88282</v>
      </c>
      <c r="B7152" s="202" t="s">
        <v>4367</v>
      </c>
      <c r="C7152" s="202" t="s">
        <v>5</v>
      </c>
      <c r="D7152" s="369">
        <v>25.85</v>
      </c>
    </row>
    <row r="7153" spans="1:4" ht="13.5">
      <c r="A7153" s="202">
        <v>88283</v>
      </c>
      <c r="B7153" s="202" t="s">
        <v>4368</v>
      </c>
      <c r="C7153" s="202" t="s">
        <v>5</v>
      </c>
      <c r="D7153" s="369">
        <v>30.75</v>
      </c>
    </row>
    <row r="7154" spans="1:4" ht="13.5">
      <c r="A7154" s="202">
        <v>88284</v>
      </c>
      <c r="B7154" s="202" t="s">
        <v>19826</v>
      </c>
      <c r="C7154" s="202" t="s">
        <v>5</v>
      </c>
      <c r="D7154" s="369">
        <v>22.48</v>
      </c>
    </row>
    <row r="7155" spans="1:4" ht="13.5">
      <c r="A7155" s="202">
        <v>88286</v>
      </c>
      <c r="B7155" s="202" t="s">
        <v>4369</v>
      </c>
      <c r="C7155" s="202" t="s">
        <v>5</v>
      </c>
      <c r="D7155" s="369">
        <v>27.81</v>
      </c>
    </row>
    <row r="7156" spans="1:4" ht="13.5">
      <c r="A7156" s="202">
        <v>88288</v>
      </c>
      <c r="B7156" s="202" t="s">
        <v>4370</v>
      </c>
      <c r="C7156" s="202" t="s">
        <v>5</v>
      </c>
      <c r="D7156" s="369">
        <v>18.21</v>
      </c>
    </row>
    <row r="7157" spans="1:4" ht="13.5">
      <c r="A7157" s="202">
        <v>88291</v>
      </c>
      <c r="B7157" s="202" t="s">
        <v>4371</v>
      </c>
      <c r="C7157" s="202" t="s">
        <v>5</v>
      </c>
      <c r="D7157" s="369">
        <v>29.98</v>
      </c>
    </row>
    <row r="7158" spans="1:4" ht="13.5">
      <c r="A7158" s="202">
        <v>88292</v>
      </c>
      <c r="B7158" s="202" t="s">
        <v>4372</v>
      </c>
      <c r="C7158" s="202" t="s">
        <v>5</v>
      </c>
      <c r="D7158" s="369">
        <v>20.46</v>
      </c>
    </row>
    <row r="7159" spans="1:4" ht="13.5">
      <c r="A7159" s="202">
        <v>88293</v>
      </c>
      <c r="B7159" s="202" t="s">
        <v>4373</v>
      </c>
      <c r="C7159" s="202" t="s">
        <v>5</v>
      </c>
      <c r="D7159" s="369">
        <v>29.98</v>
      </c>
    </row>
    <row r="7160" spans="1:4" ht="13.5">
      <c r="A7160" s="202">
        <v>88294</v>
      </c>
      <c r="B7160" s="202" t="s">
        <v>4374</v>
      </c>
      <c r="C7160" s="202" t="s">
        <v>5</v>
      </c>
      <c r="D7160" s="369">
        <v>32.380000000000003</v>
      </c>
    </row>
    <row r="7161" spans="1:4" ht="13.5">
      <c r="A7161" s="202">
        <v>88295</v>
      </c>
      <c r="B7161" s="202" t="s">
        <v>4375</v>
      </c>
      <c r="C7161" s="202" t="s">
        <v>5</v>
      </c>
      <c r="D7161" s="369">
        <v>26.07</v>
      </c>
    </row>
    <row r="7162" spans="1:4" ht="13.5">
      <c r="A7162" s="202">
        <v>88296</v>
      </c>
      <c r="B7162" s="202" t="s">
        <v>4376</v>
      </c>
      <c r="C7162" s="202" t="s">
        <v>5</v>
      </c>
      <c r="D7162" s="369">
        <v>41.45</v>
      </c>
    </row>
    <row r="7163" spans="1:4" ht="13.5">
      <c r="A7163" s="202">
        <v>88297</v>
      </c>
      <c r="B7163" s="202" t="s">
        <v>4377</v>
      </c>
      <c r="C7163" s="202" t="s">
        <v>5</v>
      </c>
      <c r="D7163" s="369">
        <v>33.520000000000003</v>
      </c>
    </row>
    <row r="7164" spans="1:4" ht="13.5">
      <c r="A7164" s="202">
        <v>88298</v>
      </c>
      <c r="B7164" s="202" t="s">
        <v>4378</v>
      </c>
      <c r="C7164" s="202" t="s">
        <v>5</v>
      </c>
      <c r="D7164" s="369">
        <v>23.87</v>
      </c>
    </row>
    <row r="7165" spans="1:4" ht="13.5">
      <c r="A7165" s="202">
        <v>88299</v>
      </c>
      <c r="B7165" s="202" t="s">
        <v>4379</v>
      </c>
      <c r="C7165" s="202" t="s">
        <v>5</v>
      </c>
      <c r="D7165" s="369">
        <v>38.119999999999997</v>
      </c>
    </row>
    <row r="7166" spans="1:4" ht="13.5">
      <c r="A7166" s="202">
        <v>88300</v>
      </c>
      <c r="B7166" s="202" t="s">
        <v>4380</v>
      </c>
      <c r="C7166" s="202" t="s">
        <v>5</v>
      </c>
      <c r="D7166" s="369">
        <v>38.119999999999997</v>
      </c>
    </row>
    <row r="7167" spans="1:4" ht="13.5">
      <c r="A7167" s="202">
        <v>88301</v>
      </c>
      <c r="B7167" s="202" t="s">
        <v>4381</v>
      </c>
      <c r="C7167" s="202" t="s">
        <v>5</v>
      </c>
      <c r="D7167" s="369">
        <v>29.98</v>
      </c>
    </row>
    <row r="7168" spans="1:4" ht="13.5">
      <c r="A7168" s="202">
        <v>88302</v>
      </c>
      <c r="B7168" s="202" t="s">
        <v>4382</v>
      </c>
      <c r="C7168" s="202" t="s">
        <v>5</v>
      </c>
      <c r="D7168" s="369">
        <v>29.98</v>
      </c>
    </row>
    <row r="7169" spans="1:4" ht="13.5">
      <c r="A7169" s="202">
        <v>88303</v>
      </c>
      <c r="B7169" s="202" t="s">
        <v>4383</v>
      </c>
      <c r="C7169" s="202" t="s">
        <v>5</v>
      </c>
      <c r="D7169" s="369">
        <v>25.58</v>
      </c>
    </row>
    <row r="7170" spans="1:4" ht="13.5">
      <c r="A7170" s="202">
        <v>88304</v>
      </c>
      <c r="B7170" s="202" t="s">
        <v>4384</v>
      </c>
      <c r="C7170" s="202" t="s">
        <v>5</v>
      </c>
      <c r="D7170" s="369">
        <v>38.119999999999997</v>
      </c>
    </row>
    <row r="7171" spans="1:4" ht="13.5">
      <c r="A7171" s="202">
        <v>88306</v>
      </c>
      <c r="B7171" s="202" t="s">
        <v>4385</v>
      </c>
      <c r="C7171" s="202" t="s">
        <v>5</v>
      </c>
      <c r="D7171" s="369">
        <v>21.56</v>
      </c>
    </row>
    <row r="7172" spans="1:4" ht="13.5">
      <c r="A7172" s="202">
        <v>88307</v>
      </c>
      <c r="B7172" s="202" t="s">
        <v>4386</v>
      </c>
      <c r="C7172" s="202" t="s">
        <v>5</v>
      </c>
      <c r="D7172" s="369">
        <v>31.71</v>
      </c>
    </row>
    <row r="7173" spans="1:4" ht="13.5">
      <c r="A7173" s="202">
        <v>88308</v>
      </c>
      <c r="B7173" s="202" t="s">
        <v>4387</v>
      </c>
      <c r="C7173" s="202" t="s">
        <v>5</v>
      </c>
      <c r="D7173" s="369">
        <v>27.39</v>
      </c>
    </row>
    <row r="7174" spans="1:4" ht="13.5">
      <c r="A7174" s="202">
        <v>88309</v>
      </c>
      <c r="B7174" s="202" t="s">
        <v>4388</v>
      </c>
      <c r="C7174" s="202" t="s">
        <v>5</v>
      </c>
      <c r="D7174" s="369">
        <v>27.52</v>
      </c>
    </row>
    <row r="7175" spans="1:4" ht="13.5">
      <c r="A7175" s="202">
        <v>88310</v>
      </c>
      <c r="B7175" s="202" t="s">
        <v>4389</v>
      </c>
      <c r="C7175" s="202" t="s">
        <v>5</v>
      </c>
      <c r="D7175" s="369">
        <v>30.94</v>
      </c>
    </row>
    <row r="7176" spans="1:4" ht="13.5">
      <c r="A7176" s="202">
        <v>88311</v>
      </c>
      <c r="B7176" s="202" t="s">
        <v>4390</v>
      </c>
      <c r="C7176" s="202" t="s">
        <v>5</v>
      </c>
      <c r="D7176" s="369">
        <v>29.16</v>
      </c>
    </row>
    <row r="7177" spans="1:4" ht="13.5">
      <c r="A7177" s="202">
        <v>88312</v>
      </c>
      <c r="B7177" s="202" t="s">
        <v>4391</v>
      </c>
      <c r="C7177" s="202" t="s">
        <v>5</v>
      </c>
      <c r="D7177" s="369">
        <v>30.94</v>
      </c>
    </row>
    <row r="7178" spans="1:4" ht="13.5">
      <c r="A7178" s="202">
        <v>88313</v>
      </c>
      <c r="B7178" s="202" t="s">
        <v>4392</v>
      </c>
      <c r="C7178" s="202" t="s">
        <v>5</v>
      </c>
      <c r="D7178" s="369">
        <v>25.09</v>
      </c>
    </row>
    <row r="7179" spans="1:4" ht="13.5">
      <c r="A7179" s="202">
        <v>88314</v>
      </c>
      <c r="B7179" s="202" t="s">
        <v>4393</v>
      </c>
      <c r="C7179" s="202" t="s">
        <v>5</v>
      </c>
      <c r="D7179" s="369">
        <v>22.92</v>
      </c>
    </row>
    <row r="7180" spans="1:4" ht="13.5">
      <c r="A7180" s="202">
        <v>88315</v>
      </c>
      <c r="B7180" s="202" t="s">
        <v>4394</v>
      </c>
      <c r="C7180" s="202" t="s">
        <v>5</v>
      </c>
      <c r="D7180" s="369">
        <v>30.93</v>
      </c>
    </row>
    <row r="7181" spans="1:4" ht="13.5">
      <c r="A7181" s="202">
        <v>88316</v>
      </c>
      <c r="B7181" s="202" t="s">
        <v>4395</v>
      </c>
      <c r="C7181" s="202" t="s">
        <v>5</v>
      </c>
      <c r="D7181" s="369">
        <v>21.28</v>
      </c>
    </row>
    <row r="7182" spans="1:4" ht="13.5">
      <c r="A7182" s="202">
        <v>88317</v>
      </c>
      <c r="B7182" s="202" t="s">
        <v>4396</v>
      </c>
      <c r="C7182" s="202" t="s">
        <v>5</v>
      </c>
      <c r="D7182" s="369">
        <v>30.57</v>
      </c>
    </row>
    <row r="7183" spans="1:4" ht="13.5">
      <c r="A7183" s="202">
        <v>88318</v>
      </c>
      <c r="B7183" s="202" t="s">
        <v>4397</v>
      </c>
      <c r="C7183" s="202" t="s">
        <v>5</v>
      </c>
      <c r="D7183" s="369">
        <v>34.56</v>
      </c>
    </row>
    <row r="7184" spans="1:4" ht="13.5">
      <c r="A7184" s="202">
        <v>88320</v>
      </c>
      <c r="B7184" s="202" t="s">
        <v>4398</v>
      </c>
      <c r="C7184" s="202" t="s">
        <v>5</v>
      </c>
      <c r="D7184" s="369">
        <v>29.58</v>
      </c>
    </row>
    <row r="7185" spans="1:4" ht="13.5">
      <c r="A7185" s="202">
        <v>88321</v>
      </c>
      <c r="B7185" s="202" t="s">
        <v>4399</v>
      </c>
      <c r="C7185" s="202" t="s">
        <v>5</v>
      </c>
      <c r="D7185" s="369">
        <v>57.28</v>
      </c>
    </row>
    <row r="7186" spans="1:4" ht="13.5">
      <c r="A7186" s="202">
        <v>88322</v>
      </c>
      <c r="B7186" s="202" t="s">
        <v>4400</v>
      </c>
      <c r="C7186" s="202" t="s">
        <v>5</v>
      </c>
      <c r="D7186" s="369">
        <v>48.19</v>
      </c>
    </row>
    <row r="7187" spans="1:4" ht="13.5">
      <c r="A7187" s="202">
        <v>88323</v>
      </c>
      <c r="B7187" s="202" t="s">
        <v>4401</v>
      </c>
      <c r="C7187" s="202" t="s">
        <v>5</v>
      </c>
      <c r="D7187" s="369">
        <v>29.28</v>
      </c>
    </row>
    <row r="7188" spans="1:4" ht="13.5">
      <c r="A7188" s="202">
        <v>88324</v>
      </c>
      <c r="B7188" s="202" t="s">
        <v>4402</v>
      </c>
      <c r="C7188" s="202" t="s">
        <v>5</v>
      </c>
      <c r="D7188" s="369">
        <v>33.520000000000003</v>
      </c>
    </row>
    <row r="7189" spans="1:4" ht="13.5">
      <c r="A7189" s="202">
        <v>88325</v>
      </c>
      <c r="B7189" s="202" t="s">
        <v>4403</v>
      </c>
      <c r="C7189" s="202" t="s">
        <v>5</v>
      </c>
      <c r="D7189" s="369">
        <v>23.92</v>
      </c>
    </row>
    <row r="7190" spans="1:4" ht="13.5">
      <c r="A7190" s="202">
        <v>88326</v>
      </c>
      <c r="B7190" s="202" t="s">
        <v>4404</v>
      </c>
      <c r="C7190" s="202" t="s">
        <v>5</v>
      </c>
      <c r="D7190" s="369">
        <v>26.3</v>
      </c>
    </row>
    <row r="7191" spans="1:4" ht="13.5">
      <c r="A7191" s="202">
        <v>88377</v>
      </c>
      <c r="B7191" s="202" t="s">
        <v>4405</v>
      </c>
      <c r="C7191" s="202" t="s">
        <v>5</v>
      </c>
      <c r="D7191" s="369">
        <v>26.44</v>
      </c>
    </row>
    <row r="7192" spans="1:4" ht="13.5">
      <c r="A7192" s="202">
        <v>88441</v>
      </c>
      <c r="B7192" s="202" t="s">
        <v>4406</v>
      </c>
      <c r="C7192" s="202" t="s">
        <v>5</v>
      </c>
      <c r="D7192" s="369">
        <v>23.08</v>
      </c>
    </row>
    <row r="7193" spans="1:4" ht="13.5">
      <c r="A7193" s="202">
        <v>88597</v>
      </c>
      <c r="B7193" s="202" t="s">
        <v>4407</v>
      </c>
      <c r="C7193" s="202" t="s">
        <v>5</v>
      </c>
      <c r="D7193" s="369">
        <v>30.46</v>
      </c>
    </row>
    <row r="7194" spans="1:4" ht="13.5">
      <c r="A7194" s="202">
        <v>90766</v>
      </c>
      <c r="B7194" s="202" t="s">
        <v>4408</v>
      </c>
      <c r="C7194" s="202" t="s">
        <v>5</v>
      </c>
      <c r="D7194" s="369">
        <v>28.89</v>
      </c>
    </row>
    <row r="7195" spans="1:4" ht="13.5">
      <c r="A7195" s="202">
        <v>90767</v>
      </c>
      <c r="B7195" s="202" t="s">
        <v>4409</v>
      </c>
      <c r="C7195" s="202" t="s">
        <v>5</v>
      </c>
      <c r="D7195" s="369">
        <v>29.81</v>
      </c>
    </row>
    <row r="7196" spans="1:4" ht="13.5">
      <c r="A7196" s="202">
        <v>90768</v>
      </c>
      <c r="B7196" s="202" t="s">
        <v>4410</v>
      </c>
      <c r="C7196" s="202" t="s">
        <v>5</v>
      </c>
      <c r="D7196" s="369">
        <v>101.82</v>
      </c>
    </row>
    <row r="7197" spans="1:4" ht="13.5">
      <c r="A7197" s="202">
        <v>90769</v>
      </c>
      <c r="B7197" s="202" t="s">
        <v>4411</v>
      </c>
      <c r="C7197" s="202" t="s">
        <v>5</v>
      </c>
      <c r="D7197" s="369">
        <v>115.65</v>
      </c>
    </row>
    <row r="7198" spans="1:4" ht="13.5">
      <c r="A7198" s="202">
        <v>90770</v>
      </c>
      <c r="B7198" s="202" t="s">
        <v>4412</v>
      </c>
      <c r="C7198" s="202" t="s">
        <v>5</v>
      </c>
      <c r="D7198" s="369">
        <v>119.25</v>
      </c>
    </row>
    <row r="7199" spans="1:4" ht="13.5">
      <c r="A7199" s="202">
        <v>90771</v>
      </c>
      <c r="B7199" s="202" t="s">
        <v>4413</v>
      </c>
      <c r="C7199" s="202" t="s">
        <v>5</v>
      </c>
      <c r="D7199" s="369">
        <v>15.57</v>
      </c>
    </row>
    <row r="7200" spans="1:4" ht="13.5">
      <c r="A7200" s="202">
        <v>90772</v>
      </c>
      <c r="B7200" s="202" t="s">
        <v>4414</v>
      </c>
      <c r="C7200" s="202" t="s">
        <v>5</v>
      </c>
      <c r="D7200" s="369">
        <v>21.65</v>
      </c>
    </row>
    <row r="7201" spans="1:4" ht="13.5">
      <c r="A7201" s="202">
        <v>90773</v>
      </c>
      <c r="B7201" s="202" t="s">
        <v>4415</v>
      </c>
      <c r="C7201" s="202" t="s">
        <v>5</v>
      </c>
      <c r="D7201" s="369">
        <v>12.24</v>
      </c>
    </row>
    <row r="7202" spans="1:4" ht="13.5">
      <c r="A7202" s="202">
        <v>90775</v>
      </c>
      <c r="B7202" s="202" t="s">
        <v>4416</v>
      </c>
      <c r="C7202" s="202" t="s">
        <v>5</v>
      </c>
      <c r="D7202" s="369">
        <v>20.149999999999999</v>
      </c>
    </row>
    <row r="7203" spans="1:4" ht="13.5">
      <c r="A7203" s="202">
        <v>90776</v>
      </c>
      <c r="B7203" s="202" t="s">
        <v>4417</v>
      </c>
      <c r="C7203" s="202" t="s">
        <v>5</v>
      </c>
      <c r="D7203" s="369">
        <v>39.39</v>
      </c>
    </row>
    <row r="7204" spans="1:4" ht="13.5">
      <c r="A7204" s="202">
        <v>90777</v>
      </c>
      <c r="B7204" s="202" t="s">
        <v>4418</v>
      </c>
      <c r="C7204" s="202" t="s">
        <v>5</v>
      </c>
      <c r="D7204" s="369">
        <v>113.95</v>
      </c>
    </row>
    <row r="7205" spans="1:4" ht="13.5">
      <c r="A7205" s="202">
        <v>90778</v>
      </c>
      <c r="B7205" s="202" t="s">
        <v>4419</v>
      </c>
      <c r="C7205" s="202" t="s">
        <v>5</v>
      </c>
      <c r="D7205" s="369">
        <v>122.28</v>
      </c>
    </row>
    <row r="7206" spans="1:4" ht="13.5">
      <c r="A7206" s="202">
        <v>90779</v>
      </c>
      <c r="B7206" s="202" t="s">
        <v>4420</v>
      </c>
      <c r="C7206" s="202" t="s">
        <v>5</v>
      </c>
      <c r="D7206" s="369">
        <v>142.63999999999999</v>
      </c>
    </row>
    <row r="7207" spans="1:4" ht="13.5">
      <c r="A7207" s="202">
        <v>90780</v>
      </c>
      <c r="B7207" s="202" t="s">
        <v>4421</v>
      </c>
      <c r="C7207" s="202" t="s">
        <v>5</v>
      </c>
      <c r="D7207" s="369">
        <v>62.68</v>
      </c>
    </row>
    <row r="7208" spans="1:4" ht="13.5">
      <c r="A7208" s="202">
        <v>90781</v>
      </c>
      <c r="B7208" s="202" t="s">
        <v>4422</v>
      </c>
      <c r="C7208" s="202" t="s">
        <v>5</v>
      </c>
      <c r="D7208" s="369">
        <v>31</v>
      </c>
    </row>
    <row r="7209" spans="1:4" ht="13.5">
      <c r="A7209" s="202">
        <v>93558</v>
      </c>
      <c r="B7209" s="202" t="s">
        <v>4423</v>
      </c>
      <c r="C7209" s="202" t="s">
        <v>4424</v>
      </c>
      <c r="D7209" s="370">
        <v>4608.7</v>
      </c>
    </row>
    <row r="7210" spans="1:4" ht="13.5">
      <c r="A7210" s="202">
        <v>93559</v>
      </c>
      <c r="B7210" s="202" t="s">
        <v>4407</v>
      </c>
      <c r="C7210" s="202" t="s">
        <v>4424</v>
      </c>
      <c r="D7210" s="370">
        <v>5370.71</v>
      </c>
    </row>
    <row r="7211" spans="1:4" ht="13.5">
      <c r="A7211" s="202">
        <v>93560</v>
      </c>
      <c r="B7211" s="202" t="s">
        <v>4415</v>
      </c>
      <c r="C7211" s="202" t="s">
        <v>4424</v>
      </c>
      <c r="D7211" s="370">
        <v>2176.04</v>
      </c>
    </row>
    <row r="7212" spans="1:4" ht="13.5">
      <c r="A7212" s="202">
        <v>93561</v>
      </c>
      <c r="B7212" s="202" t="s">
        <v>4416</v>
      </c>
      <c r="C7212" s="202" t="s">
        <v>4424</v>
      </c>
      <c r="D7212" s="370">
        <v>3562.29</v>
      </c>
    </row>
    <row r="7213" spans="1:4" ht="13.5">
      <c r="A7213" s="202">
        <v>93562</v>
      </c>
      <c r="B7213" s="202" t="s">
        <v>4413</v>
      </c>
      <c r="C7213" s="202" t="s">
        <v>4424</v>
      </c>
      <c r="D7213" s="370">
        <v>2759.25</v>
      </c>
    </row>
    <row r="7214" spans="1:4" ht="13.5">
      <c r="A7214" s="202">
        <v>93563</v>
      </c>
      <c r="B7214" s="202" t="s">
        <v>4408</v>
      </c>
      <c r="C7214" s="202" t="s">
        <v>4424</v>
      </c>
      <c r="D7214" s="370">
        <v>5091.3900000000003</v>
      </c>
    </row>
    <row r="7215" spans="1:4" ht="13.5">
      <c r="A7215" s="202">
        <v>93564</v>
      </c>
      <c r="B7215" s="202" t="s">
        <v>4409</v>
      </c>
      <c r="C7215" s="202" t="s">
        <v>4424</v>
      </c>
      <c r="D7215" s="370">
        <v>5235.7700000000004</v>
      </c>
    </row>
    <row r="7216" spans="1:4" ht="13.5">
      <c r="A7216" s="202">
        <v>93565</v>
      </c>
      <c r="B7216" s="202" t="s">
        <v>4418</v>
      </c>
      <c r="C7216" s="202" t="s">
        <v>4424</v>
      </c>
      <c r="D7216" s="370">
        <v>19953.68</v>
      </c>
    </row>
    <row r="7217" spans="1:4" ht="13.5">
      <c r="A7217" s="202">
        <v>93566</v>
      </c>
      <c r="B7217" s="202" t="s">
        <v>4414</v>
      </c>
      <c r="C7217" s="202" t="s">
        <v>4424</v>
      </c>
      <c r="D7217" s="370">
        <v>3824.21</v>
      </c>
    </row>
    <row r="7218" spans="1:4" ht="13.5">
      <c r="A7218" s="202">
        <v>93567</v>
      </c>
      <c r="B7218" s="202" t="s">
        <v>4419</v>
      </c>
      <c r="C7218" s="202" t="s">
        <v>4424</v>
      </c>
      <c r="D7218" s="370">
        <v>21410.25</v>
      </c>
    </row>
    <row r="7219" spans="1:4" ht="13.5">
      <c r="A7219" s="202">
        <v>93568</v>
      </c>
      <c r="B7219" s="202" t="s">
        <v>4420</v>
      </c>
      <c r="C7219" s="202" t="s">
        <v>4424</v>
      </c>
      <c r="D7219" s="370">
        <v>24973.05</v>
      </c>
    </row>
    <row r="7220" spans="1:4" ht="13.5">
      <c r="A7220" s="202">
        <v>93569</v>
      </c>
      <c r="B7220" s="202" t="s">
        <v>4425</v>
      </c>
      <c r="C7220" s="202" t="s">
        <v>4424</v>
      </c>
      <c r="D7220" s="370">
        <v>17862.400000000001</v>
      </c>
    </row>
    <row r="7221" spans="1:4" ht="13.5">
      <c r="A7221" s="202">
        <v>93570</v>
      </c>
      <c r="B7221" s="202" t="s">
        <v>4426</v>
      </c>
      <c r="C7221" s="202" t="s">
        <v>4424</v>
      </c>
      <c r="D7221" s="370">
        <v>20285.990000000002</v>
      </c>
    </row>
    <row r="7222" spans="1:4" ht="13.5">
      <c r="A7222" s="202">
        <v>93571</v>
      </c>
      <c r="B7222" s="202" t="s">
        <v>4427</v>
      </c>
      <c r="C7222" s="202" t="s">
        <v>4424</v>
      </c>
      <c r="D7222" s="370">
        <v>20915.400000000001</v>
      </c>
    </row>
    <row r="7223" spans="1:4" ht="13.5">
      <c r="A7223" s="202">
        <v>93572</v>
      </c>
      <c r="B7223" s="202" t="s">
        <v>4428</v>
      </c>
      <c r="C7223" s="202" t="s">
        <v>4424</v>
      </c>
      <c r="D7223" s="370">
        <v>6914.38</v>
      </c>
    </row>
    <row r="7224" spans="1:4" ht="13.5">
      <c r="A7224" s="202">
        <v>94295</v>
      </c>
      <c r="B7224" s="202" t="s">
        <v>4421</v>
      </c>
      <c r="C7224" s="202" t="s">
        <v>4424</v>
      </c>
      <c r="D7224" s="370">
        <v>10981.42</v>
      </c>
    </row>
    <row r="7225" spans="1:4" ht="13.5">
      <c r="A7225" s="202">
        <v>94296</v>
      </c>
      <c r="B7225" s="202" t="s">
        <v>4422</v>
      </c>
      <c r="C7225" s="202" t="s">
        <v>4424</v>
      </c>
      <c r="D7225" s="370">
        <v>5457.01</v>
      </c>
    </row>
    <row r="7226" spans="1:4" ht="13.5">
      <c r="A7226" s="202">
        <v>95308</v>
      </c>
      <c r="B7226" s="202" t="s">
        <v>4429</v>
      </c>
      <c r="C7226" s="202" t="s">
        <v>5</v>
      </c>
      <c r="D7226" s="369">
        <v>0.19</v>
      </c>
    </row>
    <row r="7227" spans="1:4" ht="13.5">
      <c r="A7227" s="202">
        <v>95309</v>
      </c>
      <c r="B7227" s="202" t="s">
        <v>4430</v>
      </c>
      <c r="C7227" s="202" t="s">
        <v>5</v>
      </c>
      <c r="D7227" s="369">
        <v>0.24</v>
      </c>
    </row>
    <row r="7228" spans="1:4" ht="13.5">
      <c r="A7228" s="202">
        <v>95310</v>
      </c>
      <c r="B7228" s="202" t="s">
        <v>4431</v>
      </c>
      <c r="C7228" s="202" t="s">
        <v>5</v>
      </c>
      <c r="D7228" s="369">
        <v>0.19</v>
      </c>
    </row>
    <row r="7229" spans="1:4" ht="13.5">
      <c r="A7229" s="202">
        <v>95311</v>
      </c>
      <c r="B7229" s="202" t="s">
        <v>4432</v>
      </c>
      <c r="C7229" s="202" t="s">
        <v>5</v>
      </c>
      <c r="D7229" s="369">
        <v>0.17</v>
      </c>
    </row>
    <row r="7230" spans="1:4" ht="13.5">
      <c r="A7230" s="202">
        <v>95312</v>
      </c>
      <c r="B7230" s="202" t="s">
        <v>4433</v>
      </c>
      <c r="C7230" s="202" t="s">
        <v>5</v>
      </c>
      <c r="D7230" s="369">
        <v>0.24</v>
      </c>
    </row>
    <row r="7231" spans="1:4" ht="13.5">
      <c r="A7231" s="202">
        <v>95313</v>
      </c>
      <c r="B7231" s="202" t="s">
        <v>4434</v>
      </c>
      <c r="C7231" s="202" t="s">
        <v>5</v>
      </c>
      <c r="D7231" s="369">
        <v>0.17</v>
      </c>
    </row>
    <row r="7232" spans="1:4" ht="13.5">
      <c r="A7232" s="202">
        <v>95314</v>
      </c>
      <c r="B7232" s="202" t="s">
        <v>4435</v>
      </c>
      <c r="C7232" s="202" t="s">
        <v>5</v>
      </c>
      <c r="D7232" s="369">
        <v>0.24</v>
      </c>
    </row>
    <row r="7233" spans="1:4" ht="13.5">
      <c r="A7233" s="202">
        <v>95315</v>
      </c>
      <c r="B7233" s="202" t="s">
        <v>4436</v>
      </c>
      <c r="C7233" s="202" t="s">
        <v>5</v>
      </c>
      <c r="D7233" s="369">
        <v>0.26</v>
      </c>
    </row>
    <row r="7234" spans="1:4" ht="13.5">
      <c r="A7234" s="202">
        <v>95316</v>
      </c>
      <c r="B7234" s="202" t="s">
        <v>4437</v>
      </c>
      <c r="C7234" s="202" t="s">
        <v>5</v>
      </c>
      <c r="D7234" s="369">
        <v>0.63</v>
      </c>
    </row>
    <row r="7235" spans="1:4" ht="13.5">
      <c r="A7235" s="202">
        <v>95317</v>
      </c>
      <c r="B7235" s="202" t="s">
        <v>4438</v>
      </c>
      <c r="C7235" s="202" t="s">
        <v>5</v>
      </c>
      <c r="D7235" s="369">
        <v>0.3</v>
      </c>
    </row>
    <row r="7236" spans="1:4" ht="13.5">
      <c r="A7236" s="202">
        <v>95318</v>
      </c>
      <c r="B7236" s="202" t="s">
        <v>4439</v>
      </c>
      <c r="C7236" s="202" t="s">
        <v>5</v>
      </c>
      <c r="D7236" s="369">
        <v>0.28000000000000003</v>
      </c>
    </row>
    <row r="7237" spans="1:4" ht="13.5">
      <c r="A7237" s="202">
        <v>95319</v>
      </c>
      <c r="B7237" s="202" t="s">
        <v>4440</v>
      </c>
      <c r="C7237" s="202" t="s">
        <v>5</v>
      </c>
      <c r="D7237" s="369">
        <v>0.19</v>
      </c>
    </row>
    <row r="7238" spans="1:4" ht="13.5">
      <c r="A7238" s="202">
        <v>95320</v>
      </c>
      <c r="B7238" s="202" t="s">
        <v>4441</v>
      </c>
      <c r="C7238" s="202" t="s">
        <v>5</v>
      </c>
      <c r="D7238" s="369">
        <v>0.19</v>
      </c>
    </row>
    <row r="7239" spans="1:4" ht="13.5">
      <c r="A7239" s="202">
        <v>95321</v>
      </c>
      <c r="B7239" s="202" t="s">
        <v>4442</v>
      </c>
      <c r="C7239" s="202" t="s">
        <v>5</v>
      </c>
      <c r="D7239" s="369">
        <v>0.17</v>
      </c>
    </row>
    <row r="7240" spans="1:4" ht="13.5">
      <c r="A7240" s="202">
        <v>95322</v>
      </c>
      <c r="B7240" s="202" t="s">
        <v>4443</v>
      </c>
      <c r="C7240" s="202" t="s">
        <v>5</v>
      </c>
      <c r="D7240" s="369">
        <v>0.11</v>
      </c>
    </row>
    <row r="7241" spans="1:4" ht="13.5">
      <c r="A7241" s="202">
        <v>95323</v>
      </c>
      <c r="B7241" s="202" t="s">
        <v>4444</v>
      </c>
      <c r="C7241" s="202" t="s">
        <v>5</v>
      </c>
      <c r="D7241" s="369">
        <v>0.34</v>
      </c>
    </row>
    <row r="7242" spans="1:4" ht="13.5">
      <c r="A7242" s="202">
        <v>95324</v>
      </c>
      <c r="B7242" s="202" t="s">
        <v>4445</v>
      </c>
      <c r="C7242" s="202" t="s">
        <v>5</v>
      </c>
      <c r="D7242" s="369">
        <v>0.31</v>
      </c>
    </row>
    <row r="7243" spans="1:4" ht="13.5">
      <c r="A7243" s="202">
        <v>95325</v>
      </c>
      <c r="B7243" s="202" t="s">
        <v>4446</v>
      </c>
      <c r="C7243" s="202" t="s">
        <v>5</v>
      </c>
      <c r="D7243" s="369">
        <v>0.38</v>
      </c>
    </row>
    <row r="7244" spans="1:4" ht="13.5">
      <c r="A7244" s="202">
        <v>95326</v>
      </c>
      <c r="B7244" s="202" t="s">
        <v>4447</v>
      </c>
      <c r="C7244" s="202" t="s">
        <v>5</v>
      </c>
      <c r="D7244" s="369">
        <v>0.11</v>
      </c>
    </row>
    <row r="7245" spans="1:4" ht="13.5">
      <c r="A7245" s="202">
        <v>95328</v>
      </c>
      <c r="B7245" s="202" t="s">
        <v>4448</v>
      </c>
      <c r="C7245" s="202" t="s">
        <v>5</v>
      </c>
      <c r="D7245" s="369">
        <v>0.2</v>
      </c>
    </row>
    <row r="7246" spans="1:4" ht="13.5">
      <c r="A7246" s="202">
        <v>95329</v>
      </c>
      <c r="B7246" s="202" t="s">
        <v>4449</v>
      </c>
      <c r="C7246" s="202" t="s">
        <v>5</v>
      </c>
      <c r="D7246" s="369">
        <v>0.34</v>
      </c>
    </row>
    <row r="7247" spans="1:4" ht="13.5">
      <c r="A7247" s="202">
        <v>95330</v>
      </c>
      <c r="B7247" s="202" t="s">
        <v>4450</v>
      </c>
      <c r="C7247" s="202" t="s">
        <v>5</v>
      </c>
      <c r="D7247" s="369">
        <v>0.27</v>
      </c>
    </row>
    <row r="7248" spans="1:4" ht="13.5">
      <c r="A7248" s="202">
        <v>95331</v>
      </c>
      <c r="B7248" s="202" t="s">
        <v>4451</v>
      </c>
      <c r="C7248" s="202" t="s">
        <v>5</v>
      </c>
      <c r="D7248" s="369">
        <v>0.17</v>
      </c>
    </row>
    <row r="7249" spans="1:4" ht="13.5">
      <c r="A7249" s="202">
        <v>95332</v>
      </c>
      <c r="B7249" s="202" t="s">
        <v>4452</v>
      </c>
      <c r="C7249" s="202" t="s">
        <v>5</v>
      </c>
      <c r="D7249" s="369">
        <v>0.91</v>
      </c>
    </row>
    <row r="7250" spans="1:4" ht="13.5">
      <c r="A7250" s="202">
        <v>95333</v>
      </c>
      <c r="B7250" s="202" t="s">
        <v>4453</v>
      </c>
      <c r="C7250" s="202" t="s">
        <v>5</v>
      </c>
      <c r="D7250" s="369">
        <v>0.88</v>
      </c>
    </row>
    <row r="7251" spans="1:4" ht="13.5">
      <c r="A7251" s="202">
        <v>95334</v>
      </c>
      <c r="B7251" s="202" t="s">
        <v>4454</v>
      </c>
      <c r="C7251" s="202" t="s">
        <v>5</v>
      </c>
      <c r="D7251" s="369">
        <v>0.86</v>
      </c>
    </row>
    <row r="7252" spans="1:4" ht="13.5">
      <c r="A7252" s="202">
        <v>95335</v>
      </c>
      <c r="B7252" s="202" t="s">
        <v>4455</v>
      </c>
      <c r="C7252" s="202" t="s">
        <v>5</v>
      </c>
      <c r="D7252" s="369">
        <v>0.36</v>
      </c>
    </row>
    <row r="7253" spans="1:4" ht="13.5">
      <c r="A7253" s="202">
        <v>95337</v>
      </c>
      <c r="B7253" s="202" t="s">
        <v>4456</v>
      </c>
      <c r="C7253" s="202" t="s">
        <v>5</v>
      </c>
      <c r="D7253" s="369">
        <v>0.17</v>
      </c>
    </row>
    <row r="7254" spans="1:4" ht="13.5">
      <c r="A7254" s="202">
        <v>95338</v>
      </c>
      <c r="B7254" s="202" t="s">
        <v>4457</v>
      </c>
      <c r="C7254" s="202" t="s">
        <v>5</v>
      </c>
      <c r="D7254" s="369">
        <v>0.41</v>
      </c>
    </row>
    <row r="7255" spans="1:4" ht="13.5">
      <c r="A7255" s="202">
        <v>95339</v>
      </c>
      <c r="B7255" s="202" t="s">
        <v>4458</v>
      </c>
      <c r="C7255" s="202" t="s">
        <v>5</v>
      </c>
      <c r="D7255" s="369">
        <v>0.41</v>
      </c>
    </row>
    <row r="7256" spans="1:4" ht="13.5">
      <c r="A7256" s="202">
        <v>95340</v>
      </c>
      <c r="B7256" s="202" t="s">
        <v>4459</v>
      </c>
      <c r="C7256" s="202" t="s">
        <v>5</v>
      </c>
      <c r="D7256" s="369">
        <v>0.34</v>
      </c>
    </row>
    <row r="7257" spans="1:4" ht="13.5">
      <c r="A7257" s="202">
        <v>95341</v>
      </c>
      <c r="B7257" s="202" t="s">
        <v>4460</v>
      </c>
      <c r="C7257" s="202" t="s">
        <v>5</v>
      </c>
      <c r="D7257" s="369">
        <v>0.31</v>
      </c>
    </row>
    <row r="7258" spans="1:4" ht="13.5">
      <c r="A7258" s="202">
        <v>95342</v>
      </c>
      <c r="B7258" s="202" t="s">
        <v>4461</v>
      </c>
      <c r="C7258" s="202" t="s">
        <v>5</v>
      </c>
      <c r="D7258" s="369">
        <v>0.26</v>
      </c>
    </row>
    <row r="7259" spans="1:4" ht="13.5">
      <c r="A7259" s="202">
        <v>95343</v>
      </c>
      <c r="B7259" s="202" t="s">
        <v>4462</v>
      </c>
      <c r="C7259" s="202" t="s">
        <v>5</v>
      </c>
      <c r="D7259" s="369">
        <v>0.4</v>
      </c>
    </row>
    <row r="7260" spans="1:4" ht="13.5">
      <c r="A7260" s="202">
        <v>95344</v>
      </c>
      <c r="B7260" s="202" t="s">
        <v>4463</v>
      </c>
      <c r="C7260" s="202" t="s">
        <v>5</v>
      </c>
      <c r="D7260" s="369">
        <v>0.27</v>
      </c>
    </row>
    <row r="7261" spans="1:4" ht="13.5">
      <c r="A7261" s="202">
        <v>95345</v>
      </c>
      <c r="B7261" s="202" t="s">
        <v>4464</v>
      </c>
      <c r="C7261" s="202" t="s">
        <v>5</v>
      </c>
      <c r="D7261" s="369">
        <v>0.97</v>
      </c>
    </row>
    <row r="7262" spans="1:4" ht="13.5">
      <c r="A7262" s="202">
        <v>95346</v>
      </c>
      <c r="B7262" s="202" t="s">
        <v>4465</v>
      </c>
      <c r="C7262" s="202" t="s">
        <v>5</v>
      </c>
      <c r="D7262" s="369">
        <v>0.11</v>
      </c>
    </row>
    <row r="7263" spans="1:4" ht="13.5">
      <c r="A7263" s="202">
        <v>95347</v>
      </c>
      <c r="B7263" s="202" t="s">
        <v>4466</v>
      </c>
      <c r="C7263" s="202" t="s">
        <v>5</v>
      </c>
      <c r="D7263" s="369">
        <v>0.1</v>
      </c>
    </row>
    <row r="7264" spans="1:4" ht="13.5">
      <c r="A7264" s="202">
        <v>95348</v>
      </c>
      <c r="B7264" s="202" t="s">
        <v>4467</v>
      </c>
      <c r="C7264" s="202" t="s">
        <v>5</v>
      </c>
      <c r="D7264" s="369">
        <v>0.13</v>
      </c>
    </row>
    <row r="7265" spans="1:4" ht="13.5">
      <c r="A7265" s="202">
        <v>95349</v>
      </c>
      <c r="B7265" s="202" t="s">
        <v>4468</v>
      </c>
      <c r="C7265" s="202" t="s">
        <v>5</v>
      </c>
      <c r="D7265" s="369">
        <v>0.08</v>
      </c>
    </row>
    <row r="7266" spans="1:4" ht="13.5">
      <c r="A7266" s="202">
        <v>95351</v>
      </c>
      <c r="B7266" s="202" t="s">
        <v>4469</v>
      </c>
      <c r="C7266" s="202" t="s">
        <v>5</v>
      </c>
      <c r="D7266" s="369">
        <v>0.37</v>
      </c>
    </row>
    <row r="7267" spans="1:4" ht="13.5">
      <c r="A7267" s="202">
        <v>95352</v>
      </c>
      <c r="B7267" s="202" t="s">
        <v>4470</v>
      </c>
      <c r="C7267" s="202" t="s">
        <v>5</v>
      </c>
      <c r="D7267" s="369">
        <v>0.14000000000000001</v>
      </c>
    </row>
    <row r="7268" spans="1:4" ht="13.5">
      <c r="A7268" s="202">
        <v>95354</v>
      </c>
      <c r="B7268" s="202" t="s">
        <v>4471</v>
      </c>
      <c r="C7268" s="202" t="s">
        <v>5</v>
      </c>
      <c r="D7268" s="369">
        <v>0.2</v>
      </c>
    </row>
    <row r="7269" spans="1:4" ht="13.5">
      <c r="A7269" s="202">
        <v>95355</v>
      </c>
      <c r="B7269" s="202" t="s">
        <v>4472</v>
      </c>
      <c r="C7269" s="202" t="s">
        <v>5</v>
      </c>
      <c r="D7269" s="369">
        <v>0.12</v>
      </c>
    </row>
    <row r="7270" spans="1:4" ht="13.5">
      <c r="A7270" s="202">
        <v>95356</v>
      </c>
      <c r="B7270" s="202" t="s">
        <v>4473</v>
      </c>
      <c r="C7270" s="202" t="s">
        <v>5</v>
      </c>
      <c r="D7270" s="369">
        <v>0.2</v>
      </c>
    </row>
    <row r="7271" spans="1:4" ht="13.5">
      <c r="A7271" s="202">
        <v>95357</v>
      </c>
      <c r="B7271" s="202" t="s">
        <v>4474</v>
      </c>
      <c r="C7271" s="202" t="s">
        <v>5</v>
      </c>
      <c r="D7271" s="369">
        <v>0.31</v>
      </c>
    </row>
    <row r="7272" spans="1:4" ht="13.5">
      <c r="A7272" s="202">
        <v>95358</v>
      </c>
      <c r="B7272" s="202" t="s">
        <v>4475</v>
      </c>
      <c r="C7272" s="202" t="s">
        <v>5</v>
      </c>
      <c r="D7272" s="369">
        <v>0.34</v>
      </c>
    </row>
    <row r="7273" spans="1:4" ht="13.5">
      <c r="A7273" s="202">
        <v>95359</v>
      </c>
      <c r="B7273" s="202" t="s">
        <v>4476</v>
      </c>
      <c r="C7273" s="202" t="s">
        <v>5</v>
      </c>
      <c r="D7273" s="369">
        <v>0.6</v>
      </c>
    </row>
    <row r="7274" spans="1:4" ht="13.5">
      <c r="A7274" s="202">
        <v>95360</v>
      </c>
      <c r="B7274" s="202" t="s">
        <v>4477</v>
      </c>
      <c r="C7274" s="202" t="s">
        <v>5</v>
      </c>
      <c r="D7274" s="369">
        <v>0.33</v>
      </c>
    </row>
    <row r="7275" spans="1:4" ht="13.5">
      <c r="A7275" s="202">
        <v>95361</v>
      </c>
      <c r="B7275" s="202" t="s">
        <v>4478</v>
      </c>
      <c r="C7275" s="202" t="s">
        <v>5</v>
      </c>
      <c r="D7275" s="369">
        <v>0.15</v>
      </c>
    </row>
    <row r="7276" spans="1:4" ht="13.5">
      <c r="A7276" s="202">
        <v>95362</v>
      </c>
      <c r="B7276" s="202" t="s">
        <v>4479</v>
      </c>
      <c r="C7276" s="202" t="s">
        <v>5</v>
      </c>
      <c r="D7276" s="369">
        <v>0.27</v>
      </c>
    </row>
    <row r="7277" spans="1:4" ht="13.5">
      <c r="A7277" s="202">
        <v>95363</v>
      </c>
      <c r="B7277" s="202" t="s">
        <v>4480</v>
      </c>
      <c r="C7277" s="202" t="s">
        <v>5</v>
      </c>
      <c r="D7277" s="369">
        <v>0.27</v>
      </c>
    </row>
    <row r="7278" spans="1:4" ht="13.5">
      <c r="A7278" s="202">
        <v>95364</v>
      </c>
      <c r="B7278" s="202" t="s">
        <v>4481</v>
      </c>
      <c r="C7278" s="202" t="s">
        <v>5</v>
      </c>
      <c r="D7278" s="369">
        <v>0.2</v>
      </c>
    </row>
    <row r="7279" spans="1:4" ht="13.5">
      <c r="A7279" s="202">
        <v>95365</v>
      </c>
      <c r="B7279" s="202" t="s">
        <v>4482</v>
      </c>
      <c r="C7279" s="202" t="s">
        <v>5</v>
      </c>
      <c r="D7279" s="369">
        <v>0.2</v>
      </c>
    </row>
    <row r="7280" spans="1:4" ht="13.5">
      <c r="A7280" s="202">
        <v>95366</v>
      </c>
      <c r="B7280" s="202" t="s">
        <v>4483</v>
      </c>
      <c r="C7280" s="202" t="s">
        <v>5</v>
      </c>
      <c r="D7280" s="369">
        <v>0.17</v>
      </c>
    </row>
    <row r="7281" spans="1:4" ht="13.5">
      <c r="A7281" s="202">
        <v>95367</v>
      </c>
      <c r="B7281" s="202" t="s">
        <v>4484</v>
      </c>
      <c r="C7281" s="202" t="s">
        <v>5</v>
      </c>
      <c r="D7281" s="369">
        <v>0.27</v>
      </c>
    </row>
    <row r="7282" spans="1:4" ht="13.5">
      <c r="A7282" s="202">
        <v>95368</v>
      </c>
      <c r="B7282" s="202" t="s">
        <v>4485</v>
      </c>
      <c r="C7282" s="202" t="s">
        <v>5</v>
      </c>
      <c r="D7282" s="369">
        <v>0.18</v>
      </c>
    </row>
    <row r="7283" spans="1:4" ht="13.5">
      <c r="A7283" s="202">
        <v>95369</v>
      </c>
      <c r="B7283" s="202" t="s">
        <v>4486</v>
      </c>
      <c r="C7283" s="202" t="s">
        <v>5</v>
      </c>
      <c r="D7283" s="369">
        <v>0.22</v>
      </c>
    </row>
    <row r="7284" spans="1:4" ht="13.5">
      <c r="A7284" s="202">
        <v>95370</v>
      </c>
      <c r="B7284" s="202" t="s">
        <v>4487</v>
      </c>
      <c r="C7284" s="202" t="s">
        <v>5</v>
      </c>
      <c r="D7284" s="369">
        <v>0.31</v>
      </c>
    </row>
    <row r="7285" spans="1:4" ht="13.5">
      <c r="A7285" s="202">
        <v>95371</v>
      </c>
      <c r="B7285" s="202" t="s">
        <v>4488</v>
      </c>
      <c r="C7285" s="202" t="s">
        <v>5</v>
      </c>
      <c r="D7285" s="369">
        <v>0.44</v>
      </c>
    </row>
    <row r="7286" spans="1:4" ht="13.5">
      <c r="A7286" s="202">
        <v>95372</v>
      </c>
      <c r="B7286" s="202" t="s">
        <v>4489</v>
      </c>
      <c r="C7286" s="202" t="s">
        <v>5</v>
      </c>
      <c r="D7286" s="369">
        <v>0.34</v>
      </c>
    </row>
    <row r="7287" spans="1:4" ht="13.5">
      <c r="A7287" s="202">
        <v>95373</v>
      </c>
      <c r="B7287" s="202" t="s">
        <v>4490</v>
      </c>
      <c r="C7287" s="202" t="s">
        <v>5</v>
      </c>
      <c r="D7287" s="369">
        <v>0.31</v>
      </c>
    </row>
    <row r="7288" spans="1:4" ht="13.5">
      <c r="A7288" s="202">
        <v>95374</v>
      </c>
      <c r="B7288" s="202" t="s">
        <v>4491</v>
      </c>
      <c r="C7288" s="202" t="s">
        <v>5</v>
      </c>
      <c r="D7288" s="369">
        <v>0.34</v>
      </c>
    </row>
    <row r="7289" spans="1:4" ht="13.5">
      <c r="A7289" s="202">
        <v>95375</v>
      </c>
      <c r="B7289" s="202" t="s">
        <v>4492</v>
      </c>
      <c r="C7289" s="202" t="s">
        <v>5</v>
      </c>
      <c r="D7289" s="369">
        <v>0.42</v>
      </c>
    </row>
    <row r="7290" spans="1:4" ht="13.5">
      <c r="A7290" s="202">
        <v>95376</v>
      </c>
      <c r="B7290" s="202" t="s">
        <v>4493</v>
      </c>
      <c r="C7290" s="202" t="s">
        <v>5</v>
      </c>
      <c r="D7290" s="369">
        <v>0.09</v>
      </c>
    </row>
    <row r="7291" spans="1:4" ht="13.5">
      <c r="A7291" s="202">
        <v>95377</v>
      </c>
      <c r="B7291" s="202" t="s">
        <v>4494</v>
      </c>
      <c r="C7291" s="202" t="s">
        <v>5</v>
      </c>
      <c r="D7291" s="369">
        <v>0.28000000000000003</v>
      </c>
    </row>
    <row r="7292" spans="1:4" ht="13.5">
      <c r="A7292" s="202">
        <v>95378</v>
      </c>
      <c r="B7292" s="202" t="s">
        <v>4495</v>
      </c>
      <c r="C7292" s="202" t="s">
        <v>5</v>
      </c>
      <c r="D7292" s="369">
        <v>0.31</v>
      </c>
    </row>
    <row r="7293" spans="1:4" ht="13.5">
      <c r="A7293" s="202">
        <v>95379</v>
      </c>
      <c r="B7293" s="202" t="s">
        <v>4496</v>
      </c>
      <c r="C7293" s="202" t="s">
        <v>5</v>
      </c>
      <c r="D7293" s="369">
        <v>0.27</v>
      </c>
    </row>
    <row r="7294" spans="1:4" ht="13.5">
      <c r="A7294" s="202">
        <v>95380</v>
      </c>
      <c r="B7294" s="202" t="s">
        <v>4497</v>
      </c>
      <c r="C7294" s="202" t="s">
        <v>5</v>
      </c>
      <c r="D7294" s="369">
        <v>0.32</v>
      </c>
    </row>
    <row r="7295" spans="1:4" ht="13.5">
      <c r="A7295" s="202">
        <v>95382</v>
      </c>
      <c r="B7295" s="202" t="s">
        <v>4498</v>
      </c>
      <c r="C7295" s="202" t="s">
        <v>5</v>
      </c>
      <c r="D7295" s="369">
        <v>0.27</v>
      </c>
    </row>
    <row r="7296" spans="1:4" ht="13.5">
      <c r="A7296" s="202">
        <v>95383</v>
      </c>
      <c r="B7296" s="202" t="s">
        <v>4499</v>
      </c>
      <c r="C7296" s="202" t="s">
        <v>5</v>
      </c>
      <c r="D7296" s="369">
        <v>0.47</v>
      </c>
    </row>
    <row r="7297" spans="1:4" ht="13.5">
      <c r="A7297" s="202">
        <v>95384</v>
      </c>
      <c r="B7297" s="202" t="s">
        <v>4500</v>
      </c>
      <c r="C7297" s="202" t="s">
        <v>5</v>
      </c>
      <c r="D7297" s="369">
        <v>0.55000000000000004</v>
      </c>
    </row>
    <row r="7298" spans="1:4" ht="13.5">
      <c r="A7298" s="202">
        <v>95385</v>
      </c>
      <c r="B7298" s="202" t="s">
        <v>4501</v>
      </c>
      <c r="C7298" s="202" t="s">
        <v>5</v>
      </c>
      <c r="D7298" s="369">
        <v>0.26</v>
      </c>
    </row>
    <row r="7299" spans="1:4" ht="13.5">
      <c r="A7299" s="202">
        <v>95386</v>
      </c>
      <c r="B7299" s="202" t="s">
        <v>4502</v>
      </c>
      <c r="C7299" s="202" t="s">
        <v>5</v>
      </c>
      <c r="D7299" s="369">
        <v>0.33</v>
      </c>
    </row>
    <row r="7300" spans="1:4" ht="13.5">
      <c r="A7300" s="202">
        <v>95387</v>
      </c>
      <c r="B7300" s="202" t="s">
        <v>4503</v>
      </c>
      <c r="C7300" s="202" t="s">
        <v>5</v>
      </c>
      <c r="D7300" s="369">
        <v>0.25</v>
      </c>
    </row>
    <row r="7301" spans="1:4" ht="13.5">
      <c r="A7301" s="202">
        <v>95388</v>
      </c>
      <c r="B7301" s="202" t="s">
        <v>4504</v>
      </c>
      <c r="C7301" s="202" t="s">
        <v>5</v>
      </c>
      <c r="D7301" s="369">
        <v>0.1</v>
      </c>
    </row>
    <row r="7302" spans="1:4" ht="13.5">
      <c r="A7302" s="202">
        <v>95389</v>
      </c>
      <c r="B7302" s="202" t="s">
        <v>4505</v>
      </c>
      <c r="C7302" s="202" t="s">
        <v>5</v>
      </c>
      <c r="D7302" s="369">
        <v>0.17</v>
      </c>
    </row>
    <row r="7303" spans="1:4" ht="13.5">
      <c r="A7303" s="202">
        <v>95390</v>
      </c>
      <c r="B7303" s="202" t="s">
        <v>4506</v>
      </c>
      <c r="C7303" s="202" t="s">
        <v>5</v>
      </c>
      <c r="D7303" s="369">
        <v>0.08</v>
      </c>
    </row>
    <row r="7304" spans="1:4" ht="13.5">
      <c r="A7304" s="202">
        <v>95391</v>
      </c>
      <c r="B7304" s="202" t="s">
        <v>4507</v>
      </c>
      <c r="C7304" s="202" t="s">
        <v>5</v>
      </c>
      <c r="D7304" s="369">
        <v>0.15</v>
      </c>
    </row>
    <row r="7305" spans="1:4" ht="13.5">
      <c r="A7305" s="202">
        <v>95392</v>
      </c>
      <c r="B7305" s="202" t="s">
        <v>4508</v>
      </c>
      <c r="C7305" s="202" t="s">
        <v>5</v>
      </c>
      <c r="D7305" s="369">
        <v>0.14000000000000001</v>
      </c>
    </row>
    <row r="7306" spans="1:4" ht="13.5">
      <c r="A7306" s="202">
        <v>95393</v>
      </c>
      <c r="B7306" s="202" t="s">
        <v>4509</v>
      </c>
      <c r="C7306" s="202" t="s">
        <v>5</v>
      </c>
      <c r="D7306" s="369">
        <v>0.6</v>
      </c>
    </row>
    <row r="7307" spans="1:4" ht="13.5">
      <c r="A7307" s="202">
        <v>95394</v>
      </c>
      <c r="B7307" s="202" t="s">
        <v>4510</v>
      </c>
      <c r="C7307" s="202" t="s">
        <v>5</v>
      </c>
      <c r="D7307" s="369">
        <v>0.86</v>
      </c>
    </row>
    <row r="7308" spans="1:4" ht="13.5">
      <c r="A7308" s="202">
        <v>95395</v>
      </c>
      <c r="B7308" s="202" t="s">
        <v>4511</v>
      </c>
      <c r="C7308" s="202" t="s">
        <v>5</v>
      </c>
      <c r="D7308" s="369">
        <v>0.98</v>
      </c>
    </row>
    <row r="7309" spans="1:4" ht="13.5">
      <c r="A7309" s="202">
        <v>95396</v>
      </c>
      <c r="B7309" s="202" t="s">
        <v>4512</v>
      </c>
      <c r="C7309" s="202" t="s">
        <v>5</v>
      </c>
      <c r="D7309" s="369">
        <v>1.01</v>
      </c>
    </row>
    <row r="7310" spans="1:4" ht="13.5">
      <c r="A7310" s="202">
        <v>95397</v>
      </c>
      <c r="B7310" s="202" t="s">
        <v>4513</v>
      </c>
      <c r="C7310" s="202" t="s">
        <v>5</v>
      </c>
      <c r="D7310" s="369">
        <v>7.0000000000000007E-2</v>
      </c>
    </row>
    <row r="7311" spans="1:4" ht="13.5">
      <c r="A7311" s="202">
        <v>95398</v>
      </c>
      <c r="B7311" s="202" t="s">
        <v>4514</v>
      </c>
      <c r="C7311" s="202" t="s">
        <v>5</v>
      </c>
      <c r="D7311" s="369">
        <v>0.1</v>
      </c>
    </row>
    <row r="7312" spans="1:4" ht="13.5">
      <c r="A7312" s="202">
        <v>95399</v>
      </c>
      <c r="B7312" s="202" t="s">
        <v>4515</v>
      </c>
      <c r="C7312" s="202" t="s">
        <v>5</v>
      </c>
      <c r="D7312" s="369">
        <v>0.05</v>
      </c>
    </row>
    <row r="7313" spans="1:4" ht="13.5">
      <c r="A7313" s="202">
        <v>95400</v>
      </c>
      <c r="B7313" s="202" t="s">
        <v>4516</v>
      </c>
      <c r="C7313" s="202" t="s">
        <v>5</v>
      </c>
      <c r="D7313" s="369">
        <v>0.09</v>
      </c>
    </row>
    <row r="7314" spans="1:4" ht="13.5">
      <c r="A7314" s="202">
        <v>95401</v>
      </c>
      <c r="B7314" s="202" t="s">
        <v>4517</v>
      </c>
      <c r="C7314" s="202" t="s">
        <v>5</v>
      </c>
      <c r="D7314" s="369">
        <v>0.8</v>
      </c>
    </row>
    <row r="7315" spans="1:4" ht="13.5">
      <c r="A7315" s="202">
        <v>95402</v>
      </c>
      <c r="B7315" s="202" t="s">
        <v>4518</v>
      </c>
      <c r="C7315" s="202" t="s">
        <v>5</v>
      </c>
      <c r="D7315" s="369">
        <v>1.7</v>
      </c>
    </row>
    <row r="7316" spans="1:4" ht="13.5">
      <c r="A7316" s="202">
        <v>95403</v>
      </c>
      <c r="B7316" s="202" t="s">
        <v>4519</v>
      </c>
      <c r="C7316" s="202" t="s">
        <v>5</v>
      </c>
      <c r="D7316" s="369">
        <v>1.83</v>
      </c>
    </row>
    <row r="7317" spans="1:4" ht="13.5">
      <c r="A7317" s="202">
        <v>95404</v>
      </c>
      <c r="B7317" s="202" t="s">
        <v>4520</v>
      </c>
      <c r="C7317" s="202" t="s">
        <v>5</v>
      </c>
      <c r="D7317" s="369">
        <v>2.14</v>
      </c>
    </row>
    <row r="7318" spans="1:4" ht="13.5">
      <c r="A7318" s="202">
        <v>95405</v>
      </c>
      <c r="B7318" s="202" t="s">
        <v>4521</v>
      </c>
      <c r="C7318" s="202" t="s">
        <v>5</v>
      </c>
      <c r="D7318" s="369">
        <v>1.31</v>
      </c>
    </row>
    <row r="7319" spans="1:4" ht="13.5">
      <c r="A7319" s="202">
        <v>95406</v>
      </c>
      <c r="B7319" s="202" t="s">
        <v>4522</v>
      </c>
      <c r="C7319" s="202" t="s">
        <v>5</v>
      </c>
      <c r="D7319" s="369">
        <v>0.25</v>
      </c>
    </row>
    <row r="7320" spans="1:4" ht="13.5">
      <c r="A7320" s="202">
        <v>95408</v>
      </c>
      <c r="B7320" s="202" t="s">
        <v>4523</v>
      </c>
      <c r="C7320" s="202" t="s">
        <v>4424</v>
      </c>
      <c r="D7320" s="369">
        <v>14.1</v>
      </c>
    </row>
    <row r="7321" spans="1:4" ht="13.5">
      <c r="A7321" s="202">
        <v>95409</v>
      </c>
      <c r="B7321" s="202" t="s">
        <v>4524</v>
      </c>
      <c r="C7321" s="202" t="s">
        <v>4424</v>
      </c>
      <c r="D7321" s="369">
        <v>20.02</v>
      </c>
    </row>
    <row r="7322" spans="1:4" ht="13.5">
      <c r="A7322" s="202">
        <v>95410</v>
      </c>
      <c r="B7322" s="202" t="s">
        <v>4525</v>
      </c>
      <c r="C7322" s="202" t="s">
        <v>4424</v>
      </c>
      <c r="D7322" s="369">
        <v>7.22</v>
      </c>
    </row>
    <row r="7323" spans="1:4" ht="13.5">
      <c r="A7323" s="202">
        <v>95411</v>
      </c>
      <c r="B7323" s="202" t="s">
        <v>4526</v>
      </c>
      <c r="C7323" s="202" t="s">
        <v>4424</v>
      </c>
      <c r="D7323" s="369">
        <v>12.78</v>
      </c>
    </row>
    <row r="7324" spans="1:4" ht="13.5">
      <c r="A7324" s="202">
        <v>95412</v>
      </c>
      <c r="B7324" s="202" t="s">
        <v>4527</v>
      </c>
      <c r="C7324" s="202" t="s">
        <v>4424</v>
      </c>
      <c r="D7324" s="369">
        <v>9.56</v>
      </c>
    </row>
    <row r="7325" spans="1:4" ht="13.5">
      <c r="A7325" s="202">
        <v>95413</v>
      </c>
      <c r="B7325" s="202" t="s">
        <v>4528</v>
      </c>
      <c r="C7325" s="202" t="s">
        <v>4424</v>
      </c>
      <c r="D7325" s="369">
        <v>18.86</v>
      </c>
    </row>
    <row r="7326" spans="1:4" ht="13.5">
      <c r="A7326" s="202">
        <v>95414</v>
      </c>
      <c r="B7326" s="202" t="s">
        <v>4529</v>
      </c>
      <c r="C7326" s="202" t="s">
        <v>4424</v>
      </c>
      <c r="D7326" s="369">
        <v>79.989999999999995</v>
      </c>
    </row>
    <row r="7327" spans="1:4" ht="13.5">
      <c r="A7327" s="202">
        <v>95415</v>
      </c>
      <c r="B7327" s="202" t="s">
        <v>4530</v>
      </c>
      <c r="C7327" s="202" t="s">
        <v>4424</v>
      </c>
      <c r="D7327" s="369">
        <v>225.77</v>
      </c>
    </row>
    <row r="7328" spans="1:4" ht="13.5">
      <c r="A7328" s="202">
        <v>95416</v>
      </c>
      <c r="B7328" s="202" t="s">
        <v>4531</v>
      </c>
      <c r="C7328" s="202" t="s">
        <v>4424</v>
      </c>
      <c r="D7328" s="369">
        <v>13.79</v>
      </c>
    </row>
    <row r="7329" spans="1:4" ht="13.5">
      <c r="A7329" s="202">
        <v>95417</v>
      </c>
      <c r="B7329" s="202" t="s">
        <v>4532</v>
      </c>
      <c r="C7329" s="202" t="s">
        <v>4424</v>
      </c>
      <c r="D7329" s="369">
        <v>242.56</v>
      </c>
    </row>
    <row r="7330" spans="1:4" ht="13.5">
      <c r="A7330" s="202">
        <v>95418</v>
      </c>
      <c r="B7330" s="202" t="s">
        <v>4533</v>
      </c>
      <c r="C7330" s="202" t="s">
        <v>4424</v>
      </c>
      <c r="D7330" s="369">
        <v>283.62</v>
      </c>
    </row>
    <row r="7331" spans="1:4" ht="13.5">
      <c r="A7331" s="202">
        <v>95419</v>
      </c>
      <c r="B7331" s="202" t="s">
        <v>4534</v>
      </c>
      <c r="C7331" s="202" t="s">
        <v>4424</v>
      </c>
      <c r="D7331" s="369">
        <v>114.21</v>
      </c>
    </row>
    <row r="7332" spans="1:4" ht="13.5">
      <c r="A7332" s="202">
        <v>95420</v>
      </c>
      <c r="B7332" s="202" t="s">
        <v>4535</v>
      </c>
      <c r="C7332" s="202" t="s">
        <v>4424</v>
      </c>
      <c r="D7332" s="369">
        <v>130.03</v>
      </c>
    </row>
    <row r="7333" spans="1:4" ht="13.5">
      <c r="A7333" s="202">
        <v>95421</v>
      </c>
      <c r="B7333" s="202" t="s">
        <v>4536</v>
      </c>
      <c r="C7333" s="202" t="s">
        <v>4424</v>
      </c>
      <c r="D7333" s="369">
        <v>134.13</v>
      </c>
    </row>
    <row r="7334" spans="1:4" ht="13.5">
      <c r="A7334" s="202">
        <v>95422</v>
      </c>
      <c r="B7334" s="202" t="s">
        <v>4537</v>
      </c>
      <c r="C7334" s="202" t="s">
        <v>4424</v>
      </c>
      <c r="D7334" s="369">
        <v>106.14</v>
      </c>
    </row>
    <row r="7335" spans="1:4" ht="13.5">
      <c r="A7335" s="202">
        <v>95423</v>
      </c>
      <c r="B7335" s="202" t="s">
        <v>4538</v>
      </c>
      <c r="C7335" s="202" t="s">
        <v>4424</v>
      </c>
      <c r="D7335" s="369">
        <v>173.14</v>
      </c>
    </row>
    <row r="7336" spans="1:4" ht="13.5">
      <c r="A7336" s="202">
        <v>95424</v>
      </c>
      <c r="B7336" s="202" t="s">
        <v>4539</v>
      </c>
      <c r="C7336" s="202" t="s">
        <v>4424</v>
      </c>
      <c r="D7336" s="369">
        <v>33.200000000000003</v>
      </c>
    </row>
    <row r="7337" spans="1:4" ht="13.5">
      <c r="A7337" s="202">
        <v>100288</v>
      </c>
      <c r="B7337" s="202" t="s">
        <v>4540</v>
      </c>
      <c r="C7337" s="202" t="s">
        <v>5</v>
      </c>
      <c r="D7337" s="369">
        <v>7.0000000000000007E-2</v>
      </c>
    </row>
    <row r="7338" spans="1:4" ht="13.5">
      <c r="A7338" s="202">
        <v>100289</v>
      </c>
      <c r="B7338" s="202" t="s">
        <v>4541</v>
      </c>
      <c r="C7338" s="202" t="s">
        <v>5</v>
      </c>
      <c r="D7338" s="369">
        <v>21.01</v>
      </c>
    </row>
    <row r="7339" spans="1:4" ht="13.5">
      <c r="A7339" s="202">
        <v>100290</v>
      </c>
      <c r="B7339" s="202" t="s">
        <v>4542</v>
      </c>
      <c r="C7339" s="202" t="s">
        <v>5</v>
      </c>
      <c r="D7339" s="369">
        <v>0.11</v>
      </c>
    </row>
    <row r="7340" spans="1:4" ht="13.5">
      <c r="A7340" s="202">
        <v>100291</v>
      </c>
      <c r="B7340" s="202" t="s">
        <v>4543</v>
      </c>
      <c r="C7340" s="202" t="s">
        <v>5</v>
      </c>
      <c r="D7340" s="369">
        <v>0.24</v>
      </c>
    </row>
    <row r="7341" spans="1:4" ht="13.5">
      <c r="A7341" s="202">
        <v>100292</v>
      </c>
      <c r="B7341" s="202" t="s">
        <v>4544</v>
      </c>
      <c r="C7341" s="202" t="s">
        <v>5</v>
      </c>
      <c r="D7341" s="369">
        <v>0.22</v>
      </c>
    </row>
    <row r="7342" spans="1:4" ht="13.5">
      <c r="A7342" s="202">
        <v>100293</v>
      </c>
      <c r="B7342" s="202" t="s">
        <v>4545</v>
      </c>
      <c r="C7342" s="202" t="s">
        <v>5</v>
      </c>
      <c r="D7342" s="369">
        <v>0.19</v>
      </c>
    </row>
    <row r="7343" spans="1:4" ht="13.5">
      <c r="A7343" s="202">
        <v>100295</v>
      </c>
      <c r="B7343" s="202" t="s">
        <v>4546</v>
      </c>
      <c r="C7343" s="202" t="s">
        <v>5</v>
      </c>
      <c r="D7343" s="369">
        <v>0.71</v>
      </c>
    </row>
    <row r="7344" spans="1:4" ht="13.5">
      <c r="A7344" s="202">
        <v>100298</v>
      </c>
      <c r="B7344" s="202" t="s">
        <v>4547</v>
      </c>
      <c r="C7344" s="202" t="s">
        <v>5</v>
      </c>
      <c r="D7344" s="369">
        <v>0.56999999999999995</v>
      </c>
    </row>
    <row r="7345" spans="1:4" ht="13.5">
      <c r="A7345" s="202">
        <v>100299</v>
      </c>
      <c r="B7345" s="202" t="s">
        <v>4548</v>
      </c>
      <c r="C7345" s="202" t="s">
        <v>5</v>
      </c>
      <c r="D7345" s="369">
        <v>0.73</v>
      </c>
    </row>
    <row r="7346" spans="1:4" ht="13.5">
      <c r="A7346" s="202">
        <v>100300</v>
      </c>
      <c r="B7346" s="202" t="s">
        <v>4549</v>
      </c>
      <c r="C7346" s="202" t="s">
        <v>5</v>
      </c>
      <c r="D7346" s="369">
        <v>24.36</v>
      </c>
    </row>
    <row r="7347" spans="1:4" ht="13.5">
      <c r="A7347" s="202">
        <v>100301</v>
      </c>
      <c r="B7347" s="202" t="s">
        <v>4550</v>
      </c>
      <c r="C7347" s="202" t="s">
        <v>5</v>
      </c>
      <c r="D7347" s="369">
        <v>24.65</v>
      </c>
    </row>
    <row r="7348" spans="1:4" ht="13.5">
      <c r="A7348" s="202">
        <v>100302</v>
      </c>
      <c r="B7348" s="202" t="s">
        <v>4551</v>
      </c>
      <c r="C7348" s="202" t="s">
        <v>5</v>
      </c>
      <c r="D7348" s="369">
        <v>44.98</v>
      </c>
    </row>
    <row r="7349" spans="1:4" ht="13.5">
      <c r="A7349" s="202">
        <v>100303</v>
      </c>
      <c r="B7349" s="202" t="s">
        <v>4552</v>
      </c>
      <c r="C7349" s="202" t="s">
        <v>5</v>
      </c>
      <c r="D7349" s="369">
        <v>19.68</v>
      </c>
    </row>
    <row r="7350" spans="1:4" ht="13.5">
      <c r="A7350" s="202">
        <v>100307</v>
      </c>
      <c r="B7350" s="202" t="s">
        <v>4553</v>
      </c>
      <c r="C7350" s="202" t="s">
        <v>5</v>
      </c>
      <c r="D7350" s="369">
        <v>29.67</v>
      </c>
    </row>
    <row r="7351" spans="1:4" ht="13.5">
      <c r="A7351" s="202">
        <v>100308</v>
      </c>
      <c r="B7351" s="202" t="s">
        <v>4554</v>
      </c>
      <c r="C7351" s="202" t="s">
        <v>5</v>
      </c>
      <c r="D7351" s="369">
        <v>27.38</v>
      </c>
    </row>
    <row r="7352" spans="1:4" ht="13.5">
      <c r="A7352" s="202">
        <v>100309</v>
      </c>
      <c r="B7352" s="202" t="s">
        <v>4559</v>
      </c>
      <c r="C7352" s="202" t="s">
        <v>5</v>
      </c>
      <c r="D7352" s="369">
        <v>41.64</v>
      </c>
    </row>
    <row r="7353" spans="1:4" ht="13.5">
      <c r="A7353" s="202">
        <v>100310</v>
      </c>
      <c r="B7353" s="202" t="s">
        <v>4555</v>
      </c>
      <c r="C7353" s="202" t="s">
        <v>4424</v>
      </c>
      <c r="D7353" s="369">
        <v>15.7</v>
      </c>
    </row>
    <row r="7354" spans="1:4" ht="13.5">
      <c r="A7354" s="202">
        <v>100311</v>
      </c>
      <c r="B7354" s="202" t="s">
        <v>4556</v>
      </c>
      <c r="C7354" s="202" t="s">
        <v>4424</v>
      </c>
      <c r="D7354" s="369">
        <v>30.22</v>
      </c>
    </row>
    <row r="7355" spans="1:4" ht="13.5">
      <c r="A7355" s="202">
        <v>100315</v>
      </c>
      <c r="B7355" s="202" t="s">
        <v>4557</v>
      </c>
      <c r="C7355" s="202" t="s">
        <v>4424</v>
      </c>
      <c r="D7355" s="369">
        <v>96.96</v>
      </c>
    </row>
    <row r="7356" spans="1:4" ht="13.5">
      <c r="A7356" s="202">
        <v>100316</v>
      </c>
      <c r="B7356" s="202" t="s">
        <v>4549</v>
      </c>
      <c r="C7356" s="202" t="s">
        <v>4424</v>
      </c>
      <c r="D7356" s="370">
        <v>4302.1099999999997</v>
      </c>
    </row>
    <row r="7357" spans="1:4" ht="13.5">
      <c r="A7357" s="202">
        <v>100317</v>
      </c>
      <c r="B7357" s="202" t="s">
        <v>4558</v>
      </c>
      <c r="C7357" s="202" t="s">
        <v>4424</v>
      </c>
      <c r="D7357" s="370">
        <v>7912.62</v>
      </c>
    </row>
    <row r="7358" spans="1:4" ht="13.5">
      <c r="A7358" s="202">
        <v>100321</v>
      </c>
      <c r="B7358" s="202" t="s">
        <v>4559</v>
      </c>
      <c r="C7358" s="202" t="s">
        <v>4424</v>
      </c>
      <c r="D7358" s="370">
        <v>7305.44</v>
      </c>
    </row>
    <row r="7359" spans="1:4" ht="13.5">
      <c r="A7359" s="202">
        <v>100533</v>
      </c>
      <c r="B7359" s="202" t="s">
        <v>4560</v>
      </c>
      <c r="C7359" s="202" t="s">
        <v>5</v>
      </c>
      <c r="D7359" s="369">
        <v>25.11</v>
      </c>
    </row>
    <row r="7360" spans="1:4" ht="13.5">
      <c r="A7360" s="202">
        <v>100534</v>
      </c>
      <c r="B7360" s="202" t="s">
        <v>4560</v>
      </c>
      <c r="C7360" s="202" t="s">
        <v>4424</v>
      </c>
      <c r="D7360" s="370">
        <v>4429.32</v>
      </c>
    </row>
    <row r="7361" spans="1:4" ht="13.5">
      <c r="A7361" s="202">
        <v>100535</v>
      </c>
      <c r="B7361" s="202" t="s">
        <v>4561</v>
      </c>
      <c r="C7361" s="202" t="s">
        <v>5</v>
      </c>
      <c r="D7361" s="369">
        <v>0.42</v>
      </c>
    </row>
    <row r="7362" spans="1:4" ht="13.5">
      <c r="A7362" s="202">
        <v>100536</v>
      </c>
      <c r="B7362" s="202" t="s">
        <v>4562</v>
      </c>
      <c r="C7362" s="202" t="s">
        <v>4424</v>
      </c>
      <c r="D7362" s="369">
        <v>56.69</v>
      </c>
    </row>
    <row r="7363" spans="1:4" ht="13.5">
      <c r="A7363" s="202">
        <v>101286</v>
      </c>
      <c r="B7363" s="202" t="s">
        <v>4889</v>
      </c>
      <c r="C7363" s="202" t="s">
        <v>4424</v>
      </c>
      <c r="D7363" s="369">
        <v>25.77</v>
      </c>
    </row>
    <row r="7364" spans="1:4" ht="13.5">
      <c r="A7364" s="202">
        <v>101287</v>
      </c>
      <c r="B7364" s="202" t="s">
        <v>4890</v>
      </c>
      <c r="C7364" s="202" t="s">
        <v>4424</v>
      </c>
      <c r="D7364" s="369">
        <v>83.36</v>
      </c>
    </row>
    <row r="7365" spans="1:4" ht="13.5">
      <c r="A7365" s="202">
        <v>101288</v>
      </c>
      <c r="B7365" s="202" t="s">
        <v>4891</v>
      </c>
      <c r="C7365" s="202" t="s">
        <v>4424</v>
      </c>
      <c r="D7365" s="369">
        <v>25.77</v>
      </c>
    </row>
    <row r="7366" spans="1:4" ht="13.5">
      <c r="A7366" s="202">
        <v>101289</v>
      </c>
      <c r="B7366" s="202" t="s">
        <v>4892</v>
      </c>
      <c r="C7366" s="202" t="s">
        <v>4424</v>
      </c>
      <c r="D7366" s="369">
        <v>23.36</v>
      </c>
    </row>
    <row r="7367" spans="1:4" ht="13.5">
      <c r="A7367" s="202">
        <v>101290</v>
      </c>
      <c r="B7367" s="202" t="s">
        <v>4893</v>
      </c>
      <c r="C7367" s="202" t="s">
        <v>4424</v>
      </c>
      <c r="D7367" s="369">
        <v>32.979999999999997</v>
      </c>
    </row>
    <row r="7368" spans="1:4" ht="13.5">
      <c r="A7368" s="202">
        <v>101291</v>
      </c>
      <c r="B7368" s="202" t="s">
        <v>4894</v>
      </c>
      <c r="C7368" s="202" t="s">
        <v>4424</v>
      </c>
      <c r="D7368" s="369">
        <v>25.77</v>
      </c>
    </row>
    <row r="7369" spans="1:4" ht="13.5">
      <c r="A7369" s="202">
        <v>101292</v>
      </c>
      <c r="B7369" s="202" t="s">
        <v>4895</v>
      </c>
      <c r="C7369" s="202" t="s">
        <v>4424</v>
      </c>
      <c r="D7369" s="369">
        <v>23.36</v>
      </c>
    </row>
    <row r="7370" spans="1:4" ht="13.5">
      <c r="A7370" s="202">
        <v>101293</v>
      </c>
      <c r="B7370" s="202" t="s">
        <v>4896</v>
      </c>
      <c r="C7370" s="202" t="s">
        <v>4424</v>
      </c>
      <c r="D7370" s="369">
        <v>32.200000000000003</v>
      </c>
    </row>
    <row r="7371" spans="1:4" ht="13.5">
      <c r="A7371" s="202">
        <v>101294</v>
      </c>
      <c r="B7371" s="202" t="s">
        <v>4897</v>
      </c>
      <c r="C7371" s="202" t="s">
        <v>4424</v>
      </c>
      <c r="D7371" s="369">
        <v>35.72</v>
      </c>
    </row>
    <row r="7372" spans="1:4" ht="13.5">
      <c r="A7372" s="202">
        <v>101295</v>
      </c>
      <c r="B7372" s="202" t="s">
        <v>4898</v>
      </c>
      <c r="C7372" s="202" t="s">
        <v>4424</v>
      </c>
      <c r="D7372" s="369">
        <v>25.7</v>
      </c>
    </row>
    <row r="7373" spans="1:4" ht="13.5">
      <c r="A7373" s="202">
        <v>101296</v>
      </c>
      <c r="B7373" s="202" t="s">
        <v>4899</v>
      </c>
      <c r="C7373" s="202" t="s">
        <v>4424</v>
      </c>
      <c r="D7373" s="369">
        <v>40.17</v>
      </c>
    </row>
    <row r="7374" spans="1:4" ht="13.5">
      <c r="A7374" s="202">
        <v>101297</v>
      </c>
      <c r="B7374" s="202" t="s">
        <v>4900</v>
      </c>
      <c r="C7374" s="202" t="s">
        <v>4424</v>
      </c>
      <c r="D7374" s="369">
        <v>37.590000000000003</v>
      </c>
    </row>
    <row r="7375" spans="1:4" ht="13.5">
      <c r="A7375" s="202">
        <v>101298</v>
      </c>
      <c r="B7375" s="202" t="s">
        <v>4901</v>
      </c>
      <c r="C7375" s="202" t="s">
        <v>4424</v>
      </c>
      <c r="D7375" s="369">
        <v>25.77</v>
      </c>
    </row>
    <row r="7376" spans="1:4" ht="13.5">
      <c r="A7376" s="202">
        <v>101299</v>
      </c>
      <c r="B7376" s="202" t="s">
        <v>4902</v>
      </c>
      <c r="C7376" s="202" t="s">
        <v>4424</v>
      </c>
      <c r="D7376" s="369">
        <v>32.979999999999997</v>
      </c>
    </row>
    <row r="7377" spans="1:4" ht="13.5">
      <c r="A7377" s="202">
        <v>101300</v>
      </c>
      <c r="B7377" s="202" t="s">
        <v>4903</v>
      </c>
      <c r="C7377" s="202" t="s">
        <v>4424</v>
      </c>
      <c r="D7377" s="369">
        <v>22.69</v>
      </c>
    </row>
    <row r="7378" spans="1:4" ht="13.5">
      <c r="A7378" s="202">
        <v>101301</v>
      </c>
      <c r="B7378" s="202" t="s">
        <v>4904</v>
      </c>
      <c r="C7378" s="202" t="s">
        <v>4424</v>
      </c>
      <c r="D7378" s="369">
        <v>14.94</v>
      </c>
    </row>
    <row r="7379" spans="1:4" ht="13.5">
      <c r="A7379" s="202">
        <v>101302</v>
      </c>
      <c r="B7379" s="202" t="s">
        <v>4905</v>
      </c>
      <c r="C7379" s="202" t="s">
        <v>4424</v>
      </c>
      <c r="D7379" s="369">
        <v>46.16</v>
      </c>
    </row>
    <row r="7380" spans="1:4" ht="13.5">
      <c r="A7380" s="202">
        <v>101303</v>
      </c>
      <c r="B7380" s="202" t="s">
        <v>4906</v>
      </c>
      <c r="C7380" s="202" t="s">
        <v>4424</v>
      </c>
      <c r="D7380" s="369">
        <v>94.29</v>
      </c>
    </row>
    <row r="7381" spans="1:4" ht="13.5">
      <c r="A7381" s="202">
        <v>101304</v>
      </c>
      <c r="B7381" s="202" t="s">
        <v>4907</v>
      </c>
      <c r="C7381" s="202" t="s">
        <v>4424</v>
      </c>
      <c r="D7381" s="369">
        <v>41.22</v>
      </c>
    </row>
    <row r="7382" spans="1:4" ht="13.5">
      <c r="A7382" s="202">
        <v>101305</v>
      </c>
      <c r="B7382" s="202" t="s">
        <v>4908</v>
      </c>
      <c r="C7382" s="202" t="s">
        <v>4424</v>
      </c>
      <c r="D7382" s="369">
        <v>50.66</v>
      </c>
    </row>
    <row r="7383" spans="1:4" ht="13.5">
      <c r="A7383" s="202">
        <v>101307</v>
      </c>
      <c r="B7383" s="202" t="s">
        <v>4909</v>
      </c>
      <c r="C7383" s="202" t="s">
        <v>4424</v>
      </c>
      <c r="D7383" s="369">
        <v>27.32</v>
      </c>
    </row>
    <row r="7384" spans="1:4" ht="13.5">
      <c r="A7384" s="202">
        <v>101308</v>
      </c>
      <c r="B7384" s="202" t="s">
        <v>4910</v>
      </c>
      <c r="C7384" s="202" t="s">
        <v>4424</v>
      </c>
      <c r="D7384" s="369">
        <v>36.159999999999997</v>
      </c>
    </row>
    <row r="7385" spans="1:4" ht="13.5">
      <c r="A7385" s="202">
        <v>101309</v>
      </c>
      <c r="B7385" s="202" t="s">
        <v>4911</v>
      </c>
      <c r="C7385" s="202" t="s">
        <v>4424</v>
      </c>
      <c r="D7385" s="369">
        <v>32.979999999999997</v>
      </c>
    </row>
    <row r="7386" spans="1:4" ht="13.5">
      <c r="A7386" s="202">
        <v>101310</v>
      </c>
      <c r="B7386" s="202" t="s">
        <v>4912</v>
      </c>
      <c r="C7386" s="202" t="s">
        <v>4424</v>
      </c>
      <c r="D7386" s="369">
        <v>46.12</v>
      </c>
    </row>
    <row r="7387" spans="1:4" ht="13.5">
      <c r="A7387" s="202">
        <v>101311</v>
      </c>
      <c r="B7387" s="202" t="s">
        <v>4913</v>
      </c>
      <c r="C7387" s="202" t="s">
        <v>4424</v>
      </c>
      <c r="D7387" s="369">
        <v>36.04</v>
      </c>
    </row>
    <row r="7388" spans="1:4" ht="13.5">
      <c r="A7388" s="202">
        <v>101312</v>
      </c>
      <c r="B7388" s="202" t="s">
        <v>4914</v>
      </c>
      <c r="C7388" s="202" t="s">
        <v>4424</v>
      </c>
      <c r="D7388" s="369">
        <v>22.69</v>
      </c>
    </row>
    <row r="7389" spans="1:4" ht="13.5">
      <c r="A7389" s="202">
        <v>101313</v>
      </c>
      <c r="B7389" s="202" t="s">
        <v>4915</v>
      </c>
      <c r="C7389" s="202" t="s">
        <v>4424</v>
      </c>
      <c r="D7389" s="369">
        <v>120.84</v>
      </c>
    </row>
    <row r="7390" spans="1:4" ht="13.5">
      <c r="A7390" s="202">
        <v>101314</v>
      </c>
      <c r="B7390" s="202" t="s">
        <v>4916</v>
      </c>
      <c r="C7390" s="202" t="s">
        <v>4424</v>
      </c>
      <c r="D7390" s="369">
        <v>117.35</v>
      </c>
    </row>
    <row r="7391" spans="1:4" ht="13.5">
      <c r="A7391" s="202">
        <v>101315</v>
      </c>
      <c r="B7391" s="202" t="s">
        <v>4917</v>
      </c>
      <c r="C7391" s="202" t="s">
        <v>4424</v>
      </c>
      <c r="D7391" s="369">
        <v>114.95</v>
      </c>
    </row>
    <row r="7392" spans="1:4" ht="13.5">
      <c r="A7392" s="202">
        <v>101316</v>
      </c>
      <c r="B7392" s="202" t="s">
        <v>4918</v>
      </c>
      <c r="C7392" s="202" t="s">
        <v>4424</v>
      </c>
      <c r="D7392" s="369">
        <v>47.65</v>
      </c>
    </row>
    <row r="7393" spans="1:4" ht="13.5">
      <c r="A7393" s="202">
        <v>101320</v>
      </c>
      <c r="B7393" s="202" t="s">
        <v>4919</v>
      </c>
      <c r="C7393" s="202" t="s">
        <v>4424</v>
      </c>
      <c r="D7393" s="369">
        <v>34.78</v>
      </c>
    </row>
    <row r="7394" spans="1:4" ht="13.5">
      <c r="A7394" s="202">
        <v>101322</v>
      </c>
      <c r="B7394" s="202" t="s">
        <v>4920</v>
      </c>
      <c r="C7394" s="202" t="s">
        <v>4424</v>
      </c>
      <c r="D7394" s="369">
        <v>23.08</v>
      </c>
    </row>
    <row r="7395" spans="1:4" ht="13.5">
      <c r="A7395" s="202">
        <v>101323</v>
      </c>
      <c r="B7395" s="202" t="s">
        <v>4921</v>
      </c>
      <c r="C7395" s="202" t="s">
        <v>4424</v>
      </c>
      <c r="D7395" s="369">
        <v>54.28</v>
      </c>
    </row>
    <row r="7396" spans="1:4" ht="13.5">
      <c r="A7396" s="202">
        <v>101324</v>
      </c>
      <c r="B7396" s="202" t="s">
        <v>4922</v>
      </c>
      <c r="C7396" s="202" t="s">
        <v>4424</v>
      </c>
      <c r="D7396" s="369">
        <v>14.65</v>
      </c>
    </row>
    <row r="7397" spans="1:4" ht="13.5">
      <c r="A7397" s="202">
        <v>101325</v>
      </c>
      <c r="B7397" s="202" t="s">
        <v>4923</v>
      </c>
      <c r="C7397" s="202" t="s">
        <v>4424</v>
      </c>
      <c r="D7397" s="369">
        <v>54.09</v>
      </c>
    </row>
    <row r="7398" spans="1:4" ht="13.5">
      <c r="A7398" s="202">
        <v>101326</v>
      </c>
      <c r="B7398" s="202" t="s">
        <v>4924</v>
      </c>
      <c r="C7398" s="202" t="s">
        <v>4424</v>
      </c>
      <c r="D7398" s="369">
        <v>11.33</v>
      </c>
    </row>
    <row r="7399" spans="1:4" ht="13.5">
      <c r="A7399" s="202">
        <v>101327</v>
      </c>
      <c r="B7399" s="202" t="s">
        <v>4925</v>
      </c>
      <c r="C7399" s="202" t="s">
        <v>4424</v>
      </c>
      <c r="D7399" s="369">
        <v>14.59</v>
      </c>
    </row>
    <row r="7400" spans="1:4" ht="13.5">
      <c r="A7400" s="202">
        <v>101328</v>
      </c>
      <c r="B7400" s="202" t="s">
        <v>4926</v>
      </c>
      <c r="C7400" s="202" t="s">
        <v>4424</v>
      </c>
      <c r="D7400" s="369">
        <v>17.54</v>
      </c>
    </row>
    <row r="7401" spans="1:4" ht="13.5">
      <c r="A7401" s="202">
        <v>101329</v>
      </c>
      <c r="B7401" s="202" t="s">
        <v>4927</v>
      </c>
      <c r="C7401" s="202" t="s">
        <v>4424</v>
      </c>
      <c r="D7401" s="369">
        <v>54.71</v>
      </c>
    </row>
    <row r="7402" spans="1:4" ht="13.5">
      <c r="A7402" s="202">
        <v>101330</v>
      </c>
      <c r="B7402" s="202" t="s">
        <v>4928</v>
      </c>
      <c r="C7402" s="202" t="s">
        <v>4424</v>
      </c>
      <c r="D7402" s="369">
        <v>45.08</v>
      </c>
    </row>
    <row r="7403" spans="1:4" ht="13.5">
      <c r="A7403" s="202">
        <v>101331</v>
      </c>
      <c r="B7403" s="202" t="s">
        <v>4929</v>
      </c>
      <c r="C7403" s="202" t="s">
        <v>4424</v>
      </c>
      <c r="D7403" s="369">
        <v>41.52</v>
      </c>
    </row>
    <row r="7404" spans="1:4" ht="13.5">
      <c r="A7404" s="202">
        <v>101332</v>
      </c>
      <c r="B7404" s="202" t="s">
        <v>4930</v>
      </c>
      <c r="C7404" s="202" t="s">
        <v>4424</v>
      </c>
      <c r="D7404" s="369">
        <v>11.74</v>
      </c>
    </row>
    <row r="7405" spans="1:4" ht="13.5">
      <c r="A7405" s="202">
        <v>101333</v>
      </c>
      <c r="B7405" s="202" t="s">
        <v>4931</v>
      </c>
      <c r="C7405" s="202" t="s">
        <v>4424</v>
      </c>
      <c r="D7405" s="369">
        <v>34.78</v>
      </c>
    </row>
    <row r="7406" spans="1:4" ht="13.5">
      <c r="A7406" s="202">
        <v>101334</v>
      </c>
      <c r="B7406" s="202" t="s">
        <v>4932</v>
      </c>
      <c r="C7406" s="202" t="s">
        <v>4424</v>
      </c>
      <c r="D7406" s="369">
        <v>76.22</v>
      </c>
    </row>
    <row r="7407" spans="1:4" ht="13.5">
      <c r="A7407" s="202">
        <v>101336</v>
      </c>
      <c r="B7407" s="202" t="s">
        <v>4933</v>
      </c>
      <c r="C7407" s="202" t="s">
        <v>4424</v>
      </c>
      <c r="D7407" s="369">
        <v>49.19</v>
      </c>
    </row>
    <row r="7408" spans="1:4" ht="13.5">
      <c r="A7408" s="202">
        <v>101337</v>
      </c>
      <c r="B7408" s="202" t="s">
        <v>4934</v>
      </c>
      <c r="C7408" s="202" t="s">
        <v>4424</v>
      </c>
      <c r="D7408" s="369">
        <v>18.579999999999998</v>
      </c>
    </row>
    <row r="7409" spans="1:4" ht="13.5">
      <c r="A7409" s="202">
        <v>101338</v>
      </c>
      <c r="B7409" s="202" t="s">
        <v>4935</v>
      </c>
      <c r="C7409" s="202" t="s">
        <v>4424</v>
      </c>
      <c r="D7409" s="369">
        <v>29.67</v>
      </c>
    </row>
    <row r="7410" spans="1:4" ht="13.5">
      <c r="A7410" s="202">
        <v>101339</v>
      </c>
      <c r="B7410" s="202" t="s">
        <v>4936</v>
      </c>
      <c r="C7410" s="202" t="s">
        <v>4424</v>
      </c>
      <c r="D7410" s="369">
        <v>27.69</v>
      </c>
    </row>
    <row r="7411" spans="1:4" ht="13.5">
      <c r="A7411" s="202">
        <v>101340</v>
      </c>
      <c r="B7411" s="202" t="s">
        <v>4937</v>
      </c>
      <c r="C7411" s="202" t="s">
        <v>4424</v>
      </c>
      <c r="D7411" s="369">
        <v>23.66</v>
      </c>
    </row>
    <row r="7412" spans="1:4" ht="13.5">
      <c r="A7412" s="202">
        <v>101341</v>
      </c>
      <c r="B7412" s="202" t="s">
        <v>4938</v>
      </c>
      <c r="C7412" s="202" t="s">
        <v>4424</v>
      </c>
      <c r="D7412" s="369">
        <v>16.82</v>
      </c>
    </row>
    <row r="7413" spans="1:4" ht="13.5">
      <c r="A7413" s="202">
        <v>101342</v>
      </c>
      <c r="B7413" s="202" t="s">
        <v>4939</v>
      </c>
      <c r="C7413" s="202" t="s">
        <v>4424</v>
      </c>
      <c r="D7413" s="369">
        <v>27.69</v>
      </c>
    </row>
    <row r="7414" spans="1:4" ht="13.5">
      <c r="A7414" s="202">
        <v>101343</v>
      </c>
      <c r="B7414" s="202" t="s">
        <v>4940</v>
      </c>
      <c r="C7414" s="202" t="s">
        <v>4424</v>
      </c>
      <c r="D7414" s="369">
        <v>42.05</v>
      </c>
    </row>
    <row r="7415" spans="1:4" ht="13.5">
      <c r="A7415" s="202">
        <v>101344</v>
      </c>
      <c r="B7415" s="202" t="s">
        <v>4941</v>
      </c>
      <c r="C7415" s="202" t="s">
        <v>4424</v>
      </c>
      <c r="D7415" s="369">
        <v>45.36</v>
      </c>
    </row>
    <row r="7416" spans="1:4" ht="13.5">
      <c r="A7416" s="202">
        <v>101345</v>
      </c>
      <c r="B7416" s="202" t="s">
        <v>4942</v>
      </c>
      <c r="C7416" s="202" t="s">
        <v>4424</v>
      </c>
      <c r="D7416" s="369">
        <v>79.66</v>
      </c>
    </row>
    <row r="7417" spans="1:4" ht="13.5">
      <c r="A7417" s="202">
        <v>101346</v>
      </c>
      <c r="B7417" s="202" t="s">
        <v>4943</v>
      </c>
      <c r="C7417" s="202" t="s">
        <v>4424</v>
      </c>
      <c r="D7417" s="369">
        <v>24.97</v>
      </c>
    </row>
    <row r="7418" spans="1:4" ht="13.5">
      <c r="A7418" s="202">
        <v>101347</v>
      </c>
      <c r="B7418" s="202" t="s">
        <v>4944</v>
      </c>
      <c r="C7418" s="202" t="s">
        <v>4424</v>
      </c>
      <c r="D7418" s="369">
        <v>43.86</v>
      </c>
    </row>
    <row r="7419" spans="1:4" ht="13.5">
      <c r="A7419" s="202">
        <v>101348</v>
      </c>
      <c r="B7419" s="202" t="s">
        <v>4945</v>
      </c>
      <c r="C7419" s="202" t="s">
        <v>4424</v>
      </c>
      <c r="D7419" s="369">
        <v>20.7</v>
      </c>
    </row>
    <row r="7420" spans="1:4" ht="13.5">
      <c r="A7420" s="202">
        <v>101349</v>
      </c>
      <c r="B7420" s="202" t="s">
        <v>4946</v>
      </c>
      <c r="C7420" s="202" t="s">
        <v>4424</v>
      </c>
      <c r="D7420" s="369">
        <v>37.01</v>
      </c>
    </row>
    <row r="7421" spans="1:4" ht="13.5">
      <c r="A7421" s="202">
        <v>101350</v>
      </c>
      <c r="B7421" s="202" t="s">
        <v>4947</v>
      </c>
      <c r="C7421" s="202" t="s">
        <v>4424</v>
      </c>
      <c r="D7421" s="369">
        <v>37.01</v>
      </c>
    </row>
    <row r="7422" spans="1:4" ht="13.5">
      <c r="A7422" s="202">
        <v>101351</v>
      </c>
      <c r="B7422" s="202" t="s">
        <v>4948</v>
      </c>
      <c r="C7422" s="202" t="s">
        <v>4424</v>
      </c>
      <c r="D7422" s="369">
        <v>27.69</v>
      </c>
    </row>
    <row r="7423" spans="1:4" ht="13.5">
      <c r="A7423" s="202">
        <v>101352</v>
      </c>
      <c r="B7423" s="202" t="s">
        <v>4949</v>
      </c>
      <c r="C7423" s="202" t="s">
        <v>4424</v>
      </c>
      <c r="D7423" s="369">
        <v>27.69</v>
      </c>
    </row>
    <row r="7424" spans="1:4" ht="13.5">
      <c r="A7424" s="202">
        <v>101353</v>
      </c>
      <c r="B7424" s="202" t="s">
        <v>4950</v>
      </c>
      <c r="C7424" s="202" t="s">
        <v>4424</v>
      </c>
      <c r="D7424" s="369">
        <v>22.66</v>
      </c>
    </row>
    <row r="7425" spans="1:4" ht="13.5">
      <c r="A7425" s="202">
        <v>101355</v>
      </c>
      <c r="B7425" s="202" t="s">
        <v>4951</v>
      </c>
      <c r="C7425" s="202" t="s">
        <v>4424</v>
      </c>
      <c r="D7425" s="369">
        <v>37.01</v>
      </c>
    </row>
    <row r="7426" spans="1:4" ht="13.5">
      <c r="A7426" s="202">
        <v>101356</v>
      </c>
      <c r="B7426" s="202" t="s">
        <v>4952</v>
      </c>
      <c r="C7426" s="202" t="s">
        <v>4424</v>
      </c>
      <c r="D7426" s="369">
        <v>41.22</v>
      </c>
    </row>
    <row r="7427" spans="1:4" ht="13.5">
      <c r="A7427" s="202">
        <v>101357</v>
      </c>
      <c r="B7427" s="202" t="s">
        <v>4953</v>
      </c>
      <c r="C7427" s="202" t="s">
        <v>4424</v>
      </c>
      <c r="D7427" s="369">
        <v>59.2</v>
      </c>
    </row>
    <row r="7428" spans="1:4" ht="13.5">
      <c r="A7428" s="202">
        <v>101358</v>
      </c>
      <c r="B7428" s="202" t="s">
        <v>4954</v>
      </c>
      <c r="C7428" s="202" t="s">
        <v>4424</v>
      </c>
      <c r="D7428" s="369">
        <v>45.64</v>
      </c>
    </row>
    <row r="7429" spans="1:4" ht="13.5">
      <c r="A7429" s="202">
        <v>101359</v>
      </c>
      <c r="B7429" s="202" t="s">
        <v>4955</v>
      </c>
      <c r="C7429" s="202" t="s">
        <v>4424</v>
      </c>
      <c r="D7429" s="369">
        <v>42.09</v>
      </c>
    </row>
    <row r="7430" spans="1:4" ht="13.5">
      <c r="A7430" s="202">
        <v>101360</v>
      </c>
      <c r="B7430" s="202" t="s">
        <v>4956</v>
      </c>
      <c r="C7430" s="202" t="s">
        <v>4424</v>
      </c>
      <c r="D7430" s="369">
        <v>45.64</v>
      </c>
    </row>
    <row r="7431" spans="1:4" ht="13.5">
      <c r="A7431" s="202">
        <v>101361</v>
      </c>
      <c r="B7431" s="202" t="s">
        <v>4957</v>
      </c>
      <c r="C7431" s="202" t="s">
        <v>4424</v>
      </c>
      <c r="D7431" s="369">
        <v>55.59</v>
      </c>
    </row>
    <row r="7432" spans="1:4" ht="13.5">
      <c r="A7432" s="202">
        <v>101363</v>
      </c>
      <c r="B7432" s="202" t="s">
        <v>4958</v>
      </c>
      <c r="C7432" s="202" t="s">
        <v>4424</v>
      </c>
      <c r="D7432" s="369">
        <v>37.92</v>
      </c>
    </row>
    <row r="7433" spans="1:4" ht="13.5">
      <c r="A7433" s="202">
        <v>101364</v>
      </c>
      <c r="B7433" s="202" t="s">
        <v>4959</v>
      </c>
      <c r="C7433" s="202" t="s">
        <v>4424</v>
      </c>
      <c r="D7433" s="369">
        <v>41.71</v>
      </c>
    </row>
    <row r="7434" spans="1:4" ht="13.5">
      <c r="A7434" s="202">
        <v>101365</v>
      </c>
      <c r="B7434" s="202" t="s">
        <v>4960</v>
      </c>
      <c r="C7434" s="202" t="s">
        <v>4424</v>
      </c>
      <c r="D7434" s="369">
        <v>36</v>
      </c>
    </row>
    <row r="7435" spans="1:4" ht="13.5">
      <c r="A7435" s="202">
        <v>101366</v>
      </c>
      <c r="B7435" s="202" t="s">
        <v>4961</v>
      </c>
      <c r="C7435" s="202" t="s">
        <v>4424</v>
      </c>
      <c r="D7435" s="369">
        <v>42.31</v>
      </c>
    </row>
    <row r="7436" spans="1:4" ht="13.5">
      <c r="A7436" s="202">
        <v>101367</v>
      </c>
      <c r="B7436" s="202" t="s">
        <v>4962</v>
      </c>
      <c r="C7436" s="202" t="s">
        <v>4424</v>
      </c>
      <c r="D7436" s="369">
        <v>36.04</v>
      </c>
    </row>
    <row r="7437" spans="1:4" ht="13.5">
      <c r="A7437" s="202">
        <v>101368</v>
      </c>
      <c r="B7437" s="202" t="s">
        <v>4963</v>
      </c>
      <c r="C7437" s="202" t="s">
        <v>4424</v>
      </c>
      <c r="D7437" s="369">
        <v>63.19</v>
      </c>
    </row>
    <row r="7438" spans="1:4" ht="13.5">
      <c r="A7438" s="202">
        <v>101369</v>
      </c>
      <c r="B7438" s="202" t="s">
        <v>4964</v>
      </c>
      <c r="C7438" s="202" t="s">
        <v>4424</v>
      </c>
      <c r="D7438" s="369">
        <v>72.92</v>
      </c>
    </row>
    <row r="7439" spans="1:4" ht="13.5">
      <c r="A7439" s="202">
        <v>101370</v>
      </c>
      <c r="B7439" s="202" t="s">
        <v>4965</v>
      </c>
      <c r="C7439" s="202" t="s">
        <v>4424</v>
      </c>
      <c r="D7439" s="369">
        <v>35.61</v>
      </c>
    </row>
    <row r="7440" spans="1:4" ht="13.5">
      <c r="A7440" s="202">
        <v>101371</v>
      </c>
      <c r="B7440" s="202" t="s">
        <v>4966</v>
      </c>
      <c r="C7440" s="202" t="s">
        <v>4424</v>
      </c>
      <c r="D7440" s="369">
        <v>34.24</v>
      </c>
    </row>
    <row r="7441" spans="1:4" ht="13.5">
      <c r="A7441" s="202">
        <v>101372</v>
      </c>
      <c r="B7441" s="202" t="s">
        <v>4967</v>
      </c>
      <c r="C7441" s="202" t="s">
        <v>4424</v>
      </c>
      <c r="D7441" s="369">
        <v>10</v>
      </c>
    </row>
    <row r="7442" spans="1:4" ht="13.5">
      <c r="A7442" s="202">
        <v>101374</v>
      </c>
      <c r="B7442" s="202" t="s">
        <v>4330</v>
      </c>
      <c r="C7442" s="202" t="s">
        <v>4424</v>
      </c>
      <c r="D7442" s="370">
        <v>4166.1499999999996</v>
      </c>
    </row>
    <row r="7443" spans="1:4" ht="13.5">
      <c r="A7443" s="202">
        <v>101375</v>
      </c>
      <c r="B7443" s="202" t="s">
        <v>4968</v>
      </c>
      <c r="C7443" s="202" t="s">
        <v>4424</v>
      </c>
      <c r="D7443" s="370">
        <v>4220.3</v>
      </c>
    </row>
    <row r="7444" spans="1:4" ht="13.5">
      <c r="A7444" s="202">
        <v>101376</v>
      </c>
      <c r="B7444" s="202" t="s">
        <v>4969</v>
      </c>
      <c r="C7444" s="202" t="s">
        <v>4424</v>
      </c>
      <c r="D7444" s="370">
        <v>3941.06</v>
      </c>
    </row>
    <row r="7445" spans="1:4" ht="13.5">
      <c r="A7445" s="202">
        <v>101377</v>
      </c>
      <c r="B7445" s="202" t="s">
        <v>4333</v>
      </c>
      <c r="C7445" s="202" t="s">
        <v>4424</v>
      </c>
      <c r="D7445" s="370">
        <v>3899.9</v>
      </c>
    </row>
    <row r="7446" spans="1:4" ht="13.5">
      <c r="A7446" s="202">
        <v>101378</v>
      </c>
      <c r="B7446" s="202" t="s">
        <v>4550</v>
      </c>
      <c r="C7446" s="202" t="s">
        <v>4424</v>
      </c>
      <c r="D7446" s="370">
        <v>4425.8599999999997</v>
      </c>
    </row>
    <row r="7447" spans="1:4" ht="13.5">
      <c r="A7447" s="202">
        <v>101379</v>
      </c>
      <c r="B7447" s="202" t="s">
        <v>4970</v>
      </c>
      <c r="C7447" s="202" t="s">
        <v>4424</v>
      </c>
      <c r="D7447" s="370">
        <v>4166.1499999999996</v>
      </c>
    </row>
    <row r="7448" spans="1:4" ht="13.5">
      <c r="A7448" s="202">
        <v>101380</v>
      </c>
      <c r="B7448" s="202" t="s">
        <v>4335</v>
      </c>
      <c r="C7448" s="202" t="s">
        <v>4424</v>
      </c>
      <c r="D7448" s="370">
        <v>3866.41</v>
      </c>
    </row>
    <row r="7449" spans="1:4" ht="13.5">
      <c r="A7449" s="202">
        <v>101381</v>
      </c>
      <c r="B7449" s="202" t="s">
        <v>4336</v>
      </c>
      <c r="C7449" s="202" t="s">
        <v>4424</v>
      </c>
      <c r="D7449" s="370">
        <v>4878.47</v>
      </c>
    </row>
    <row r="7450" spans="1:4" ht="13.5">
      <c r="A7450" s="202">
        <v>101382</v>
      </c>
      <c r="B7450" s="202" t="s">
        <v>4971</v>
      </c>
      <c r="C7450" s="202" t="s">
        <v>4424</v>
      </c>
      <c r="D7450" s="370">
        <v>4185.9399999999996</v>
      </c>
    </row>
    <row r="7451" spans="1:4" ht="13.5">
      <c r="A7451" s="202">
        <v>101383</v>
      </c>
      <c r="B7451" s="202" t="s">
        <v>4552</v>
      </c>
      <c r="C7451" s="202" t="s">
        <v>4424</v>
      </c>
      <c r="D7451" s="370">
        <v>3541.95</v>
      </c>
    </row>
    <row r="7452" spans="1:4" ht="13.5">
      <c r="A7452" s="202">
        <v>101384</v>
      </c>
      <c r="B7452" s="202" t="s">
        <v>4339</v>
      </c>
      <c r="C7452" s="202" t="s">
        <v>4424</v>
      </c>
      <c r="D7452" s="370">
        <v>4051.2</v>
      </c>
    </row>
    <row r="7453" spans="1:4" ht="13.5">
      <c r="A7453" s="202">
        <v>101385</v>
      </c>
      <c r="B7453" s="202" t="s">
        <v>4972</v>
      </c>
      <c r="C7453" s="202" t="s">
        <v>4424</v>
      </c>
      <c r="D7453" s="370">
        <v>6139.18</v>
      </c>
    </row>
    <row r="7454" spans="1:4" ht="13.5">
      <c r="A7454" s="202">
        <v>101386</v>
      </c>
      <c r="B7454" s="202" t="s">
        <v>4341</v>
      </c>
      <c r="C7454" s="202" t="s">
        <v>4424</v>
      </c>
      <c r="D7454" s="370">
        <v>3941.06</v>
      </c>
    </row>
    <row r="7455" spans="1:4" ht="13.5">
      <c r="A7455" s="202">
        <v>101387</v>
      </c>
      <c r="B7455" s="202" t="s">
        <v>4973</v>
      </c>
      <c r="C7455" s="202" t="s">
        <v>4424</v>
      </c>
      <c r="D7455" s="370">
        <v>4173.3599999999997</v>
      </c>
    </row>
    <row r="7456" spans="1:4" ht="13.5">
      <c r="A7456" s="202">
        <v>101388</v>
      </c>
      <c r="B7456" s="202" t="s">
        <v>4343</v>
      </c>
      <c r="C7456" s="202" t="s">
        <v>4424</v>
      </c>
      <c r="D7456" s="370">
        <v>3791.36</v>
      </c>
    </row>
    <row r="7457" spans="1:4" ht="13.5">
      <c r="A7457" s="202">
        <v>101389</v>
      </c>
      <c r="B7457" s="202" t="s">
        <v>4344</v>
      </c>
      <c r="C7457" s="202" t="s">
        <v>4424</v>
      </c>
      <c r="D7457" s="370">
        <v>2659.47</v>
      </c>
    </row>
    <row r="7458" spans="1:4" ht="13.5">
      <c r="A7458" s="202">
        <v>101390</v>
      </c>
      <c r="B7458" s="202" t="s">
        <v>4974</v>
      </c>
      <c r="C7458" s="202" t="s">
        <v>4424</v>
      </c>
      <c r="D7458" s="370">
        <v>7437.72</v>
      </c>
    </row>
    <row r="7459" spans="1:4" ht="13.5">
      <c r="A7459" s="202">
        <v>101391</v>
      </c>
      <c r="B7459" s="202" t="s">
        <v>4975</v>
      </c>
      <c r="C7459" s="202" t="s">
        <v>4424</v>
      </c>
      <c r="D7459" s="370">
        <v>4888.01</v>
      </c>
    </row>
    <row r="7460" spans="1:4" ht="13.5">
      <c r="A7460" s="202">
        <v>101392</v>
      </c>
      <c r="B7460" s="202" t="s">
        <v>4976</v>
      </c>
      <c r="C7460" s="202" t="s">
        <v>4424</v>
      </c>
      <c r="D7460" s="370">
        <v>4705.2</v>
      </c>
    </row>
    <row r="7461" spans="1:4" ht="13.5">
      <c r="A7461" s="202">
        <v>101394</v>
      </c>
      <c r="B7461" s="202" t="s">
        <v>4349</v>
      </c>
      <c r="C7461" s="202" t="s">
        <v>4424</v>
      </c>
      <c r="D7461" s="370">
        <v>4338</v>
      </c>
    </row>
    <row r="7462" spans="1:4" ht="13.5">
      <c r="A7462" s="202">
        <v>101395</v>
      </c>
      <c r="B7462" s="202" t="s">
        <v>4977</v>
      </c>
      <c r="C7462" s="202" t="s">
        <v>4424</v>
      </c>
      <c r="D7462" s="370">
        <v>4140.09</v>
      </c>
    </row>
    <row r="7463" spans="1:4" ht="13.5">
      <c r="A7463" s="202">
        <v>101396</v>
      </c>
      <c r="B7463" s="202" t="s">
        <v>4978</v>
      </c>
      <c r="C7463" s="202" t="s">
        <v>4424</v>
      </c>
      <c r="D7463" s="370">
        <v>5280.56</v>
      </c>
    </row>
    <row r="7464" spans="1:4" ht="13.5">
      <c r="A7464" s="202">
        <v>101397</v>
      </c>
      <c r="B7464" s="202" t="s">
        <v>4351</v>
      </c>
      <c r="C7464" s="202" t="s">
        <v>4424</v>
      </c>
      <c r="D7464" s="370">
        <v>5270.48</v>
      </c>
    </row>
    <row r="7465" spans="1:4" ht="13.5">
      <c r="A7465" s="202">
        <v>101398</v>
      </c>
      <c r="B7465" s="202" t="s">
        <v>4979</v>
      </c>
      <c r="C7465" s="202" t="s">
        <v>4424</v>
      </c>
      <c r="D7465" s="370">
        <v>3599.76</v>
      </c>
    </row>
    <row r="7466" spans="1:4" ht="13.5">
      <c r="A7466" s="202">
        <v>101399</v>
      </c>
      <c r="B7466" s="202" t="s">
        <v>4353</v>
      </c>
      <c r="C7466" s="202" t="s">
        <v>4424</v>
      </c>
      <c r="D7466" s="370">
        <v>5529.39</v>
      </c>
    </row>
    <row r="7467" spans="1:4" ht="13.5">
      <c r="A7467" s="202">
        <v>101400</v>
      </c>
      <c r="B7467" s="202" t="s">
        <v>4980</v>
      </c>
      <c r="C7467" s="202" t="s">
        <v>4424</v>
      </c>
      <c r="D7467" s="370">
        <v>5407.73</v>
      </c>
    </row>
    <row r="7468" spans="1:4" ht="13.5">
      <c r="A7468" s="202">
        <v>101401</v>
      </c>
      <c r="B7468" s="202" t="s">
        <v>4355</v>
      </c>
      <c r="C7468" s="202" t="s">
        <v>4424</v>
      </c>
      <c r="D7468" s="370">
        <v>6138.07</v>
      </c>
    </row>
    <row r="7469" spans="1:4" ht="13.5">
      <c r="A7469" s="202">
        <v>101402</v>
      </c>
      <c r="B7469" s="202" t="s">
        <v>4356</v>
      </c>
      <c r="C7469" s="202" t="s">
        <v>4424</v>
      </c>
      <c r="D7469" s="370">
        <v>4586.12</v>
      </c>
    </row>
    <row r="7470" spans="1:4" ht="13.5">
      <c r="A7470" s="202">
        <v>101407</v>
      </c>
      <c r="B7470" s="202" t="s">
        <v>4357</v>
      </c>
      <c r="C7470" s="202" t="s">
        <v>4424</v>
      </c>
      <c r="D7470" s="370">
        <v>3868.11</v>
      </c>
    </row>
    <row r="7471" spans="1:4" ht="13.5">
      <c r="A7471" s="202">
        <v>101408</v>
      </c>
      <c r="B7471" s="202" t="s">
        <v>4358</v>
      </c>
      <c r="C7471" s="202" t="s">
        <v>4424</v>
      </c>
      <c r="D7471" s="370">
        <v>4606.7700000000004</v>
      </c>
    </row>
    <row r="7472" spans="1:4" ht="13.5">
      <c r="A7472" s="202">
        <v>101409</v>
      </c>
      <c r="B7472" s="202" t="s">
        <v>4981</v>
      </c>
      <c r="C7472" s="202" t="s">
        <v>4424</v>
      </c>
      <c r="D7472" s="370">
        <v>5779.45</v>
      </c>
    </row>
    <row r="7473" spans="1:4" ht="13.5">
      <c r="A7473" s="202">
        <v>101410</v>
      </c>
      <c r="B7473" s="202" t="s">
        <v>4406</v>
      </c>
      <c r="C7473" s="202" t="s">
        <v>4424</v>
      </c>
      <c r="D7473" s="370">
        <v>4141.58</v>
      </c>
    </row>
    <row r="7474" spans="1:4" ht="13.5">
      <c r="A7474" s="202">
        <v>101411</v>
      </c>
      <c r="B7474" s="202" t="s">
        <v>4982</v>
      </c>
      <c r="C7474" s="202" t="s">
        <v>4424</v>
      </c>
      <c r="D7474" s="370">
        <v>4024.98</v>
      </c>
    </row>
    <row r="7475" spans="1:4" ht="13.5">
      <c r="A7475" s="202">
        <v>101412</v>
      </c>
      <c r="B7475" s="202" t="s">
        <v>4983</v>
      </c>
      <c r="C7475" s="202" t="s">
        <v>4424</v>
      </c>
      <c r="D7475" s="370">
        <v>5377.95</v>
      </c>
    </row>
    <row r="7476" spans="1:4" ht="13.5">
      <c r="A7476" s="202">
        <v>101413</v>
      </c>
      <c r="B7476" s="202" t="s">
        <v>4360</v>
      </c>
      <c r="C7476" s="202" t="s">
        <v>4424</v>
      </c>
      <c r="D7476" s="370">
        <v>5190</v>
      </c>
    </row>
    <row r="7477" spans="1:4" ht="13.5">
      <c r="A7477" s="202">
        <v>101414</v>
      </c>
      <c r="B7477" s="202" t="s">
        <v>4984</v>
      </c>
      <c r="C7477" s="202" t="s">
        <v>4424</v>
      </c>
      <c r="D7477" s="370">
        <v>4914.54</v>
      </c>
    </row>
    <row r="7478" spans="1:4" ht="13.5">
      <c r="A7478" s="202">
        <v>101415</v>
      </c>
      <c r="B7478" s="202" t="s">
        <v>4985</v>
      </c>
      <c r="C7478" s="202" t="s">
        <v>4424</v>
      </c>
      <c r="D7478" s="370">
        <v>6415.64</v>
      </c>
    </row>
    <row r="7479" spans="1:4" ht="13.5">
      <c r="A7479" s="202">
        <v>101416</v>
      </c>
      <c r="B7479" s="202" t="s">
        <v>4554</v>
      </c>
      <c r="C7479" s="202" t="s">
        <v>4424</v>
      </c>
      <c r="D7479" s="370">
        <v>4874.2299999999996</v>
      </c>
    </row>
    <row r="7480" spans="1:4" ht="13.5">
      <c r="A7480" s="202">
        <v>101417</v>
      </c>
      <c r="B7480" s="202" t="s">
        <v>4986</v>
      </c>
      <c r="C7480" s="202" t="s">
        <v>4424</v>
      </c>
      <c r="D7480" s="370">
        <v>5269.97</v>
      </c>
    </row>
    <row r="7481" spans="1:4" ht="13.5">
      <c r="A7481" s="202">
        <v>101418</v>
      </c>
      <c r="B7481" s="202" t="s">
        <v>4987</v>
      </c>
      <c r="C7481" s="202" t="s">
        <v>4424</v>
      </c>
      <c r="D7481" s="370">
        <v>5092.5200000000004</v>
      </c>
    </row>
    <row r="7482" spans="1:4" ht="13.5">
      <c r="A7482" s="202">
        <v>101419</v>
      </c>
      <c r="B7482" s="202" t="s">
        <v>4988</v>
      </c>
      <c r="C7482" s="202" t="s">
        <v>4424</v>
      </c>
      <c r="D7482" s="370">
        <v>6636.77</v>
      </c>
    </row>
    <row r="7483" spans="1:4" ht="13.5">
      <c r="A7483" s="202">
        <v>101420</v>
      </c>
      <c r="B7483" s="202" t="s">
        <v>4989</v>
      </c>
      <c r="C7483" s="202" t="s">
        <v>4424</v>
      </c>
      <c r="D7483" s="370">
        <v>4746.78</v>
      </c>
    </row>
    <row r="7484" spans="1:4" ht="13.5">
      <c r="A7484" s="202">
        <v>101421</v>
      </c>
      <c r="B7484" s="202" t="s">
        <v>4990</v>
      </c>
      <c r="C7484" s="202" t="s">
        <v>4424</v>
      </c>
      <c r="D7484" s="370">
        <v>5467.52</v>
      </c>
    </row>
    <row r="7485" spans="1:4" ht="13.5">
      <c r="A7485" s="202">
        <v>101422</v>
      </c>
      <c r="B7485" s="202" t="s">
        <v>4991</v>
      </c>
      <c r="C7485" s="202" t="s">
        <v>4424</v>
      </c>
      <c r="D7485" s="370">
        <v>4020.38</v>
      </c>
    </row>
    <row r="7486" spans="1:4" ht="13.5">
      <c r="A7486" s="202">
        <v>101424</v>
      </c>
      <c r="B7486" s="202" t="s">
        <v>4992</v>
      </c>
      <c r="C7486" s="202" t="s">
        <v>4424</v>
      </c>
      <c r="D7486" s="370">
        <v>4940.25</v>
      </c>
    </row>
    <row r="7487" spans="1:4" ht="13.5">
      <c r="A7487" s="202">
        <v>101425</v>
      </c>
      <c r="B7487" s="202" t="s">
        <v>4993</v>
      </c>
      <c r="C7487" s="202" t="s">
        <v>4424</v>
      </c>
      <c r="D7487" s="370">
        <v>3217.8</v>
      </c>
    </row>
    <row r="7488" spans="1:4" ht="13.5">
      <c r="A7488" s="202">
        <v>101426</v>
      </c>
      <c r="B7488" s="202" t="s">
        <v>4994</v>
      </c>
      <c r="C7488" s="202" t="s">
        <v>4424</v>
      </c>
      <c r="D7488" s="370">
        <v>5632.19</v>
      </c>
    </row>
    <row r="7489" spans="1:4" ht="13.5">
      <c r="A7489" s="202">
        <v>101427</v>
      </c>
      <c r="B7489" s="202" t="s">
        <v>4371</v>
      </c>
      <c r="C7489" s="202" t="s">
        <v>4424</v>
      </c>
      <c r="D7489" s="370">
        <v>5328.71</v>
      </c>
    </row>
    <row r="7490" spans="1:4" ht="13.5">
      <c r="A7490" s="202">
        <v>101428</v>
      </c>
      <c r="B7490" s="202" t="s">
        <v>4995</v>
      </c>
      <c r="C7490" s="202" t="s">
        <v>4424</v>
      </c>
      <c r="D7490" s="370">
        <v>4712.0200000000004</v>
      </c>
    </row>
    <row r="7491" spans="1:4" ht="13.5">
      <c r="A7491" s="202">
        <v>101429</v>
      </c>
      <c r="B7491" s="202" t="s">
        <v>4996</v>
      </c>
      <c r="C7491" s="202" t="s">
        <v>4424</v>
      </c>
      <c r="D7491" s="370">
        <v>3663.96</v>
      </c>
    </row>
    <row r="7492" spans="1:4" ht="13.5">
      <c r="A7492" s="202">
        <v>101430</v>
      </c>
      <c r="B7492" s="202" t="s">
        <v>4997</v>
      </c>
      <c r="C7492" s="202" t="s">
        <v>4424</v>
      </c>
      <c r="D7492" s="370">
        <v>5328.71</v>
      </c>
    </row>
    <row r="7493" spans="1:4" ht="13.5">
      <c r="A7493" s="202">
        <v>101431</v>
      </c>
      <c r="B7493" s="202" t="s">
        <v>4374</v>
      </c>
      <c r="C7493" s="202" t="s">
        <v>4424</v>
      </c>
      <c r="D7493" s="370">
        <v>5745.31</v>
      </c>
    </row>
    <row r="7494" spans="1:4" ht="13.5">
      <c r="A7494" s="202">
        <v>101432</v>
      </c>
      <c r="B7494" s="202" t="s">
        <v>4998</v>
      </c>
      <c r="C7494" s="202" t="s">
        <v>4424</v>
      </c>
      <c r="D7494" s="370">
        <v>4639.91</v>
      </c>
    </row>
    <row r="7495" spans="1:4" ht="13.5">
      <c r="A7495" s="202">
        <v>101433</v>
      </c>
      <c r="B7495" s="202" t="s">
        <v>4376</v>
      </c>
      <c r="C7495" s="202" t="s">
        <v>4424</v>
      </c>
      <c r="D7495" s="370">
        <v>7327.37</v>
      </c>
    </row>
    <row r="7496" spans="1:4" ht="13.5">
      <c r="A7496" s="202">
        <v>101434</v>
      </c>
      <c r="B7496" s="202" t="s">
        <v>4999</v>
      </c>
      <c r="C7496" s="202" t="s">
        <v>4424</v>
      </c>
      <c r="D7496" s="370">
        <v>3852.85</v>
      </c>
    </row>
    <row r="7497" spans="1:4" ht="13.5">
      <c r="A7497" s="202">
        <v>101435</v>
      </c>
      <c r="B7497" s="202" t="s">
        <v>5000</v>
      </c>
      <c r="C7497" s="202" t="s">
        <v>4424</v>
      </c>
      <c r="D7497" s="370">
        <v>5945.32</v>
      </c>
    </row>
    <row r="7498" spans="1:4" ht="13.5">
      <c r="A7498" s="202">
        <v>101436</v>
      </c>
      <c r="B7498" s="202" t="s">
        <v>4378</v>
      </c>
      <c r="C7498" s="202" t="s">
        <v>4424</v>
      </c>
      <c r="D7498" s="370">
        <v>4259.0600000000004</v>
      </c>
    </row>
    <row r="7499" spans="1:4" ht="13.5">
      <c r="A7499" s="202">
        <v>101437</v>
      </c>
      <c r="B7499" s="202" t="s">
        <v>5001</v>
      </c>
      <c r="C7499" s="202" t="s">
        <v>4424</v>
      </c>
      <c r="D7499" s="370">
        <v>6757.57</v>
      </c>
    </row>
    <row r="7500" spans="1:4" ht="13.5">
      <c r="A7500" s="202">
        <v>101438</v>
      </c>
      <c r="B7500" s="202" t="s">
        <v>4380</v>
      </c>
      <c r="C7500" s="202" t="s">
        <v>4424</v>
      </c>
      <c r="D7500" s="370">
        <v>6757.57</v>
      </c>
    </row>
    <row r="7501" spans="1:4" ht="13.5">
      <c r="A7501" s="202">
        <v>101439</v>
      </c>
      <c r="B7501" s="202" t="s">
        <v>4381</v>
      </c>
      <c r="C7501" s="202" t="s">
        <v>4424</v>
      </c>
      <c r="D7501" s="370">
        <v>5328.71</v>
      </c>
    </row>
    <row r="7502" spans="1:4" ht="13.5">
      <c r="A7502" s="202">
        <v>101440</v>
      </c>
      <c r="B7502" s="202" t="s">
        <v>5002</v>
      </c>
      <c r="C7502" s="202" t="s">
        <v>4424</v>
      </c>
      <c r="D7502" s="370">
        <v>5328.71</v>
      </c>
    </row>
    <row r="7503" spans="1:4" ht="13.5">
      <c r="A7503" s="202">
        <v>101441</v>
      </c>
      <c r="B7503" s="202" t="s">
        <v>4383</v>
      </c>
      <c r="C7503" s="202" t="s">
        <v>4424</v>
      </c>
      <c r="D7503" s="370">
        <v>4558.53</v>
      </c>
    </row>
    <row r="7504" spans="1:4" ht="13.5">
      <c r="A7504" s="202">
        <v>101443</v>
      </c>
      <c r="B7504" s="202" t="s">
        <v>4384</v>
      </c>
      <c r="C7504" s="202" t="s">
        <v>4424</v>
      </c>
      <c r="D7504" s="370">
        <v>6757.57</v>
      </c>
    </row>
    <row r="7505" spans="1:4" ht="13.5">
      <c r="A7505" s="202">
        <v>101444</v>
      </c>
      <c r="B7505" s="202" t="s">
        <v>4387</v>
      </c>
      <c r="C7505" s="202" t="s">
        <v>4424</v>
      </c>
      <c r="D7505" s="370">
        <v>4888.01</v>
      </c>
    </row>
    <row r="7506" spans="1:4" ht="13.5">
      <c r="A7506" s="202">
        <v>101445</v>
      </c>
      <c r="B7506" s="202" t="s">
        <v>4388</v>
      </c>
      <c r="C7506" s="202" t="s">
        <v>4424</v>
      </c>
      <c r="D7506" s="370">
        <v>4905.47</v>
      </c>
    </row>
    <row r="7507" spans="1:4" ht="13.5">
      <c r="A7507" s="202">
        <v>101446</v>
      </c>
      <c r="B7507" s="202" t="s">
        <v>4389</v>
      </c>
      <c r="C7507" s="202" t="s">
        <v>4424</v>
      </c>
      <c r="D7507" s="370">
        <v>5524.08</v>
      </c>
    </row>
    <row r="7508" spans="1:4" ht="13.5">
      <c r="A7508" s="202">
        <v>101447</v>
      </c>
      <c r="B7508" s="202" t="s">
        <v>4390</v>
      </c>
      <c r="C7508" s="202" t="s">
        <v>4424</v>
      </c>
      <c r="D7508" s="370">
        <v>5216</v>
      </c>
    </row>
    <row r="7509" spans="1:4" ht="13.5">
      <c r="A7509" s="202">
        <v>101448</v>
      </c>
      <c r="B7509" s="202" t="s">
        <v>4391</v>
      </c>
      <c r="C7509" s="202" t="s">
        <v>4424</v>
      </c>
      <c r="D7509" s="370">
        <v>5524.08</v>
      </c>
    </row>
    <row r="7510" spans="1:4" ht="13.5">
      <c r="A7510" s="202">
        <v>101449</v>
      </c>
      <c r="B7510" s="202" t="s">
        <v>5003</v>
      </c>
      <c r="C7510" s="202" t="s">
        <v>4424</v>
      </c>
      <c r="D7510" s="370">
        <v>4461.0600000000004</v>
      </c>
    </row>
    <row r="7511" spans="1:4" ht="13.5">
      <c r="A7511" s="202">
        <v>101451</v>
      </c>
      <c r="B7511" s="202" t="s">
        <v>4394</v>
      </c>
      <c r="C7511" s="202" t="s">
        <v>4424</v>
      </c>
      <c r="D7511" s="370">
        <v>5512.16</v>
      </c>
    </row>
    <row r="7512" spans="1:4" ht="13.5">
      <c r="A7512" s="202">
        <v>101452</v>
      </c>
      <c r="B7512" s="202" t="s">
        <v>5004</v>
      </c>
      <c r="C7512" s="202" t="s">
        <v>4424</v>
      </c>
      <c r="D7512" s="370">
        <v>3810.38</v>
      </c>
    </row>
    <row r="7513" spans="1:4" ht="13.5">
      <c r="A7513" s="202">
        <v>101453</v>
      </c>
      <c r="B7513" s="202" t="s">
        <v>4396</v>
      </c>
      <c r="C7513" s="202" t="s">
        <v>4424</v>
      </c>
      <c r="D7513" s="370">
        <v>5458.7</v>
      </c>
    </row>
    <row r="7514" spans="1:4" ht="13.5">
      <c r="A7514" s="202">
        <v>101454</v>
      </c>
      <c r="B7514" s="202" t="s">
        <v>5005</v>
      </c>
      <c r="C7514" s="202" t="s">
        <v>4424</v>
      </c>
      <c r="D7514" s="370">
        <v>6157.18</v>
      </c>
    </row>
    <row r="7515" spans="1:4" ht="13.5">
      <c r="A7515" s="202">
        <v>101455</v>
      </c>
      <c r="B7515" s="202" t="s">
        <v>4398</v>
      </c>
      <c r="C7515" s="202" t="s">
        <v>4424</v>
      </c>
      <c r="D7515" s="370">
        <v>5270.48</v>
      </c>
    </row>
    <row r="7516" spans="1:4" ht="13.5">
      <c r="A7516" s="202">
        <v>101456</v>
      </c>
      <c r="B7516" s="202" t="s">
        <v>5006</v>
      </c>
      <c r="C7516" s="202" t="s">
        <v>4424</v>
      </c>
      <c r="D7516" s="370">
        <v>10061.69</v>
      </c>
    </row>
    <row r="7517" spans="1:4" ht="13.5">
      <c r="A7517" s="202">
        <v>101457</v>
      </c>
      <c r="B7517" s="202" t="s">
        <v>5007</v>
      </c>
      <c r="C7517" s="202" t="s">
        <v>4424</v>
      </c>
      <c r="D7517" s="370">
        <v>9163.75</v>
      </c>
    </row>
    <row r="7518" spans="1:4" ht="13.5">
      <c r="A7518" s="202">
        <v>101458</v>
      </c>
      <c r="B7518" s="202" t="s">
        <v>5008</v>
      </c>
      <c r="C7518" s="202" t="s">
        <v>4424</v>
      </c>
      <c r="D7518" s="370">
        <v>5223.0200000000004</v>
      </c>
    </row>
    <row r="7519" spans="1:4" ht="13.5">
      <c r="A7519" s="202">
        <v>101459</v>
      </c>
      <c r="B7519" s="202" t="s">
        <v>4403</v>
      </c>
      <c r="C7519" s="202" t="s">
        <v>4424</v>
      </c>
      <c r="D7519" s="370">
        <v>4282.7299999999996</v>
      </c>
    </row>
    <row r="7520" spans="1:4" ht="13.5">
      <c r="A7520" s="202">
        <v>101460</v>
      </c>
      <c r="B7520" s="202" t="s">
        <v>4541</v>
      </c>
      <c r="C7520" s="202" t="s">
        <v>4424</v>
      </c>
      <c r="D7520" s="370">
        <v>3776.17</v>
      </c>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sheetPr>
  <dimension ref="A1:E5234"/>
  <sheetViews>
    <sheetView zoomScale="70" zoomScaleNormal="70" workbookViewId="0">
      <pane ySplit="2" topLeftCell="A3" activePane="bottomLeft" state="frozen"/>
      <selection pane="bottomLeft" activeCell="E3" sqref="E3:E5018"/>
    </sheetView>
  </sheetViews>
  <sheetFormatPr defaultColWidth="0" defaultRowHeight="11.25"/>
  <cols>
    <col min="1" max="1" width="20.625" style="300" customWidth="1"/>
    <col min="2" max="2" width="77.25" style="151" customWidth="1"/>
    <col min="3" max="4" width="5.625" style="150" customWidth="1"/>
    <col min="5" max="5" width="15.625" style="153" customWidth="1"/>
    <col min="6" max="16384" width="9" style="12" hidden="1"/>
  </cols>
  <sheetData>
    <row r="1" spans="1:5" ht="21" customHeight="1">
      <c r="A1" s="298" t="s">
        <v>1854</v>
      </c>
      <c r="B1" s="148">
        <v>45200</v>
      </c>
      <c r="C1" s="405" t="s">
        <v>1837</v>
      </c>
      <c r="D1" s="405"/>
      <c r="E1" s="405"/>
    </row>
    <row r="2" spans="1:5" ht="21" customHeight="1">
      <c r="A2" s="299" t="s">
        <v>2016</v>
      </c>
      <c r="B2" s="149" t="s">
        <v>944</v>
      </c>
      <c r="C2" s="149" t="s">
        <v>20</v>
      </c>
      <c r="D2" s="149" t="s">
        <v>5838</v>
      </c>
      <c r="E2" s="149" t="s">
        <v>2008</v>
      </c>
    </row>
    <row r="3" spans="1:5" ht="14.25">
      <c r="A3">
        <v>38605</v>
      </c>
      <c r="B3" t="s">
        <v>12972</v>
      </c>
      <c r="C3" t="s">
        <v>2017</v>
      </c>
      <c r="D3" t="s">
        <v>2018</v>
      </c>
      <c r="E3" s="297">
        <v>68.59</v>
      </c>
    </row>
    <row r="4" spans="1:5" ht="14.25">
      <c r="A4">
        <v>11270</v>
      </c>
      <c r="B4" t="s">
        <v>12973</v>
      </c>
      <c r="C4" t="s">
        <v>2017</v>
      </c>
      <c r="D4" t="s">
        <v>2020</v>
      </c>
      <c r="E4" s="297">
        <v>2.91</v>
      </c>
    </row>
    <row r="5" spans="1:5" ht="14.25">
      <c r="A5">
        <v>412</v>
      </c>
      <c r="B5" t="s">
        <v>12974</v>
      </c>
      <c r="C5" t="s">
        <v>2017</v>
      </c>
      <c r="D5" t="s">
        <v>2018</v>
      </c>
      <c r="E5" s="297">
        <v>1.18</v>
      </c>
    </row>
    <row r="6" spans="1:5" ht="14.25">
      <c r="A6">
        <v>414</v>
      </c>
      <c r="B6" t="s">
        <v>12975</v>
      </c>
      <c r="C6" t="s">
        <v>2017</v>
      </c>
      <c r="D6" t="s">
        <v>2018</v>
      </c>
      <c r="E6" s="297">
        <v>7.0000000000000007E-2</v>
      </c>
    </row>
    <row r="7" spans="1:5" ht="14.25">
      <c r="A7">
        <v>410</v>
      </c>
      <c r="B7" t="s">
        <v>12976</v>
      </c>
      <c r="C7" t="s">
        <v>2017</v>
      </c>
      <c r="D7" t="s">
        <v>2018</v>
      </c>
      <c r="E7" s="297">
        <v>0.18</v>
      </c>
    </row>
    <row r="8" spans="1:5" ht="14.25">
      <c r="A8">
        <v>411</v>
      </c>
      <c r="B8" t="s">
        <v>12977</v>
      </c>
      <c r="C8" t="s">
        <v>2017</v>
      </c>
      <c r="D8" t="s">
        <v>2022</v>
      </c>
      <c r="E8" s="297">
        <v>0.23</v>
      </c>
    </row>
    <row r="9" spans="1:5" ht="14.25">
      <c r="A9">
        <v>408</v>
      </c>
      <c r="B9" t="s">
        <v>12978</v>
      </c>
      <c r="C9" t="s">
        <v>2017</v>
      </c>
      <c r="D9" t="s">
        <v>2018</v>
      </c>
      <c r="E9" s="297">
        <v>1.1399999999999999</v>
      </c>
    </row>
    <row r="10" spans="1:5" ht="14.25">
      <c r="A10">
        <v>39131</v>
      </c>
      <c r="B10" t="s">
        <v>12979</v>
      </c>
      <c r="C10" t="s">
        <v>2017</v>
      </c>
      <c r="D10" t="s">
        <v>2018</v>
      </c>
      <c r="E10" s="297">
        <v>3.71</v>
      </c>
    </row>
    <row r="11" spans="1:5" ht="14.25">
      <c r="A11">
        <v>394</v>
      </c>
      <c r="B11" t="s">
        <v>12980</v>
      </c>
      <c r="C11" t="s">
        <v>2017</v>
      </c>
      <c r="D11" t="s">
        <v>2018</v>
      </c>
      <c r="E11" s="297">
        <v>3.75</v>
      </c>
    </row>
    <row r="12" spans="1:5" ht="14.25">
      <c r="A12">
        <v>39130</v>
      </c>
      <c r="B12" t="s">
        <v>12981</v>
      </c>
      <c r="C12" t="s">
        <v>2017</v>
      </c>
      <c r="D12" t="s">
        <v>2018</v>
      </c>
      <c r="E12" s="297">
        <v>3.38</v>
      </c>
    </row>
    <row r="13" spans="1:5" ht="14.25">
      <c r="A13">
        <v>395</v>
      </c>
      <c r="B13" t="s">
        <v>12982</v>
      </c>
      <c r="C13" t="s">
        <v>2017</v>
      </c>
      <c r="D13" t="s">
        <v>2018</v>
      </c>
      <c r="E13" s="297">
        <v>3.61</v>
      </c>
    </row>
    <row r="14" spans="1:5" ht="14.25">
      <c r="A14">
        <v>39127</v>
      </c>
      <c r="B14" t="s">
        <v>12983</v>
      </c>
      <c r="C14" t="s">
        <v>2017</v>
      </c>
      <c r="D14" t="s">
        <v>2018</v>
      </c>
      <c r="E14" s="297">
        <v>1.78</v>
      </c>
    </row>
    <row r="15" spans="1:5" ht="14.25">
      <c r="A15">
        <v>392</v>
      </c>
      <c r="B15" t="s">
        <v>12984</v>
      </c>
      <c r="C15" t="s">
        <v>2017</v>
      </c>
      <c r="D15" t="s">
        <v>2018</v>
      </c>
      <c r="E15" s="297">
        <v>1.83</v>
      </c>
    </row>
    <row r="16" spans="1:5" ht="14.25">
      <c r="A16">
        <v>39129</v>
      </c>
      <c r="B16" t="s">
        <v>12985</v>
      </c>
      <c r="C16" t="s">
        <v>2017</v>
      </c>
      <c r="D16" t="s">
        <v>2018</v>
      </c>
      <c r="E16" s="297">
        <v>2.08</v>
      </c>
    </row>
    <row r="17" spans="1:5" ht="14.25">
      <c r="A17">
        <v>393</v>
      </c>
      <c r="B17" t="s">
        <v>12986</v>
      </c>
      <c r="C17" t="s">
        <v>2017</v>
      </c>
      <c r="D17" t="s">
        <v>2022</v>
      </c>
      <c r="E17" s="297">
        <v>2.1800000000000002</v>
      </c>
    </row>
    <row r="18" spans="1:5" ht="14.25">
      <c r="A18">
        <v>39133</v>
      </c>
      <c r="B18" t="s">
        <v>12987</v>
      </c>
      <c r="C18" t="s">
        <v>2017</v>
      </c>
      <c r="D18" t="s">
        <v>2018</v>
      </c>
      <c r="E18" s="297">
        <v>4.87</v>
      </c>
    </row>
    <row r="19" spans="1:5" ht="14.25">
      <c r="A19">
        <v>397</v>
      </c>
      <c r="B19" t="s">
        <v>12988</v>
      </c>
      <c r="C19" t="s">
        <v>2017</v>
      </c>
      <c r="D19" t="s">
        <v>2018</v>
      </c>
      <c r="E19" s="297">
        <v>5.38</v>
      </c>
    </row>
    <row r="20" spans="1:5" ht="14.25">
      <c r="A20">
        <v>39132</v>
      </c>
      <c r="B20" t="s">
        <v>12989</v>
      </c>
      <c r="C20" t="s">
        <v>2017</v>
      </c>
      <c r="D20" t="s">
        <v>2018</v>
      </c>
      <c r="E20" s="297">
        <v>3.89</v>
      </c>
    </row>
    <row r="21" spans="1:5" ht="14.25">
      <c r="A21">
        <v>396</v>
      </c>
      <c r="B21" t="s">
        <v>12990</v>
      </c>
      <c r="C21" t="s">
        <v>2017</v>
      </c>
      <c r="D21" t="s">
        <v>2018</v>
      </c>
      <c r="E21" s="297">
        <v>4.17</v>
      </c>
    </row>
    <row r="22" spans="1:5" ht="14.25">
      <c r="A22">
        <v>39135</v>
      </c>
      <c r="B22" t="s">
        <v>12991</v>
      </c>
      <c r="C22" t="s">
        <v>2017</v>
      </c>
      <c r="D22" t="s">
        <v>2018</v>
      </c>
      <c r="E22" s="297">
        <v>7.79</v>
      </c>
    </row>
    <row r="23" spans="1:5" ht="14.25">
      <c r="A23">
        <v>39128</v>
      </c>
      <c r="B23" t="s">
        <v>12992</v>
      </c>
      <c r="C23" t="s">
        <v>2017</v>
      </c>
      <c r="D23" t="s">
        <v>2018</v>
      </c>
      <c r="E23" s="297">
        <v>1.94</v>
      </c>
    </row>
    <row r="24" spans="1:5" ht="14.25">
      <c r="A24">
        <v>400</v>
      </c>
      <c r="B24" t="s">
        <v>12993</v>
      </c>
      <c r="C24" t="s">
        <v>2017</v>
      </c>
      <c r="D24" t="s">
        <v>2018</v>
      </c>
      <c r="E24" s="297">
        <v>1.9</v>
      </c>
    </row>
    <row r="25" spans="1:5" ht="14.25">
      <c r="A25">
        <v>39125</v>
      </c>
      <c r="B25" t="s">
        <v>12994</v>
      </c>
      <c r="C25" t="s">
        <v>2017</v>
      </c>
      <c r="D25" t="s">
        <v>2018</v>
      </c>
      <c r="E25" s="297">
        <v>1.94</v>
      </c>
    </row>
    <row r="26" spans="1:5" ht="14.25">
      <c r="A26">
        <v>39134</v>
      </c>
      <c r="B26" t="s">
        <v>12995</v>
      </c>
      <c r="C26" t="s">
        <v>2017</v>
      </c>
      <c r="D26" t="s">
        <v>2018</v>
      </c>
      <c r="E26" s="297">
        <v>6.49</v>
      </c>
    </row>
    <row r="27" spans="1:5" ht="14.25">
      <c r="A27">
        <v>398</v>
      </c>
      <c r="B27" t="s">
        <v>12996</v>
      </c>
      <c r="C27" t="s">
        <v>2017</v>
      </c>
      <c r="D27" t="s">
        <v>2018</v>
      </c>
      <c r="E27" s="297">
        <v>5.98</v>
      </c>
    </row>
    <row r="28" spans="1:5" ht="14.25">
      <c r="A28">
        <v>39126</v>
      </c>
      <c r="B28" t="s">
        <v>12997</v>
      </c>
      <c r="C28" t="s">
        <v>2017</v>
      </c>
      <c r="D28" t="s">
        <v>2018</v>
      </c>
      <c r="E28" s="297">
        <v>8.76</v>
      </c>
    </row>
    <row r="29" spans="1:5" ht="14.25">
      <c r="A29">
        <v>399</v>
      </c>
      <c r="B29" t="s">
        <v>12998</v>
      </c>
      <c r="C29" t="s">
        <v>2017</v>
      </c>
      <c r="D29" t="s">
        <v>2018</v>
      </c>
      <c r="E29" s="297">
        <v>7.72</v>
      </c>
    </row>
    <row r="30" spans="1:5" ht="14.25">
      <c r="A30">
        <v>39158</v>
      </c>
      <c r="B30" t="s">
        <v>12999</v>
      </c>
      <c r="C30" t="s">
        <v>2017</v>
      </c>
      <c r="D30" t="s">
        <v>2018</v>
      </c>
      <c r="E30" s="297">
        <v>20.73</v>
      </c>
    </row>
    <row r="31" spans="1:5" ht="14.25">
      <c r="A31">
        <v>39141</v>
      </c>
      <c r="B31" t="s">
        <v>13000</v>
      </c>
      <c r="C31" t="s">
        <v>2017</v>
      </c>
      <c r="D31" t="s">
        <v>2018</v>
      </c>
      <c r="E31" s="297">
        <v>1.5</v>
      </c>
    </row>
    <row r="32" spans="1:5" ht="14.25">
      <c r="A32">
        <v>39140</v>
      </c>
      <c r="B32" t="s">
        <v>13001</v>
      </c>
      <c r="C32" t="s">
        <v>2017</v>
      </c>
      <c r="D32" t="s">
        <v>2018</v>
      </c>
      <c r="E32" s="297">
        <v>1.36</v>
      </c>
    </row>
    <row r="33" spans="1:5" ht="14.25">
      <c r="A33">
        <v>39137</v>
      </c>
      <c r="B33" t="s">
        <v>13002</v>
      </c>
      <c r="C33" t="s">
        <v>2017</v>
      </c>
      <c r="D33" t="s">
        <v>2018</v>
      </c>
      <c r="E33" s="297">
        <v>0.78</v>
      </c>
    </row>
    <row r="34" spans="1:5" ht="14.25">
      <c r="A34">
        <v>39139</v>
      </c>
      <c r="B34" t="s">
        <v>13003</v>
      </c>
      <c r="C34" t="s">
        <v>2017</v>
      </c>
      <c r="D34" t="s">
        <v>2018</v>
      </c>
      <c r="E34" s="297">
        <v>1.1299999999999999</v>
      </c>
    </row>
    <row r="35" spans="1:5" ht="14.25">
      <c r="A35">
        <v>39143</v>
      </c>
      <c r="B35" t="s">
        <v>13004</v>
      </c>
      <c r="C35" t="s">
        <v>2017</v>
      </c>
      <c r="D35" t="s">
        <v>2018</v>
      </c>
      <c r="E35" s="297">
        <v>3.1</v>
      </c>
    </row>
    <row r="36" spans="1:5" ht="14.25">
      <c r="A36">
        <v>39142</v>
      </c>
      <c r="B36" t="s">
        <v>13005</v>
      </c>
      <c r="C36" t="s">
        <v>2017</v>
      </c>
      <c r="D36" t="s">
        <v>2018</v>
      </c>
      <c r="E36" s="297">
        <v>2.2200000000000002</v>
      </c>
    </row>
    <row r="37" spans="1:5" ht="14.25">
      <c r="A37">
        <v>39138</v>
      </c>
      <c r="B37" t="s">
        <v>13006</v>
      </c>
      <c r="C37" t="s">
        <v>2017</v>
      </c>
      <c r="D37" t="s">
        <v>2018</v>
      </c>
      <c r="E37" s="297">
        <v>0.83</v>
      </c>
    </row>
    <row r="38" spans="1:5" ht="14.25">
      <c r="A38">
        <v>39136</v>
      </c>
      <c r="B38" t="s">
        <v>13007</v>
      </c>
      <c r="C38" t="s">
        <v>2017</v>
      </c>
      <c r="D38" t="s">
        <v>2018</v>
      </c>
      <c r="E38" s="297">
        <v>0.55000000000000004</v>
      </c>
    </row>
    <row r="39" spans="1:5" ht="14.25">
      <c r="A39">
        <v>39144</v>
      </c>
      <c r="B39" t="s">
        <v>13008</v>
      </c>
      <c r="C39" t="s">
        <v>2017</v>
      </c>
      <c r="D39" t="s">
        <v>2018</v>
      </c>
      <c r="E39" s="297">
        <v>3.61</v>
      </c>
    </row>
    <row r="40" spans="1:5" ht="14.25">
      <c r="A40">
        <v>39145</v>
      </c>
      <c r="B40" t="s">
        <v>13009</v>
      </c>
      <c r="C40" t="s">
        <v>2017</v>
      </c>
      <c r="D40" t="s">
        <v>2018</v>
      </c>
      <c r="E40" s="297">
        <v>5.96</v>
      </c>
    </row>
    <row r="41" spans="1:5" ht="14.25">
      <c r="A41">
        <v>12615</v>
      </c>
      <c r="B41" t="s">
        <v>13010</v>
      </c>
      <c r="C41" t="s">
        <v>2017</v>
      </c>
      <c r="D41" t="s">
        <v>2018</v>
      </c>
      <c r="E41" s="297">
        <v>18.670000000000002</v>
      </c>
    </row>
    <row r="42" spans="1:5" ht="14.25">
      <c r="A42">
        <v>11927</v>
      </c>
      <c r="B42" t="s">
        <v>13011</v>
      </c>
      <c r="C42" t="s">
        <v>2017</v>
      </c>
      <c r="D42" t="s">
        <v>2020</v>
      </c>
      <c r="E42" s="297">
        <v>8.6999999999999993</v>
      </c>
    </row>
    <row r="43" spans="1:5" ht="14.25">
      <c r="A43">
        <v>11928</v>
      </c>
      <c r="B43" t="s">
        <v>13012</v>
      </c>
      <c r="C43" t="s">
        <v>2017</v>
      </c>
      <c r="D43" t="s">
        <v>2020</v>
      </c>
      <c r="E43" s="297">
        <v>9.9700000000000006</v>
      </c>
    </row>
    <row r="44" spans="1:5" ht="14.25">
      <c r="A44">
        <v>11929</v>
      </c>
      <c r="B44" t="s">
        <v>13013</v>
      </c>
      <c r="C44" t="s">
        <v>2017</v>
      </c>
      <c r="D44" t="s">
        <v>2020</v>
      </c>
      <c r="E44" s="297">
        <v>15.42</v>
      </c>
    </row>
    <row r="45" spans="1:5" ht="14.25">
      <c r="A45">
        <v>36801</v>
      </c>
      <c r="B45" t="s">
        <v>13014</v>
      </c>
      <c r="C45" t="s">
        <v>2017</v>
      </c>
      <c r="D45" t="s">
        <v>2018</v>
      </c>
      <c r="E45" s="297">
        <v>27.31</v>
      </c>
    </row>
    <row r="46" spans="1:5" ht="14.25">
      <c r="A46">
        <v>36246</v>
      </c>
      <c r="B46" t="s">
        <v>13015</v>
      </c>
      <c r="C46" t="s">
        <v>2023</v>
      </c>
      <c r="D46" t="s">
        <v>2018</v>
      </c>
      <c r="E46" s="297">
        <v>3.68</v>
      </c>
    </row>
    <row r="47" spans="1:5" ht="14.25">
      <c r="A47">
        <v>37600</v>
      </c>
      <c r="B47" t="s">
        <v>13016</v>
      </c>
      <c r="C47" t="s">
        <v>2017</v>
      </c>
      <c r="D47" t="s">
        <v>2020</v>
      </c>
      <c r="E47" s="297">
        <v>104.86</v>
      </c>
    </row>
    <row r="48" spans="1:5" ht="14.25">
      <c r="A48">
        <v>37599</v>
      </c>
      <c r="B48" t="s">
        <v>13017</v>
      </c>
      <c r="C48" t="s">
        <v>2017</v>
      </c>
      <c r="D48" t="s">
        <v>2020</v>
      </c>
      <c r="E48" s="297">
        <v>97.6</v>
      </c>
    </row>
    <row r="49" spans="1:5" ht="14.25">
      <c r="A49">
        <v>1</v>
      </c>
      <c r="B49" t="s">
        <v>13018</v>
      </c>
      <c r="C49" t="s">
        <v>2024</v>
      </c>
      <c r="D49" t="s">
        <v>2022</v>
      </c>
      <c r="E49" s="297">
        <v>88.33</v>
      </c>
    </row>
    <row r="50" spans="1:5" ht="14.25">
      <c r="A50">
        <v>3</v>
      </c>
      <c r="B50" t="s">
        <v>13019</v>
      </c>
      <c r="C50" t="s">
        <v>2025</v>
      </c>
      <c r="D50" t="s">
        <v>2018</v>
      </c>
      <c r="E50" s="297">
        <v>15.19</v>
      </c>
    </row>
    <row r="51" spans="1:5" ht="14.25">
      <c r="A51">
        <v>43054</v>
      </c>
      <c r="B51" t="s">
        <v>13020</v>
      </c>
      <c r="C51" t="s">
        <v>2024</v>
      </c>
      <c r="D51" t="s">
        <v>2018</v>
      </c>
      <c r="E51" s="297">
        <v>11.89</v>
      </c>
    </row>
    <row r="52" spans="1:5" ht="14.25">
      <c r="A52">
        <v>42402</v>
      </c>
      <c r="B52" t="s">
        <v>13021</v>
      </c>
      <c r="C52" t="s">
        <v>2024</v>
      </c>
      <c r="D52" t="s">
        <v>2018</v>
      </c>
      <c r="E52" s="297">
        <v>11.37</v>
      </c>
    </row>
    <row r="53" spans="1:5" ht="14.25">
      <c r="A53">
        <v>42403</v>
      </c>
      <c r="B53" t="s">
        <v>13022</v>
      </c>
      <c r="C53" t="s">
        <v>2024</v>
      </c>
      <c r="D53" t="s">
        <v>2018</v>
      </c>
      <c r="E53" s="297">
        <v>14.58</v>
      </c>
    </row>
    <row r="54" spans="1:5" ht="14.25">
      <c r="A54">
        <v>42404</v>
      </c>
      <c r="B54" t="s">
        <v>13023</v>
      </c>
      <c r="C54" t="s">
        <v>2024</v>
      </c>
      <c r="D54" t="s">
        <v>2018</v>
      </c>
      <c r="E54" s="297">
        <v>14.5</v>
      </c>
    </row>
    <row r="55" spans="1:5" ht="14.25">
      <c r="A55">
        <v>42405</v>
      </c>
      <c r="B55" t="s">
        <v>13024</v>
      </c>
      <c r="C55" t="s">
        <v>2024</v>
      </c>
      <c r="D55" t="s">
        <v>2018</v>
      </c>
      <c r="E55" s="297">
        <v>15.45</v>
      </c>
    </row>
    <row r="56" spans="1:5" ht="14.25">
      <c r="A56">
        <v>34341</v>
      </c>
      <c r="B56" t="s">
        <v>13025</v>
      </c>
      <c r="C56" t="s">
        <v>2024</v>
      </c>
      <c r="D56" t="s">
        <v>2018</v>
      </c>
      <c r="E56" s="297">
        <v>13.41</v>
      </c>
    </row>
    <row r="57" spans="1:5" ht="14.25">
      <c r="A57">
        <v>43053</v>
      </c>
      <c r="B57" t="s">
        <v>13026</v>
      </c>
      <c r="C57" t="s">
        <v>2024</v>
      </c>
      <c r="D57" t="s">
        <v>2018</v>
      </c>
      <c r="E57" s="297">
        <v>10.63</v>
      </c>
    </row>
    <row r="58" spans="1:5" ht="14.25">
      <c r="A58">
        <v>43058</v>
      </c>
      <c r="B58" t="s">
        <v>13027</v>
      </c>
      <c r="C58" t="s">
        <v>2024</v>
      </c>
      <c r="D58" t="s">
        <v>2018</v>
      </c>
      <c r="E58" s="297">
        <v>11.02</v>
      </c>
    </row>
    <row r="59" spans="1:5" ht="14.25">
      <c r="A59">
        <v>34</v>
      </c>
      <c r="B59" t="s">
        <v>13028</v>
      </c>
      <c r="C59" t="s">
        <v>2024</v>
      </c>
      <c r="D59" t="s">
        <v>2018</v>
      </c>
      <c r="E59" s="297">
        <v>11.07</v>
      </c>
    </row>
    <row r="60" spans="1:5" ht="14.25">
      <c r="A60">
        <v>43055</v>
      </c>
      <c r="B60" t="s">
        <v>13029</v>
      </c>
      <c r="C60" t="s">
        <v>2024</v>
      </c>
      <c r="D60" t="s">
        <v>2022</v>
      </c>
      <c r="E60" s="297">
        <v>9.59</v>
      </c>
    </row>
    <row r="61" spans="1:5" ht="14.25">
      <c r="A61">
        <v>43056</v>
      </c>
      <c r="B61" t="s">
        <v>13030</v>
      </c>
      <c r="C61" t="s">
        <v>2024</v>
      </c>
      <c r="D61" t="s">
        <v>2018</v>
      </c>
      <c r="E61" s="297">
        <v>11.06</v>
      </c>
    </row>
    <row r="62" spans="1:5" ht="14.25">
      <c r="A62">
        <v>43057</v>
      </c>
      <c r="B62" t="s">
        <v>13031</v>
      </c>
      <c r="C62" t="s">
        <v>2024</v>
      </c>
      <c r="D62" t="s">
        <v>2018</v>
      </c>
      <c r="E62" s="297">
        <v>12.15</v>
      </c>
    </row>
    <row r="63" spans="1:5" ht="14.25">
      <c r="A63">
        <v>34449</v>
      </c>
      <c r="B63" t="s">
        <v>13032</v>
      </c>
      <c r="C63" t="s">
        <v>2024</v>
      </c>
      <c r="D63" t="s">
        <v>2018</v>
      </c>
      <c r="E63" s="297">
        <v>12.99</v>
      </c>
    </row>
    <row r="64" spans="1:5" ht="14.25">
      <c r="A64">
        <v>32</v>
      </c>
      <c r="B64" t="s">
        <v>13033</v>
      </c>
      <c r="C64" t="s">
        <v>2024</v>
      </c>
      <c r="D64" t="s">
        <v>2018</v>
      </c>
      <c r="E64" s="297">
        <v>11.68</v>
      </c>
    </row>
    <row r="65" spans="1:5" ht="14.25">
      <c r="A65">
        <v>33</v>
      </c>
      <c r="B65" t="s">
        <v>13034</v>
      </c>
      <c r="C65" t="s">
        <v>2024</v>
      </c>
      <c r="D65" t="s">
        <v>2018</v>
      </c>
      <c r="E65" s="297">
        <v>11.75</v>
      </c>
    </row>
    <row r="66" spans="1:5" ht="14.25">
      <c r="A66">
        <v>43061</v>
      </c>
      <c r="B66" t="s">
        <v>13035</v>
      </c>
      <c r="C66" t="s">
        <v>2024</v>
      </c>
      <c r="D66" t="s">
        <v>2018</v>
      </c>
      <c r="E66" s="297">
        <v>10.98</v>
      </c>
    </row>
    <row r="67" spans="1:5" ht="14.25">
      <c r="A67">
        <v>43059</v>
      </c>
      <c r="B67" t="s">
        <v>13036</v>
      </c>
      <c r="C67" t="s">
        <v>2024</v>
      </c>
      <c r="D67" t="s">
        <v>2018</v>
      </c>
      <c r="E67" s="297">
        <v>10.48</v>
      </c>
    </row>
    <row r="68" spans="1:5" ht="14.25">
      <c r="A68">
        <v>43062</v>
      </c>
      <c r="B68" t="s">
        <v>13037</v>
      </c>
      <c r="C68" t="s">
        <v>2024</v>
      </c>
      <c r="D68" t="s">
        <v>2018</v>
      </c>
      <c r="E68" s="297">
        <v>11.61</v>
      </c>
    </row>
    <row r="69" spans="1:5" ht="14.25">
      <c r="A69">
        <v>43060</v>
      </c>
      <c r="B69" t="s">
        <v>13038</v>
      </c>
      <c r="C69" t="s">
        <v>2024</v>
      </c>
      <c r="D69" t="s">
        <v>2018</v>
      </c>
      <c r="E69" s="297">
        <v>9.1300000000000008</v>
      </c>
    </row>
    <row r="70" spans="1:5" ht="14.25">
      <c r="A70">
        <v>40410</v>
      </c>
      <c r="B70" t="s">
        <v>13039</v>
      </c>
      <c r="C70" t="s">
        <v>2017</v>
      </c>
      <c r="D70" t="s">
        <v>2020</v>
      </c>
      <c r="E70" s="297">
        <v>23.72</v>
      </c>
    </row>
    <row r="71" spans="1:5" ht="14.25">
      <c r="A71">
        <v>40411</v>
      </c>
      <c r="B71" t="s">
        <v>13040</v>
      </c>
      <c r="C71" t="s">
        <v>2017</v>
      </c>
      <c r="D71" t="s">
        <v>2020</v>
      </c>
      <c r="E71" s="297">
        <v>25.74</v>
      </c>
    </row>
    <row r="72" spans="1:5" ht="14.25">
      <c r="A72">
        <v>40412</v>
      </c>
      <c r="B72" t="s">
        <v>13041</v>
      </c>
      <c r="C72" t="s">
        <v>2017</v>
      </c>
      <c r="D72" t="s">
        <v>2020</v>
      </c>
      <c r="E72" s="297">
        <v>28.89</v>
      </c>
    </row>
    <row r="73" spans="1:5" ht="14.25">
      <c r="A73">
        <v>44254</v>
      </c>
      <c r="B73" t="s">
        <v>13042</v>
      </c>
      <c r="C73" t="s">
        <v>2017</v>
      </c>
      <c r="D73" t="s">
        <v>2018</v>
      </c>
      <c r="E73" s="297">
        <v>31.71</v>
      </c>
    </row>
    <row r="74" spans="1:5" ht="14.25">
      <c r="A74">
        <v>44255</v>
      </c>
      <c r="B74" t="s">
        <v>13043</v>
      </c>
      <c r="C74" t="s">
        <v>2017</v>
      </c>
      <c r="D74" t="s">
        <v>2018</v>
      </c>
      <c r="E74" s="297">
        <v>35.14</v>
      </c>
    </row>
    <row r="75" spans="1:5" ht="14.25">
      <c r="A75">
        <v>44256</v>
      </c>
      <c r="B75" t="s">
        <v>13044</v>
      </c>
      <c r="C75" t="s">
        <v>2017</v>
      </c>
      <c r="D75" t="s">
        <v>2018</v>
      </c>
      <c r="E75" s="297">
        <v>39.69</v>
      </c>
    </row>
    <row r="76" spans="1:5" ht="14.25">
      <c r="A76">
        <v>44257</v>
      </c>
      <c r="B76" t="s">
        <v>13045</v>
      </c>
      <c r="C76" t="s">
        <v>2017</v>
      </c>
      <c r="D76" t="s">
        <v>2018</v>
      </c>
      <c r="E76" s="297">
        <v>62.8</v>
      </c>
    </row>
    <row r="77" spans="1:5" ht="14.25">
      <c r="A77">
        <v>44258</v>
      </c>
      <c r="B77" t="s">
        <v>13046</v>
      </c>
      <c r="C77" t="s">
        <v>2017</v>
      </c>
      <c r="D77" t="s">
        <v>2018</v>
      </c>
      <c r="E77" s="297">
        <v>71.77</v>
      </c>
    </row>
    <row r="78" spans="1:5" ht="14.25">
      <c r="A78">
        <v>44259</v>
      </c>
      <c r="B78" t="s">
        <v>13047</v>
      </c>
      <c r="C78" t="s">
        <v>2017</v>
      </c>
      <c r="D78" t="s">
        <v>2018</v>
      </c>
      <c r="E78" s="297">
        <v>98.51</v>
      </c>
    </row>
    <row r="79" spans="1:5" ht="14.25">
      <c r="A79">
        <v>37997</v>
      </c>
      <c r="B79" t="s">
        <v>19827</v>
      </c>
      <c r="C79" t="s">
        <v>2017</v>
      </c>
      <c r="D79" t="s">
        <v>2018</v>
      </c>
      <c r="E79" s="297">
        <v>18.89</v>
      </c>
    </row>
    <row r="80" spans="1:5" ht="14.25">
      <c r="A80">
        <v>37998</v>
      </c>
      <c r="B80" t="s">
        <v>19828</v>
      </c>
      <c r="C80" t="s">
        <v>2017</v>
      </c>
      <c r="D80" t="s">
        <v>2018</v>
      </c>
      <c r="E80" s="297">
        <v>25.29</v>
      </c>
    </row>
    <row r="81" spans="1:5" ht="14.25">
      <c r="A81">
        <v>55</v>
      </c>
      <c r="B81" t="s">
        <v>13048</v>
      </c>
      <c r="C81" t="s">
        <v>2017</v>
      </c>
      <c r="D81" t="s">
        <v>2020</v>
      </c>
      <c r="E81" s="297">
        <v>4.2</v>
      </c>
    </row>
    <row r="82" spans="1:5" ht="14.25">
      <c r="A82">
        <v>61</v>
      </c>
      <c r="B82" t="s">
        <v>13049</v>
      </c>
      <c r="C82" t="s">
        <v>2017</v>
      </c>
      <c r="D82" t="s">
        <v>2020</v>
      </c>
      <c r="E82" s="297">
        <v>3.97</v>
      </c>
    </row>
    <row r="83" spans="1:5" ht="14.25">
      <c r="A83">
        <v>62</v>
      </c>
      <c r="B83" t="s">
        <v>13050</v>
      </c>
      <c r="C83" t="s">
        <v>2017</v>
      </c>
      <c r="D83" t="s">
        <v>2020</v>
      </c>
      <c r="E83" s="297">
        <v>8.23</v>
      </c>
    </row>
    <row r="84" spans="1:5" ht="14.25">
      <c r="A84">
        <v>10899</v>
      </c>
      <c r="B84" t="s">
        <v>19829</v>
      </c>
      <c r="C84" t="s">
        <v>2017</v>
      </c>
      <c r="D84" t="s">
        <v>2018</v>
      </c>
      <c r="E84" s="297">
        <v>83.23</v>
      </c>
    </row>
    <row r="85" spans="1:5" ht="14.25">
      <c r="A85">
        <v>10900</v>
      </c>
      <c r="B85" t="s">
        <v>19830</v>
      </c>
      <c r="C85" t="s">
        <v>2017</v>
      </c>
      <c r="D85" t="s">
        <v>2018</v>
      </c>
      <c r="E85" s="297">
        <v>65.14</v>
      </c>
    </row>
    <row r="86" spans="1:5" ht="14.25">
      <c r="A86">
        <v>103</v>
      </c>
      <c r="B86" t="s">
        <v>13051</v>
      </c>
      <c r="C86" t="s">
        <v>2017</v>
      </c>
      <c r="D86" t="s">
        <v>2018</v>
      </c>
      <c r="E86" s="297">
        <v>62.18</v>
      </c>
    </row>
    <row r="87" spans="1:5" ht="14.25">
      <c r="A87">
        <v>107</v>
      </c>
      <c r="B87" t="s">
        <v>13052</v>
      </c>
      <c r="C87" t="s">
        <v>2017</v>
      </c>
      <c r="D87" t="s">
        <v>2018</v>
      </c>
      <c r="E87" s="297">
        <v>1.17</v>
      </c>
    </row>
    <row r="88" spans="1:5" ht="14.25">
      <c r="A88">
        <v>65</v>
      </c>
      <c r="B88" t="s">
        <v>13053</v>
      </c>
      <c r="C88" t="s">
        <v>2017</v>
      </c>
      <c r="D88" t="s">
        <v>2018</v>
      </c>
      <c r="E88" s="297">
        <v>1.28</v>
      </c>
    </row>
    <row r="89" spans="1:5" ht="14.25">
      <c r="A89">
        <v>108</v>
      </c>
      <c r="B89" t="s">
        <v>13054</v>
      </c>
      <c r="C89" t="s">
        <v>2017</v>
      </c>
      <c r="D89" t="s">
        <v>2018</v>
      </c>
      <c r="E89" s="297">
        <v>2.58</v>
      </c>
    </row>
    <row r="90" spans="1:5" ht="14.25">
      <c r="A90">
        <v>110</v>
      </c>
      <c r="B90" t="s">
        <v>13055</v>
      </c>
      <c r="C90" t="s">
        <v>2017</v>
      </c>
      <c r="D90" t="s">
        <v>2018</v>
      </c>
      <c r="E90" s="297">
        <v>8.94</v>
      </c>
    </row>
    <row r="91" spans="1:5" ht="14.25">
      <c r="A91">
        <v>109</v>
      </c>
      <c r="B91" t="s">
        <v>13056</v>
      </c>
      <c r="C91" t="s">
        <v>2017</v>
      </c>
      <c r="D91" t="s">
        <v>2018</v>
      </c>
      <c r="E91" s="297">
        <v>5.33</v>
      </c>
    </row>
    <row r="92" spans="1:5" ht="14.25">
      <c r="A92">
        <v>111</v>
      </c>
      <c r="B92" t="s">
        <v>13057</v>
      </c>
      <c r="C92" t="s">
        <v>2017</v>
      </c>
      <c r="D92" t="s">
        <v>2018</v>
      </c>
      <c r="E92" s="297">
        <v>12.1</v>
      </c>
    </row>
    <row r="93" spans="1:5" ht="14.25">
      <c r="A93">
        <v>112</v>
      </c>
      <c r="B93" t="s">
        <v>13058</v>
      </c>
      <c r="C93" t="s">
        <v>2017</v>
      </c>
      <c r="D93" t="s">
        <v>2018</v>
      </c>
      <c r="E93" s="297">
        <v>6.41</v>
      </c>
    </row>
    <row r="94" spans="1:5" ht="14.25">
      <c r="A94">
        <v>113</v>
      </c>
      <c r="B94" t="s">
        <v>13059</v>
      </c>
      <c r="C94" t="s">
        <v>2017</v>
      </c>
      <c r="D94" t="s">
        <v>2018</v>
      </c>
      <c r="E94" s="297">
        <v>16.059999999999999</v>
      </c>
    </row>
    <row r="95" spans="1:5" ht="14.25">
      <c r="A95">
        <v>104</v>
      </c>
      <c r="B95" t="s">
        <v>13060</v>
      </c>
      <c r="C95" t="s">
        <v>2017</v>
      </c>
      <c r="D95" t="s">
        <v>2018</v>
      </c>
      <c r="E95" s="297">
        <v>27.95</v>
      </c>
    </row>
    <row r="96" spans="1:5" ht="14.25">
      <c r="A96">
        <v>102</v>
      </c>
      <c r="B96" t="s">
        <v>13061</v>
      </c>
      <c r="C96" t="s">
        <v>2017</v>
      </c>
      <c r="D96" t="s">
        <v>2018</v>
      </c>
      <c r="E96" s="297">
        <v>38.53</v>
      </c>
    </row>
    <row r="97" spans="1:5" ht="14.25">
      <c r="A97">
        <v>95</v>
      </c>
      <c r="B97" t="s">
        <v>13062</v>
      </c>
      <c r="C97" t="s">
        <v>2017</v>
      </c>
      <c r="D97" t="s">
        <v>2018</v>
      </c>
      <c r="E97" s="297">
        <v>16.28</v>
      </c>
    </row>
    <row r="98" spans="1:5" ht="14.25">
      <c r="A98">
        <v>96</v>
      </c>
      <c r="B98" t="s">
        <v>13063</v>
      </c>
      <c r="C98" t="s">
        <v>2017</v>
      </c>
      <c r="D98" t="s">
        <v>2018</v>
      </c>
      <c r="E98" s="297">
        <v>17.71</v>
      </c>
    </row>
    <row r="99" spans="1:5" ht="14.25">
      <c r="A99">
        <v>97</v>
      </c>
      <c r="B99" t="s">
        <v>13064</v>
      </c>
      <c r="C99" t="s">
        <v>2017</v>
      </c>
      <c r="D99" t="s">
        <v>2018</v>
      </c>
      <c r="E99" s="297">
        <v>26.65</v>
      </c>
    </row>
    <row r="100" spans="1:5" ht="14.25">
      <c r="A100">
        <v>98</v>
      </c>
      <c r="B100" t="s">
        <v>13065</v>
      </c>
      <c r="C100" t="s">
        <v>2017</v>
      </c>
      <c r="D100" t="s">
        <v>2018</v>
      </c>
      <c r="E100" s="297">
        <v>39.89</v>
      </c>
    </row>
    <row r="101" spans="1:5" ht="14.25">
      <c r="A101">
        <v>99</v>
      </c>
      <c r="B101" t="s">
        <v>13066</v>
      </c>
      <c r="C101" t="s">
        <v>2017</v>
      </c>
      <c r="D101" t="s">
        <v>2018</v>
      </c>
      <c r="E101" s="297">
        <v>37.700000000000003</v>
      </c>
    </row>
    <row r="102" spans="1:5" ht="14.25">
      <c r="A102">
        <v>100</v>
      </c>
      <c r="B102" t="s">
        <v>13067</v>
      </c>
      <c r="C102" t="s">
        <v>2017</v>
      </c>
      <c r="D102" t="s">
        <v>2018</v>
      </c>
      <c r="E102" s="297">
        <v>65.86</v>
      </c>
    </row>
    <row r="103" spans="1:5" ht="14.25">
      <c r="A103">
        <v>75</v>
      </c>
      <c r="B103" t="s">
        <v>13068</v>
      </c>
      <c r="C103" t="s">
        <v>2017</v>
      </c>
      <c r="D103" t="s">
        <v>2018</v>
      </c>
      <c r="E103" s="297">
        <v>383.99</v>
      </c>
    </row>
    <row r="104" spans="1:5" ht="14.25">
      <c r="A104">
        <v>83</v>
      </c>
      <c r="B104" t="s">
        <v>13069</v>
      </c>
      <c r="C104" t="s">
        <v>2017</v>
      </c>
      <c r="D104" t="s">
        <v>2018</v>
      </c>
      <c r="E104" s="297">
        <v>306.99</v>
      </c>
    </row>
    <row r="105" spans="1:5" ht="14.25">
      <c r="A105">
        <v>74</v>
      </c>
      <c r="B105" t="s">
        <v>13070</v>
      </c>
      <c r="C105" t="s">
        <v>2017</v>
      </c>
      <c r="D105" t="s">
        <v>2018</v>
      </c>
      <c r="E105" s="297">
        <v>438.91</v>
      </c>
    </row>
    <row r="106" spans="1:5" ht="14.25">
      <c r="A106">
        <v>106</v>
      </c>
      <c r="B106" t="s">
        <v>13071</v>
      </c>
      <c r="C106" t="s">
        <v>2017</v>
      </c>
      <c r="D106" t="s">
        <v>2018</v>
      </c>
      <c r="E106" s="297">
        <v>555.02</v>
      </c>
    </row>
    <row r="107" spans="1:5" ht="14.25">
      <c r="A107">
        <v>88</v>
      </c>
      <c r="B107" t="s">
        <v>13072</v>
      </c>
      <c r="C107" t="s">
        <v>2017</v>
      </c>
      <c r="D107" t="s">
        <v>2018</v>
      </c>
      <c r="E107" s="297">
        <v>15.6</v>
      </c>
    </row>
    <row r="108" spans="1:5" ht="14.25">
      <c r="A108">
        <v>82</v>
      </c>
      <c r="B108" t="s">
        <v>13073</v>
      </c>
      <c r="C108" t="s">
        <v>2017</v>
      </c>
      <c r="D108" t="s">
        <v>2018</v>
      </c>
      <c r="E108" s="297">
        <v>292.08</v>
      </c>
    </row>
    <row r="109" spans="1:5" ht="14.25">
      <c r="A109">
        <v>105</v>
      </c>
      <c r="B109" t="s">
        <v>13074</v>
      </c>
      <c r="C109" t="s">
        <v>2017</v>
      </c>
      <c r="D109" t="s">
        <v>2018</v>
      </c>
      <c r="E109" s="297">
        <v>413.87</v>
      </c>
    </row>
    <row r="110" spans="1:5" ht="14.25">
      <c r="A110">
        <v>60</v>
      </c>
      <c r="B110" t="s">
        <v>13075</v>
      </c>
      <c r="C110" t="s">
        <v>2017</v>
      </c>
      <c r="D110" t="s">
        <v>2020</v>
      </c>
      <c r="E110" s="297">
        <v>5.45</v>
      </c>
    </row>
    <row r="111" spans="1:5" ht="14.25">
      <c r="A111">
        <v>72</v>
      </c>
      <c r="B111" t="s">
        <v>13076</v>
      </c>
      <c r="C111" t="s">
        <v>2017</v>
      </c>
      <c r="D111" t="s">
        <v>2018</v>
      </c>
      <c r="E111" s="297">
        <v>72.3</v>
      </c>
    </row>
    <row r="112" spans="1:5" ht="14.25">
      <c r="A112">
        <v>67</v>
      </c>
      <c r="B112" t="s">
        <v>13077</v>
      </c>
      <c r="C112" t="s">
        <v>2017</v>
      </c>
      <c r="D112" t="s">
        <v>2018</v>
      </c>
      <c r="E112" s="297">
        <v>23.37</v>
      </c>
    </row>
    <row r="113" spans="1:5" ht="14.25">
      <c r="A113">
        <v>71</v>
      </c>
      <c r="B113" t="s">
        <v>13078</v>
      </c>
      <c r="C113" t="s">
        <v>2017</v>
      </c>
      <c r="D113" t="s">
        <v>2018</v>
      </c>
      <c r="E113" s="297">
        <v>44.65</v>
      </c>
    </row>
    <row r="114" spans="1:5" ht="14.25">
      <c r="A114">
        <v>73</v>
      </c>
      <c r="B114" t="s">
        <v>13079</v>
      </c>
      <c r="C114" t="s">
        <v>2017</v>
      </c>
      <c r="D114" t="s">
        <v>2018</v>
      </c>
      <c r="E114" s="297">
        <v>22.37</v>
      </c>
    </row>
    <row r="115" spans="1:5" ht="14.25">
      <c r="A115">
        <v>46</v>
      </c>
      <c r="B115" t="s">
        <v>13080</v>
      </c>
      <c r="C115" t="s">
        <v>2017</v>
      </c>
      <c r="D115" t="s">
        <v>2020</v>
      </c>
      <c r="E115" s="297">
        <v>38.06</v>
      </c>
    </row>
    <row r="116" spans="1:5" ht="14.25">
      <c r="A116">
        <v>47</v>
      </c>
      <c r="B116" t="s">
        <v>13081</v>
      </c>
      <c r="C116" t="s">
        <v>2017</v>
      </c>
      <c r="D116" t="s">
        <v>2020</v>
      </c>
      <c r="E116" s="297">
        <v>65.069999999999993</v>
      </c>
    </row>
    <row r="117" spans="1:5" ht="14.25">
      <c r="A117">
        <v>48</v>
      </c>
      <c r="B117" t="s">
        <v>13082</v>
      </c>
      <c r="C117" t="s">
        <v>2017</v>
      </c>
      <c r="D117" t="s">
        <v>2020</v>
      </c>
      <c r="E117" s="297">
        <v>16.97</v>
      </c>
    </row>
    <row r="118" spans="1:5" ht="14.25">
      <c r="A118">
        <v>52</v>
      </c>
      <c r="B118" t="s">
        <v>13083</v>
      </c>
      <c r="C118" t="s">
        <v>2017</v>
      </c>
      <c r="D118" t="s">
        <v>2020</v>
      </c>
      <c r="E118" s="297">
        <v>12.89</v>
      </c>
    </row>
    <row r="119" spans="1:5" ht="14.25">
      <c r="A119">
        <v>43</v>
      </c>
      <c r="B119" t="s">
        <v>13084</v>
      </c>
      <c r="C119" t="s">
        <v>2017</v>
      </c>
      <c r="D119" t="s">
        <v>2020</v>
      </c>
      <c r="E119" s="297">
        <v>43.52</v>
      </c>
    </row>
    <row r="120" spans="1:5" ht="14.25">
      <c r="A120">
        <v>39719</v>
      </c>
      <c r="B120" t="s">
        <v>13085</v>
      </c>
      <c r="C120" t="s">
        <v>2025</v>
      </c>
      <c r="D120" t="s">
        <v>2018</v>
      </c>
      <c r="E120" s="297">
        <v>169.73</v>
      </c>
    </row>
    <row r="121" spans="1:5" ht="14.25">
      <c r="A121">
        <v>3410</v>
      </c>
      <c r="B121" t="s">
        <v>13086</v>
      </c>
      <c r="C121" t="s">
        <v>2024</v>
      </c>
      <c r="D121" t="s">
        <v>2018</v>
      </c>
      <c r="E121" s="297">
        <v>38.18</v>
      </c>
    </row>
    <row r="122" spans="1:5" ht="14.25">
      <c r="A122">
        <v>4791</v>
      </c>
      <c r="B122" t="s">
        <v>13087</v>
      </c>
      <c r="C122" t="s">
        <v>2024</v>
      </c>
      <c r="D122" t="s">
        <v>2018</v>
      </c>
      <c r="E122" s="297">
        <v>55.1</v>
      </c>
    </row>
    <row r="123" spans="1:5" ht="14.25">
      <c r="A123">
        <v>157</v>
      </c>
      <c r="B123" t="s">
        <v>13088</v>
      </c>
      <c r="C123" t="s">
        <v>2024</v>
      </c>
      <c r="D123" t="s">
        <v>2018</v>
      </c>
      <c r="E123" s="297">
        <v>139.88</v>
      </c>
    </row>
    <row r="124" spans="1:5" ht="14.25">
      <c r="A124">
        <v>156</v>
      </c>
      <c r="B124" t="s">
        <v>13089</v>
      </c>
      <c r="C124" t="s">
        <v>2024</v>
      </c>
      <c r="D124" t="s">
        <v>2018</v>
      </c>
      <c r="E124" s="297">
        <v>49.8</v>
      </c>
    </row>
    <row r="125" spans="1:5" ht="14.25">
      <c r="A125">
        <v>131</v>
      </c>
      <c r="B125" t="s">
        <v>13090</v>
      </c>
      <c r="C125" t="s">
        <v>2024</v>
      </c>
      <c r="D125" t="s">
        <v>2018</v>
      </c>
      <c r="E125" s="297">
        <v>42.59</v>
      </c>
    </row>
    <row r="126" spans="1:5" ht="14.25">
      <c r="A126">
        <v>21114</v>
      </c>
      <c r="B126" t="s">
        <v>13091</v>
      </c>
      <c r="C126" t="s">
        <v>2017</v>
      </c>
      <c r="D126" t="s">
        <v>2018</v>
      </c>
      <c r="E126" s="297">
        <v>33.46</v>
      </c>
    </row>
    <row r="127" spans="1:5" ht="14.25">
      <c r="A127">
        <v>119</v>
      </c>
      <c r="B127" t="s">
        <v>13092</v>
      </c>
      <c r="C127" t="s">
        <v>2017</v>
      </c>
      <c r="D127" t="s">
        <v>2022</v>
      </c>
      <c r="E127" s="297">
        <v>8.48</v>
      </c>
    </row>
    <row r="128" spans="1:5" ht="14.25">
      <c r="A128">
        <v>122</v>
      </c>
      <c r="B128" t="s">
        <v>13093</v>
      </c>
      <c r="C128" t="s">
        <v>2017</v>
      </c>
      <c r="D128" t="s">
        <v>2018</v>
      </c>
      <c r="E128" s="297">
        <v>65.239999999999995</v>
      </c>
    </row>
    <row r="129" spans="1:5" ht="14.25">
      <c r="A129">
        <v>20080</v>
      </c>
      <c r="B129" t="s">
        <v>13094</v>
      </c>
      <c r="C129" t="s">
        <v>2017</v>
      </c>
      <c r="D129" t="s">
        <v>2018</v>
      </c>
      <c r="E129" s="297">
        <v>21.29</v>
      </c>
    </row>
    <row r="130" spans="1:5" ht="14.25">
      <c r="A130">
        <v>124</v>
      </c>
      <c r="B130" t="s">
        <v>13095</v>
      </c>
      <c r="C130" t="s">
        <v>2025</v>
      </c>
      <c r="D130" t="s">
        <v>2018</v>
      </c>
      <c r="E130" s="297">
        <v>16.420000000000002</v>
      </c>
    </row>
    <row r="131" spans="1:5" ht="14.25">
      <c r="A131">
        <v>7334</v>
      </c>
      <c r="B131" t="s">
        <v>13096</v>
      </c>
      <c r="C131" t="s">
        <v>2025</v>
      </c>
      <c r="D131" t="s">
        <v>2018</v>
      </c>
      <c r="E131" s="297">
        <v>12.72</v>
      </c>
    </row>
    <row r="132" spans="1:5" ht="14.25">
      <c r="A132">
        <v>123</v>
      </c>
      <c r="B132" t="s">
        <v>13097</v>
      </c>
      <c r="C132" t="s">
        <v>2025</v>
      </c>
      <c r="D132" t="s">
        <v>2022</v>
      </c>
      <c r="E132" s="297">
        <v>6.72</v>
      </c>
    </row>
    <row r="133" spans="1:5" ht="14.25">
      <c r="A133">
        <v>127</v>
      </c>
      <c r="B133" t="s">
        <v>13098</v>
      </c>
      <c r="C133" t="s">
        <v>2025</v>
      </c>
      <c r="D133" t="s">
        <v>2018</v>
      </c>
      <c r="E133" s="297">
        <v>16.04</v>
      </c>
    </row>
    <row r="134" spans="1:5" ht="14.25">
      <c r="A134">
        <v>41373</v>
      </c>
      <c r="B134" t="s">
        <v>13099</v>
      </c>
      <c r="C134" t="s">
        <v>2025</v>
      </c>
      <c r="D134" t="s">
        <v>2018</v>
      </c>
      <c r="E134" s="297">
        <v>22.35</v>
      </c>
    </row>
    <row r="135" spans="1:5" ht="14.25">
      <c r="A135">
        <v>133</v>
      </c>
      <c r="B135" t="s">
        <v>13100</v>
      </c>
      <c r="C135" t="s">
        <v>2025</v>
      </c>
      <c r="D135" t="s">
        <v>2018</v>
      </c>
      <c r="E135" s="297">
        <v>6.66</v>
      </c>
    </row>
    <row r="136" spans="1:5" ht="14.25">
      <c r="A136">
        <v>43617</v>
      </c>
      <c r="B136" t="s">
        <v>13101</v>
      </c>
      <c r="C136" t="s">
        <v>2025</v>
      </c>
      <c r="D136" t="s">
        <v>2018</v>
      </c>
      <c r="E136" s="297">
        <v>7.44</v>
      </c>
    </row>
    <row r="137" spans="1:5" ht="14.25">
      <c r="A137">
        <v>132</v>
      </c>
      <c r="B137" t="s">
        <v>13102</v>
      </c>
      <c r="C137" t="s">
        <v>2025</v>
      </c>
      <c r="D137" t="s">
        <v>2018</v>
      </c>
      <c r="E137" s="297">
        <v>6.91</v>
      </c>
    </row>
    <row r="138" spans="1:5" ht="14.25">
      <c r="A138">
        <v>43618</v>
      </c>
      <c r="B138" t="s">
        <v>13103</v>
      </c>
      <c r="C138" t="s">
        <v>2024</v>
      </c>
      <c r="D138" t="s">
        <v>2018</v>
      </c>
      <c r="E138" s="297">
        <v>17.39</v>
      </c>
    </row>
    <row r="139" spans="1:5" ht="14.25">
      <c r="A139">
        <v>37476</v>
      </c>
      <c r="B139" t="s">
        <v>13104</v>
      </c>
      <c r="C139" t="s">
        <v>2017</v>
      </c>
      <c r="D139" t="s">
        <v>2018</v>
      </c>
      <c r="E139" s="371">
        <v>3340.87</v>
      </c>
    </row>
    <row r="140" spans="1:5" ht="14.25">
      <c r="A140">
        <v>37478</v>
      </c>
      <c r="B140" t="s">
        <v>13105</v>
      </c>
      <c r="C140" t="s">
        <v>2017</v>
      </c>
      <c r="D140" t="s">
        <v>2018</v>
      </c>
      <c r="E140" s="371">
        <v>4184.53</v>
      </c>
    </row>
    <row r="141" spans="1:5" ht="14.25">
      <c r="A141">
        <v>37477</v>
      </c>
      <c r="B141" t="s">
        <v>13106</v>
      </c>
      <c r="C141" t="s">
        <v>2017</v>
      </c>
      <c r="D141" t="s">
        <v>2018</v>
      </c>
      <c r="E141" s="371">
        <v>5669.36</v>
      </c>
    </row>
    <row r="142" spans="1:5" ht="14.25">
      <c r="A142">
        <v>37479</v>
      </c>
      <c r="B142" t="s">
        <v>13107</v>
      </c>
      <c r="C142" t="s">
        <v>2017</v>
      </c>
      <c r="D142" t="s">
        <v>2018</v>
      </c>
      <c r="E142" s="371">
        <v>6723.93</v>
      </c>
    </row>
    <row r="143" spans="1:5" ht="14.25">
      <c r="A143">
        <v>4319</v>
      </c>
      <c r="B143" t="s">
        <v>13108</v>
      </c>
      <c r="C143" t="s">
        <v>2017</v>
      </c>
      <c r="D143" t="s">
        <v>2018</v>
      </c>
      <c r="E143" s="297">
        <v>2.19</v>
      </c>
    </row>
    <row r="144" spans="1:5" ht="14.25">
      <c r="A144">
        <v>42409</v>
      </c>
      <c r="B144" t="s">
        <v>13109</v>
      </c>
      <c r="C144" t="s">
        <v>2024</v>
      </c>
      <c r="D144" t="s">
        <v>2018</v>
      </c>
      <c r="E144" s="297">
        <v>10.95</v>
      </c>
    </row>
    <row r="145" spans="1:5" ht="14.25">
      <c r="A145">
        <v>40553</v>
      </c>
      <c r="B145" t="s">
        <v>13110</v>
      </c>
      <c r="C145" t="s">
        <v>2026</v>
      </c>
      <c r="D145" t="s">
        <v>2020</v>
      </c>
      <c r="E145" s="297">
        <v>52.5</v>
      </c>
    </row>
    <row r="146" spans="1:5" ht="14.25">
      <c r="A146">
        <v>6114</v>
      </c>
      <c r="B146" t="s">
        <v>13111</v>
      </c>
      <c r="C146" t="s">
        <v>2021</v>
      </c>
      <c r="D146" t="s">
        <v>2018</v>
      </c>
      <c r="E146" s="297">
        <v>16.11</v>
      </c>
    </row>
    <row r="147" spans="1:5" ht="14.25">
      <c r="A147">
        <v>40912</v>
      </c>
      <c r="B147" t="s">
        <v>13112</v>
      </c>
      <c r="C147" t="s">
        <v>2027</v>
      </c>
      <c r="D147" t="s">
        <v>2018</v>
      </c>
      <c r="E147" s="371">
        <v>2828.89</v>
      </c>
    </row>
    <row r="148" spans="1:5" ht="14.25">
      <c r="A148">
        <v>247</v>
      </c>
      <c r="B148" t="s">
        <v>13113</v>
      </c>
      <c r="C148" t="s">
        <v>2021</v>
      </c>
      <c r="D148" t="s">
        <v>2018</v>
      </c>
      <c r="E148" s="297">
        <v>16.11</v>
      </c>
    </row>
    <row r="149" spans="1:5" ht="14.25">
      <c r="A149">
        <v>40919</v>
      </c>
      <c r="B149" t="s">
        <v>13114</v>
      </c>
      <c r="C149" t="s">
        <v>2027</v>
      </c>
      <c r="D149" t="s">
        <v>2018</v>
      </c>
      <c r="E149" s="371">
        <v>2828.89</v>
      </c>
    </row>
    <row r="150" spans="1:5" ht="14.25">
      <c r="A150">
        <v>44499</v>
      </c>
      <c r="B150" t="s">
        <v>19831</v>
      </c>
      <c r="C150" t="s">
        <v>2021</v>
      </c>
      <c r="D150" t="s">
        <v>2018</v>
      </c>
      <c r="E150" s="297">
        <v>16.11</v>
      </c>
    </row>
    <row r="151" spans="1:5" ht="14.25">
      <c r="A151">
        <v>40984</v>
      </c>
      <c r="B151" t="s">
        <v>13115</v>
      </c>
      <c r="C151" t="s">
        <v>2027</v>
      </c>
      <c r="D151" t="s">
        <v>2018</v>
      </c>
      <c r="E151" s="371">
        <v>2828.89</v>
      </c>
    </row>
    <row r="152" spans="1:5" ht="14.25">
      <c r="A152">
        <v>248</v>
      </c>
      <c r="B152" t="s">
        <v>13116</v>
      </c>
      <c r="C152" t="s">
        <v>2021</v>
      </c>
      <c r="D152" t="s">
        <v>2018</v>
      </c>
      <c r="E152" s="297">
        <v>14.6</v>
      </c>
    </row>
    <row r="153" spans="1:5" ht="14.25">
      <c r="A153">
        <v>41086</v>
      </c>
      <c r="B153" t="s">
        <v>13117</v>
      </c>
      <c r="C153" t="s">
        <v>2027</v>
      </c>
      <c r="D153" t="s">
        <v>2018</v>
      </c>
      <c r="E153" s="371">
        <v>2565.0500000000002</v>
      </c>
    </row>
    <row r="154" spans="1:5" ht="14.25">
      <c r="A154">
        <v>34466</v>
      </c>
      <c r="B154" t="s">
        <v>13118</v>
      </c>
      <c r="C154" t="s">
        <v>2021</v>
      </c>
      <c r="D154" t="s">
        <v>2018</v>
      </c>
      <c r="E154" s="297">
        <v>16.11</v>
      </c>
    </row>
    <row r="155" spans="1:5" ht="14.25">
      <c r="A155">
        <v>41083</v>
      </c>
      <c r="B155" t="s">
        <v>13119</v>
      </c>
      <c r="C155" t="s">
        <v>2027</v>
      </c>
      <c r="D155" t="s">
        <v>2018</v>
      </c>
      <c r="E155" s="371">
        <v>2828.89</v>
      </c>
    </row>
    <row r="156" spans="1:5" ht="14.25">
      <c r="A156">
        <v>252</v>
      </c>
      <c r="B156" t="s">
        <v>13120</v>
      </c>
      <c r="C156" t="s">
        <v>2021</v>
      </c>
      <c r="D156" t="s">
        <v>2018</v>
      </c>
      <c r="E156" s="297">
        <v>16.11</v>
      </c>
    </row>
    <row r="157" spans="1:5" ht="14.25">
      <c r="A157">
        <v>40909</v>
      </c>
      <c r="B157" t="s">
        <v>13121</v>
      </c>
      <c r="C157" t="s">
        <v>2027</v>
      </c>
      <c r="D157" t="s">
        <v>2018</v>
      </c>
      <c r="E157" s="371">
        <v>2828.89</v>
      </c>
    </row>
    <row r="158" spans="1:5" ht="14.25">
      <c r="A158">
        <v>242</v>
      </c>
      <c r="B158" t="s">
        <v>13122</v>
      </c>
      <c r="C158" t="s">
        <v>2021</v>
      </c>
      <c r="D158" t="s">
        <v>2018</v>
      </c>
      <c r="E158" s="297">
        <v>14.6</v>
      </c>
    </row>
    <row r="159" spans="1:5" ht="14.25">
      <c r="A159">
        <v>41085</v>
      </c>
      <c r="B159" t="s">
        <v>13123</v>
      </c>
      <c r="C159" t="s">
        <v>2027</v>
      </c>
      <c r="D159" t="s">
        <v>2018</v>
      </c>
      <c r="E159" s="371">
        <v>2565.0500000000002</v>
      </c>
    </row>
    <row r="160" spans="1:5" ht="14.25">
      <c r="A160">
        <v>427</v>
      </c>
      <c r="B160" t="s">
        <v>13124</v>
      </c>
      <c r="C160" t="s">
        <v>2017</v>
      </c>
      <c r="D160" t="s">
        <v>2018</v>
      </c>
      <c r="E160" s="297">
        <v>9.3800000000000008</v>
      </c>
    </row>
    <row r="161" spans="1:5" ht="14.25">
      <c r="A161">
        <v>417</v>
      </c>
      <c r="B161" t="s">
        <v>13125</v>
      </c>
      <c r="C161" t="s">
        <v>2017</v>
      </c>
      <c r="D161" t="s">
        <v>2018</v>
      </c>
      <c r="E161" s="297">
        <v>4.42</v>
      </c>
    </row>
    <row r="162" spans="1:5" ht="14.25">
      <c r="A162">
        <v>11273</v>
      </c>
      <c r="B162" t="s">
        <v>13126</v>
      </c>
      <c r="C162" t="s">
        <v>2017</v>
      </c>
      <c r="D162" t="s">
        <v>2018</v>
      </c>
      <c r="E162" s="297">
        <v>13.73</v>
      </c>
    </row>
    <row r="163" spans="1:5" ht="14.25">
      <c r="A163">
        <v>11272</v>
      </c>
      <c r="B163" t="s">
        <v>13127</v>
      </c>
      <c r="C163" t="s">
        <v>2017</v>
      </c>
      <c r="D163" t="s">
        <v>2018</v>
      </c>
      <c r="E163" s="297">
        <v>8.2799999999999994</v>
      </c>
    </row>
    <row r="164" spans="1:5" ht="14.25">
      <c r="A164">
        <v>11275</v>
      </c>
      <c r="B164" t="s">
        <v>13128</v>
      </c>
      <c r="C164" t="s">
        <v>2017</v>
      </c>
      <c r="D164" t="s">
        <v>2018</v>
      </c>
      <c r="E164" s="297">
        <v>3.32</v>
      </c>
    </row>
    <row r="165" spans="1:5" ht="14.25">
      <c r="A165">
        <v>11274</v>
      </c>
      <c r="B165" t="s">
        <v>13129</v>
      </c>
      <c r="C165" t="s">
        <v>2017</v>
      </c>
      <c r="D165" t="s">
        <v>2018</v>
      </c>
      <c r="E165" s="297">
        <v>2.5299999999999998</v>
      </c>
    </row>
    <row r="166" spans="1:5" ht="14.25">
      <c r="A166">
        <v>38470</v>
      </c>
      <c r="B166" t="s">
        <v>13130</v>
      </c>
      <c r="C166" t="s">
        <v>2017</v>
      </c>
      <c r="D166" t="s">
        <v>2022</v>
      </c>
      <c r="E166" s="297">
        <v>47.45</v>
      </c>
    </row>
    <row r="167" spans="1:5" ht="14.25">
      <c r="A167">
        <v>38547</v>
      </c>
      <c r="B167" t="s">
        <v>13131</v>
      </c>
      <c r="C167" t="s">
        <v>2017</v>
      </c>
      <c r="D167" t="s">
        <v>2018</v>
      </c>
      <c r="E167" s="297">
        <v>129.47999999999999</v>
      </c>
    </row>
    <row r="168" spans="1:5" ht="14.25">
      <c r="A168">
        <v>38469</v>
      </c>
      <c r="B168" t="s">
        <v>13132</v>
      </c>
      <c r="C168" t="s">
        <v>2017</v>
      </c>
      <c r="D168" t="s">
        <v>2018</v>
      </c>
      <c r="E168" s="297">
        <v>139.22999999999999</v>
      </c>
    </row>
    <row r="169" spans="1:5" ht="14.25">
      <c r="A169">
        <v>38467</v>
      </c>
      <c r="B169" t="s">
        <v>13133</v>
      </c>
      <c r="C169" t="s">
        <v>2017</v>
      </c>
      <c r="D169" t="s">
        <v>2018</v>
      </c>
      <c r="E169" s="297">
        <v>78.34</v>
      </c>
    </row>
    <row r="170" spans="1:5" ht="14.25">
      <c r="A170">
        <v>38468</v>
      </c>
      <c r="B170" t="s">
        <v>13134</v>
      </c>
      <c r="C170" t="s">
        <v>2017</v>
      </c>
      <c r="D170" t="s">
        <v>2018</v>
      </c>
      <c r="E170" s="297">
        <v>86.2</v>
      </c>
    </row>
    <row r="171" spans="1:5" ht="14.25">
      <c r="A171">
        <v>38471</v>
      </c>
      <c r="B171" t="s">
        <v>13135</v>
      </c>
      <c r="C171" t="s">
        <v>2017</v>
      </c>
      <c r="D171" t="s">
        <v>2018</v>
      </c>
      <c r="E171" s="297">
        <v>111.95</v>
      </c>
    </row>
    <row r="172" spans="1:5" ht="14.25">
      <c r="A172">
        <v>37370</v>
      </c>
      <c r="B172" t="s">
        <v>13136</v>
      </c>
      <c r="C172" t="s">
        <v>2021</v>
      </c>
      <c r="D172" t="s">
        <v>2022</v>
      </c>
      <c r="E172" s="297">
        <v>3.09</v>
      </c>
    </row>
    <row r="173" spans="1:5" ht="14.25">
      <c r="A173">
        <v>40862</v>
      </c>
      <c r="B173" t="s">
        <v>19832</v>
      </c>
      <c r="C173" t="s">
        <v>2027</v>
      </c>
      <c r="D173" t="s">
        <v>2022</v>
      </c>
      <c r="E173" s="297">
        <v>583.53</v>
      </c>
    </row>
    <row r="174" spans="1:5" ht="14.25">
      <c r="A174">
        <v>10658</v>
      </c>
      <c r="B174" t="s">
        <v>13137</v>
      </c>
      <c r="C174" t="s">
        <v>2017</v>
      </c>
      <c r="D174" t="s">
        <v>2020</v>
      </c>
      <c r="E174" s="371">
        <v>8127.9</v>
      </c>
    </row>
    <row r="175" spans="1:5" ht="14.25">
      <c r="A175">
        <v>253</v>
      </c>
      <c r="B175" t="s">
        <v>13138</v>
      </c>
      <c r="C175" t="s">
        <v>2021</v>
      </c>
      <c r="D175" t="s">
        <v>2022</v>
      </c>
      <c r="E175" s="297">
        <v>26.73</v>
      </c>
    </row>
    <row r="176" spans="1:5" ht="14.25">
      <c r="A176">
        <v>40809</v>
      </c>
      <c r="B176" t="s">
        <v>13139</v>
      </c>
      <c r="C176" t="s">
        <v>2027</v>
      </c>
      <c r="D176" t="s">
        <v>2018</v>
      </c>
      <c r="E176" s="371">
        <v>4692.79</v>
      </c>
    </row>
    <row r="177" spans="1:5" ht="14.25">
      <c r="A177">
        <v>42428</v>
      </c>
      <c r="B177" t="s">
        <v>13140</v>
      </c>
      <c r="C177" t="s">
        <v>2017</v>
      </c>
      <c r="D177" t="s">
        <v>2020</v>
      </c>
      <c r="E177" s="371">
        <v>2271</v>
      </c>
    </row>
    <row r="178" spans="1:5" ht="14.25">
      <c r="A178">
        <v>301</v>
      </c>
      <c r="B178" t="s">
        <v>13141</v>
      </c>
      <c r="C178" t="s">
        <v>2017</v>
      </c>
      <c r="D178" t="s">
        <v>2022</v>
      </c>
      <c r="E178" s="297">
        <v>3.37</v>
      </c>
    </row>
    <row r="179" spans="1:5" ht="14.25">
      <c r="A179">
        <v>296</v>
      </c>
      <c r="B179" t="s">
        <v>13142</v>
      </c>
      <c r="C179" t="s">
        <v>2017</v>
      </c>
      <c r="D179" t="s">
        <v>2018</v>
      </c>
      <c r="E179" s="297">
        <v>1.9</v>
      </c>
    </row>
    <row r="180" spans="1:5" ht="14.25">
      <c r="A180">
        <v>297</v>
      </c>
      <c r="B180" t="s">
        <v>13143</v>
      </c>
      <c r="C180" t="s">
        <v>2017</v>
      </c>
      <c r="D180" t="s">
        <v>2018</v>
      </c>
      <c r="E180" s="297">
        <v>2.8</v>
      </c>
    </row>
    <row r="181" spans="1:5" ht="14.25">
      <c r="A181">
        <v>299</v>
      </c>
      <c r="B181" t="s">
        <v>13144</v>
      </c>
      <c r="C181" t="s">
        <v>2017</v>
      </c>
      <c r="D181" t="s">
        <v>2018</v>
      </c>
      <c r="E181" s="297">
        <v>3.95</v>
      </c>
    </row>
    <row r="182" spans="1:5" ht="14.25">
      <c r="A182">
        <v>300</v>
      </c>
      <c r="B182" t="s">
        <v>13145</v>
      </c>
      <c r="C182" t="s">
        <v>2017</v>
      </c>
      <c r="D182" t="s">
        <v>2018</v>
      </c>
      <c r="E182" s="297">
        <v>13.68</v>
      </c>
    </row>
    <row r="183" spans="1:5" ht="14.25">
      <c r="A183">
        <v>20085</v>
      </c>
      <c r="B183" t="s">
        <v>13146</v>
      </c>
      <c r="C183" t="s">
        <v>2017</v>
      </c>
      <c r="D183" t="s">
        <v>2018</v>
      </c>
      <c r="E183" s="297">
        <v>2.5</v>
      </c>
    </row>
    <row r="184" spans="1:5" ht="14.25">
      <c r="A184">
        <v>298</v>
      </c>
      <c r="B184" t="s">
        <v>13147</v>
      </c>
      <c r="C184" t="s">
        <v>2017</v>
      </c>
      <c r="D184" t="s">
        <v>2018</v>
      </c>
      <c r="E184" s="297">
        <v>3.04</v>
      </c>
    </row>
    <row r="185" spans="1:5" ht="14.25">
      <c r="A185">
        <v>311</v>
      </c>
      <c r="B185" t="s">
        <v>13148</v>
      </c>
      <c r="C185" t="s">
        <v>2017</v>
      </c>
      <c r="D185" t="s">
        <v>2018</v>
      </c>
      <c r="E185" s="297">
        <v>11.28</v>
      </c>
    </row>
    <row r="186" spans="1:5" ht="14.25">
      <c r="A186">
        <v>318</v>
      </c>
      <c r="B186" t="s">
        <v>13149</v>
      </c>
      <c r="C186" t="s">
        <v>2017</v>
      </c>
      <c r="D186" t="s">
        <v>2018</v>
      </c>
      <c r="E186" s="297">
        <v>22.72</v>
      </c>
    </row>
    <row r="187" spans="1:5" ht="14.25">
      <c r="A187">
        <v>319</v>
      </c>
      <c r="B187" t="s">
        <v>13150</v>
      </c>
      <c r="C187" t="s">
        <v>2017</v>
      </c>
      <c r="D187" t="s">
        <v>2018</v>
      </c>
      <c r="E187" s="297">
        <v>35.619999999999997</v>
      </c>
    </row>
    <row r="188" spans="1:5" ht="14.25">
      <c r="A188">
        <v>303</v>
      </c>
      <c r="B188" t="s">
        <v>13151</v>
      </c>
      <c r="C188" t="s">
        <v>2017</v>
      </c>
      <c r="D188" t="s">
        <v>2018</v>
      </c>
      <c r="E188" s="297">
        <v>3.73</v>
      </c>
    </row>
    <row r="189" spans="1:5" ht="14.25">
      <c r="A189">
        <v>305</v>
      </c>
      <c r="B189" t="s">
        <v>13152</v>
      </c>
      <c r="C189" t="s">
        <v>2017</v>
      </c>
      <c r="D189" t="s">
        <v>2018</v>
      </c>
      <c r="E189" s="297">
        <v>11.74</v>
      </c>
    </row>
    <row r="190" spans="1:5" ht="14.25">
      <c r="A190">
        <v>306</v>
      </c>
      <c r="B190" t="s">
        <v>13153</v>
      </c>
      <c r="C190" t="s">
        <v>2017</v>
      </c>
      <c r="D190" t="s">
        <v>2018</v>
      </c>
      <c r="E190" s="297">
        <v>17.809999999999999</v>
      </c>
    </row>
    <row r="191" spans="1:5" ht="14.25">
      <c r="A191">
        <v>307</v>
      </c>
      <c r="B191" t="s">
        <v>13154</v>
      </c>
      <c r="C191" t="s">
        <v>2017</v>
      </c>
      <c r="D191" t="s">
        <v>2018</v>
      </c>
      <c r="E191" s="297">
        <v>45</v>
      </c>
    </row>
    <row r="192" spans="1:5" ht="14.25">
      <c r="A192">
        <v>309</v>
      </c>
      <c r="B192" t="s">
        <v>13155</v>
      </c>
      <c r="C192" t="s">
        <v>2017</v>
      </c>
      <c r="D192" t="s">
        <v>2018</v>
      </c>
      <c r="E192" s="297">
        <v>73.709999999999994</v>
      </c>
    </row>
    <row r="193" spans="1:5" ht="14.25">
      <c r="A193">
        <v>310</v>
      </c>
      <c r="B193" t="s">
        <v>13156</v>
      </c>
      <c r="C193" t="s">
        <v>2017</v>
      </c>
      <c r="D193" t="s">
        <v>2018</v>
      </c>
      <c r="E193" s="297">
        <v>102.16</v>
      </c>
    </row>
    <row r="194" spans="1:5" ht="14.25">
      <c r="A194">
        <v>328</v>
      </c>
      <c r="B194" t="s">
        <v>13157</v>
      </c>
      <c r="C194" t="s">
        <v>2017</v>
      </c>
      <c r="D194" t="s">
        <v>2018</v>
      </c>
      <c r="E194" s="297">
        <v>8.93</v>
      </c>
    </row>
    <row r="195" spans="1:5" ht="14.25">
      <c r="A195">
        <v>325</v>
      </c>
      <c r="B195" t="s">
        <v>13158</v>
      </c>
      <c r="C195" t="s">
        <v>2017</v>
      </c>
      <c r="D195" t="s">
        <v>2018</v>
      </c>
      <c r="E195" s="297">
        <v>2.63</v>
      </c>
    </row>
    <row r="196" spans="1:5" ht="14.25">
      <c r="A196">
        <v>20326</v>
      </c>
      <c r="B196" t="s">
        <v>13159</v>
      </c>
      <c r="C196" t="s">
        <v>2017</v>
      </c>
      <c r="D196" t="s">
        <v>2018</v>
      </c>
      <c r="E196" s="297">
        <v>4.82</v>
      </c>
    </row>
    <row r="197" spans="1:5" ht="14.25">
      <c r="A197">
        <v>329</v>
      </c>
      <c r="B197" t="s">
        <v>13160</v>
      </c>
      <c r="C197" t="s">
        <v>2017</v>
      </c>
      <c r="D197" t="s">
        <v>2018</v>
      </c>
      <c r="E197" s="297">
        <v>7.47</v>
      </c>
    </row>
    <row r="198" spans="1:5" ht="14.25">
      <c r="A198">
        <v>308</v>
      </c>
      <c r="B198" t="s">
        <v>13161</v>
      </c>
      <c r="C198" t="s">
        <v>2017</v>
      </c>
      <c r="D198" t="s">
        <v>2018</v>
      </c>
      <c r="E198" s="297">
        <v>100.43</v>
      </c>
    </row>
    <row r="199" spans="1:5" ht="14.25">
      <c r="A199">
        <v>39642</v>
      </c>
      <c r="B199" t="s">
        <v>13162</v>
      </c>
      <c r="C199" t="s">
        <v>2017</v>
      </c>
      <c r="D199" t="s">
        <v>2018</v>
      </c>
      <c r="E199" s="297">
        <v>3.31</v>
      </c>
    </row>
    <row r="200" spans="1:5" ht="14.25">
      <c r="A200">
        <v>39641</v>
      </c>
      <c r="B200" t="s">
        <v>13163</v>
      </c>
      <c r="C200" t="s">
        <v>2017</v>
      </c>
      <c r="D200" t="s">
        <v>2018</v>
      </c>
      <c r="E200" s="297">
        <v>2.9</v>
      </c>
    </row>
    <row r="201" spans="1:5" ht="14.25">
      <c r="A201">
        <v>39643</v>
      </c>
      <c r="B201" t="s">
        <v>13164</v>
      </c>
      <c r="C201" t="s">
        <v>2017</v>
      </c>
      <c r="D201" t="s">
        <v>2018</v>
      </c>
      <c r="E201" s="297">
        <v>3.88</v>
      </c>
    </row>
    <row r="202" spans="1:5" ht="14.25">
      <c r="A202">
        <v>39644</v>
      </c>
      <c r="B202" t="s">
        <v>13165</v>
      </c>
      <c r="C202" t="s">
        <v>2017</v>
      </c>
      <c r="D202" t="s">
        <v>2018</v>
      </c>
      <c r="E202" s="297">
        <v>6.02</v>
      </c>
    </row>
    <row r="203" spans="1:5" ht="14.25">
      <c r="A203">
        <v>39645</v>
      </c>
      <c r="B203" t="s">
        <v>13166</v>
      </c>
      <c r="C203" t="s">
        <v>2017</v>
      </c>
      <c r="D203" t="s">
        <v>2018</v>
      </c>
      <c r="E203" s="297">
        <v>6.6</v>
      </c>
    </row>
    <row r="204" spans="1:5" ht="14.25">
      <c r="A204">
        <v>41610</v>
      </c>
      <c r="B204" t="s">
        <v>13167</v>
      </c>
      <c r="C204" t="s">
        <v>2017</v>
      </c>
      <c r="D204" t="s">
        <v>2018</v>
      </c>
      <c r="E204" s="297">
        <v>619.80999999999995</v>
      </c>
    </row>
    <row r="205" spans="1:5" ht="14.25">
      <c r="A205">
        <v>41611</v>
      </c>
      <c r="B205" t="s">
        <v>13168</v>
      </c>
      <c r="C205" t="s">
        <v>2017</v>
      </c>
      <c r="D205" t="s">
        <v>2018</v>
      </c>
      <c r="E205" s="297">
        <v>976.95</v>
      </c>
    </row>
    <row r="206" spans="1:5" ht="14.25">
      <c r="A206">
        <v>41612</v>
      </c>
      <c r="B206" t="s">
        <v>13169</v>
      </c>
      <c r="C206" t="s">
        <v>2017</v>
      </c>
      <c r="D206" t="s">
        <v>2018</v>
      </c>
      <c r="E206" s="371">
        <v>1371.78</v>
      </c>
    </row>
    <row r="207" spans="1:5" ht="14.25">
      <c r="A207">
        <v>41637</v>
      </c>
      <c r="B207" t="s">
        <v>13170</v>
      </c>
      <c r="C207" t="s">
        <v>2017</v>
      </c>
      <c r="D207" t="s">
        <v>2018</v>
      </c>
      <c r="E207" s="297">
        <v>128.22999999999999</v>
      </c>
    </row>
    <row r="208" spans="1:5" ht="14.25">
      <c r="A208">
        <v>41638</v>
      </c>
      <c r="B208" t="s">
        <v>13171</v>
      </c>
      <c r="C208" t="s">
        <v>2017</v>
      </c>
      <c r="D208" t="s">
        <v>2018</v>
      </c>
      <c r="E208" s="297">
        <v>167.04</v>
      </c>
    </row>
    <row r="209" spans="1:5" ht="14.25">
      <c r="A209">
        <v>41639</v>
      </c>
      <c r="B209" t="s">
        <v>13172</v>
      </c>
      <c r="C209" t="s">
        <v>2017</v>
      </c>
      <c r="D209" t="s">
        <v>2018</v>
      </c>
      <c r="E209" s="297">
        <v>404.11</v>
      </c>
    </row>
    <row r="210" spans="1:5" ht="14.25">
      <c r="A210">
        <v>11789</v>
      </c>
      <c r="B210" t="s">
        <v>13173</v>
      </c>
      <c r="C210" t="s">
        <v>2017</v>
      </c>
      <c r="D210" t="s">
        <v>2018</v>
      </c>
      <c r="E210" s="297">
        <v>1.25</v>
      </c>
    </row>
    <row r="211" spans="1:5" ht="14.25">
      <c r="A211">
        <v>20975</v>
      </c>
      <c r="B211" t="s">
        <v>13174</v>
      </c>
      <c r="C211" t="s">
        <v>2017</v>
      </c>
      <c r="D211" t="s">
        <v>2018</v>
      </c>
      <c r="E211" s="297">
        <v>13.05</v>
      </c>
    </row>
    <row r="212" spans="1:5" ht="14.25">
      <c r="A212">
        <v>20976</v>
      </c>
      <c r="B212" t="s">
        <v>13175</v>
      </c>
      <c r="C212" t="s">
        <v>2017</v>
      </c>
      <c r="D212" t="s">
        <v>2018</v>
      </c>
      <c r="E212" s="297">
        <v>19.72</v>
      </c>
    </row>
    <row r="213" spans="1:5" ht="14.25">
      <c r="A213">
        <v>40340</v>
      </c>
      <c r="B213" t="s">
        <v>13176</v>
      </c>
      <c r="C213" t="s">
        <v>2017</v>
      </c>
      <c r="D213" t="s">
        <v>2018</v>
      </c>
      <c r="E213" s="297">
        <v>24.79</v>
      </c>
    </row>
    <row r="214" spans="1:5" ht="14.25">
      <c r="A214">
        <v>40341</v>
      </c>
      <c r="B214" t="s">
        <v>13177</v>
      </c>
      <c r="C214" t="s">
        <v>2017</v>
      </c>
      <c r="D214" t="s">
        <v>2018</v>
      </c>
      <c r="E214" s="297">
        <v>29.58</v>
      </c>
    </row>
    <row r="215" spans="1:5" ht="14.25">
      <c r="A215">
        <v>40342</v>
      </c>
      <c r="B215" t="s">
        <v>13178</v>
      </c>
      <c r="C215" t="s">
        <v>2017</v>
      </c>
      <c r="D215" t="s">
        <v>2018</v>
      </c>
      <c r="E215" s="297">
        <v>35.28</v>
      </c>
    </row>
    <row r="216" spans="1:5" ht="14.25">
      <c r="A216">
        <v>40343</v>
      </c>
      <c r="B216" t="s">
        <v>13179</v>
      </c>
      <c r="C216" t="s">
        <v>2017</v>
      </c>
      <c r="D216" t="s">
        <v>2018</v>
      </c>
      <c r="E216" s="297">
        <v>41.85</v>
      </c>
    </row>
    <row r="217" spans="1:5" ht="14.25">
      <c r="A217">
        <v>40344</v>
      </c>
      <c r="B217" t="s">
        <v>13180</v>
      </c>
      <c r="C217" t="s">
        <v>2017</v>
      </c>
      <c r="D217" t="s">
        <v>2018</v>
      </c>
      <c r="E217" s="297">
        <v>57.05</v>
      </c>
    </row>
    <row r="218" spans="1:5" ht="14.25">
      <c r="A218">
        <v>40345</v>
      </c>
      <c r="B218" t="s">
        <v>13181</v>
      </c>
      <c r="C218" t="s">
        <v>2017</v>
      </c>
      <c r="D218" t="s">
        <v>2018</v>
      </c>
      <c r="E218" s="297">
        <v>70.3</v>
      </c>
    </row>
    <row r="219" spans="1:5" ht="14.25">
      <c r="A219">
        <v>40346</v>
      </c>
      <c r="B219" t="s">
        <v>13182</v>
      </c>
      <c r="C219" t="s">
        <v>2017</v>
      </c>
      <c r="D219" t="s">
        <v>2018</v>
      </c>
      <c r="E219" s="297">
        <v>81.55</v>
      </c>
    </row>
    <row r="220" spans="1:5" ht="14.25">
      <c r="A220">
        <v>40347</v>
      </c>
      <c r="B220" t="s">
        <v>13183</v>
      </c>
      <c r="C220" t="s">
        <v>2017</v>
      </c>
      <c r="D220" t="s">
        <v>2018</v>
      </c>
      <c r="E220" s="297">
        <v>102.46</v>
      </c>
    </row>
    <row r="221" spans="1:5" ht="14.25">
      <c r="A221">
        <v>6138</v>
      </c>
      <c r="B221" t="s">
        <v>13184</v>
      </c>
      <c r="C221" t="s">
        <v>2017</v>
      </c>
      <c r="D221" t="s">
        <v>2018</v>
      </c>
      <c r="E221" s="297">
        <v>11.95</v>
      </c>
    </row>
    <row r="222" spans="1:5" ht="14.25">
      <c r="A222">
        <v>43424</v>
      </c>
      <c r="B222" t="s">
        <v>13185</v>
      </c>
      <c r="C222" t="s">
        <v>2017</v>
      </c>
      <c r="D222" t="s">
        <v>2018</v>
      </c>
      <c r="E222" s="297">
        <v>519.29999999999995</v>
      </c>
    </row>
    <row r="223" spans="1:5" ht="14.25">
      <c r="A223">
        <v>43426</v>
      </c>
      <c r="B223" t="s">
        <v>13186</v>
      </c>
      <c r="C223" t="s">
        <v>2017</v>
      </c>
      <c r="D223" t="s">
        <v>2018</v>
      </c>
      <c r="E223" s="371">
        <v>1791.08</v>
      </c>
    </row>
    <row r="224" spans="1:5" ht="14.25">
      <c r="A224">
        <v>12565</v>
      </c>
      <c r="B224" t="s">
        <v>13187</v>
      </c>
      <c r="C224" t="s">
        <v>2017</v>
      </c>
      <c r="D224" t="s">
        <v>2018</v>
      </c>
      <c r="E224" s="297">
        <v>628.1</v>
      </c>
    </row>
    <row r="225" spans="1:5" ht="14.25">
      <c r="A225">
        <v>12567</v>
      </c>
      <c r="B225" t="s">
        <v>13188</v>
      </c>
      <c r="C225" t="s">
        <v>2017</v>
      </c>
      <c r="D225" t="s">
        <v>2018</v>
      </c>
      <c r="E225" s="297">
        <v>843.65</v>
      </c>
    </row>
    <row r="226" spans="1:5" ht="14.25">
      <c r="A226">
        <v>12568</v>
      </c>
      <c r="B226" t="s">
        <v>13189</v>
      </c>
      <c r="C226" t="s">
        <v>2017</v>
      </c>
      <c r="D226" t="s">
        <v>2018</v>
      </c>
      <c r="E226" s="371">
        <v>1181.1099999999999</v>
      </c>
    </row>
    <row r="227" spans="1:5" ht="14.25">
      <c r="A227">
        <v>43441</v>
      </c>
      <c r="B227" t="s">
        <v>13190</v>
      </c>
      <c r="C227" t="s">
        <v>2017</v>
      </c>
      <c r="D227" t="s">
        <v>2018</v>
      </c>
      <c r="E227" s="297">
        <v>151.85</v>
      </c>
    </row>
    <row r="228" spans="1:5" ht="14.25">
      <c r="A228">
        <v>43423</v>
      </c>
      <c r="B228" t="s">
        <v>13191</v>
      </c>
      <c r="C228" t="s">
        <v>2017</v>
      </c>
      <c r="D228" t="s">
        <v>2018</v>
      </c>
      <c r="E228" s="297">
        <v>70.86</v>
      </c>
    </row>
    <row r="229" spans="1:5" ht="14.25">
      <c r="A229">
        <v>12532</v>
      </c>
      <c r="B229" t="s">
        <v>13192</v>
      </c>
      <c r="C229" t="s">
        <v>2017</v>
      </c>
      <c r="D229" t="s">
        <v>2018</v>
      </c>
      <c r="E229" s="297">
        <v>109.29</v>
      </c>
    </row>
    <row r="230" spans="1:5" ht="14.25">
      <c r="A230">
        <v>43444</v>
      </c>
      <c r="B230" t="s">
        <v>13193</v>
      </c>
      <c r="C230" t="s">
        <v>2017</v>
      </c>
      <c r="D230" t="s">
        <v>2018</v>
      </c>
      <c r="E230" s="297">
        <v>366.99</v>
      </c>
    </row>
    <row r="231" spans="1:5" ht="14.25">
      <c r="A231">
        <v>12551</v>
      </c>
      <c r="B231" t="s">
        <v>13194</v>
      </c>
      <c r="C231" t="s">
        <v>2017</v>
      </c>
      <c r="D231" t="s">
        <v>2018</v>
      </c>
      <c r="E231" s="297">
        <v>261.83</v>
      </c>
    </row>
    <row r="232" spans="1:5" ht="14.25">
      <c r="A232">
        <v>43442</v>
      </c>
      <c r="B232" t="s">
        <v>13195</v>
      </c>
      <c r="C232" t="s">
        <v>2017</v>
      </c>
      <c r="D232" t="s">
        <v>2018</v>
      </c>
      <c r="E232" s="297">
        <v>202.47</v>
      </c>
    </row>
    <row r="233" spans="1:5" ht="14.25">
      <c r="A233">
        <v>43443</v>
      </c>
      <c r="B233" t="s">
        <v>13196</v>
      </c>
      <c r="C233" t="s">
        <v>2017</v>
      </c>
      <c r="D233" t="s">
        <v>2018</v>
      </c>
      <c r="E233" s="297">
        <v>265.75</v>
      </c>
    </row>
    <row r="234" spans="1:5" ht="14.25">
      <c r="A234">
        <v>12544</v>
      </c>
      <c r="B234" t="s">
        <v>13197</v>
      </c>
      <c r="C234" t="s">
        <v>2017</v>
      </c>
      <c r="D234" t="s">
        <v>2018</v>
      </c>
      <c r="E234" s="297">
        <v>143.41999999999999</v>
      </c>
    </row>
    <row r="235" spans="1:5" ht="14.25">
      <c r="A235">
        <v>12547</v>
      </c>
      <c r="B235" t="s">
        <v>13198</v>
      </c>
      <c r="C235" t="s">
        <v>2017</v>
      </c>
      <c r="D235" t="s">
        <v>2018</v>
      </c>
      <c r="E235" s="297">
        <v>192.89</v>
      </c>
    </row>
    <row r="236" spans="1:5" ht="14.25">
      <c r="A236">
        <v>43445</v>
      </c>
      <c r="B236" t="s">
        <v>13199</v>
      </c>
      <c r="C236" t="s">
        <v>2017</v>
      </c>
      <c r="D236" t="s">
        <v>2018</v>
      </c>
      <c r="E236" s="297">
        <v>506.19</v>
      </c>
    </row>
    <row r="237" spans="1:5" ht="14.25">
      <c r="A237">
        <v>12563</v>
      </c>
      <c r="B237" t="s">
        <v>13200</v>
      </c>
      <c r="C237" t="s">
        <v>2017</v>
      </c>
      <c r="D237" t="s">
        <v>2018</v>
      </c>
      <c r="E237" s="297">
        <v>362.16</v>
      </c>
    </row>
    <row r="238" spans="1:5" ht="14.25">
      <c r="A238">
        <v>43425</v>
      </c>
      <c r="B238" t="s">
        <v>13201</v>
      </c>
      <c r="C238" t="s">
        <v>2017</v>
      </c>
      <c r="D238" t="s">
        <v>2018</v>
      </c>
      <c r="E238" s="297">
        <v>227.78</v>
      </c>
    </row>
    <row r="239" spans="1:5" ht="14.25">
      <c r="A239">
        <v>43446</v>
      </c>
      <c r="B239" t="s">
        <v>13202</v>
      </c>
      <c r="C239" t="s">
        <v>2017</v>
      </c>
      <c r="D239" t="s">
        <v>2018</v>
      </c>
      <c r="E239" s="297">
        <v>480.88</v>
      </c>
    </row>
    <row r="240" spans="1:5" ht="14.25">
      <c r="A240">
        <v>43447</v>
      </c>
      <c r="B240" t="s">
        <v>13203</v>
      </c>
      <c r="C240" t="s">
        <v>2017</v>
      </c>
      <c r="D240" t="s">
        <v>2018</v>
      </c>
      <c r="E240" s="297">
        <v>590.54999999999995</v>
      </c>
    </row>
    <row r="241" spans="1:5" ht="14.25">
      <c r="A241">
        <v>43448</v>
      </c>
      <c r="B241" t="s">
        <v>13204</v>
      </c>
      <c r="C241" t="s">
        <v>2017</v>
      </c>
      <c r="D241" t="s">
        <v>2018</v>
      </c>
      <c r="E241" s="297">
        <v>826.78</v>
      </c>
    </row>
    <row r="242" spans="1:5" ht="14.25">
      <c r="A242">
        <v>13761</v>
      </c>
      <c r="B242" t="s">
        <v>13205</v>
      </c>
      <c r="C242" t="s">
        <v>2017</v>
      </c>
      <c r="D242" t="s">
        <v>2020</v>
      </c>
      <c r="E242" s="371">
        <v>2365.56</v>
      </c>
    </row>
    <row r="243" spans="1:5" ht="14.25">
      <c r="A243">
        <v>4814</v>
      </c>
      <c r="B243" t="s">
        <v>13206</v>
      </c>
      <c r="C243" t="s">
        <v>2017</v>
      </c>
      <c r="D243" t="s">
        <v>2018</v>
      </c>
      <c r="E243" s="297">
        <v>79.92</v>
      </c>
    </row>
    <row r="244" spans="1:5" ht="14.25">
      <c r="A244">
        <v>44473</v>
      </c>
      <c r="B244" t="s">
        <v>13207</v>
      </c>
      <c r="C244" t="s">
        <v>2017</v>
      </c>
      <c r="D244" t="s">
        <v>2020</v>
      </c>
      <c r="E244" s="371">
        <v>2643.01</v>
      </c>
    </row>
    <row r="245" spans="1:5" ht="14.25">
      <c r="A245">
        <v>6122</v>
      </c>
      <c r="B245" t="s">
        <v>13208</v>
      </c>
      <c r="C245" t="s">
        <v>2021</v>
      </c>
      <c r="D245" t="s">
        <v>2018</v>
      </c>
      <c r="E245" s="297">
        <v>27.19</v>
      </c>
    </row>
    <row r="246" spans="1:5" ht="14.25">
      <c r="A246">
        <v>40810</v>
      </c>
      <c r="B246" t="s">
        <v>13209</v>
      </c>
      <c r="C246" t="s">
        <v>2027</v>
      </c>
      <c r="D246" t="s">
        <v>2018</v>
      </c>
      <c r="E246" s="371">
        <v>4776.04</v>
      </c>
    </row>
    <row r="247" spans="1:5" ht="14.25">
      <c r="A247">
        <v>21100</v>
      </c>
      <c r="B247" t="s">
        <v>13210</v>
      </c>
      <c r="C247" t="s">
        <v>2017</v>
      </c>
      <c r="D247" t="s">
        <v>2020</v>
      </c>
      <c r="E247" s="371">
        <v>3845.1</v>
      </c>
    </row>
    <row r="248" spans="1:5" ht="14.25">
      <c r="A248">
        <v>11816</v>
      </c>
      <c r="B248" t="s">
        <v>13211</v>
      </c>
      <c r="C248" t="s">
        <v>2017</v>
      </c>
      <c r="D248" t="s">
        <v>2020</v>
      </c>
      <c r="E248" s="371">
        <v>4100</v>
      </c>
    </row>
    <row r="249" spans="1:5" ht="14.25">
      <c r="A249">
        <v>11814</v>
      </c>
      <c r="B249" t="s">
        <v>13212</v>
      </c>
      <c r="C249" t="s">
        <v>2017</v>
      </c>
      <c r="D249" t="s">
        <v>2020</v>
      </c>
      <c r="E249" s="371">
        <v>8924.67</v>
      </c>
    </row>
    <row r="250" spans="1:5" ht="14.25">
      <c r="A250">
        <v>14186</v>
      </c>
      <c r="B250" t="s">
        <v>13213</v>
      </c>
      <c r="C250" t="s">
        <v>2017</v>
      </c>
      <c r="D250" t="s">
        <v>2020</v>
      </c>
      <c r="E250" s="371">
        <v>11206.13</v>
      </c>
    </row>
    <row r="251" spans="1:5" ht="14.25">
      <c r="A251">
        <v>14185</v>
      </c>
      <c r="B251" t="s">
        <v>13214</v>
      </c>
      <c r="C251" t="s">
        <v>2017</v>
      </c>
      <c r="D251" t="s">
        <v>2020</v>
      </c>
      <c r="E251" s="371">
        <v>14516.3</v>
      </c>
    </row>
    <row r="252" spans="1:5" ht="14.25">
      <c r="A252">
        <v>11811</v>
      </c>
      <c r="B252" t="s">
        <v>13215</v>
      </c>
      <c r="C252" t="s">
        <v>2017</v>
      </c>
      <c r="D252" t="s">
        <v>2020</v>
      </c>
      <c r="E252" s="371">
        <v>5550.48</v>
      </c>
    </row>
    <row r="253" spans="1:5" ht="14.25">
      <c r="A253">
        <v>44498</v>
      </c>
      <c r="B253" t="s">
        <v>13216</v>
      </c>
      <c r="C253" t="s">
        <v>2017</v>
      </c>
      <c r="D253" t="s">
        <v>2020</v>
      </c>
      <c r="E253" s="371">
        <v>318204.48</v>
      </c>
    </row>
    <row r="254" spans="1:5" ht="14.25">
      <c r="A254">
        <v>34469</v>
      </c>
      <c r="B254" t="s">
        <v>13217</v>
      </c>
      <c r="C254" t="s">
        <v>2017</v>
      </c>
      <c r="D254" t="s">
        <v>2020</v>
      </c>
      <c r="E254" s="371">
        <v>10372.16</v>
      </c>
    </row>
    <row r="255" spans="1:5" ht="14.25">
      <c r="A255">
        <v>34476</v>
      </c>
      <c r="B255" t="s">
        <v>13218</v>
      </c>
      <c r="C255" t="s">
        <v>2017</v>
      </c>
      <c r="D255" t="s">
        <v>2020</v>
      </c>
      <c r="E255" s="371">
        <v>5409.52</v>
      </c>
    </row>
    <row r="256" spans="1:5" ht="14.25">
      <c r="A256">
        <v>34477</v>
      </c>
      <c r="B256" t="s">
        <v>13219</v>
      </c>
      <c r="C256" t="s">
        <v>2017</v>
      </c>
      <c r="D256" t="s">
        <v>2020</v>
      </c>
      <c r="E256" s="371">
        <v>7179.48</v>
      </c>
    </row>
    <row r="257" spans="1:5" ht="14.25">
      <c r="A257">
        <v>34482</v>
      </c>
      <c r="B257" t="s">
        <v>13220</v>
      </c>
      <c r="C257" t="s">
        <v>2017</v>
      </c>
      <c r="D257" t="s">
        <v>2020</v>
      </c>
      <c r="E257" s="371">
        <v>6705.24</v>
      </c>
    </row>
    <row r="258" spans="1:5" ht="14.25">
      <c r="A258">
        <v>34472</v>
      </c>
      <c r="B258" t="s">
        <v>13221</v>
      </c>
      <c r="C258" t="s">
        <v>2017</v>
      </c>
      <c r="D258" t="s">
        <v>2020</v>
      </c>
      <c r="E258" s="371">
        <v>3191.19</v>
      </c>
    </row>
    <row r="259" spans="1:5" ht="14.25">
      <c r="A259">
        <v>42425</v>
      </c>
      <c r="B259" t="s">
        <v>13222</v>
      </c>
      <c r="C259" t="s">
        <v>2017</v>
      </c>
      <c r="D259" t="s">
        <v>2018</v>
      </c>
      <c r="E259" s="371">
        <v>2214.5</v>
      </c>
    </row>
    <row r="260" spans="1:5" ht="14.25">
      <c r="A260">
        <v>42422</v>
      </c>
      <c r="B260" t="s">
        <v>13223</v>
      </c>
      <c r="C260" t="s">
        <v>2017</v>
      </c>
      <c r="D260" t="s">
        <v>2022</v>
      </c>
      <c r="E260" s="371">
        <v>3287.5</v>
      </c>
    </row>
    <row r="261" spans="1:5" ht="14.25">
      <c r="A261">
        <v>43184</v>
      </c>
      <c r="B261" t="s">
        <v>19833</v>
      </c>
      <c r="C261" t="s">
        <v>2017</v>
      </c>
      <c r="D261" t="s">
        <v>2018</v>
      </c>
      <c r="E261" s="371">
        <v>4543.6400000000003</v>
      </c>
    </row>
    <row r="262" spans="1:5" ht="14.25">
      <c r="A262">
        <v>42424</v>
      </c>
      <c r="B262" t="s">
        <v>13224</v>
      </c>
      <c r="C262" t="s">
        <v>2017</v>
      </c>
      <c r="D262" t="s">
        <v>2018</v>
      </c>
      <c r="E262" s="371">
        <v>1977.74</v>
      </c>
    </row>
    <row r="263" spans="1:5" ht="14.25">
      <c r="A263">
        <v>42421</v>
      </c>
      <c r="B263" t="s">
        <v>13225</v>
      </c>
      <c r="C263" t="s">
        <v>2017</v>
      </c>
      <c r="D263" t="s">
        <v>2018</v>
      </c>
      <c r="E263" s="371">
        <v>18007.12</v>
      </c>
    </row>
    <row r="264" spans="1:5" ht="14.25">
      <c r="A264">
        <v>42416</v>
      </c>
      <c r="B264" t="s">
        <v>13226</v>
      </c>
      <c r="C264" t="s">
        <v>2017</v>
      </c>
      <c r="D264" t="s">
        <v>2018</v>
      </c>
      <c r="E264" s="371">
        <v>8525.82</v>
      </c>
    </row>
    <row r="265" spans="1:5" ht="14.25">
      <c r="A265">
        <v>42417</v>
      </c>
      <c r="B265" t="s">
        <v>13227</v>
      </c>
      <c r="C265" t="s">
        <v>2017</v>
      </c>
      <c r="D265" t="s">
        <v>2018</v>
      </c>
      <c r="E265" s="371">
        <v>9558.14</v>
      </c>
    </row>
    <row r="266" spans="1:5" ht="14.25">
      <c r="A266">
        <v>42419</v>
      </c>
      <c r="B266" t="s">
        <v>13228</v>
      </c>
      <c r="C266" t="s">
        <v>2017</v>
      </c>
      <c r="D266" t="s">
        <v>2018</v>
      </c>
      <c r="E266" s="371">
        <v>10798.67</v>
      </c>
    </row>
    <row r="267" spans="1:5" ht="14.25">
      <c r="A267">
        <v>42420</v>
      </c>
      <c r="B267" t="s">
        <v>13229</v>
      </c>
      <c r="C267" t="s">
        <v>2017</v>
      </c>
      <c r="D267" t="s">
        <v>2018</v>
      </c>
      <c r="E267" s="371">
        <v>14841.97</v>
      </c>
    </row>
    <row r="268" spans="1:5" ht="14.25">
      <c r="A268">
        <v>43195</v>
      </c>
      <c r="B268" t="s">
        <v>13230</v>
      </c>
      <c r="C268" t="s">
        <v>2017</v>
      </c>
      <c r="D268" t="s">
        <v>2018</v>
      </c>
      <c r="E268" s="371">
        <v>5226.07</v>
      </c>
    </row>
    <row r="269" spans="1:5" ht="14.25">
      <c r="A269">
        <v>43196</v>
      </c>
      <c r="B269" t="s">
        <v>13231</v>
      </c>
      <c r="C269" t="s">
        <v>2017</v>
      </c>
      <c r="D269" t="s">
        <v>2018</v>
      </c>
      <c r="E269" s="371">
        <v>6476.96</v>
      </c>
    </row>
    <row r="270" spans="1:5" ht="14.25">
      <c r="A270">
        <v>43198</v>
      </c>
      <c r="B270" t="s">
        <v>13232</v>
      </c>
      <c r="C270" t="s">
        <v>2017</v>
      </c>
      <c r="D270" t="s">
        <v>2018</v>
      </c>
      <c r="E270" s="371">
        <v>9624.61</v>
      </c>
    </row>
    <row r="271" spans="1:5" ht="14.25">
      <c r="A271">
        <v>43199</v>
      </c>
      <c r="B271" t="s">
        <v>13233</v>
      </c>
      <c r="C271" t="s">
        <v>2017</v>
      </c>
      <c r="D271" t="s">
        <v>2018</v>
      </c>
      <c r="E271" s="371">
        <v>9977.2900000000009</v>
      </c>
    </row>
    <row r="272" spans="1:5" ht="14.25">
      <c r="A272">
        <v>43200</v>
      </c>
      <c r="B272" t="s">
        <v>13234</v>
      </c>
      <c r="C272" t="s">
        <v>2017</v>
      </c>
      <c r="D272" t="s">
        <v>2018</v>
      </c>
      <c r="E272" s="371">
        <v>11449.66</v>
      </c>
    </row>
    <row r="273" spans="1:5" ht="14.25">
      <c r="A273">
        <v>39556</v>
      </c>
      <c r="B273" t="s">
        <v>13235</v>
      </c>
      <c r="C273" t="s">
        <v>2017</v>
      </c>
      <c r="D273" t="s">
        <v>2018</v>
      </c>
      <c r="E273" s="371">
        <v>6253.47</v>
      </c>
    </row>
    <row r="274" spans="1:5" ht="14.25">
      <c r="A274">
        <v>39557</v>
      </c>
      <c r="B274" t="s">
        <v>13236</v>
      </c>
      <c r="C274" t="s">
        <v>2017</v>
      </c>
      <c r="D274" t="s">
        <v>2018</v>
      </c>
      <c r="E274" s="371">
        <v>6733.62</v>
      </c>
    </row>
    <row r="275" spans="1:5" ht="14.25">
      <c r="A275">
        <v>39559</v>
      </c>
      <c r="B275" t="s">
        <v>13237</v>
      </c>
      <c r="C275" t="s">
        <v>2017</v>
      </c>
      <c r="D275" t="s">
        <v>2018</v>
      </c>
      <c r="E275" s="371">
        <v>9951</v>
      </c>
    </row>
    <row r="276" spans="1:5" ht="14.25">
      <c r="A276">
        <v>39560</v>
      </c>
      <c r="B276" t="s">
        <v>13238</v>
      </c>
      <c r="C276" t="s">
        <v>2017</v>
      </c>
      <c r="D276" t="s">
        <v>2018</v>
      </c>
      <c r="E276" s="371">
        <v>11512.33</v>
      </c>
    </row>
    <row r="277" spans="1:5" ht="14.25">
      <c r="A277">
        <v>39561</v>
      </c>
      <c r="B277" t="s">
        <v>13239</v>
      </c>
      <c r="C277" t="s">
        <v>2017</v>
      </c>
      <c r="D277" t="s">
        <v>2018</v>
      </c>
      <c r="E277" s="371">
        <v>12043.37</v>
      </c>
    </row>
    <row r="278" spans="1:5" ht="14.25">
      <c r="A278">
        <v>43190</v>
      </c>
      <c r="B278" t="s">
        <v>13240</v>
      </c>
      <c r="C278" t="s">
        <v>2017</v>
      </c>
      <c r="D278" t="s">
        <v>2018</v>
      </c>
      <c r="E278" s="371">
        <v>1777.28</v>
      </c>
    </row>
    <row r="279" spans="1:5" ht="14.25">
      <c r="A279">
        <v>39555</v>
      </c>
      <c r="B279" t="s">
        <v>13241</v>
      </c>
      <c r="C279" t="s">
        <v>2017</v>
      </c>
      <c r="D279" t="s">
        <v>2018</v>
      </c>
      <c r="E279" s="371">
        <v>1922.56</v>
      </c>
    </row>
    <row r="280" spans="1:5" ht="14.25">
      <c r="A280">
        <v>43191</v>
      </c>
      <c r="B280" t="s">
        <v>13242</v>
      </c>
      <c r="C280" t="s">
        <v>2017</v>
      </c>
      <c r="D280" t="s">
        <v>2018</v>
      </c>
      <c r="E280" s="371">
        <v>2557.27</v>
      </c>
    </row>
    <row r="281" spans="1:5" ht="14.25">
      <c r="A281">
        <v>39548</v>
      </c>
      <c r="B281" t="s">
        <v>13243</v>
      </c>
      <c r="C281" t="s">
        <v>2017</v>
      </c>
      <c r="D281" t="s">
        <v>2018</v>
      </c>
      <c r="E281" s="371">
        <v>2851.75</v>
      </c>
    </row>
    <row r="282" spans="1:5" ht="14.25">
      <c r="A282">
        <v>43192</v>
      </c>
      <c r="B282" t="s">
        <v>13244</v>
      </c>
      <c r="C282" t="s">
        <v>2017</v>
      </c>
      <c r="D282" t="s">
        <v>2018</v>
      </c>
      <c r="E282" s="371">
        <v>3349.8</v>
      </c>
    </row>
    <row r="283" spans="1:5" ht="14.25">
      <c r="A283">
        <v>39554</v>
      </c>
      <c r="B283" t="s">
        <v>13245</v>
      </c>
      <c r="C283" t="s">
        <v>2017</v>
      </c>
      <c r="D283" t="s">
        <v>2018</v>
      </c>
      <c r="E283" s="371">
        <v>3771.01</v>
      </c>
    </row>
    <row r="284" spans="1:5" ht="14.25">
      <c r="A284">
        <v>43194</v>
      </c>
      <c r="B284" t="s">
        <v>13246</v>
      </c>
      <c r="C284" t="s">
        <v>2017</v>
      </c>
      <c r="D284" t="s">
        <v>2018</v>
      </c>
      <c r="E284" s="371">
        <v>1522.54</v>
      </c>
    </row>
    <row r="285" spans="1:5" ht="14.25">
      <c r="A285">
        <v>39551</v>
      </c>
      <c r="B285" t="s">
        <v>13247</v>
      </c>
      <c r="C285" t="s">
        <v>2017</v>
      </c>
      <c r="D285" t="s">
        <v>2018</v>
      </c>
      <c r="E285" s="371">
        <v>1676.48</v>
      </c>
    </row>
    <row r="286" spans="1:5" ht="14.25">
      <c r="A286">
        <v>43185</v>
      </c>
      <c r="B286" t="s">
        <v>13248</v>
      </c>
      <c r="C286" t="s">
        <v>2017</v>
      </c>
      <c r="D286" t="s">
        <v>2018</v>
      </c>
      <c r="E286" s="371">
        <v>4764.2700000000004</v>
      </c>
    </row>
    <row r="287" spans="1:5" ht="14.25">
      <c r="A287">
        <v>43186</v>
      </c>
      <c r="B287" t="s">
        <v>13249</v>
      </c>
      <c r="C287" t="s">
        <v>2017</v>
      </c>
      <c r="D287" t="s">
        <v>2018</v>
      </c>
      <c r="E287" s="371">
        <v>5025.34</v>
      </c>
    </row>
    <row r="288" spans="1:5" ht="14.25">
      <c r="A288">
        <v>43187</v>
      </c>
      <c r="B288" t="s">
        <v>13250</v>
      </c>
      <c r="C288" t="s">
        <v>2017</v>
      </c>
      <c r="D288" t="s">
        <v>2018</v>
      </c>
      <c r="E288" s="371">
        <v>6668.68</v>
      </c>
    </row>
    <row r="289" spans="1:5" ht="14.25">
      <c r="A289">
        <v>43188</v>
      </c>
      <c r="B289" t="s">
        <v>13251</v>
      </c>
      <c r="C289" t="s">
        <v>2017</v>
      </c>
      <c r="D289" t="s">
        <v>2018</v>
      </c>
      <c r="E289" s="371">
        <v>8079.99</v>
      </c>
    </row>
    <row r="290" spans="1:5" ht="14.25">
      <c r="A290">
        <v>43189</v>
      </c>
      <c r="B290" t="s">
        <v>13252</v>
      </c>
      <c r="C290" t="s">
        <v>2017</v>
      </c>
      <c r="D290" t="s">
        <v>2018</v>
      </c>
      <c r="E290" s="371">
        <v>9088.64</v>
      </c>
    </row>
    <row r="291" spans="1:5" ht="14.25">
      <c r="A291">
        <v>39580</v>
      </c>
      <c r="B291" t="s">
        <v>13253</v>
      </c>
      <c r="C291" t="s">
        <v>2017</v>
      </c>
      <c r="D291" t="s">
        <v>2018</v>
      </c>
      <c r="E291" s="371">
        <v>71622.19</v>
      </c>
    </row>
    <row r="292" spans="1:5" ht="14.25">
      <c r="A292">
        <v>39577</v>
      </c>
      <c r="B292" t="s">
        <v>13254</v>
      </c>
      <c r="C292" t="s">
        <v>2017</v>
      </c>
      <c r="D292" t="s">
        <v>2018</v>
      </c>
      <c r="E292" s="371">
        <v>22417.59</v>
      </c>
    </row>
    <row r="293" spans="1:5" ht="14.25">
      <c r="A293">
        <v>39578</v>
      </c>
      <c r="B293" t="s">
        <v>13255</v>
      </c>
      <c r="C293" t="s">
        <v>2017</v>
      </c>
      <c r="D293" t="s">
        <v>2018</v>
      </c>
      <c r="E293" s="371">
        <v>28930.35</v>
      </c>
    </row>
    <row r="294" spans="1:5" ht="14.25">
      <c r="A294">
        <v>39579</v>
      </c>
      <c r="B294" t="s">
        <v>13256</v>
      </c>
      <c r="C294" t="s">
        <v>2017</v>
      </c>
      <c r="D294" t="s">
        <v>2018</v>
      </c>
      <c r="E294" s="371">
        <v>42091.39</v>
      </c>
    </row>
    <row r="295" spans="1:5" ht="14.25">
      <c r="A295">
        <v>39826</v>
      </c>
      <c r="B295" t="s">
        <v>13257</v>
      </c>
      <c r="C295" t="s">
        <v>2017</v>
      </c>
      <c r="D295" t="s">
        <v>2018</v>
      </c>
      <c r="E295" s="371">
        <v>5169.59</v>
      </c>
    </row>
    <row r="296" spans="1:5" ht="14.25">
      <c r="A296">
        <v>10700</v>
      </c>
      <c r="B296" t="s">
        <v>13258</v>
      </c>
      <c r="C296" t="s">
        <v>2017</v>
      </c>
      <c r="D296" t="s">
        <v>2020</v>
      </c>
      <c r="E296" s="371">
        <v>24370.16</v>
      </c>
    </row>
    <row r="297" spans="1:5" ht="14.25">
      <c r="A297">
        <v>346</v>
      </c>
      <c r="B297" t="s">
        <v>13259</v>
      </c>
      <c r="C297" t="s">
        <v>2024</v>
      </c>
      <c r="D297" t="s">
        <v>2018</v>
      </c>
      <c r="E297" s="297">
        <v>31.7</v>
      </c>
    </row>
    <row r="298" spans="1:5" ht="14.25">
      <c r="A298">
        <v>3312</v>
      </c>
      <c r="B298" t="s">
        <v>13260</v>
      </c>
      <c r="C298" t="s">
        <v>2024</v>
      </c>
      <c r="D298" t="s">
        <v>2018</v>
      </c>
      <c r="E298" s="297">
        <v>28.07</v>
      </c>
    </row>
    <row r="299" spans="1:5" ht="14.25">
      <c r="A299">
        <v>339</v>
      </c>
      <c r="B299" t="s">
        <v>13261</v>
      </c>
      <c r="C299" t="s">
        <v>2023</v>
      </c>
      <c r="D299" t="s">
        <v>2018</v>
      </c>
      <c r="E299" s="297">
        <v>1.63</v>
      </c>
    </row>
    <row r="300" spans="1:5" ht="14.25">
      <c r="A300">
        <v>340</v>
      </c>
      <c r="B300" t="s">
        <v>13262</v>
      </c>
      <c r="C300" t="s">
        <v>2023</v>
      </c>
      <c r="D300" t="s">
        <v>2018</v>
      </c>
      <c r="E300" s="297">
        <v>1.47</v>
      </c>
    </row>
    <row r="301" spans="1:5" ht="14.25">
      <c r="A301">
        <v>43130</v>
      </c>
      <c r="B301" t="s">
        <v>13263</v>
      </c>
      <c r="C301" t="s">
        <v>2024</v>
      </c>
      <c r="D301" t="s">
        <v>2022</v>
      </c>
      <c r="E301" s="297">
        <v>26.76</v>
      </c>
    </row>
    <row r="302" spans="1:5" ht="14.25">
      <c r="A302">
        <v>344</v>
      </c>
      <c r="B302" t="s">
        <v>13264</v>
      </c>
      <c r="C302" t="s">
        <v>2024</v>
      </c>
      <c r="D302" t="s">
        <v>2018</v>
      </c>
      <c r="E302" s="297">
        <v>35.18</v>
      </c>
    </row>
    <row r="303" spans="1:5" ht="14.25">
      <c r="A303">
        <v>345</v>
      </c>
      <c r="B303" t="s">
        <v>13265</v>
      </c>
      <c r="C303" t="s">
        <v>2024</v>
      </c>
      <c r="D303" t="s">
        <v>2018</v>
      </c>
      <c r="E303" s="297">
        <v>38.17</v>
      </c>
    </row>
    <row r="304" spans="1:5" ht="14.25">
      <c r="A304">
        <v>43131</v>
      </c>
      <c r="B304" t="s">
        <v>13266</v>
      </c>
      <c r="C304" t="s">
        <v>2024</v>
      </c>
      <c r="D304" t="s">
        <v>2018</v>
      </c>
      <c r="E304" s="297">
        <v>31.08</v>
      </c>
    </row>
    <row r="305" spans="1:5" ht="14.25">
      <c r="A305">
        <v>3313</v>
      </c>
      <c r="B305" t="s">
        <v>13267</v>
      </c>
      <c r="C305" t="s">
        <v>2024</v>
      </c>
      <c r="D305" t="s">
        <v>2018</v>
      </c>
      <c r="E305" s="297">
        <v>36.130000000000003</v>
      </c>
    </row>
    <row r="306" spans="1:5" ht="14.25">
      <c r="A306">
        <v>43132</v>
      </c>
      <c r="B306" t="s">
        <v>13268</v>
      </c>
      <c r="C306" t="s">
        <v>2024</v>
      </c>
      <c r="D306" t="s">
        <v>2018</v>
      </c>
      <c r="E306" s="297">
        <v>26.76</v>
      </c>
    </row>
    <row r="307" spans="1:5" ht="14.25">
      <c r="A307">
        <v>366</v>
      </c>
      <c r="B307" t="s">
        <v>13269</v>
      </c>
      <c r="C307" t="s">
        <v>2026</v>
      </c>
      <c r="D307" t="s">
        <v>2022</v>
      </c>
      <c r="E307" s="297">
        <v>75.84</v>
      </c>
    </row>
    <row r="308" spans="1:5" ht="14.25">
      <c r="A308">
        <v>367</v>
      </c>
      <c r="B308" t="s">
        <v>13270</v>
      </c>
      <c r="C308" t="s">
        <v>2026</v>
      </c>
      <c r="D308" t="s">
        <v>2018</v>
      </c>
      <c r="E308" s="297">
        <v>76.83</v>
      </c>
    </row>
    <row r="309" spans="1:5" ht="14.25">
      <c r="A309">
        <v>370</v>
      </c>
      <c r="B309" t="s">
        <v>13271</v>
      </c>
      <c r="C309" t="s">
        <v>2026</v>
      </c>
      <c r="D309" t="s">
        <v>2018</v>
      </c>
      <c r="E309" s="297">
        <v>75.84</v>
      </c>
    </row>
    <row r="310" spans="1:5" ht="14.25">
      <c r="A310">
        <v>368</v>
      </c>
      <c r="B310" t="s">
        <v>13272</v>
      </c>
      <c r="C310" t="s">
        <v>2026</v>
      </c>
      <c r="D310" t="s">
        <v>2018</v>
      </c>
      <c r="E310" s="297">
        <v>37.92</v>
      </c>
    </row>
    <row r="311" spans="1:5" ht="14.25">
      <c r="A311">
        <v>11075</v>
      </c>
      <c r="B311" t="s">
        <v>13273</v>
      </c>
      <c r="C311" t="s">
        <v>2026</v>
      </c>
      <c r="D311" t="s">
        <v>2018</v>
      </c>
      <c r="E311" s="297">
        <v>870.4</v>
      </c>
    </row>
    <row r="312" spans="1:5" ht="14.25">
      <c r="A312">
        <v>1381</v>
      </c>
      <c r="B312" t="s">
        <v>13274</v>
      </c>
      <c r="C312" t="s">
        <v>2024</v>
      </c>
      <c r="D312" t="s">
        <v>2022</v>
      </c>
      <c r="E312" s="297">
        <v>0.73</v>
      </c>
    </row>
    <row r="313" spans="1:5" ht="14.25">
      <c r="A313">
        <v>34353</v>
      </c>
      <c r="B313" t="s">
        <v>13275</v>
      </c>
      <c r="C313" t="s">
        <v>2024</v>
      </c>
      <c r="D313" t="s">
        <v>2018</v>
      </c>
      <c r="E313" s="297">
        <v>1.35</v>
      </c>
    </row>
    <row r="314" spans="1:5" ht="14.25">
      <c r="A314">
        <v>37595</v>
      </c>
      <c r="B314" t="s">
        <v>13276</v>
      </c>
      <c r="C314" t="s">
        <v>2024</v>
      </c>
      <c r="D314" t="s">
        <v>2018</v>
      </c>
      <c r="E314" s="297">
        <v>2.2400000000000002</v>
      </c>
    </row>
    <row r="315" spans="1:5" ht="14.25">
      <c r="A315">
        <v>37596</v>
      </c>
      <c r="B315" t="s">
        <v>13277</v>
      </c>
      <c r="C315" t="s">
        <v>2024</v>
      </c>
      <c r="D315" t="s">
        <v>2018</v>
      </c>
      <c r="E315" s="297">
        <v>2.57</v>
      </c>
    </row>
    <row r="316" spans="1:5" ht="14.25">
      <c r="A316">
        <v>371</v>
      </c>
      <c r="B316" t="s">
        <v>13278</v>
      </c>
      <c r="C316" t="s">
        <v>2024</v>
      </c>
      <c r="D316" t="s">
        <v>2018</v>
      </c>
      <c r="E316" s="297">
        <v>0.79</v>
      </c>
    </row>
    <row r="317" spans="1:5" ht="14.25">
      <c r="A317">
        <v>37553</v>
      </c>
      <c r="B317" t="s">
        <v>13279</v>
      </c>
      <c r="C317" t="s">
        <v>2024</v>
      </c>
      <c r="D317" t="s">
        <v>2018</v>
      </c>
      <c r="E317" s="297">
        <v>1.49</v>
      </c>
    </row>
    <row r="318" spans="1:5" ht="14.25">
      <c r="A318">
        <v>37552</v>
      </c>
      <c r="B318" t="s">
        <v>13280</v>
      </c>
      <c r="C318" t="s">
        <v>2024</v>
      </c>
      <c r="D318" t="s">
        <v>2018</v>
      </c>
      <c r="E318" s="297">
        <v>2.39</v>
      </c>
    </row>
    <row r="319" spans="1:5" ht="14.25">
      <c r="A319">
        <v>36880</v>
      </c>
      <c r="B319" t="s">
        <v>13281</v>
      </c>
      <c r="C319" t="s">
        <v>2024</v>
      </c>
      <c r="D319" t="s">
        <v>2018</v>
      </c>
      <c r="E319" s="297">
        <v>2.4300000000000002</v>
      </c>
    </row>
    <row r="320" spans="1:5" ht="14.25">
      <c r="A320">
        <v>34355</v>
      </c>
      <c r="B320" t="s">
        <v>13282</v>
      </c>
      <c r="C320" t="s">
        <v>2024</v>
      </c>
      <c r="D320" t="s">
        <v>2018</v>
      </c>
      <c r="E320" s="297">
        <v>2.09</v>
      </c>
    </row>
    <row r="321" spans="1:5" ht="14.25">
      <c r="A321">
        <v>130</v>
      </c>
      <c r="B321" t="s">
        <v>13283</v>
      </c>
      <c r="C321" t="s">
        <v>2024</v>
      </c>
      <c r="D321" t="s">
        <v>2018</v>
      </c>
      <c r="E321" s="297">
        <v>3.83</v>
      </c>
    </row>
    <row r="322" spans="1:5" ht="14.25">
      <c r="A322">
        <v>135</v>
      </c>
      <c r="B322" t="s">
        <v>19834</v>
      </c>
      <c r="C322" t="s">
        <v>2024</v>
      </c>
      <c r="D322" t="s">
        <v>2018</v>
      </c>
      <c r="E322" s="297">
        <v>3.08</v>
      </c>
    </row>
    <row r="323" spans="1:5" ht="14.25">
      <c r="A323">
        <v>36886</v>
      </c>
      <c r="B323" t="s">
        <v>13284</v>
      </c>
      <c r="C323" t="s">
        <v>2024</v>
      </c>
      <c r="D323" t="s">
        <v>2018</v>
      </c>
      <c r="E323" s="297">
        <v>0.75</v>
      </c>
    </row>
    <row r="324" spans="1:5" ht="14.25">
      <c r="A324">
        <v>38546</v>
      </c>
      <c r="B324" t="s">
        <v>19835</v>
      </c>
      <c r="C324" t="s">
        <v>2026</v>
      </c>
      <c r="D324" t="s">
        <v>2018</v>
      </c>
      <c r="E324" s="297">
        <v>569.58000000000004</v>
      </c>
    </row>
    <row r="325" spans="1:5" ht="14.25">
      <c r="A325">
        <v>34549</v>
      </c>
      <c r="B325" t="s">
        <v>13285</v>
      </c>
      <c r="C325" t="s">
        <v>2026</v>
      </c>
      <c r="D325" t="s">
        <v>2020</v>
      </c>
      <c r="E325" s="297">
        <v>730.33</v>
      </c>
    </row>
    <row r="326" spans="1:5" ht="14.25">
      <c r="A326">
        <v>6081</v>
      </c>
      <c r="B326" t="s">
        <v>13286</v>
      </c>
      <c r="C326" t="s">
        <v>2026</v>
      </c>
      <c r="D326" t="s">
        <v>2020</v>
      </c>
      <c r="E326" s="297">
        <v>51.12</v>
      </c>
    </row>
    <row r="327" spans="1:5" ht="14.25">
      <c r="A327">
        <v>6077</v>
      </c>
      <c r="B327" t="s">
        <v>13287</v>
      </c>
      <c r="C327" t="s">
        <v>2026</v>
      </c>
      <c r="D327" t="s">
        <v>2020</v>
      </c>
      <c r="E327" s="297">
        <v>36.51</v>
      </c>
    </row>
    <row r="328" spans="1:5" ht="14.25">
      <c r="A328">
        <v>6079</v>
      </c>
      <c r="B328" t="s">
        <v>13288</v>
      </c>
      <c r="C328" t="s">
        <v>2026</v>
      </c>
      <c r="D328" t="s">
        <v>2020</v>
      </c>
      <c r="E328" s="297">
        <v>36.51</v>
      </c>
    </row>
    <row r="329" spans="1:5" ht="14.25">
      <c r="A329">
        <v>1091</v>
      </c>
      <c r="B329" t="s">
        <v>13289</v>
      </c>
      <c r="C329" t="s">
        <v>2017</v>
      </c>
      <c r="D329" t="s">
        <v>2018</v>
      </c>
      <c r="E329" s="297">
        <v>37.380000000000003</v>
      </c>
    </row>
    <row r="330" spans="1:5" ht="14.25">
      <c r="A330">
        <v>1094</v>
      </c>
      <c r="B330" t="s">
        <v>13290</v>
      </c>
      <c r="C330" t="s">
        <v>2017</v>
      </c>
      <c r="D330" t="s">
        <v>2018</v>
      </c>
      <c r="E330" s="297">
        <v>26.15</v>
      </c>
    </row>
    <row r="331" spans="1:5" ht="14.25">
      <c r="A331">
        <v>1095</v>
      </c>
      <c r="B331" t="s">
        <v>13291</v>
      </c>
      <c r="C331" t="s">
        <v>2017</v>
      </c>
      <c r="D331" t="s">
        <v>2018</v>
      </c>
      <c r="E331" s="297">
        <v>55.57</v>
      </c>
    </row>
    <row r="332" spans="1:5" ht="14.25">
      <c r="A332">
        <v>1092</v>
      </c>
      <c r="B332" t="s">
        <v>13292</v>
      </c>
      <c r="C332" t="s">
        <v>2017</v>
      </c>
      <c r="D332" t="s">
        <v>2022</v>
      </c>
      <c r="E332" s="297">
        <v>43</v>
      </c>
    </row>
    <row r="333" spans="1:5" ht="14.25">
      <c r="A333">
        <v>1093</v>
      </c>
      <c r="B333" t="s">
        <v>13293</v>
      </c>
      <c r="C333" t="s">
        <v>2017</v>
      </c>
      <c r="D333" t="s">
        <v>2018</v>
      </c>
      <c r="E333" s="297">
        <v>100.42</v>
      </c>
    </row>
    <row r="334" spans="1:5" ht="14.25">
      <c r="A334">
        <v>1090</v>
      </c>
      <c r="B334" t="s">
        <v>13294</v>
      </c>
      <c r="C334" t="s">
        <v>2017</v>
      </c>
      <c r="D334" t="s">
        <v>2018</v>
      </c>
      <c r="E334" s="297">
        <v>71.900000000000006</v>
      </c>
    </row>
    <row r="335" spans="1:5" ht="14.25">
      <c r="A335">
        <v>1096</v>
      </c>
      <c r="B335" t="s">
        <v>13295</v>
      </c>
      <c r="C335" t="s">
        <v>2017</v>
      </c>
      <c r="D335" t="s">
        <v>2018</v>
      </c>
      <c r="E335" s="297">
        <v>129.38999999999999</v>
      </c>
    </row>
    <row r="336" spans="1:5" ht="14.25">
      <c r="A336">
        <v>1097</v>
      </c>
      <c r="B336" t="s">
        <v>13296</v>
      </c>
      <c r="C336" t="s">
        <v>2017</v>
      </c>
      <c r="D336" t="s">
        <v>2018</v>
      </c>
      <c r="E336" s="297">
        <v>109.84</v>
      </c>
    </row>
    <row r="337" spans="1:5" ht="14.25">
      <c r="A337">
        <v>378</v>
      </c>
      <c r="B337" t="s">
        <v>13297</v>
      </c>
      <c r="C337" t="s">
        <v>2021</v>
      </c>
      <c r="D337" t="s">
        <v>2018</v>
      </c>
      <c r="E337" s="297">
        <v>20.13</v>
      </c>
    </row>
    <row r="338" spans="1:5" ht="14.25">
      <c r="A338">
        <v>40911</v>
      </c>
      <c r="B338" t="s">
        <v>13298</v>
      </c>
      <c r="C338" t="s">
        <v>2027</v>
      </c>
      <c r="D338" t="s">
        <v>2018</v>
      </c>
      <c r="E338" s="371">
        <v>3534.78</v>
      </c>
    </row>
    <row r="339" spans="1:5" ht="14.25">
      <c r="A339">
        <v>33939</v>
      </c>
      <c r="B339" t="s">
        <v>19836</v>
      </c>
      <c r="C339" t="s">
        <v>2021</v>
      </c>
      <c r="D339" t="s">
        <v>2018</v>
      </c>
      <c r="E339" s="297">
        <v>99.03</v>
      </c>
    </row>
    <row r="340" spans="1:5" ht="14.25">
      <c r="A340">
        <v>40815</v>
      </c>
      <c r="B340" t="s">
        <v>13299</v>
      </c>
      <c r="C340" t="s">
        <v>2027</v>
      </c>
      <c r="D340" t="s">
        <v>2018</v>
      </c>
      <c r="E340" s="371">
        <v>17383.75</v>
      </c>
    </row>
    <row r="341" spans="1:5" ht="14.25">
      <c r="A341">
        <v>33952</v>
      </c>
      <c r="B341" t="s">
        <v>19837</v>
      </c>
      <c r="C341" t="s">
        <v>2021</v>
      </c>
      <c r="D341" t="s">
        <v>2018</v>
      </c>
      <c r="E341" s="297">
        <v>112.74</v>
      </c>
    </row>
    <row r="342" spans="1:5" ht="14.25">
      <c r="A342">
        <v>40816</v>
      </c>
      <c r="B342" t="s">
        <v>13300</v>
      </c>
      <c r="C342" t="s">
        <v>2027</v>
      </c>
      <c r="D342" t="s">
        <v>2018</v>
      </c>
      <c r="E342" s="371">
        <v>19791.52</v>
      </c>
    </row>
    <row r="343" spans="1:5" ht="14.25">
      <c r="A343">
        <v>33953</v>
      </c>
      <c r="B343" t="s">
        <v>19838</v>
      </c>
      <c r="C343" t="s">
        <v>2021</v>
      </c>
      <c r="D343" t="s">
        <v>2018</v>
      </c>
      <c r="E343" s="297">
        <v>116.31</v>
      </c>
    </row>
    <row r="344" spans="1:5" ht="14.25">
      <c r="A344">
        <v>40817</v>
      </c>
      <c r="B344" t="s">
        <v>13301</v>
      </c>
      <c r="C344" t="s">
        <v>2027</v>
      </c>
      <c r="D344" t="s">
        <v>2018</v>
      </c>
      <c r="E344" s="371">
        <v>20416.830000000002</v>
      </c>
    </row>
    <row r="345" spans="1:5" ht="14.25">
      <c r="A345">
        <v>13348</v>
      </c>
      <c r="B345" t="s">
        <v>13302</v>
      </c>
      <c r="C345" t="s">
        <v>2017</v>
      </c>
      <c r="D345" t="s">
        <v>2020</v>
      </c>
      <c r="E345" s="297">
        <v>1.79</v>
      </c>
    </row>
    <row r="346" spans="1:5" ht="14.25">
      <c r="A346">
        <v>39211</v>
      </c>
      <c r="B346" t="s">
        <v>13303</v>
      </c>
      <c r="C346" t="s">
        <v>2017</v>
      </c>
      <c r="D346" t="s">
        <v>2018</v>
      </c>
      <c r="E346" s="297">
        <v>1.71</v>
      </c>
    </row>
    <row r="347" spans="1:5" ht="14.25">
      <c r="A347">
        <v>39212</v>
      </c>
      <c r="B347" t="s">
        <v>13304</v>
      </c>
      <c r="C347" t="s">
        <v>2017</v>
      </c>
      <c r="D347" t="s">
        <v>2018</v>
      </c>
      <c r="E347" s="297">
        <v>1.9</v>
      </c>
    </row>
    <row r="348" spans="1:5" ht="14.25">
      <c r="A348">
        <v>39208</v>
      </c>
      <c r="B348" t="s">
        <v>13305</v>
      </c>
      <c r="C348" t="s">
        <v>2017</v>
      </c>
      <c r="D348" t="s">
        <v>2018</v>
      </c>
      <c r="E348" s="297">
        <v>0.52</v>
      </c>
    </row>
    <row r="349" spans="1:5" ht="14.25">
      <c r="A349">
        <v>39210</v>
      </c>
      <c r="B349" t="s">
        <v>13306</v>
      </c>
      <c r="C349" t="s">
        <v>2017</v>
      </c>
      <c r="D349" t="s">
        <v>2018</v>
      </c>
      <c r="E349" s="297">
        <v>0.95</v>
      </c>
    </row>
    <row r="350" spans="1:5" ht="14.25">
      <c r="A350">
        <v>39214</v>
      </c>
      <c r="B350" t="s">
        <v>13307</v>
      </c>
      <c r="C350" t="s">
        <v>2017</v>
      </c>
      <c r="D350" t="s">
        <v>2018</v>
      </c>
      <c r="E350" s="297">
        <v>3.53</v>
      </c>
    </row>
    <row r="351" spans="1:5" ht="14.25">
      <c r="A351">
        <v>39213</v>
      </c>
      <c r="B351" t="s">
        <v>13308</v>
      </c>
      <c r="C351" t="s">
        <v>2017</v>
      </c>
      <c r="D351" t="s">
        <v>2018</v>
      </c>
      <c r="E351" s="297">
        <v>2.4900000000000002</v>
      </c>
    </row>
    <row r="352" spans="1:5" ht="14.25">
      <c r="A352">
        <v>39209</v>
      </c>
      <c r="B352" t="s">
        <v>13309</v>
      </c>
      <c r="C352" t="s">
        <v>2017</v>
      </c>
      <c r="D352" t="s">
        <v>2018</v>
      </c>
      <c r="E352" s="297">
        <v>0.62</v>
      </c>
    </row>
    <row r="353" spans="1:5" ht="14.25">
      <c r="A353">
        <v>39207</v>
      </c>
      <c r="B353" t="s">
        <v>13310</v>
      </c>
      <c r="C353" t="s">
        <v>2017</v>
      </c>
      <c r="D353" t="s">
        <v>2018</v>
      </c>
      <c r="E353" s="297">
        <v>0.95</v>
      </c>
    </row>
    <row r="354" spans="1:5" ht="14.25">
      <c r="A354">
        <v>39215</v>
      </c>
      <c r="B354" t="s">
        <v>13311</v>
      </c>
      <c r="C354" t="s">
        <v>2017</v>
      </c>
      <c r="D354" t="s">
        <v>2018</v>
      </c>
      <c r="E354" s="297">
        <v>6.43</v>
      </c>
    </row>
    <row r="355" spans="1:5" ht="14.25">
      <c r="A355">
        <v>39216</v>
      </c>
      <c r="B355" t="s">
        <v>13312</v>
      </c>
      <c r="C355" t="s">
        <v>2017</v>
      </c>
      <c r="D355" t="s">
        <v>2018</v>
      </c>
      <c r="E355" s="297">
        <v>8.9700000000000006</v>
      </c>
    </row>
    <row r="356" spans="1:5" ht="14.25">
      <c r="A356">
        <v>11267</v>
      </c>
      <c r="B356" t="s">
        <v>13313</v>
      </c>
      <c r="C356" t="s">
        <v>2017</v>
      </c>
      <c r="D356" t="s">
        <v>2020</v>
      </c>
      <c r="E356" s="297">
        <v>1.56</v>
      </c>
    </row>
    <row r="357" spans="1:5" ht="14.25">
      <c r="A357">
        <v>379</v>
      </c>
      <c r="B357" t="s">
        <v>13314</v>
      </c>
      <c r="C357" t="s">
        <v>2017</v>
      </c>
      <c r="D357" t="s">
        <v>2020</v>
      </c>
      <c r="E357" s="297">
        <v>1.57</v>
      </c>
    </row>
    <row r="358" spans="1:5" ht="14.25">
      <c r="A358">
        <v>510</v>
      </c>
      <c r="B358" t="s">
        <v>13315</v>
      </c>
      <c r="C358" t="s">
        <v>2024</v>
      </c>
      <c r="D358" t="s">
        <v>2018</v>
      </c>
      <c r="E358" s="297">
        <v>14.09</v>
      </c>
    </row>
    <row r="359" spans="1:5" ht="14.25">
      <c r="A359">
        <v>516</v>
      </c>
      <c r="B359" t="s">
        <v>13316</v>
      </c>
      <c r="C359" t="s">
        <v>2024</v>
      </c>
      <c r="D359" t="s">
        <v>2018</v>
      </c>
      <c r="E359" s="297">
        <v>16.7</v>
      </c>
    </row>
    <row r="360" spans="1:5" ht="14.25">
      <c r="A360">
        <v>509</v>
      </c>
      <c r="B360" t="s">
        <v>13317</v>
      </c>
      <c r="C360" t="s">
        <v>2024</v>
      </c>
      <c r="D360" t="s">
        <v>2018</v>
      </c>
      <c r="E360" s="297">
        <v>18.739999999999998</v>
      </c>
    </row>
    <row r="361" spans="1:5" ht="14.25">
      <c r="A361">
        <v>40331</v>
      </c>
      <c r="B361" t="s">
        <v>19839</v>
      </c>
      <c r="C361" t="s">
        <v>2021</v>
      </c>
      <c r="D361" t="s">
        <v>2018</v>
      </c>
      <c r="E361" s="297">
        <v>17.43</v>
      </c>
    </row>
    <row r="362" spans="1:5" ht="14.25">
      <c r="A362">
        <v>40930</v>
      </c>
      <c r="B362" t="s">
        <v>13318</v>
      </c>
      <c r="C362" t="s">
        <v>2027</v>
      </c>
      <c r="D362" t="s">
        <v>2018</v>
      </c>
      <c r="E362" s="371">
        <v>3063.82</v>
      </c>
    </row>
    <row r="363" spans="1:5" ht="14.25">
      <c r="A363">
        <v>11761</v>
      </c>
      <c r="B363" t="s">
        <v>13319</v>
      </c>
      <c r="C363" t="s">
        <v>2017</v>
      </c>
      <c r="D363" t="s">
        <v>2018</v>
      </c>
      <c r="E363" s="297">
        <v>85.82</v>
      </c>
    </row>
    <row r="364" spans="1:5" ht="14.25">
      <c r="A364">
        <v>377</v>
      </c>
      <c r="B364" t="s">
        <v>13320</v>
      </c>
      <c r="C364" t="s">
        <v>2017</v>
      </c>
      <c r="D364" t="s">
        <v>2022</v>
      </c>
      <c r="E364" s="297">
        <v>40.33</v>
      </c>
    </row>
    <row r="365" spans="1:5" ht="14.25">
      <c r="A365">
        <v>7588</v>
      </c>
      <c r="B365" t="s">
        <v>13321</v>
      </c>
      <c r="C365" t="s">
        <v>2017</v>
      </c>
      <c r="D365" t="s">
        <v>2022</v>
      </c>
      <c r="E365" s="297">
        <v>46.5</v>
      </c>
    </row>
    <row r="366" spans="1:5" ht="14.25">
      <c r="A366">
        <v>34392</v>
      </c>
      <c r="B366" t="s">
        <v>13322</v>
      </c>
      <c r="C366" t="s">
        <v>2021</v>
      </c>
      <c r="D366" t="s">
        <v>2018</v>
      </c>
      <c r="E366" s="297">
        <v>22.23</v>
      </c>
    </row>
    <row r="367" spans="1:5" ht="14.25">
      <c r="A367">
        <v>40908</v>
      </c>
      <c r="B367" t="s">
        <v>13323</v>
      </c>
      <c r="C367" t="s">
        <v>2027</v>
      </c>
      <c r="D367" t="s">
        <v>2018</v>
      </c>
      <c r="E367" s="371">
        <v>3906.67</v>
      </c>
    </row>
    <row r="368" spans="1:5" ht="14.25">
      <c r="A368">
        <v>34551</v>
      </c>
      <c r="B368" t="s">
        <v>13324</v>
      </c>
      <c r="C368" t="s">
        <v>2021</v>
      </c>
      <c r="D368" t="s">
        <v>2018</v>
      </c>
      <c r="E368" s="297">
        <v>12.54</v>
      </c>
    </row>
    <row r="369" spans="1:5" ht="14.25">
      <c r="A369">
        <v>41078</v>
      </c>
      <c r="B369" t="s">
        <v>13325</v>
      </c>
      <c r="C369" t="s">
        <v>2027</v>
      </c>
      <c r="D369" t="s">
        <v>2018</v>
      </c>
      <c r="E369" s="371">
        <v>2204.7600000000002</v>
      </c>
    </row>
    <row r="370" spans="1:5" ht="14.25">
      <c r="A370">
        <v>246</v>
      </c>
      <c r="B370" t="s">
        <v>13326</v>
      </c>
      <c r="C370" t="s">
        <v>2021</v>
      </c>
      <c r="D370" t="s">
        <v>2018</v>
      </c>
      <c r="E370" s="297">
        <v>16.11</v>
      </c>
    </row>
    <row r="371" spans="1:5" ht="14.25">
      <c r="A371">
        <v>40927</v>
      </c>
      <c r="B371" t="s">
        <v>13327</v>
      </c>
      <c r="C371" t="s">
        <v>2027</v>
      </c>
      <c r="D371" t="s">
        <v>2018</v>
      </c>
      <c r="E371" s="371">
        <v>2828.89</v>
      </c>
    </row>
    <row r="372" spans="1:5" ht="14.25">
      <c r="A372">
        <v>2350</v>
      </c>
      <c r="B372" t="s">
        <v>13328</v>
      </c>
      <c r="C372" t="s">
        <v>2021</v>
      </c>
      <c r="D372" t="s">
        <v>2018</v>
      </c>
      <c r="E372" s="297">
        <v>19.53</v>
      </c>
    </row>
    <row r="373" spans="1:5" ht="14.25">
      <c r="A373">
        <v>40812</v>
      </c>
      <c r="B373" t="s">
        <v>13329</v>
      </c>
      <c r="C373" t="s">
        <v>2027</v>
      </c>
      <c r="D373" t="s">
        <v>2018</v>
      </c>
      <c r="E373" s="371">
        <v>3430.68</v>
      </c>
    </row>
    <row r="374" spans="1:5" ht="14.25">
      <c r="A374">
        <v>245</v>
      </c>
      <c r="B374" t="s">
        <v>13330</v>
      </c>
      <c r="C374" t="s">
        <v>2021</v>
      </c>
      <c r="D374" t="s">
        <v>2018</v>
      </c>
      <c r="E374" s="297">
        <v>32.590000000000003</v>
      </c>
    </row>
    <row r="375" spans="1:5" ht="14.25">
      <c r="A375">
        <v>41090</v>
      </c>
      <c r="B375" t="s">
        <v>13331</v>
      </c>
      <c r="C375" t="s">
        <v>2027</v>
      </c>
      <c r="D375" t="s">
        <v>2018</v>
      </c>
      <c r="E375" s="371">
        <v>5721.85</v>
      </c>
    </row>
    <row r="376" spans="1:5" ht="14.25">
      <c r="A376">
        <v>251</v>
      </c>
      <c r="B376" t="s">
        <v>19840</v>
      </c>
      <c r="C376" t="s">
        <v>2021</v>
      </c>
      <c r="D376" t="s">
        <v>2018</v>
      </c>
      <c r="E376" s="297">
        <v>16.11</v>
      </c>
    </row>
    <row r="377" spans="1:5" ht="14.25">
      <c r="A377">
        <v>40975</v>
      </c>
      <c r="B377" t="s">
        <v>13332</v>
      </c>
      <c r="C377" t="s">
        <v>2027</v>
      </c>
      <c r="D377" t="s">
        <v>2018</v>
      </c>
      <c r="E377" s="371">
        <v>2828.89</v>
      </c>
    </row>
    <row r="378" spans="1:5" ht="14.25">
      <c r="A378">
        <v>6127</v>
      </c>
      <c r="B378" t="s">
        <v>13333</v>
      </c>
      <c r="C378" t="s">
        <v>2021</v>
      </c>
      <c r="D378" t="s">
        <v>2018</v>
      </c>
      <c r="E378" s="297">
        <v>16.11</v>
      </c>
    </row>
    <row r="379" spans="1:5" ht="14.25">
      <c r="A379">
        <v>41072</v>
      </c>
      <c r="B379" t="s">
        <v>13334</v>
      </c>
      <c r="C379" t="s">
        <v>2027</v>
      </c>
      <c r="D379" t="s">
        <v>2018</v>
      </c>
      <c r="E379" s="371">
        <v>2828.89</v>
      </c>
    </row>
    <row r="380" spans="1:5" ht="14.25">
      <c r="A380">
        <v>6121</v>
      </c>
      <c r="B380" t="s">
        <v>19841</v>
      </c>
      <c r="C380" t="s">
        <v>2021</v>
      </c>
      <c r="D380" t="s">
        <v>2018</v>
      </c>
      <c r="E380" s="297">
        <v>14.19</v>
      </c>
    </row>
    <row r="381" spans="1:5" ht="14.25">
      <c r="A381">
        <v>41071</v>
      </c>
      <c r="B381" t="s">
        <v>13335</v>
      </c>
      <c r="C381" t="s">
        <v>2027</v>
      </c>
      <c r="D381" t="s">
        <v>2018</v>
      </c>
      <c r="E381" s="371">
        <v>2490.67</v>
      </c>
    </row>
    <row r="382" spans="1:5" ht="14.25">
      <c r="A382">
        <v>244</v>
      </c>
      <c r="B382" t="s">
        <v>13336</v>
      </c>
      <c r="C382" t="s">
        <v>2021</v>
      </c>
      <c r="D382" t="s">
        <v>2018</v>
      </c>
      <c r="E382" s="297">
        <v>12.93</v>
      </c>
    </row>
    <row r="383" spans="1:5" ht="14.25">
      <c r="A383">
        <v>41093</v>
      </c>
      <c r="B383" t="s">
        <v>13337</v>
      </c>
      <c r="C383" t="s">
        <v>2027</v>
      </c>
      <c r="D383" t="s">
        <v>2018</v>
      </c>
      <c r="E383" s="371">
        <v>2274.1999999999998</v>
      </c>
    </row>
    <row r="384" spans="1:5" ht="14.25">
      <c r="A384">
        <v>532</v>
      </c>
      <c r="B384" t="s">
        <v>19842</v>
      </c>
      <c r="C384" t="s">
        <v>2021</v>
      </c>
      <c r="D384" t="s">
        <v>2018</v>
      </c>
      <c r="E384" s="297">
        <v>40.01</v>
      </c>
    </row>
    <row r="385" spans="1:5" ht="14.25">
      <c r="A385">
        <v>40931</v>
      </c>
      <c r="B385" t="s">
        <v>13338</v>
      </c>
      <c r="C385" t="s">
        <v>2027</v>
      </c>
      <c r="D385" t="s">
        <v>2018</v>
      </c>
      <c r="E385" s="371">
        <v>7027.12</v>
      </c>
    </row>
    <row r="386" spans="1:5" ht="14.25">
      <c r="A386">
        <v>36150</v>
      </c>
      <c r="B386" t="s">
        <v>13339</v>
      </c>
      <c r="C386" t="s">
        <v>2017</v>
      </c>
      <c r="D386" t="s">
        <v>2018</v>
      </c>
      <c r="E386" s="297">
        <v>44.96</v>
      </c>
    </row>
    <row r="387" spans="1:5" ht="14.25">
      <c r="A387">
        <v>4760</v>
      </c>
      <c r="B387" t="s">
        <v>13340</v>
      </c>
      <c r="C387" t="s">
        <v>2021</v>
      </c>
      <c r="D387" t="s">
        <v>2018</v>
      </c>
      <c r="E387" s="297">
        <v>20.13</v>
      </c>
    </row>
    <row r="388" spans="1:5" ht="14.25">
      <c r="A388">
        <v>41069</v>
      </c>
      <c r="B388" t="s">
        <v>13341</v>
      </c>
      <c r="C388" t="s">
        <v>2027</v>
      </c>
      <c r="D388" t="s">
        <v>2018</v>
      </c>
      <c r="E388" s="371">
        <v>3535.3</v>
      </c>
    </row>
    <row r="389" spans="1:5" ht="14.25">
      <c r="A389">
        <v>10422</v>
      </c>
      <c r="B389" t="s">
        <v>13342</v>
      </c>
      <c r="C389" t="s">
        <v>2017</v>
      </c>
      <c r="D389" t="s">
        <v>2018</v>
      </c>
      <c r="E389" s="297">
        <v>373.71</v>
      </c>
    </row>
    <row r="390" spans="1:5" ht="14.25">
      <c r="A390">
        <v>44019</v>
      </c>
      <c r="B390" t="s">
        <v>13343</v>
      </c>
      <c r="C390" t="s">
        <v>2017</v>
      </c>
      <c r="D390" t="s">
        <v>2018</v>
      </c>
      <c r="E390" s="297">
        <v>517.29999999999995</v>
      </c>
    </row>
    <row r="391" spans="1:5" ht="14.25">
      <c r="A391">
        <v>36520</v>
      </c>
      <c r="B391" t="s">
        <v>13344</v>
      </c>
      <c r="C391" t="s">
        <v>2017</v>
      </c>
      <c r="D391" t="s">
        <v>2018</v>
      </c>
      <c r="E391" s="297">
        <v>628.98</v>
      </c>
    </row>
    <row r="392" spans="1:5" ht="14.25">
      <c r="A392">
        <v>42319</v>
      </c>
      <c r="B392" t="s">
        <v>13345</v>
      </c>
      <c r="C392" t="s">
        <v>2017</v>
      </c>
      <c r="D392" t="s">
        <v>2018</v>
      </c>
      <c r="E392" s="297">
        <v>563.6</v>
      </c>
    </row>
    <row r="393" spans="1:5" ht="14.25">
      <c r="A393">
        <v>10420</v>
      </c>
      <c r="B393" t="s">
        <v>13346</v>
      </c>
      <c r="C393" t="s">
        <v>2017</v>
      </c>
      <c r="D393" t="s">
        <v>2022</v>
      </c>
      <c r="E393" s="297">
        <v>199.93</v>
      </c>
    </row>
    <row r="394" spans="1:5" ht="14.25">
      <c r="A394">
        <v>10421</v>
      </c>
      <c r="B394" t="s">
        <v>13347</v>
      </c>
      <c r="C394" t="s">
        <v>2017</v>
      </c>
      <c r="D394" t="s">
        <v>2018</v>
      </c>
      <c r="E394" s="297">
        <v>219.7</v>
      </c>
    </row>
    <row r="395" spans="1:5" ht="14.25">
      <c r="A395">
        <v>11786</v>
      </c>
      <c r="B395" t="s">
        <v>13348</v>
      </c>
      <c r="C395" t="s">
        <v>2017</v>
      </c>
      <c r="D395" t="s">
        <v>2018</v>
      </c>
      <c r="E395" s="297">
        <v>442.99</v>
      </c>
    </row>
    <row r="396" spans="1:5" ht="14.25">
      <c r="A396">
        <v>10</v>
      </c>
      <c r="B396" t="s">
        <v>13349</v>
      </c>
      <c r="C396" t="s">
        <v>2017</v>
      </c>
      <c r="D396" t="s">
        <v>2018</v>
      </c>
      <c r="E396" s="297">
        <v>13.28</v>
      </c>
    </row>
    <row r="397" spans="1:5" ht="14.25">
      <c r="A397">
        <v>4815</v>
      </c>
      <c r="B397" t="s">
        <v>13350</v>
      </c>
      <c r="C397" t="s">
        <v>2017</v>
      </c>
      <c r="D397" t="s">
        <v>2018</v>
      </c>
      <c r="E397" s="297">
        <v>6.35</v>
      </c>
    </row>
    <row r="398" spans="1:5" ht="14.25">
      <c r="A398">
        <v>541</v>
      </c>
      <c r="B398" t="s">
        <v>13351</v>
      </c>
      <c r="C398" t="s">
        <v>2017</v>
      </c>
      <c r="D398" t="s">
        <v>2022</v>
      </c>
      <c r="E398" s="297">
        <v>147</v>
      </c>
    </row>
    <row r="399" spans="1:5" ht="14.25">
      <c r="A399">
        <v>542</v>
      </c>
      <c r="B399" t="s">
        <v>13352</v>
      </c>
      <c r="C399" t="s">
        <v>2017</v>
      </c>
      <c r="D399" t="s">
        <v>2018</v>
      </c>
      <c r="E399" s="297">
        <v>184.26</v>
      </c>
    </row>
    <row r="400" spans="1:5" ht="14.25">
      <c r="A400">
        <v>540</v>
      </c>
      <c r="B400" t="s">
        <v>13353</v>
      </c>
      <c r="C400" t="s">
        <v>2017</v>
      </c>
      <c r="D400" t="s">
        <v>2018</v>
      </c>
      <c r="E400" s="297">
        <v>415.24</v>
      </c>
    </row>
    <row r="401" spans="1:5" ht="14.25">
      <c r="A401">
        <v>38364</v>
      </c>
      <c r="B401" t="s">
        <v>13354</v>
      </c>
      <c r="C401" t="s">
        <v>2017</v>
      </c>
      <c r="D401" t="s">
        <v>2018</v>
      </c>
      <c r="E401" s="297">
        <v>497.9</v>
      </c>
    </row>
    <row r="402" spans="1:5" ht="14.25">
      <c r="A402">
        <v>11692</v>
      </c>
      <c r="B402" t="s">
        <v>19843</v>
      </c>
      <c r="C402" t="s">
        <v>2019</v>
      </c>
      <c r="D402" t="s">
        <v>2018</v>
      </c>
      <c r="E402" s="297">
        <v>232.14</v>
      </c>
    </row>
    <row r="403" spans="1:5" ht="14.25">
      <c r="A403">
        <v>1746</v>
      </c>
      <c r="B403" t="s">
        <v>13355</v>
      </c>
      <c r="C403" t="s">
        <v>2017</v>
      </c>
      <c r="D403" t="s">
        <v>2022</v>
      </c>
      <c r="E403" s="297">
        <v>269.89999999999998</v>
      </c>
    </row>
    <row r="404" spans="1:5" ht="14.25">
      <c r="A404">
        <v>1748</v>
      </c>
      <c r="B404" t="s">
        <v>13356</v>
      </c>
      <c r="C404" t="s">
        <v>2017</v>
      </c>
      <c r="D404" t="s">
        <v>2018</v>
      </c>
      <c r="E404" s="297">
        <v>358.9</v>
      </c>
    </row>
    <row r="405" spans="1:5" ht="14.25">
      <c r="A405">
        <v>1749</v>
      </c>
      <c r="B405" t="s">
        <v>13357</v>
      </c>
      <c r="C405" t="s">
        <v>2017</v>
      </c>
      <c r="D405" t="s">
        <v>2018</v>
      </c>
      <c r="E405" s="297">
        <v>519.98</v>
      </c>
    </row>
    <row r="406" spans="1:5" ht="14.25">
      <c r="A406">
        <v>37412</v>
      </c>
      <c r="B406" t="s">
        <v>13358</v>
      </c>
      <c r="C406" t="s">
        <v>2017</v>
      </c>
      <c r="D406" t="s">
        <v>2018</v>
      </c>
      <c r="E406" s="297">
        <v>263.83</v>
      </c>
    </row>
    <row r="407" spans="1:5" ht="14.25">
      <c r="A407">
        <v>1745</v>
      </c>
      <c r="B407" t="s">
        <v>13359</v>
      </c>
      <c r="C407" t="s">
        <v>2017</v>
      </c>
      <c r="D407" t="s">
        <v>2018</v>
      </c>
      <c r="E407" s="297">
        <v>313.72000000000003</v>
      </c>
    </row>
    <row r="408" spans="1:5" ht="14.25">
      <c r="A408">
        <v>1750</v>
      </c>
      <c r="B408" t="s">
        <v>13360</v>
      </c>
      <c r="C408" t="s">
        <v>2017</v>
      </c>
      <c r="D408" t="s">
        <v>2018</v>
      </c>
      <c r="E408" s="297">
        <v>733.13</v>
      </c>
    </row>
    <row r="409" spans="1:5" ht="14.25">
      <c r="A409">
        <v>11687</v>
      </c>
      <c r="B409" t="s">
        <v>13361</v>
      </c>
      <c r="C409" t="s">
        <v>2023</v>
      </c>
      <c r="D409" t="s">
        <v>2018</v>
      </c>
      <c r="E409" s="371">
        <v>1168.0999999999999</v>
      </c>
    </row>
    <row r="410" spans="1:5" ht="14.25">
      <c r="A410">
        <v>11689</v>
      </c>
      <c r="B410" t="s">
        <v>13362</v>
      </c>
      <c r="C410" t="s">
        <v>2023</v>
      </c>
      <c r="D410" t="s">
        <v>2018</v>
      </c>
      <c r="E410" s="371">
        <v>1463.56</v>
      </c>
    </row>
    <row r="411" spans="1:5" ht="14.25">
      <c r="A411">
        <v>11693</v>
      </c>
      <c r="B411" t="s">
        <v>13363</v>
      </c>
      <c r="C411" t="s">
        <v>2019</v>
      </c>
      <c r="D411" t="s">
        <v>2018</v>
      </c>
      <c r="E411" s="297">
        <v>162.99</v>
      </c>
    </row>
    <row r="412" spans="1:5" ht="14.25">
      <c r="A412">
        <v>36215</v>
      </c>
      <c r="B412" t="s">
        <v>13364</v>
      </c>
      <c r="C412" t="s">
        <v>2017</v>
      </c>
      <c r="D412" t="s">
        <v>2020</v>
      </c>
      <c r="E412" s="297">
        <v>952.7</v>
      </c>
    </row>
    <row r="413" spans="1:5" ht="14.25">
      <c r="A413">
        <v>42439</v>
      </c>
      <c r="B413" t="s">
        <v>13365</v>
      </c>
      <c r="C413" t="s">
        <v>2017</v>
      </c>
      <c r="D413" t="s">
        <v>2020</v>
      </c>
      <c r="E413" s="371">
        <v>1207.8399999999999</v>
      </c>
    </row>
    <row r="414" spans="1:5" ht="14.25">
      <c r="A414">
        <v>38381</v>
      </c>
      <c r="B414" t="s">
        <v>13366</v>
      </c>
      <c r="C414" t="s">
        <v>2017</v>
      </c>
      <c r="D414" t="s">
        <v>2018</v>
      </c>
      <c r="E414" s="297">
        <v>11.3</v>
      </c>
    </row>
    <row r="415" spans="1:5" ht="14.25">
      <c r="A415">
        <v>39621</v>
      </c>
      <c r="B415" t="s">
        <v>13367</v>
      </c>
      <c r="C415" t="s">
        <v>2028</v>
      </c>
      <c r="D415" t="s">
        <v>2018</v>
      </c>
      <c r="E415" s="297">
        <v>973.33</v>
      </c>
    </row>
    <row r="416" spans="1:5" ht="14.25">
      <c r="A416">
        <v>39624</v>
      </c>
      <c r="B416" t="s">
        <v>13368</v>
      </c>
      <c r="C416" t="s">
        <v>2028</v>
      </c>
      <c r="D416" t="s">
        <v>2018</v>
      </c>
      <c r="E416" s="371">
        <v>1073.68</v>
      </c>
    </row>
    <row r="417" spans="1:5" ht="14.25">
      <c r="A417">
        <v>39615</v>
      </c>
      <c r="B417" t="s">
        <v>13369</v>
      </c>
      <c r="C417" t="s">
        <v>2017</v>
      </c>
      <c r="D417" t="s">
        <v>2018</v>
      </c>
      <c r="E417" s="297">
        <v>433.87</v>
      </c>
    </row>
    <row r="418" spans="1:5" ht="14.25">
      <c r="A418">
        <v>39620</v>
      </c>
      <c r="B418" t="s">
        <v>13370</v>
      </c>
      <c r="C418" t="s">
        <v>2017</v>
      </c>
      <c r="D418" t="s">
        <v>2018</v>
      </c>
      <c r="E418" s="297">
        <v>662.63</v>
      </c>
    </row>
    <row r="419" spans="1:5" ht="14.25">
      <c r="A419">
        <v>39623</v>
      </c>
      <c r="B419" t="s">
        <v>13371</v>
      </c>
      <c r="C419" t="s">
        <v>2017</v>
      </c>
      <c r="D419" t="s">
        <v>2018</v>
      </c>
      <c r="E419" s="297">
        <v>709.74</v>
      </c>
    </row>
    <row r="420" spans="1:5" ht="14.25">
      <c r="A420">
        <v>546</v>
      </c>
      <c r="B420" t="s">
        <v>13372</v>
      </c>
      <c r="C420" t="s">
        <v>2024</v>
      </c>
      <c r="D420" t="s">
        <v>2022</v>
      </c>
      <c r="E420" s="297">
        <v>9.86</v>
      </c>
    </row>
    <row r="421" spans="1:5" ht="14.25">
      <c r="A421">
        <v>566</v>
      </c>
      <c r="B421" t="s">
        <v>13373</v>
      </c>
      <c r="C421" t="s">
        <v>2023</v>
      </c>
      <c r="D421" t="s">
        <v>2018</v>
      </c>
      <c r="E421" s="297">
        <v>4.68</v>
      </c>
    </row>
    <row r="422" spans="1:5" ht="14.25">
      <c r="A422">
        <v>565</v>
      </c>
      <c r="B422" t="s">
        <v>13374</v>
      </c>
      <c r="C422" t="s">
        <v>2023</v>
      </c>
      <c r="D422" t="s">
        <v>2018</v>
      </c>
      <c r="E422" s="297">
        <v>17.05</v>
      </c>
    </row>
    <row r="423" spans="1:5" ht="14.25">
      <c r="A423">
        <v>555</v>
      </c>
      <c r="B423" t="s">
        <v>13375</v>
      </c>
      <c r="C423" t="s">
        <v>2023</v>
      </c>
      <c r="D423" t="s">
        <v>2018</v>
      </c>
      <c r="E423" s="297">
        <v>12.09</v>
      </c>
    </row>
    <row r="424" spans="1:5" ht="14.25">
      <c r="A424">
        <v>557</v>
      </c>
      <c r="B424" t="s">
        <v>13376</v>
      </c>
      <c r="C424" t="s">
        <v>2023</v>
      </c>
      <c r="D424" t="s">
        <v>2018</v>
      </c>
      <c r="E424" s="297">
        <v>37.94</v>
      </c>
    </row>
    <row r="425" spans="1:5" ht="14.25">
      <c r="A425">
        <v>552</v>
      </c>
      <c r="B425" t="s">
        <v>13377</v>
      </c>
      <c r="C425" t="s">
        <v>2023</v>
      </c>
      <c r="D425" t="s">
        <v>2018</v>
      </c>
      <c r="E425" s="297">
        <v>18.82</v>
      </c>
    </row>
    <row r="426" spans="1:5" ht="14.25">
      <c r="A426">
        <v>563</v>
      </c>
      <c r="B426" t="s">
        <v>13378</v>
      </c>
      <c r="C426" t="s">
        <v>2023</v>
      </c>
      <c r="D426" t="s">
        <v>2018</v>
      </c>
      <c r="E426" s="297">
        <v>28.28</v>
      </c>
    </row>
    <row r="427" spans="1:5" ht="14.25">
      <c r="A427">
        <v>549</v>
      </c>
      <c r="B427" t="s">
        <v>13379</v>
      </c>
      <c r="C427" t="s">
        <v>2023</v>
      </c>
      <c r="D427" t="s">
        <v>2018</v>
      </c>
      <c r="E427" s="297">
        <v>50.9</v>
      </c>
    </row>
    <row r="428" spans="1:5" ht="14.25">
      <c r="A428">
        <v>551</v>
      </c>
      <c r="B428" t="s">
        <v>13380</v>
      </c>
      <c r="C428" t="s">
        <v>2023</v>
      </c>
      <c r="D428" t="s">
        <v>2018</v>
      </c>
      <c r="E428" s="297">
        <v>100.8</v>
      </c>
    </row>
    <row r="429" spans="1:5" ht="14.25">
      <c r="A429">
        <v>559</v>
      </c>
      <c r="B429" t="s">
        <v>13381</v>
      </c>
      <c r="C429" t="s">
        <v>2023</v>
      </c>
      <c r="D429" t="s">
        <v>2018</v>
      </c>
      <c r="E429" s="297">
        <v>25.2</v>
      </c>
    </row>
    <row r="430" spans="1:5" ht="14.25">
      <c r="A430">
        <v>560</v>
      </c>
      <c r="B430" t="s">
        <v>13382</v>
      </c>
      <c r="C430" t="s">
        <v>2023</v>
      </c>
      <c r="D430" t="s">
        <v>2018</v>
      </c>
      <c r="E430" s="297">
        <v>31.52</v>
      </c>
    </row>
    <row r="431" spans="1:5" ht="14.25">
      <c r="A431">
        <v>547</v>
      </c>
      <c r="B431" t="s">
        <v>13383</v>
      </c>
      <c r="C431" t="s">
        <v>2023</v>
      </c>
      <c r="D431" t="s">
        <v>2018</v>
      </c>
      <c r="E431" s="297">
        <v>37.75</v>
      </c>
    </row>
    <row r="432" spans="1:5" ht="14.25">
      <c r="A432">
        <v>36207</v>
      </c>
      <c r="B432" t="s">
        <v>13384</v>
      </c>
      <c r="C432" t="s">
        <v>2017</v>
      </c>
      <c r="D432" t="s">
        <v>2020</v>
      </c>
      <c r="E432" s="297">
        <v>421.98</v>
      </c>
    </row>
    <row r="433" spans="1:5" ht="14.25">
      <c r="A433">
        <v>36209</v>
      </c>
      <c r="B433" t="s">
        <v>13385</v>
      </c>
      <c r="C433" t="s">
        <v>2017</v>
      </c>
      <c r="D433" t="s">
        <v>2020</v>
      </c>
      <c r="E433" s="297">
        <v>484.29</v>
      </c>
    </row>
    <row r="434" spans="1:5" ht="14.25">
      <c r="A434">
        <v>36210</v>
      </c>
      <c r="B434" t="s">
        <v>13386</v>
      </c>
      <c r="C434" t="s">
        <v>2017</v>
      </c>
      <c r="D434" t="s">
        <v>2020</v>
      </c>
      <c r="E434" s="297">
        <v>523.98</v>
      </c>
    </row>
    <row r="435" spans="1:5" ht="14.25">
      <c r="A435">
        <v>36204</v>
      </c>
      <c r="B435" t="s">
        <v>13387</v>
      </c>
      <c r="C435" t="s">
        <v>2017</v>
      </c>
      <c r="D435" t="s">
        <v>2020</v>
      </c>
      <c r="E435" s="297">
        <v>185.78</v>
      </c>
    </row>
    <row r="436" spans="1:5" ht="14.25">
      <c r="A436">
        <v>36205</v>
      </c>
      <c r="B436" t="s">
        <v>13388</v>
      </c>
      <c r="C436" t="s">
        <v>2017</v>
      </c>
      <c r="D436" t="s">
        <v>2020</v>
      </c>
      <c r="E436" s="297">
        <v>206.33</v>
      </c>
    </row>
    <row r="437" spans="1:5" ht="14.25">
      <c r="A437">
        <v>36081</v>
      </c>
      <c r="B437" t="s">
        <v>13389</v>
      </c>
      <c r="C437" t="s">
        <v>2017</v>
      </c>
      <c r="D437" t="s">
        <v>2020</v>
      </c>
      <c r="E437" s="297">
        <v>220</v>
      </c>
    </row>
    <row r="438" spans="1:5" ht="14.25">
      <c r="A438">
        <v>36206</v>
      </c>
      <c r="B438" t="s">
        <v>13390</v>
      </c>
      <c r="C438" t="s">
        <v>2017</v>
      </c>
      <c r="D438" t="s">
        <v>2020</v>
      </c>
      <c r="E438" s="297">
        <v>230.49</v>
      </c>
    </row>
    <row r="439" spans="1:5" ht="14.25">
      <c r="A439">
        <v>36218</v>
      </c>
      <c r="B439" t="s">
        <v>13391</v>
      </c>
      <c r="C439" t="s">
        <v>2017</v>
      </c>
      <c r="D439" t="s">
        <v>2020</v>
      </c>
      <c r="E439" s="297">
        <v>173.34</v>
      </c>
    </row>
    <row r="440" spans="1:5" ht="14.25">
      <c r="A440">
        <v>36220</v>
      </c>
      <c r="B440" t="s">
        <v>13392</v>
      </c>
      <c r="C440" t="s">
        <v>2017</v>
      </c>
      <c r="D440" t="s">
        <v>2020</v>
      </c>
      <c r="E440" s="297">
        <v>198.76</v>
      </c>
    </row>
    <row r="441" spans="1:5" ht="14.25">
      <c r="A441">
        <v>36080</v>
      </c>
      <c r="B441" t="s">
        <v>13393</v>
      </c>
      <c r="C441" t="s">
        <v>2017</v>
      </c>
      <c r="D441" t="s">
        <v>2020</v>
      </c>
      <c r="E441" s="297">
        <v>214.99</v>
      </c>
    </row>
    <row r="442" spans="1:5" ht="14.25">
      <c r="A442">
        <v>36223</v>
      </c>
      <c r="B442" t="s">
        <v>13394</v>
      </c>
      <c r="C442" t="s">
        <v>2017</v>
      </c>
      <c r="D442" t="s">
        <v>2020</v>
      </c>
      <c r="E442" s="297">
        <v>225.13</v>
      </c>
    </row>
    <row r="443" spans="1:5" ht="14.25">
      <c r="A443">
        <v>38127</v>
      </c>
      <c r="B443" t="s">
        <v>13395</v>
      </c>
      <c r="C443" t="s">
        <v>2017</v>
      </c>
      <c r="D443" t="s">
        <v>2018</v>
      </c>
      <c r="E443" s="297">
        <v>347.77</v>
      </c>
    </row>
    <row r="444" spans="1:5" ht="14.25">
      <c r="A444">
        <v>38060</v>
      </c>
      <c r="B444" t="s">
        <v>13396</v>
      </c>
      <c r="C444" t="s">
        <v>2017</v>
      </c>
      <c r="D444" t="s">
        <v>2018</v>
      </c>
      <c r="E444" s="297">
        <v>42.16</v>
      </c>
    </row>
    <row r="445" spans="1:5" ht="14.25">
      <c r="A445">
        <v>10956</v>
      </c>
      <c r="B445" t="s">
        <v>13397</v>
      </c>
      <c r="C445" t="s">
        <v>2017</v>
      </c>
      <c r="D445" t="s">
        <v>2018</v>
      </c>
      <c r="E445" s="297">
        <v>46.24</v>
      </c>
    </row>
    <row r="446" spans="1:5" ht="14.25">
      <c r="A446">
        <v>39380</v>
      </c>
      <c r="B446" t="s">
        <v>13398</v>
      </c>
      <c r="C446" t="s">
        <v>2017</v>
      </c>
      <c r="D446" t="s">
        <v>2020</v>
      </c>
      <c r="E446" s="297">
        <v>24.56</v>
      </c>
    </row>
    <row r="447" spans="1:5" ht="14.25">
      <c r="A447">
        <v>44172</v>
      </c>
      <c r="B447" t="s">
        <v>13399</v>
      </c>
      <c r="C447" t="s">
        <v>2017</v>
      </c>
      <c r="D447" t="s">
        <v>2018</v>
      </c>
      <c r="E447" s="297">
        <v>9.66</v>
      </c>
    </row>
    <row r="448" spans="1:5" ht="14.25">
      <c r="A448">
        <v>37597</v>
      </c>
      <c r="B448" t="s">
        <v>13400</v>
      </c>
      <c r="C448" t="s">
        <v>2017</v>
      </c>
      <c r="D448" t="s">
        <v>2020</v>
      </c>
      <c r="E448" s="371">
        <v>632675.78</v>
      </c>
    </row>
    <row r="449" spans="1:5" ht="14.25">
      <c r="A449">
        <v>183</v>
      </c>
      <c r="B449" t="s">
        <v>13401</v>
      </c>
      <c r="C449" t="s">
        <v>2029</v>
      </c>
      <c r="D449" t="s">
        <v>2022</v>
      </c>
      <c r="E449" s="297">
        <v>195</v>
      </c>
    </row>
    <row r="450" spans="1:5" ht="14.25">
      <c r="A450">
        <v>184</v>
      </c>
      <c r="B450" t="s">
        <v>13402</v>
      </c>
      <c r="C450" t="s">
        <v>2029</v>
      </c>
      <c r="D450" t="s">
        <v>2018</v>
      </c>
      <c r="E450" s="297">
        <v>120.77</v>
      </c>
    </row>
    <row r="451" spans="1:5" ht="14.25">
      <c r="A451">
        <v>181</v>
      </c>
      <c r="B451" t="s">
        <v>13403</v>
      </c>
      <c r="C451" t="s">
        <v>2029</v>
      </c>
      <c r="D451" t="s">
        <v>2018</v>
      </c>
      <c r="E451" s="297">
        <v>260.41000000000003</v>
      </c>
    </row>
    <row r="452" spans="1:5" ht="14.25">
      <c r="A452">
        <v>20001</v>
      </c>
      <c r="B452" t="s">
        <v>13404</v>
      </c>
      <c r="C452" t="s">
        <v>2029</v>
      </c>
      <c r="D452" t="s">
        <v>2018</v>
      </c>
      <c r="E452" s="297">
        <v>150.96</v>
      </c>
    </row>
    <row r="453" spans="1:5" ht="14.25">
      <c r="A453">
        <v>39837</v>
      </c>
      <c r="B453" t="s">
        <v>13405</v>
      </c>
      <c r="C453" t="s">
        <v>2029</v>
      </c>
      <c r="D453" t="s">
        <v>2020</v>
      </c>
      <c r="E453" s="297">
        <v>384.54</v>
      </c>
    </row>
    <row r="454" spans="1:5" ht="14.25">
      <c r="A454">
        <v>43366</v>
      </c>
      <c r="B454" t="s">
        <v>13406</v>
      </c>
      <c r="C454" t="s">
        <v>2024</v>
      </c>
      <c r="D454" t="s">
        <v>2020</v>
      </c>
      <c r="E454" s="297">
        <v>1.54</v>
      </c>
    </row>
    <row r="455" spans="1:5" ht="14.25">
      <c r="A455">
        <v>10535</v>
      </c>
      <c r="B455" t="s">
        <v>13407</v>
      </c>
      <c r="C455" t="s">
        <v>2017</v>
      </c>
      <c r="D455" t="s">
        <v>2022</v>
      </c>
      <c r="E455" s="371">
        <v>4820</v>
      </c>
    </row>
    <row r="456" spans="1:5" ht="14.25">
      <c r="A456">
        <v>10537</v>
      </c>
      <c r="B456" t="s">
        <v>13408</v>
      </c>
      <c r="C456" t="s">
        <v>2017</v>
      </c>
      <c r="D456" t="s">
        <v>2018</v>
      </c>
      <c r="E456" s="371">
        <v>6573.17</v>
      </c>
    </row>
    <row r="457" spans="1:5" ht="14.25">
      <c r="A457">
        <v>13891</v>
      </c>
      <c r="B457" t="s">
        <v>13409</v>
      </c>
      <c r="C457" t="s">
        <v>2017</v>
      </c>
      <c r="D457" t="s">
        <v>2018</v>
      </c>
      <c r="E457" s="371">
        <v>6029.08</v>
      </c>
    </row>
    <row r="458" spans="1:5" ht="14.25">
      <c r="A458">
        <v>44492</v>
      </c>
      <c r="B458" t="s">
        <v>13410</v>
      </c>
      <c r="C458" t="s">
        <v>2017</v>
      </c>
      <c r="D458" t="s">
        <v>2018</v>
      </c>
      <c r="E458" s="371">
        <v>26224.06</v>
      </c>
    </row>
    <row r="459" spans="1:5" ht="14.25">
      <c r="A459">
        <v>36396</v>
      </c>
      <c r="B459" t="s">
        <v>13411</v>
      </c>
      <c r="C459" t="s">
        <v>2017</v>
      </c>
      <c r="D459" t="s">
        <v>2018</v>
      </c>
      <c r="E459" s="371">
        <v>5514.4</v>
      </c>
    </row>
    <row r="460" spans="1:5" ht="14.25">
      <c r="A460">
        <v>36397</v>
      </c>
      <c r="B460" t="s">
        <v>13412</v>
      </c>
      <c r="C460" t="s">
        <v>2017</v>
      </c>
      <c r="D460" t="s">
        <v>2018</v>
      </c>
      <c r="E460" s="371">
        <v>19606.77</v>
      </c>
    </row>
    <row r="461" spans="1:5" ht="14.25">
      <c r="A461">
        <v>36398</v>
      </c>
      <c r="B461" t="s">
        <v>13413</v>
      </c>
      <c r="C461" t="s">
        <v>2017</v>
      </c>
      <c r="D461" t="s">
        <v>2018</v>
      </c>
      <c r="E461" s="371">
        <v>23830.400000000001</v>
      </c>
    </row>
    <row r="462" spans="1:5" ht="14.25">
      <c r="A462">
        <v>647</v>
      </c>
      <c r="B462" t="s">
        <v>19844</v>
      </c>
      <c r="C462" t="s">
        <v>2021</v>
      </c>
      <c r="D462" t="s">
        <v>2018</v>
      </c>
      <c r="E462" s="297">
        <v>20.309999999999999</v>
      </c>
    </row>
    <row r="463" spans="1:5" ht="14.25">
      <c r="A463">
        <v>40920</v>
      </c>
      <c r="B463" t="s">
        <v>13414</v>
      </c>
      <c r="C463" t="s">
        <v>2027</v>
      </c>
      <c r="D463" t="s">
        <v>2018</v>
      </c>
      <c r="E463" s="371">
        <v>3568.14</v>
      </c>
    </row>
    <row r="464" spans="1:5" ht="14.25">
      <c r="A464">
        <v>715</v>
      </c>
      <c r="B464" t="s">
        <v>13415</v>
      </c>
      <c r="C464" t="s">
        <v>2017</v>
      </c>
      <c r="D464" t="s">
        <v>2022</v>
      </c>
      <c r="E464" s="297">
        <v>23.2</v>
      </c>
    </row>
    <row r="465" spans="1:5" ht="14.25">
      <c r="A465">
        <v>716</v>
      </c>
      <c r="B465" t="s">
        <v>13416</v>
      </c>
      <c r="C465" t="s">
        <v>2017</v>
      </c>
      <c r="D465" t="s">
        <v>2018</v>
      </c>
      <c r="E465" s="297">
        <v>26.23</v>
      </c>
    </row>
    <row r="466" spans="1:5" ht="14.25">
      <c r="A466">
        <v>38783</v>
      </c>
      <c r="B466" t="s">
        <v>13417</v>
      </c>
      <c r="C466" t="s">
        <v>2017</v>
      </c>
      <c r="D466" t="s">
        <v>2018</v>
      </c>
      <c r="E466" s="297">
        <v>0.67</v>
      </c>
    </row>
    <row r="467" spans="1:5" ht="14.25">
      <c r="A467">
        <v>37593</v>
      </c>
      <c r="B467" t="s">
        <v>13418</v>
      </c>
      <c r="C467" t="s">
        <v>2017</v>
      </c>
      <c r="D467" t="s">
        <v>2018</v>
      </c>
      <c r="E467" s="297">
        <v>1.64</v>
      </c>
    </row>
    <row r="468" spans="1:5" ht="14.25">
      <c r="A468">
        <v>37594</v>
      </c>
      <c r="B468" t="s">
        <v>13419</v>
      </c>
      <c r="C468" t="s">
        <v>2017</v>
      </c>
      <c r="D468" t="s">
        <v>2018</v>
      </c>
      <c r="E468" s="297">
        <v>2.04</v>
      </c>
    </row>
    <row r="469" spans="1:5" ht="14.25">
      <c r="A469">
        <v>37592</v>
      </c>
      <c r="B469" t="s">
        <v>13420</v>
      </c>
      <c r="C469" t="s">
        <v>2017</v>
      </c>
      <c r="D469" t="s">
        <v>2018</v>
      </c>
      <c r="E469" s="297">
        <v>1.29</v>
      </c>
    </row>
    <row r="470" spans="1:5" ht="14.25">
      <c r="A470">
        <v>7270</v>
      </c>
      <c r="B470" t="s">
        <v>13421</v>
      </c>
      <c r="C470" t="s">
        <v>2017</v>
      </c>
      <c r="D470" t="s">
        <v>2018</v>
      </c>
      <c r="E470" s="297">
        <v>0.57999999999999996</v>
      </c>
    </row>
    <row r="471" spans="1:5" ht="14.25">
      <c r="A471">
        <v>7267</v>
      </c>
      <c r="B471" t="s">
        <v>13422</v>
      </c>
      <c r="C471" t="s">
        <v>2017</v>
      </c>
      <c r="D471" t="s">
        <v>2018</v>
      </c>
      <c r="E471" s="297">
        <v>0.45</v>
      </c>
    </row>
    <row r="472" spans="1:5" ht="14.25">
      <c r="A472">
        <v>7271</v>
      </c>
      <c r="B472" t="s">
        <v>13423</v>
      </c>
      <c r="C472" t="s">
        <v>2017</v>
      </c>
      <c r="D472" t="s">
        <v>2022</v>
      </c>
      <c r="E472" s="297">
        <v>0.5</v>
      </c>
    </row>
    <row r="473" spans="1:5" ht="14.25">
      <c r="A473">
        <v>7268</v>
      </c>
      <c r="B473" t="s">
        <v>13424</v>
      </c>
      <c r="C473" t="s">
        <v>2017</v>
      </c>
      <c r="D473" t="s">
        <v>2018</v>
      </c>
      <c r="E473" s="297">
        <v>0.69</v>
      </c>
    </row>
    <row r="474" spans="1:5" ht="14.25">
      <c r="A474">
        <v>41372</v>
      </c>
      <c r="B474" t="s">
        <v>13425</v>
      </c>
      <c r="C474" t="s">
        <v>2019</v>
      </c>
      <c r="D474" t="s">
        <v>2020</v>
      </c>
      <c r="E474" s="297">
        <v>119.29</v>
      </c>
    </row>
    <row r="475" spans="1:5" ht="14.25">
      <c r="A475">
        <v>41371</v>
      </c>
      <c r="B475" t="s">
        <v>13426</v>
      </c>
      <c r="C475" t="s">
        <v>2019</v>
      </c>
      <c r="D475" t="s">
        <v>2020</v>
      </c>
      <c r="E475" s="297">
        <v>70.510000000000005</v>
      </c>
    </row>
    <row r="476" spans="1:5" ht="14.25">
      <c r="A476">
        <v>34556</v>
      </c>
      <c r="B476" t="s">
        <v>13427</v>
      </c>
      <c r="C476" t="s">
        <v>2017</v>
      </c>
      <c r="D476" t="s">
        <v>2018</v>
      </c>
      <c r="E476" s="297">
        <v>4.32</v>
      </c>
    </row>
    <row r="477" spans="1:5" ht="14.25">
      <c r="A477">
        <v>37873</v>
      </c>
      <c r="B477" t="s">
        <v>13428</v>
      </c>
      <c r="C477" t="s">
        <v>2017</v>
      </c>
      <c r="D477" t="s">
        <v>2018</v>
      </c>
      <c r="E477" s="297">
        <v>4.4000000000000004</v>
      </c>
    </row>
    <row r="478" spans="1:5" ht="14.25">
      <c r="A478">
        <v>34564</v>
      </c>
      <c r="B478" t="s">
        <v>13429</v>
      </c>
      <c r="C478" t="s">
        <v>2017</v>
      </c>
      <c r="D478" t="s">
        <v>2018</v>
      </c>
      <c r="E478" s="297">
        <v>4.6100000000000003</v>
      </c>
    </row>
    <row r="479" spans="1:5" ht="14.25">
      <c r="A479">
        <v>34565</v>
      </c>
      <c r="B479" t="s">
        <v>13430</v>
      </c>
      <c r="C479" t="s">
        <v>2017</v>
      </c>
      <c r="D479" t="s">
        <v>2018</v>
      </c>
      <c r="E479" s="297">
        <v>4.87</v>
      </c>
    </row>
    <row r="480" spans="1:5" ht="14.25">
      <c r="A480">
        <v>38590</v>
      </c>
      <c r="B480" t="s">
        <v>13431</v>
      </c>
      <c r="C480" t="s">
        <v>2017</v>
      </c>
      <c r="D480" t="s">
        <v>2018</v>
      </c>
      <c r="E480" s="297">
        <v>3.6</v>
      </c>
    </row>
    <row r="481" spans="1:5" ht="14.25">
      <c r="A481">
        <v>34566</v>
      </c>
      <c r="B481" t="s">
        <v>13432</v>
      </c>
      <c r="C481" t="s">
        <v>2017</v>
      </c>
      <c r="D481" t="s">
        <v>2018</v>
      </c>
      <c r="E481" s="297">
        <v>3.78</v>
      </c>
    </row>
    <row r="482" spans="1:5" ht="14.25">
      <c r="A482">
        <v>34567</v>
      </c>
      <c r="B482" t="s">
        <v>13433</v>
      </c>
      <c r="C482" t="s">
        <v>2017</v>
      </c>
      <c r="D482" t="s">
        <v>2018</v>
      </c>
      <c r="E482" s="297">
        <v>4.01</v>
      </c>
    </row>
    <row r="483" spans="1:5" ht="14.25">
      <c r="A483">
        <v>38591</v>
      </c>
      <c r="B483" t="s">
        <v>13434</v>
      </c>
      <c r="C483" t="s">
        <v>2017</v>
      </c>
      <c r="D483" t="s">
        <v>2018</v>
      </c>
      <c r="E483" s="297">
        <v>3.64</v>
      </c>
    </row>
    <row r="484" spans="1:5" ht="14.25">
      <c r="A484">
        <v>34568</v>
      </c>
      <c r="B484" t="s">
        <v>13435</v>
      </c>
      <c r="C484" t="s">
        <v>2017</v>
      </c>
      <c r="D484" t="s">
        <v>2018</v>
      </c>
      <c r="E484" s="297">
        <v>4.74</v>
      </c>
    </row>
    <row r="485" spans="1:5" ht="14.25">
      <c r="A485">
        <v>34569</v>
      </c>
      <c r="B485" t="s">
        <v>13436</v>
      </c>
      <c r="C485" t="s">
        <v>2017</v>
      </c>
      <c r="D485" t="s">
        <v>2018</v>
      </c>
      <c r="E485" s="297">
        <v>4.87</v>
      </c>
    </row>
    <row r="486" spans="1:5" ht="14.25">
      <c r="A486">
        <v>34570</v>
      </c>
      <c r="B486" t="s">
        <v>13437</v>
      </c>
      <c r="C486" t="s">
        <v>2017</v>
      </c>
      <c r="D486" t="s">
        <v>2018</v>
      </c>
      <c r="E486" s="297">
        <v>5.29</v>
      </c>
    </row>
    <row r="487" spans="1:5" ht="14.25">
      <c r="A487">
        <v>25070</v>
      </c>
      <c r="B487" t="s">
        <v>13438</v>
      </c>
      <c r="C487" t="s">
        <v>2017</v>
      </c>
      <c r="D487" t="s">
        <v>2018</v>
      </c>
      <c r="E487" s="297">
        <v>3.98</v>
      </c>
    </row>
    <row r="488" spans="1:5" ht="14.25">
      <c r="A488">
        <v>34571</v>
      </c>
      <c r="B488" t="s">
        <v>13439</v>
      </c>
      <c r="C488" t="s">
        <v>2017</v>
      </c>
      <c r="D488" t="s">
        <v>2018</v>
      </c>
      <c r="E488" s="297">
        <v>4.0199999999999996</v>
      </c>
    </row>
    <row r="489" spans="1:5" ht="14.25">
      <c r="A489">
        <v>34573</v>
      </c>
      <c r="B489" t="s">
        <v>13440</v>
      </c>
      <c r="C489" t="s">
        <v>2017</v>
      </c>
      <c r="D489" t="s">
        <v>2018</v>
      </c>
      <c r="E489" s="297">
        <v>4.2300000000000004</v>
      </c>
    </row>
    <row r="490" spans="1:5" ht="14.25">
      <c r="A490">
        <v>37107</v>
      </c>
      <c r="B490" t="s">
        <v>13441</v>
      </c>
      <c r="C490" t="s">
        <v>2017</v>
      </c>
      <c r="D490" t="s">
        <v>2018</v>
      </c>
      <c r="E490" s="297">
        <v>5.58</v>
      </c>
    </row>
    <row r="491" spans="1:5" ht="14.25">
      <c r="A491">
        <v>34576</v>
      </c>
      <c r="B491" t="s">
        <v>13442</v>
      </c>
      <c r="C491" t="s">
        <v>2017</v>
      </c>
      <c r="D491" t="s">
        <v>2018</v>
      </c>
      <c r="E491" s="297">
        <v>6.16</v>
      </c>
    </row>
    <row r="492" spans="1:5" ht="14.25">
      <c r="A492">
        <v>34577</v>
      </c>
      <c r="B492" t="s">
        <v>13443</v>
      </c>
      <c r="C492" t="s">
        <v>2017</v>
      </c>
      <c r="D492" t="s">
        <v>2018</v>
      </c>
      <c r="E492" s="297">
        <v>6.43</v>
      </c>
    </row>
    <row r="493" spans="1:5" ht="14.25">
      <c r="A493">
        <v>34578</v>
      </c>
      <c r="B493" t="s">
        <v>13444</v>
      </c>
      <c r="C493" t="s">
        <v>2017</v>
      </c>
      <c r="D493" t="s">
        <v>2018</v>
      </c>
      <c r="E493" s="297">
        <v>6.97</v>
      </c>
    </row>
    <row r="494" spans="1:5" ht="14.25">
      <c r="A494">
        <v>34579</v>
      </c>
      <c r="B494" t="s">
        <v>13445</v>
      </c>
      <c r="C494" t="s">
        <v>2017</v>
      </c>
      <c r="D494" t="s">
        <v>2018</v>
      </c>
      <c r="E494" s="297">
        <v>7.44</v>
      </c>
    </row>
    <row r="495" spans="1:5" ht="14.25">
      <c r="A495">
        <v>25067</v>
      </c>
      <c r="B495" t="s">
        <v>13446</v>
      </c>
      <c r="C495" t="s">
        <v>2017</v>
      </c>
      <c r="D495" t="s">
        <v>2018</v>
      </c>
      <c r="E495" s="297">
        <v>4.9800000000000004</v>
      </c>
    </row>
    <row r="496" spans="1:5" ht="14.25">
      <c r="A496">
        <v>34580</v>
      </c>
      <c r="B496" t="s">
        <v>13447</v>
      </c>
      <c r="C496" t="s">
        <v>2017</v>
      </c>
      <c r="D496" t="s">
        <v>2018</v>
      </c>
      <c r="E496" s="297">
        <v>5.56</v>
      </c>
    </row>
    <row r="497" spans="1:5" ht="14.25">
      <c r="A497">
        <v>25071</v>
      </c>
      <c r="B497" t="s">
        <v>13448</v>
      </c>
      <c r="C497" t="s">
        <v>2017</v>
      </c>
      <c r="D497" t="s">
        <v>2018</v>
      </c>
      <c r="E497" s="297">
        <v>2.77</v>
      </c>
    </row>
    <row r="498" spans="1:5" ht="14.25">
      <c r="A498">
        <v>44171</v>
      </c>
      <c r="B498" t="s">
        <v>13449</v>
      </c>
      <c r="C498" t="s">
        <v>2017</v>
      </c>
      <c r="D498" t="s">
        <v>2018</v>
      </c>
      <c r="E498" s="297">
        <v>27.56</v>
      </c>
    </row>
    <row r="499" spans="1:5" ht="14.25">
      <c r="A499">
        <v>38395</v>
      </c>
      <c r="B499" t="s">
        <v>13450</v>
      </c>
      <c r="C499" t="s">
        <v>2017</v>
      </c>
      <c r="D499" t="s">
        <v>2018</v>
      </c>
      <c r="E499" s="297">
        <v>9.44</v>
      </c>
    </row>
    <row r="500" spans="1:5" ht="14.25">
      <c r="A500">
        <v>34583</v>
      </c>
      <c r="B500" t="s">
        <v>13451</v>
      </c>
      <c r="C500" t="s">
        <v>2019</v>
      </c>
      <c r="D500" t="s">
        <v>2018</v>
      </c>
      <c r="E500" s="297">
        <v>61.42</v>
      </c>
    </row>
    <row r="501" spans="1:5" ht="14.25">
      <c r="A501">
        <v>34584</v>
      </c>
      <c r="B501" t="s">
        <v>13452</v>
      </c>
      <c r="C501" t="s">
        <v>2019</v>
      </c>
      <c r="D501" t="s">
        <v>2018</v>
      </c>
      <c r="E501" s="297">
        <v>45.04</v>
      </c>
    </row>
    <row r="502" spans="1:5" ht="14.25">
      <c r="A502">
        <v>709</v>
      </c>
      <c r="B502" t="s">
        <v>13453</v>
      </c>
      <c r="C502" t="s">
        <v>2019</v>
      </c>
      <c r="D502" t="s">
        <v>2020</v>
      </c>
      <c r="E502" s="297">
        <v>740.74</v>
      </c>
    </row>
    <row r="503" spans="1:5" ht="14.25">
      <c r="A503">
        <v>34599</v>
      </c>
      <c r="B503" t="s">
        <v>13454</v>
      </c>
      <c r="C503" t="s">
        <v>2017</v>
      </c>
      <c r="D503" t="s">
        <v>2018</v>
      </c>
      <c r="E503" s="297">
        <v>2.84</v>
      </c>
    </row>
    <row r="504" spans="1:5" ht="14.25">
      <c r="A504">
        <v>34592</v>
      </c>
      <c r="B504" t="s">
        <v>13455</v>
      </c>
      <c r="C504" t="s">
        <v>2017</v>
      </c>
      <c r="D504" t="s">
        <v>2018</v>
      </c>
      <c r="E504" s="297">
        <v>3.16</v>
      </c>
    </row>
    <row r="505" spans="1:5" ht="14.25">
      <c r="A505">
        <v>37103</v>
      </c>
      <c r="B505" t="s">
        <v>13456</v>
      </c>
      <c r="C505" t="s">
        <v>2017</v>
      </c>
      <c r="D505" t="s">
        <v>2018</v>
      </c>
      <c r="E505" s="297">
        <v>3.62</v>
      </c>
    </row>
    <row r="506" spans="1:5" ht="14.25">
      <c r="A506">
        <v>34555</v>
      </c>
      <c r="B506" t="s">
        <v>13457</v>
      </c>
      <c r="C506" t="s">
        <v>2017</v>
      </c>
      <c r="D506" t="s">
        <v>2018</v>
      </c>
      <c r="E506" s="297">
        <v>4.5999999999999996</v>
      </c>
    </row>
    <row r="507" spans="1:5" ht="14.25">
      <c r="A507">
        <v>674</v>
      </c>
      <c r="B507" t="s">
        <v>13458</v>
      </c>
      <c r="C507" t="s">
        <v>2019</v>
      </c>
      <c r="D507" t="s">
        <v>2020</v>
      </c>
      <c r="E507" s="297">
        <v>85</v>
      </c>
    </row>
    <row r="508" spans="1:5" ht="14.25">
      <c r="A508">
        <v>34600</v>
      </c>
      <c r="B508" t="s">
        <v>13459</v>
      </c>
      <c r="C508" t="s">
        <v>2019</v>
      </c>
      <c r="D508" t="s">
        <v>2020</v>
      </c>
      <c r="E508" s="297">
        <v>124.85</v>
      </c>
    </row>
    <row r="509" spans="1:5" ht="14.25">
      <c r="A509">
        <v>652</v>
      </c>
      <c r="B509" t="s">
        <v>13460</v>
      </c>
      <c r="C509" t="s">
        <v>2019</v>
      </c>
      <c r="D509" t="s">
        <v>2020</v>
      </c>
      <c r="E509" s="297">
        <v>191.25</v>
      </c>
    </row>
    <row r="510" spans="1:5" ht="14.25">
      <c r="A510">
        <v>651</v>
      </c>
      <c r="B510" t="s">
        <v>13461</v>
      </c>
      <c r="C510" t="s">
        <v>2017</v>
      </c>
      <c r="D510" t="s">
        <v>2018</v>
      </c>
      <c r="E510" s="297">
        <v>3.49</v>
      </c>
    </row>
    <row r="511" spans="1:5" ht="14.25">
      <c r="A511">
        <v>654</v>
      </c>
      <c r="B511" t="s">
        <v>13462</v>
      </c>
      <c r="C511" t="s">
        <v>2017</v>
      </c>
      <c r="D511" t="s">
        <v>2018</v>
      </c>
      <c r="E511" s="297">
        <v>4.32</v>
      </c>
    </row>
    <row r="512" spans="1:5" ht="14.25">
      <c r="A512">
        <v>650</v>
      </c>
      <c r="B512" t="s">
        <v>13463</v>
      </c>
      <c r="C512" t="s">
        <v>2017</v>
      </c>
      <c r="D512" t="s">
        <v>2022</v>
      </c>
      <c r="E512" s="297">
        <v>2.79</v>
      </c>
    </row>
    <row r="513" spans="1:5" ht="14.25">
      <c r="A513">
        <v>718</v>
      </c>
      <c r="B513" t="s">
        <v>13464</v>
      </c>
      <c r="C513" t="s">
        <v>2017</v>
      </c>
      <c r="D513" t="s">
        <v>2018</v>
      </c>
      <c r="E513" s="297">
        <v>22.92</v>
      </c>
    </row>
    <row r="514" spans="1:5" ht="14.25">
      <c r="A514">
        <v>11981</v>
      </c>
      <c r="B514" t="s">
        <v>13465</v>
      </c>
      <c r="C514" t="s">
        <v>2017</v>
      </c>
      <c r="D514" t="s">
        <v>2018</v>
      </c>
      <c r="E514" s="297">
        <v>22.27</v>
      </c>
    </row>
    <row r="515" spans="1:5" ht="14.25">
      <c r="A515">
        <v>34586</v>
      </c>
      <c r="B515" t="s">
        <v>13466</v>
      </c>
      <c r="C515" t="s">
        <v>2017</v>
      </c>
      <c r="D515" t="s">
        <v>2018</v>
      </c>
      <c r="E515" s="297">
        <v>1.4</v>
      </c>
    </row>
    <row r="516" spans="1:5" ht="14.25">
      <c r="A516">
        <v>38603</v>
      </c>
      <c r="B516" t="s">
        <v>13467</v>
      </c>
      <c r="C516" t="s">
        <v>2017</v>
      </c>
      <c r="D516" t="s">
        <v>2018</v>
      </c>
      <c r="E516" s="297">
        <v>1.7</v>
      </c>
    </row>
    <row r="517" spans="1:5" ht="14.25">
      <c r="A517">
        <v>34588</v>
      </c>
      <c r="B517" t="s">
        <v>13468</v>
      </c>
      <c r="C517" t="s">
        <v>2017</v>
      </c>
      <c r="D517" t="s">
        <v>2018</v>
      </c>
      <c r="E517" s="297">
        <v>1.83</v>
      </c>
    </row>
    <row r="518" spans="1:5" ht="14.25">
      <c r="A518">
        <v>34590</v>
      </c>
      <c r="B518" t="s">
        <v>13469</v>
      </c>
      <c r="C518" t="s">
        <v>2017</v>
      </c>
      <c r="D518" t="s">
        <v>2018</v>
      </c>
      <c r="E518" s="297">
        <v>1.67</v>
      </c>
    </row>
    <row r="519" spans="1:5" ht="14.25">
      <c r="A519">
        <v>34591</v>
      </c>
      <c r="B519" t="s">
        <v>13470</v>
      </c>
      <c r="C519" t="s">
        <v>2017</v>
      </c>
      <c r="D519" t="s">
        <v>2018</v>
      </c>
      <c r="E519" s="297">
        <v>2.27</v>
      </c>
    </row>
    <row r="520" spans="1:5" ht="14.25">
      <c r="A520">
        <v>40517</v>
      </c>
      <c r="B520" t="s">
        <v>13471</v>
      </c>
      <c r="C520" t="s">
        <v>2019</v>
      </c>
      <c r="D520" t="s">
        <v>2018</v>
      </c>
      <c r="E520" s="297">
        <v>57.74</v>
      </c>
    </row>
    <row r="521" spans="1:5" ht="14.25">
      <c r="A521">
        <v>40515</v>
      </c>
      <c r="B521" t="s">
        <v>13472</v>
      </c>
      <c r="C521" t="s">
        <v>2019</v>
      </c>
      <c r="D521" t="s">
        <v>2018</v>
      </c>
      <c r="E521" s="297">
        <v>129.91999999999999</v>
      </c>
    </row>
    <row r="522" spans="1:5" ht="14.25">
      <c r="A522">
        <v>40529</v>
      </c>
      <c r="B522" t="s">
        <v>13473</v>
      </c>
      <c r="C522" t="s">
        <v>2019</v>
      </c>
      <c r="D522" t="s">
        <v>2018</v>
      </c>
      <c r="E522" s="297">
        <v>83</v>
      </c>
    </row>
    <row r="523" spans="1:5" ht="14.25">
      <c r="A523">
        <v>36170</v>
      </c>
      <c r="B523" t="s">
        <v>13474</v>
      </c>
      <c r="C523" t="s">
        <v>2019</v>
      </c>
      <c r="D523" t="s">
        <v>2022</v>
      </c>
      <c r="E523" s="297">
        <v>68.87</v>
      </c>
    </row>
    <row r="524" spans="1:5" ht="14.25">
      <c r="A524">
        <v>40524</v>
      </c>
      <c r="B524" t="s">
        <v>13475</v>
      </c>
      <c r="C524" t="s">
        <v>2019</v>
      </c>
      <c r="D524" t="s">
        <v>2018</v>
      </c>
      <c r="E524" s="297">
        <v>81.2</v>
      </c>
    </row>
    <row r="525" spans="1:5" ht="14.25">
      <c r="A525">
        <v>36156</v>
      </c>
      <c r="B525" t="s">
        <v>13476</v>
      </c>
      <c r="C525" t="s">
        <v>2019</v>
      </c>
      <c r="D525" t="s">
        <v>2018</v>
      </c>
      <c r="E525" s="297">
        <v>63.15</v>
      </c>
    </row>
    <row r="526" spans="1:5" ht="14.25">
      <c r="A526">
        <v>36155</v>
      </c>
      <c r="B526" t="s">
        <v>13477</v>
      </c>
      <c r="C526" t="s">
        <v>2019</v>
      </c>
      <c r="D526" t="s">
        <v>2018</v>
      </c>
      <c r="E526" s="297">
        <v>54.52</v>
      </c>
    </row>
    <row r="527" spans="1:5" ht="14.25">
      <c r="A527">
        <v>36154</v>
      </c>
      <c r="B527" t="s">
        <v>13478</v>
      </c>
      <c r="C527" t="s">
        <v>2019</v>
      </c>
      <c r="D527" t="s">
        <v>2018</v>
      </c>
      <c r="E527" s="297">
        <v>75.790000000000006</v>
      </c>
    </row>
    <row r="528" spans="1:5" ht="14.25">
      <c r="A528">
        <v>695</v>
      </c>
      <c r="B528" t="s">
        <v>13479</v>
      </c>
      <c r="C528" t="s">
        <v>2019</v>
      </c>
      <c r="D528" t="s">
        <v>2018</v>
      </c>
      <c r="E528" s="297">
        <v>55.66</v>
      </c>
    </row>
    <row r="529" spans="1:5" ht="14.25">
      <c r="A529">
        <v>679</v>
      </c>
      <c r="B529" t="s">
        <v>13480</v>
      </c>
      <c r="C529" t="s">
        <v>2019</v>
      </c>
      <c r="D529" t="s">
        <v>2018</v>
      </c>
      <c r="E529" s="297">
        <v>83</v>
      </c>
    </row>
    <row r="530" spans="1:5" ht="14.25">
      <c r="A530">
        <v>711</v>
      </c>
      <c r="B530" t="s">
        <v>13481</v>
      </c>
      <c r="C530" t="s">
        <v>2019</v>
      </c>
      <c r="D530" t="s">
        <v>2018</v>
      </c>
      <c r="E530" s="297">
        <v>54.91</v>
      </c>
    </row>
    <row r="531" spans="1:5" ht="14.25">
      <c r="A531">
        <v>712</v>
      </c>
      <c r="B531" t="s">
        <v>13482</v>
      </c>
      <c r="C531" t="s">
        <v>2019</v>
      </c>
      <c r="D531" t="s">
        <v>2018</v>
      </c>
      <c r="E531" s="297">
        <v>69.16</v>
      </c>
    </row>
    <row r="532" spans="1:5" ht="14.25">
      <c r="A532">
        <v>12614</v>
      </c>
      <c r="B532" t="s">
        <v>13483</v>
      </c>
      <c r="C532" t="s">
        <v>2017</v>
      </c>
      <c r="D532" t="s">
        <v>2018</v>
      </c>
      <c r="E532" s="297">
        <v>80.48</v>
      </c>
    </row>
    <row r="533" spans="1:5" ht="14.25">
      <c r="A533">
        <v>6140</v>
      </c>
      <c r="B533" t="s">
        <v>19845</v>
      </c>
      <c r="C533" t="s">
        <v>2017</v>
      </c>
      <c r="D533" t="s">
        <v>2018</v>
      </c>
      <c r="E533" s="297">
        <v>4.1100000000000003</v>
      </c>
    </row>
    <row r="534" spans="1:5" ht="14.25">
      <c r="A534">
        <v>38399</v>
      </c>
      <c r="B534" t="s">
        <v>13484</v>
      </c>
      <c r="C534" t="s">
        <v>2017</v>
      </c>
      <c r="D534" t="s">
        <v>2018</v>
      </c>
      <c r="E534" s="297">
        <v>282.31</v>
      </c>
    </row>
    <row r="535" spans="1:5" ht="14.25">
      <c r="A535">
        <v>735</v>
      </c>
      <c r="B535" t="s">
        <v>13485</v>
      </c>
      <c r="C535" t="s">
        <v>2017</v>
      </c>
      <c r="D535" t="s">
        <v>2018</v>
      </c>
      <c r="E535" s="371">
        <v>2579.94</v>
      </c>
    </row>
    <row r="536" spans="1:5" ht="14.25">
      <c r="A536">
        <v>736</v>
      </c>
      <c r="B536" t="s">
        <v>13486</v>
      </c>
      <c r="C536" t="s">
        <v>2017</v>
      </c>
      <c r="D536" t="s">
        <v>2018</v>
      </c>
      <c r="E536" s="371">
        <v>2169.27</v>
      </c>
    </row>
    <row r="537" spans="1:5" ht="14.25">
      <c r="A537">
        <v>729</v>
      </c>
      <c r="B537" t="s">
        <v>13487</v>
      </c>
      <c r="C537" t="s">
        <v>2017</v>
      </c>
      <c r="D537" t="s">
        <v>2022</v>
      </c>
      <c r="E537" s="297">
        <v>884</v>
      </c>
    </row>
    <row r="538" spans="1:5" ht="14.25">
      <c r="A538">
        <v>39925</v>
      </c>
      <c r="B538" t="s">
        <v>13488</v>
      </c>
      <c r="C538" t="s">
        <v>2017</v>
      </c>
      <c r="D538" t="s">
        <v>2018</v>
      </c>
      <c r="E538" s="371">
        <v>12773.72</v>
      </c>
    </row>
    <row r="539" spans="1:5" ht="14.25">
      <c r="A539">
        <v>731</v>
      </c>
      <c r="B539" t="s">
        <v>13489</v>
      </c>
      <c r="C539" t="s">
        <v>2017</v>
      </c>
      <c r="D539" t="s">
        <v>2018</v>
      </c>
      <c r="E539" s="297">
        <v>860.35</v>
      </c>
    </row>
    <row r="540" spans="1:5" ht="14.25">
      <c r="A540">
        <v>10575</v>
      </c>
      <c r="B540" t="s">
        <v>13490</v>
      </c>
      <c r="C540" t="s">
        <v>2017</v>
      </c>
      <c r="D540" t="s">
        <v>2018</v>
      </c>
      <c r="E540" s="371">
        <v>1342.64</v>
      </c>
    </row>
    <row r="541" spans="1:5" ht="14.25">
      <c r="A541">
        <v>733</v>
      </c>
      <c r="B541" t="s">
        <v>13491</v>
      </c>
      <c r="C541" t="s">
        <v>2017</v>
      </c>
      <c r="D541" t="s">
        <v>2018</v>
      </c>
      <c r="E541" s="371">
        <v>1470.03</v>
      </c>
    </row>
    <row r="542" spans="1:5" ht="14.25">
      <c r="A542">
        <v>732</v>
      </c>
      <c r="B542" t="s">
        <v>13492</v>
      </c>
      <c r="C542" t="s">
        <v>2017</v>
      </c>
      <c r="D542" t="s">
        <v>2018</v>
      </c>
      <c r="E542" s="371">
        <v>1450.26</v>
      </c>
    </row>
    <row r="543" spans="1:5" ht="14.25">
      <c r="A543">
        <v>737</v>
      </c>
      <c r="B543" t="s">
        <v>13493</v>
      </c>
      <c r="C543" t="s">
        <v>2017</v>
      </c>
      <c r="D543" t="s">
        <v>2018</v>
      </c>
      <c r="E543" s="371">
        <v>8132.65</v>
      </c>
    </row>
    <row r="544" spans="1:5" ht="14.25">
      <c r="A544">
        <v>738</v>
      </c>
      <c r="B544" t="s">
        <v>13494</v>
      </c>
      <c r="C544" t="s">
        <v>2017</v>
      </c>
      <c r="D544" t="s">
        <v>2018</v>
      </c>
      <c r="E544" s="371">
        <v>3771.05</v>
      </c>
    </row>
    <row r="545" spans="1:5" ht="14.25">
      <c r="A545">
        <v>740</v>
      </c>
      <c r="B545" t="s">
        <v>13495</v>
      </c>
      <c r="C545" t="s">
        <v>2017</v>
      </c>
      <c r="D545" t="s">
        <v>2018</v>
      </c>
      <c r="E545" s="371">
        <v>7650.69</v>
      </c>
    </row>
    <row r="546" spans="1:5" ht="14.25">
      <c r="A546">
        <v>734</v>
      </c>
      <c r="B546" t="s">
        <v>13496</v>
      </c>
      <c r="C546" t="s">
        <v>2017</v>
      </c>
      <c r="D546" t="s">
        <v>2018</v>
      </c>
      <c r="E546" s="371">
        <v>1554.68</v>
      </c>
    </row>
    <row r="547" spans="1:5" ht="14.25">
      <c r="A547">
        <v>39008</v>
      </c>
      <c r="B547" t="s">
        <v>13497</v>
      </c>
      <c r="C547" t="s">
        <v>2017</v>
      </c>
      <c r="D547" t="s">
        <v>2018</v>
      </c>
      <c r="E547" s="371">
        <v>58757.27</v>
      </c>
    </row>
    <row r="548" spans="1:5" ht="14.25">
      <c r="A548">
        <v>39009</v>
      </c>
      <c r="B548" t="s">
        <v>13498</v>
      </c>
      <c r="C548" t="s">
        <v>2017</v>
      </c>
      <c r="D548" t="s">
        <v>2018</v>
      </c>
      <c r="E548" s="371">
        <v>62951.13</v>
      </c>
    </row>
    <row r="549" spans="1:5" ht="14.25">
      <c r="A549">
        <v>10587</v>
      </c>
      <c r="B549" t="s">
        <v>13499</v>
      </c>
      <c r="C549" t="s">
        <v>2017</v>
      </c>
      <c r="D549" t="s">
        <v>2020</v>
      </c>
      <c r="E549" s="371">
        <v>3335.54</v>
      </c>
    </row>
    <row r="550" spans="1:5" ht="14.25">
      <c r="A550">
        <v>759</v>
      </c>
      <c r="B550" t="s">
        <v>13500</v>
      </c>
      <c r="C550" t="s">
        <v>2017</v>
      </c>
      <c r="D550" t="s">
        <v>2020</v>
      </c>
      <c r="E550" s="371">
        <v>4795.8500000000004</v>
      </c>
    </row>
    <row r="551" spans="1:5" ht="14.25">
      <c r="A551">
        <v>761</v>
      </c>
      <c r="B551" t="s">
        <v>13501</v>
      </c>
      <c r="C551" t="s">
        <v>2017</v>
      </c>
      <c r="D551" t="s">
        <v>2020</v>
      </c>
      <c r="E551" s="371">
        <v>8129.36</v>
      </c>
    </row>
    <row r="552" spans="1:5" ht="14.25">
      <c r="A552">
        <v>750</v>
      </c>
      <c r="B552" t="s">
        <v>13502</v>
      </c>
      <c r="C552" t="s">
        <v>2017</v>
      </c>
      <c r="D552" t="s">
        <v>2020</v>
      </c>
      <c r="E552" s="371">
        <v>7718.18</v>
      </c>
    </row>
    <row r="553" spans="1:5" ht="14.25">
      <c r="A553">
        <v>755</v>
      </c>
      <c r="B553" t="s">
        <v>13503</v>
      </c>
      <c r="C553" t="s">
        <v>2017</v>
      </c>
      <c r="D553" t="s">
        <v>2020</v>
      </c>
      <c r="E553" s="371">
        <v>31671.69</v>
      </c>
    </row>
    <row r="554" spans="1:5" ht="14.25">
      <c r="A554">
        <v>749</v>
      </c>
      <c r="B554" t="s">
        <v>13504</v>
      </c>
      <c r="C554" t="s">
        <v>2017</v>
      </c>
      <c r="D554" t="s">
        <v>2020</v>
      </c>
      <c r="E554" s="371">
        <v>11648.26</v>
      </c>
    </row>
    <row r="555" spans="1:5" ht="14.25">
      <c r="A555">
        <v>756</v>
      </c>
      <c r="B555" t="s">
        <v>13505</v>
      </c>
      <c r="C555" t="s">
        <v>2017</v>
      </c>
      <c r="D555" t="s">
        <v>2020</v>
      </c>
      <c r="E555" s="371">
        <v>34542.22</v>
      </c>
    </row>
    <row r="556" spans="1:5" ht="14.25">
      <c r="A556">
        <v>757</v>
      </c>
      <c r="B556" t="s">
        <v>13506</v>
      </c>
      <c r="C556" t="s">
        <v>2017</v>
      </c>
      <c r="D556" t="s">
        <v>2020</v>
      </c>
      <c r="E556" s="371">
        <v>15684.37</v>
      </c>
    </row>
    <row r="557" spans="1:5" ht="14.25">
      <c r="A557">
        <v>10588</v>
      </c>
      <c r="B557" t="s">
        <v>13507</v>
      </c>
      <c r="C557" t="s">
        <v>2017</v>
      </c>
      <c r="D557" t="s">
        <v>2020</v>
      </c>
      <c r="E557" s="371">
        <v>3462.71</v>
      </c>
    </row>
    <row r="558" spans="1:5" ht="14.25">
      <c r="A558">
        <v>10592</v>
      </c>
      <c r="B558" t="s">
        <v>13508</v>
      </c>
      <c r="C558" t="s">
        <v>2017</v>
      </c>
      <c r="D558" t="s">
        <v>2020</v>
      </c>
      <c r="E558" s="371">
        <v>4182.5</v>
      </c>
    </row>
    <row r="559" spans="1:5" ht="14.25">
      <c r="A559">
        <v>10589</v>
      </c>
      <c r="B559" t="s">
        <v>13509</v>
      </c>
      <c r="C559" t="s">
        <v>2017</v>
      </c>
      <c r="D559" t="s">
        <v>2020</v>
      </c>
      <c r="E559" s="371">
        <v>5618.92</v>
      </c>
    </row>
    <row r="560" spans="1:5" ht="14.25">
      <c r="A560">
        <v>760</v>
      </c>
      <c r="B560" t="s">
        <v>13510</v>
      </c>
      <c r="C560" t="s">
        <v>2017</v>
      </c>
      <c r="D560" t="s">
        <v>2020</v>
      </c>
      <c r="E560" s="371">
        <v>31368.75</v>
      </c>
    </row>
    <row r="561" spans="1:5" ht="14.25">
      <c r="A561">
        <v>751</v>
      </c>
      <c r="B561" t="s">
        <v>13511</v>
      </c>
      <c r="C561" t="s">
        <v>2017</v>
      </c>
      <c r="D561" t="s">
        <v>2020</v>
      </c>
      <c r="E561" s="371">
        <v>4940.57</v>
      </c>
    </row>
    <row r="562" spans="1:5" ht="14.25">
      <c r="A562">
        <v>754</v>
      </c>
      <c r="B562" t="s">
        <v>13512</v>
      </c>
      <c r="C562" t="s">
        <v>2017</v>
      </c>
      <c r="D562" t="s">
        <v>2020</v>
      </c>
      <c r="E562" s="371">
        <v>7842.18</v>
      </c>
    </row>
    <row r="563" spans="1:5" ht="14.25">
      <c r="A563">
        <v>44489</v>
      </c>
      <c r="B563" t="s">
        <v>13513</v>
      </c>
      <c r="C563" t="s">
        <v>2017</v>
      </c>
      <c r="D563" t="s">
        <v>2018</v>
      </c>
      <c r="E563" s="371">
        <v>219762</v>
      </c>
    </row>
    <row r="564" spans="1:5" ht="14.25">
      <c r="A564">
        <v>39917</v>
      </c>
      <c r="B564" t="s">
        <v>13514</v>
      </c>
      <c r="C564" t="s">
        <v>2017</v>
      </c>
      <c r="D564" t="s">
        <v>2018</v>
      </c>
      <c r="E564" s="371">
        <v>90255.41</v>
      </c>
    </row>
    <row r="565" spans="1:5" ht="14.25">
      <c r="A565">
        <v>38167</v>
      </c>
      <c r="B565" t="s">
        <v>13515</v>
      </c>
      <c r="C565" t="s">
        <v>2028</v>
      </c>
      <c r="D565" t="s">
        <v>2018</v>
      </c>
      <c r="E565" s="297">
        <v>26.54</v>
      </c>
    </row>
    <row r="566" spans="1:5" ht="14.25">
      <c r="A566">
        <v>36145</v>
      </c>
      <c r="B566" t="s">
        <v>13516</v>
      </c>
      <c r="C566" t="s">
        <v>2028</v>
      </c>
      <c r="D566" t="s">
        <v>2018</v>
      </c>
      <c r="E566" s="297">
        <v>43.6</v>
      </c>
    </row>
    <row r="567" spans="1:5" ht="14.25">
      <c r="A567">
        <v>12893</v>
      </c>
      <c r="B567" t="s">
        <v>13517</v>
      </c>
      <c r="C567" t="s">
        <v>2028</v>
      </c>
      <c r="D567" t="s">
        <v>2018</v>
      </c>
      <c r="E567" s="297">
        <v>72.67</v>
      </c>
    </row>
    <row r="568" spans="1:5" ht="14.25">
      <c r="A568">
        <v>11685</v>
      </c>
      <c r="B568" t="s">
        <v>13518</v>
      </c>
      <c r="C568" t="s">
        <v>2017</v>
      </c>
      <c r="D568" t="s">
        <v>2018</v>
      </c>
      <c r="E568" s="297">
        <v>27.75</v>
      </c>
    </row>
    <row r="569" spans="1:5" ht="14.25">
      <c r="A569">
        <v>11680</v>
      </c>
      <c r="B569" t="s">
        <v>13519</v>
      </c>
      <c r="C569" t="s">
        <v>2017</v>
      </c>
      <c r="D569" t="s">
        <v>2018</v>
      </c>
      <c r="E569" s="297">
        <v>18.28</v>
      </c>
    </row>
    <row r="570" spans="1:5" ht="14.25">
      <c r="A570">
        <v>11679</v>
      </c>
      <c r="B570" t="s">
        <v>13520</v>
      </c>
      <c r="C570" t="s">
        <v>2017</v>
      </c>
      <c r="D570" t="s">
        <v>2018</v>
      </c>
      <c r="E570" s="297">
        <v>24.79</v>
      </c>
    </row>
    <row r="571" spans="1:5" ht="14.25">
      <c r="A571">
        <v>2512</v>
      </c>
      <c r="B571" t="s">
        <v>13521</v>
      </c>
      <c r="C571" t="s">
        <v>2017</v>
      </c>
      <c r="D571" t="s">
        <v>2020</v>
      </c>
      <c r="E571" s="297">
        <v>47.21</v>
      </c>
    </row>
    <row r="572" spans="1:5" ht="14.25">
      <c r="A572">
        <v>4374</v>
      </c>
      <c r="B572" t="s">
        <v>13522</v>
      </c>
      <c r="C572" t="s">
        <v>2017</v>
      </c>
      <c r="D572" t="s">
        <v>2018</v>
      </c>
      <c r="E572" s="297">
        <v>0.37</v>
      </c>
    </row>
    <row r="573" spans="1:5" ht="14.25">
      <c r="A573">
        <v>7568</v>
      </c>
      <c r="B573" t="s">
        <v>13523</v>
      </c>
      <c r="C573" t="s">
        <v>2017</v>
      </c>
      <c r="D573" t="s">
        <v>2018</v>
      </c>
      <c r="E573" s="297">
        <v>0.61</v>
      </c>
    </row>
    <row r="574" spans="1:5" ht="14.25">
      <c r="A574">
        <v>7584</v>
      </c>
      <c r="B574" t="s">
        <v>13524</v>
      </c>
      <c r="C574" t="s">
        <v>2017</v>
      </c>
      <c r="D574" t="s">
        <v>2018</v>
      </c>
      <c r="E574" s="297">
        <v>0.93</v>
      </c>
    </row>
    <row r="575" spans="1:5" ht="14.25">
      <c r="A575">
        <v>11945</v>
      </c>
      <c r="B575" t="s">
        <v>13525</v>
      </c>
      <c r="C575" t="s">
        <v>2017</v>
      </c>
      <c r="D575" t="s">
        <v>2018</v>
      </c>
      <c r="E575" s="297">
        <v>0.06</v>
      </c>
    </row>
    <row r="576" spans="1:5" ht="14.25">
      <c r="A576">
        <v>11946</v>
      </c>
      <c r="B576" t="s">
        <v>13526</v>
      </c>
      <c r="C576" t="s">
        <v>2017</v>
      </c>
      <c r="D576" t="s">
        <v>2018</v>
      </c>
      <c r="E576" s="297">
        <v>0.06</v>
      </c>
    </row>
    <row r="577" spans="1:5" ht="14.25">
      <c r="A577">
        <v>4375</v>
      </c>
      <c r="B577" t="s">
        <v>13527</v>
      </c>
      <c r="C577" t="s">
        <v>2017</v>
      </c>
      <c r="D577" t="s">
        <v>2022</v>
      </c>
      <c r="E577" s="297">
        <v>0.1</v>
      </c>
    </row>
    <row r="578" spans="1:5" ht="14.25">
      <c r="A578">
        <v>11950</v>
      </c>
      <c r="B578" t="s">
        <v>13528</v>
      </c>
      <c r="C578" t="s">
        <v>2017</v>
      </c>
      <c r="D578" t="s">
        <v>2018</v>
      </c>
      <c r="E578" s="297">
        <v>0.2</v>
      </c>
    </row>
    <row r="579" spans="1:5" ht="14.25">
      <c r="A579">
        <v>4376</v>
      </c>
      <c r="B579" t="s">
        <v>13529</v>
      </c>
      <c r="C579" t="s">
        <v>2017</v>
      </c>
      <c r="D579" t="s">
        <v>2018</v>
      </c>
      <c r="E579" s="297">
        <v>0.19</v>
      </c>
    </row>
    <row r="580" spans="1:5" ht="14.25">
      <c r="A580">
        <v>7583</v>
      </c>
      <c r="B580" t="s">
        <v>13530</v>
      </c>
      <c r="C580" t="s">
        <v>2017</v>
      </c>
      <c r="D580" t="s">
        <v>2018</v>
      </c>
      <c r="E580" s="297">
        <v>0.41</v>
      </c>
    </row>
    <row r="581" spans="1:5" ht="14.25">
      <c r="A581">
        <v>4350</v>
      </c>
      <c r="B581" t="s">
        <v>13531</v>
      </c>
      <c r="C581" t="s">
        <v>2017</v>
      </c>
      <c r="D581" t="s">
        <v>2020</v>
      </c>
      <c r="E581" s="297">
        <v>0.71</v>
      </c>
    </row>
    <row r="582" spans="1:5" ht="14.25">
      <c r="A582">
        <v>44400</v>
      </c>
      <c r="B582" t="s">
        <v>13532</v>
      </c>
      <c r="C582" t="s">
        <v>2017</v>
      </c>
      <c r="D582" t="s">
        <v>2018</v>
      </c>
      <c r="E582" s="297">
        <v>35.01</v>
      </c>
    </row>
    <row r="583" spans="1:5" ht="14.25">
      <c r="A583">
        <v>39886</v>
      </c>
      <c r="B583" t="s">
        <v>13533</v>
      </c>
      <c r="C583" t="s">
        <v>2017</v>
      </c>
      <c r="D583" t="s">
        <v>2020</v>
      </c>
      <c r="E583" s="297">
        <v>5.47</v>
      </c>
    </row>
    <row r="584" spans="1:5" ht="14.25">
      <c r="A584">
        <v>39887</v>
      </c>
      <c r="B584" t="s">
        <v>13534</v>
      </c>
      <c r="C584" t="s">
        <v>2017</v>
      </c>
      <c r="D584" t="s">
        <v>2020</v>
      </c>
      <c r="E584" s="297">
        <v>8.1999999999999993</v>
      </c>
    </row>
    <row r="585" spans="1:5" ht="14.25">
      <c r="A585">
        <v>39888</v>
      </c>
      <c r="B585" t="s">
        <v>13535</v>
      </c>
      <c r="C585" t="s">
        <v>2017</v>
      </c>
      <c r="D585" t="s">
        <v>2020</v>
      </c>
      <c r="E585" s="297">
        <v>18.760000000000002</v>
      </c>
    </row>
    <row r="586" spans="1:5" ht="14.25">
      <c r="A586">
        <v>39890</v>
      </c>
      <c r="B586" t="s">
        <v>13536</v>
      </c>
      <c r="C586" t="s">
        <v>2017</v>
      </c>
      <c r="D586" t="s">
        <v>2020</v>
      </c>
      <c r="E586" s="297">
        <v>32.03</v>
      </c>
    </row>
    <row r="587" spans="1:5" ht="14.25">
      <c r="A587">
        <v>39891</v>
      </c>
      <c r="B587" t="s">
        <v>13537</v>
      </c>
      <c r="C587" t="s">
        <v>2017</v>
      </c>
      <c r="D587" t="s">
        <v>2020</v>
      </c>
      <c r="E587" s="297">
        <v>45.16</v>
      </c>
    </row>
    <row r="588" spans="1:5" ht="14.25">
      <c r="A588">
        <v>39892</v>
      </c>
      <c r="B588" t="s">
        <v>13538</v>
      </c>
      <c r="C588" t="s">
        <v>2017</v>
      </c>
      <c r="D588" t="s">
        <v>2020</v>
      </c>
      <c r="E588" s="297">
        <v>140.76</v>
      </c>
    </row>
    <row r="589" spans="1:5" ht="14.25">
      <c r="A589">
        <v>790</v>
      </c>
      <c r="B589" t="s">
        <v>13539</v>
      </c>
      <c r="C589" t="s">
        <v>2017</v>
      </c>
      <c r="D589" t="s">
        <v>2020</v>
      </c>
      <c r="E589" s="297">
        <v>23.11</v>
      </c>
    </row>
    <row r="590" spans="1:5" ht="14.25">
      <c r="A590">
        <v>766</v>
      </c>
      <c r="B590" t="s">
        <v>13540</v>
      </c>
      <c r="C590" t="s">
        <v>2017</v>
      </c>
      <c r="D590" t="s">
        <v>2020</v>
      </c>
      <c r="E590" s="297">
        <v>23.11</v>
      </c>
    </row>
    <row r="591" spans="1:5" ht="14.25">
      <c r="A591">
        <v>791</v>
      </c>
      <c r="B591" t="s">
        <v>13541</v>
      </c>
      <c r="C591" t="s">
        <v>2017</v>
      </c>
      <c r="D591" t="s">
        <v>2020</v>
      </c>
      <c r="E591" s="297">
        <v>23.11</v>
      </c>
    </row>
    <row r="592" spans="1:5" ht="14.25">
      <c r="A592">
        <v>767</v>
      </c>
      <c r="B592" t="s">
        <v>13542</v>
      </c>
      <c r="C592" t="s">
        <v>2017</v>
      </c>
      <c r="D592" t="s">
        <v>2020</v>
      </c>
      <c r="E592" s="297">
        <v>23.11</v>
      </c>
    </row>
    <row r="593" spans="1:5" ht="14.25">
      <c r="A593">
        <v>768</v>
      </c>
      <c r="B593" t="s">
        <v>13543</v>
      </c>
      <c r="C593" t="s">
        <v>2017</v>
      </c>
      <c r="D593" t="s">
        <v>2020</v>
      </c>
      <c r="E593" s="297">
        <v>18.149999999999999</v>
      </c>
    </row>
    <row r="594" spans="1:5" ht="14.25">
      <c r="A594">
        <v>789</v>
      </c>
      <c r="B594" t="s">
        <v>13544</v>
      </c>
      <c r="C594" t="s">
        <v>2017</v>
      </c>
      <c r="D594" t="s">
        <v>2020</v>
      </c>
      <c r="E594" s="297">
        <v>17.760000000000002</v>
      </c>
    </row>
    <row r="595" spans="1:5" ht="14.25">
      <c r="A595">
        <v>769</v>
      </c>
      <c r="B595" t="s">
        <v>13545</v>
      </c>
      <c r="C595" t="s">
        <v>2017</v>
      </c>
      <c r="D595" t="s">
        <v>2020</v>
      </c>
      <c r="E595" s="297">
        <v>18.149999999999999</v>
      </c>
    </row>
    <row r="596" spans="1:5" ht="14.25">
      <c r="A596">
        <v>770</v>
      </c>
      <c r="B596" t="s">
        <v>13546</v>
      </c>
      <c r="C596" t="s">
        <v>2017</v>
      </c>
      <c r="D596" t="s">
        <v>2020</v>
      </c>
      <c r="E596" s="297">
        <v>6.4</v>
      </c>
    </row>
    <row r="597" spans="1:5" ht="14.25">
      <c r="A597">
        <v>12394</v>
      </c>
      <c r="B597" t="s">
        <v>13547</v>
      </c>
      <c r="C597" t="s">
        <v>2017</v>
      </c>
      <c r="D597" t="s">
        <v>2020</v>
      </c>
      <c r="E597" s="297">
        <v>6.4</v>
      </c>
    </row>
    <row r="598" spans="1:5" ht="14.25">
      <c r="A598">
        <v>764</v>
      </c>
      <c r="B598" t="s">
        <v>13548</v>
      </c>
      <c r="C598" t="s">
        <v>2017</v>
      </c>
      <c r="D598" t="s">
        <v>2020</v>
      </c>
      <c r="E598" s="297">
        <v>11.17</v>
      </c>
    </row>
    <row r="599" spans="1:5" ht="14.25">
      <c r="A599">
        <v>765</v>
      </c>
      <c r="B599" t="s">
        <v>13549</v>
      </c>
      <c r="C599" t="s">
        <v>2017</v>
      </c>
      <c r="D599" t="s">
        <v>2020</v>
      </c>
      <c r="E599" s="297">
        <v>11.17</v>
      </c>
    </row>
    <row r="600" spans="1:5" ht="14.25">
      <c r="A600">
        <v>787</v>
      </c>
      <c r="B600" t="s">
        <v>13550</v>
      </c>
      <c r="C600" t="s">
        <v>2017</v>
      </c>
      <c r="D600" t="s">
        <v>2020</v>
      </c>
      <c r="E600" s="297">
        <v>49.89</v>
      </c>
    </row>
    <row r="601" spans="1:5" ht="14.25">
      <c r="A601">
        <v>774</v>
      </c>
      <c r="B601" t="s">
        <v>13551</v>
      </c>
      <c r="C601" t="s">
        <v>2017</v>
      </c>
      <c r="D601" t="s">
        <v>2020</v>
      </c>
      <c r="E601" s="297">
        <v>49.89</v>
      </c>
    </row>
    <row r="602" spans="1:5" ht="14.25">
      <c r="A602">
        <v>773</v>
      </c>
      <c r="B602" t="s">
        <v>13552</v>
      </c>
      <c r="C602" t="s">
        <v>2017</v>
      </c>
      <c r="D602" t="s">
        <v>2020</v>
      </c>
      <c r="E602" s="297">
        <v>49.89</v>
      </c>
    </row>
    <row r="603" spans="1:5" ht="14.25">
      <c r="A603">
        <v>775</v>
      </c>
      <c r="B603" t="s">
        <v>13553</v>
      </c>
      <c r="C603" t="s">
        <v>2017</v>
      </c>
      <c r="D603" t="s">
        <v>2020</v>
      </c>
      <c r="E603" s="297">
        <v>49.89</v>
      </c>
    </row>
    <row r="604" spans="1:5" ht="14.25">
      <c r="A604">
        <v>788</v>
      </c>
      <c r="B604" t="s">
        <v>13554</v>
      </c>
      <c r="C604" t="s">
        <v>2017</v>
      </c>
      <c r="D604" t="s">
        <v>2020</v>
      </c>
      <c r="E604" s="297">
        <v>31.01</v>
      </c>
    </row>
    <row r="605" spans="1:5" ht="14.25">
      <c r="A605">
        <v>772</v>
      </c>
      <c r="B605" t="s">
        <v>13555</v>
      </c>
      <c r="C605" t="s">
        <v>2017</v>
      </c>
      <c r="D605" t="s">
        <v>2020</v>
      </c>
      <c r="E605" s="297">
        <v>31.01</v>
      </c>
    </row>
    <row r="606" spans="1:5" ht="14.25">
      <c r="A606">
        <v>771</v>
      </c>
      <c r="B606" t="s">
        <v>13556</v>
      </c>
      <c r="C606" t="s">
        <v>2017</v>
      </c>
      <c r="D606" t="s">
        <v>2020</v>
      </c>
      <c r="E606" s="297">
        <v>31.01</v>
      </c>
    </row>
    <row r="607" spans="1:5" ht="14.25">
      <c r="A607">
        <v>779</v>
      </c>
      <c r="B607" t="s">
        <v>13557</v>
      </c>
      <c r="C607" t="s">
        <v>2017</v>
      </c>
      <c r="D607" t="s">
        <v>2020</v>
      </c>
      <c r="E607" s="297">
        <v>7.71</v>
      </c>
    </row>
    <row r="608" spans="1:5" ht="14.25">
      <c r="A608">
        <v>776</v>
      </c>
      <c r="B608" t="s">
        <v>13558</v>
      </c>
      <c r="C608" t="s">
        <v>2017</v>
      </c>
      <c r="D608" t="s">
        <v>2020</v>
      </c>
      <c r="E608" s="297">
        <v>73.55</v>
      </c>
    </row>
    <row r="609" spans="1:5" ht="14.25">
      <c r="A609">
        <v>777</v>
      </c>
      <c r="B609" t="s">
        <v>13559</v>
      </c>
      <c r="C609" t="s">
        <v>2017</v>
      </c>
      <c r="D609" t="s">
        <v>2020</v>
      </c>
      <c r="E609" s="297">
        <v>71.5</v>
      </c>
    </row>
    <row r="610" spans="1:5" ht="14.25">
      <c r="A610">
        <v>780</v>
      </c>
      <c r="B610" t="s">
        <v>13560</v>
      </c>
      <c r="C610" t="s">
        <v>2017</v>
      </c>
      <c r="D610" t="s">
        <v>2020</v>
      </c>
      <c r="E610" s="297">
        <v>71.86</v>
      </c>
    </row>
    <row r="611" spans="1:5" ht="14.25">
      <c r="A611">
        <v>778</v>
      </c>
      <c r="B611" t="s">
        <v>13561</v>
      </c>
      <c r="C611" t="s">
        <v>2017</v>
      </c>
      <c r="D611" t="s">
        <v>2020</v>
      </c>
      <c r="E611" s="297">
        <v>73.55</v>
      </c>
    </row>
    <row r="612" spans="1:5" ht="14.25">
      <c r="A612">
        <v>781</v>
      </c>
      <c r="B612" t="s">
        <v>13562</v>
      </c>
      <c r="C612" t="s">
        <v>2017</v>
      </c>
      <c r="D612" t="s">
        <v>2020</v>
      </c>
      <c r="E612" s="297">
        <v>135.9</v>
      </c>
    </row>
    <row r="613" spans="1:5" ht="14.25">
      <c r="A613">
        <v>786</v>
      </c>
      <c r="B613" t="s">
        <v>13563</v>
      </c>
      <c r="C613" t="s">
        <v>2017</v>
      </c>
      <c r="D613" t="s">
        <v>2020</v>
      </c>
      <c r="E613" s="297">
        <v>135.9</v>
      </c>
    </row>
    <row r="614" spans="1:5" ht="14.25">
      <c r="A614">
        <v>782</v>
      </c>
      <c r="B614" t="s">
        <v>13564</v>
      </c>
      <c r="C614" t="s">
        <v>2017</v>
      </c>
      <c r="D614" t="s">
        <v>2020</v>
      </c>
      <c r="E614" s="297">
        <v>135.9</v>
      </c>
    </row>
    <row r="615" spans="1:5" ht="14.25">
      <c r="A615">
        <v>783</v>
      </c>
      <c r="B615" t="s">
        <v>13565</v>
      </c>
      <c r="C615" t="s">
        <v>2017</v>
      </c>
      <c r="D615" t="s">
        <v>2020</v>
      </c>
      <c r="E615" s="297">
        <v>371.95</v>
      </c>
    </row>
    <row r="616" spans="1:5" ht="14.25">
      <c r="A616">
        <v>785</v>
      </c>
      <c r="B616" t="s">
        <v>13566</v>
      </c>
      <c r="C616" t="s">
        <v>2017</v>
      </c>
      <c r="D616" t="s">
        <v>2020</v>
      </c>
      <c r="E616" s="297">
        <v>393</v>
      </c>
    </row>
    <row r="617" spans="1:5" ht="14.25">
      <c r="A617">
        <v>784</v>
      </c>
      <c r="B617" t="s">
        <v>13567</v>
      </c>
      <c r="C617" t="s">
        <v>2017</v>
      </c>
      <c r="D617" t="s">
        <v>2020</v>
      </c>
      <c r="E617" s="297">
        <v>421.59</v>
      </c>
    </row>
    <row r="618" spans="1:5" ht="14.25">
      <c r="A618">
        <v>828</v>
      </c>
      <c r="B618" t="s">
        <v>13568</v>
      </c>
      <c r="C618" t="s">
        <v>2017</v>
      </c>
      <c r="D618" t="s">
        <v>2018</v>
      </c>
      <c r="E618" s="297">
        <v>0.85</v>
      </c>
    </row>
    <row r="619" spans="1:5" ht="14.25">
      <c r="A619">
        <v>829</v>
      </c>
      <c r="B619" t="s">
        <v>13569</v>
      </c>
      <c r="C619" t="s">
        <v>2017</v>
      </c>
      <c r="D619" t="s">
        <v>2018</v>
      </c>
      <c r="E619" s="297">
        <v>1.37</v>
      </c>
    </row>
    <row r="620" spans="1:5" ht="14.25">
      <c r="A620">
        <v>812</v>
      </c>
      <c r="B620" t="s">
        <v>13570</v>
      </c>
      <c r="C620" t="s">
        <v>2017</v>
      </c>
      <c r="D620" t="s">
        <v>2018</v>
      </c>
      <c r="E620" s="297">
        <v>3.03</v>
      </c>
    </row>
    <row r="621" spans="1:5" ht="14.25">
      <c r="A621">
        <v>819</v>
      </c>
      <c r="B621" t="s">
        <v>13571</v>
      </c>
      <c r="C621" t="s">
        <v>2017</v>
      </c>
      <c r="D621" t="s">
        <v>2018</v>
      </c>
      <c r="E621" s="297">
        <v>5.25</v>
      </c>
    </row>
    <row r="622" spans="1:5" ht="14.25">
      <c r="A622">
        <v>818</v>
      </c>
      <c r="B622" t="s">
        <v>13572</v>
      </c>
      <c r="C622" t="s">
        <v>2017</v>
      </c>
      <c r="D622" t="s">
        <v>2018</v>
      </c>
      <c r="E622" s="297">
        <v>9.8000000000000007</v>
      </c>
    </row>
    <row r="623" spans="1:5" ht="14.25">
      <c r="A623">
        <v>832</v>
      </c>
      <c r="B623" t="s">
        <v>13573</v>
      </c>
      <c r="C623" t="s">
        <v>2017</v>
      </c>
      <c r="D623" t="s">
        <v>2018</v>
      </c>
      <c r="E623" s="297">
        <v>4.05</v>
      </c>
    </row>
    <row r="624" spans="1:5" ht="14.25">
      <c r="A624">
        <v>834</v>
      </c>
      <c r="B624" t="s">
        <v>13574</v>
      </c>
      <c r="C624" t="s">
        <v>2017</v>
      </c>
      <c r="D624" t="s">
        <v>2018</v>
      </c>
      <c r="E624" s="297">
        <v>5.24</v>
      </c>
    </row>
    <row r="625" spans="1:5" ht="14.25">
      <c r="A625">
        <v>813</v>
      </c>
      <c r="B625" t="s">
        <v>13575</v>
      </c>
      <c r="C625" t="s">
        <v>2017</v>
      </c>
      <c r="D625" t="s">
        <v>2018</v>
      </c>
      <c r="E625" s="297">
        <v>6.1</v>
      </c>
    </row>
    <row r="626" spans="1:5" ht="14.25">
      <c r="A626">
        <v>820</v>
      </c>
      <c r="B626" t="s">
        <v>13576</v>
      </c>
      <c r="C626" t="s">
        <v>2017</v>
      </c>
      <c r="D626" t="s">
        <v>2018</v>
      </c>
      <c r="E626" s="297">
        <v>8.2100000000000009</v>
      </c>
    </row>
    <row r="627" spans="1:5" ht="14.25">
      <c r="A627">
        <v>816</v>
      </c>
      <c r="B627" t="s">
        <v>13577</v>
      </c>
      <c r="C627" t="s">
        <v>2017</v>
      </c>
      <c r="D627" t="s">
        <v>2018</v>
      </c>
      <c r="E627" s="297">
        <v>14.63</v>
      </c>
    </row>
    <row r="628" spans="1:5" ht="14.25">
      <c r="A628">
        <v>814</v>
      </c>
      <c r="B628" t="s">
        <v>13578</v>
      </c>
      <c r="C628" t="s">
        <v>2017</v>
      </c>
      <c r="D628" t="s">
        <v>2018</v>
      </c>
      <c r="E628" s="297">
        <v>18.170000000000002</v>
      </c>
    </row>
    <row r="629" spans="1:5" ht="14.25">
      <c r="A629">
        <v>822</v>
      </c>
      <c r="B629" t="s">
        <v>13579</v>
      </c>
      <c r="C629" t="s">
        <v>2017</v>
      </c>
      <c r="D629" t="s">
        <v>2018</v>
      </c>
      <c r="E629" s="297">
        <v>23.72</v>
      </c>
    </row>
    <row r="630" spans="1:5" ht="14.25">
      <c r="A630">
        <v>821</v>
      </c>
      <c r="B630" t="s">
        <v>13580</v>
      </c>
      <c r="C630" t="s">
        <v>2017</v>
      </c>
      <c r="D630" t="s">
        <v>2018</v>
      </c>
      <c r="E630" s="297">
        <v>27.13</v>
      </c>
    </row>
    <row r="631" spans="1:5" ht="14.25">
      <c r="A631">
        <v>20086</v>
      </c>
      <c r="B631" t="s">
        <v>13581</v>
      </c>
      <c r="C631" t="s">
        <v>2017</v>
      </c>
      <c r="D631" t="s">
        <v>2018</v>
      </c>
      <c r="E631" s="297">
        <v>4.5999999999999996</v>
      </c>
    </row>
    <row r="632" spans="1:5" ht="14.25">
      <c r="A632">
        <v>39191</v>
      </c>
      <c r="B632" t="s">
        <v>13582</v>
      </c>
      <c r="C632" t="s">
        <v>2017</v>
      </c>
      <c r="D632" t="s">
        <v>2018</v>
      </c>
      <c r="E632" s="297">
        <v>20.03</v>
      </c>
    </row>
    <row r="633" spans="1:5" ht="14.25">
      <c r="A633">
        <v>39190</v>
      </c>
      <c r="B633" t="s">
        <v>13583</v>
      </c>
      <c r="C633" t="s">
        <v>2017</v>
      </c>
      <c r="D633" t="s">
        <v>2018</v>
      </c>
      <c r="E633" s="297">
        <v>20.92</v>
      </c>
    </row>
    <row r="634" spans="1:5" ht="14.25">
      <c r="A634">
        <v>39189</v>
      </c>
      <c r="B634" t="s">
        <v>13584</v>
      </c>
      <c r="C634" t="s">
        <v>2017</v>
      </c>
      <c r="D634" t="s">
        <v>2018</v>
      </c>
      <c r="E634" s="297">
        <v>22.14</v>
      </c>
    </row>
    <row r="635" spans="1:5" ht="14.25">
      <c r="A635">
        <v>39186</v>
      </c>
      <c r="B635" t="s">
        <v>13585</v>
      </c>
      <c r="C635" t="s">
        <v>2017</v>
      </c>
      <c r="D635" t="s">
        <v>2018</v>
      </c>
      <c r="E635" s="297">
        <v>19.809999999999999</v>
      </c>
    </row>
    <row r="636" spans="1:5" ht="14.25">
      <c r="A636">
        <v>39188</v>
      </c>
      <c r="B636" t="s">
        <v>13586</v>
      </c>
      <c r="C636" t="s">
        <v>2017</v>
      </c>
      <c r="D636" t="s">
        <v>2018</v>
      </c>
      <c r="E636" s="297">
        <v>16.3</v>
      </c>
    </row>
    <row r="637" spans="1:5" ht="14.25">
      <c r="A637">
        <v>39187</v>
      </c>
      <c r="B637" t="s">
        <v>13587</v>
      </c>
      <c r="C637" t="s">
        <v>2017</v>
      </c>
      <c r="D637" t="s">
        <v>2018</v>
      </c>
      <c r="E637" s="297">
        <v>17.09</v>
      </c>
    </row>
    <row r="638" spans="1:5" ht="14.25">
      <c r="A638">
        <v>39184</v>
      </c>
      <c r="B638" t="s">
        <v>13588</v>
      </c>
      <c r="C638" t="s">
        <v>2017</v>
      </c>
      <c r="D638" t="s">
        <v>2018</v>
      </c>
      <c r="E638" s="297">
        <v>6.43</v>
      </c>
    </row>
    <row r="639" spans="1:5" ht="14.25">
      <c r="A639">
        <v>39185</v>
      </c>
      <c r="B639" t="s">
        <v>13589</v>
      </c>
      <c r="C639" t="s">
        <v>2017</v>
      </c>
      <c r="D639" t="s">
        <v>2018</v>
      </c>
      <c r="E639" s="297">
        <v>5.86</v>
      </c>
    </row>
    <row r="640" spans="1:5" ht="14.25">
      <c r="A640">
        <v>39198</v>
      </c>
      <c r="B640" t="s">
        <v>13590</v>
      </c>
      <c r="C640" t="s">
        <v>2017</v>
      </c>
      <c r="D640" t="s">
        <v>2018</v>
      </c>
      <c r="E640" s="297">
        <v>65.709999999999994</v>
      </c>
    </row>
    <row r="641" spans="1:5" ht="14.25">
      <c r="A641">
        <v>39197</v>
      </c>
      <c r="B641" t="s">
        <v>13591</v>
      </c>
      <c r="C641" t="s">
        <v>2017</v>
      </c>
      <c r="D641" t="s">
        <v>2018</v>
      </c>
      <c r="E641" s="297">
        <v>68.650000000000006</v>
      </c>
    </row>
    <row r="642" spans="1:5" ht="14.25">
      <c r="A642">
        <v>39196</v>
      </c>
      <c r="B642" t="s">
        <v>13592</v>
      </c>
      <c r="C642" t="s">
        <v>2017</v>
      </c>
      <c r="D642" t="s">
        <v>2018</v>
      </c>
      <c r="E642" s="297">
        <v>70.790000000000006</v>
      </c>
    </row>
    <row r="643" spans="1:5" ht="14.25">
      <c r="A643">
        <v>39199</v>
      </c>
      <c r="B643" t="s">
        <v>13593</v>
      </c>
      <c r="C643" t="s">
        <v>2017</v>
      </c>
      <c r="D643" t="s">
        <v>2018</v>
      </c>
      <c r="E643" s="297">
        <v>63.24</v>
      </c>
    </row>
    <row r="644" spans="1:5" ht="14.25">
      <c r="A644">
        <v>39195</v>
      </c>
      <c r="B644" t="s">
        <v>13594</v>
      </c>
      <c r="C644" t="s">
        <v>2017</v>
      </c>
      <c r="D644" t="s">
        <v>2018</v>
      </c>
      <c r="E644" s="297">
        <v>36.5</v>
      </c>
    </row>
    <row r="645" spans="1:5" ht="14.25">
      <c r="A645">
        <v>39194</v>
      </c>
      <c r="B645" t="s">
        <v>13595</v>
      </c>
      <c r="C645" t="s">
        <v>2017</v>
      </c>
      <c r="D645" t="s">
        <v>2018</v>
      </c>
      <c r="E645" s="297">
        <v>39.06</v>
      </c>
    </row>
    <row r="646" spans="1:5" ht="14.25">
      <c r="A646">
        <v>39193</v>
      </c>
      <c r="B646" t="s">
        <v>13596</v>
      </c>
      <c r="C646" t="s">
        <v>2017</v>
      </c>
      <c r="D646" t="s">
        <v>2018</v>
      </c>
      <c r="E646" s="297">
        <v>42.81</v>
      </c>
    </row>
    <row r="647" spans="1:5" ht="14.25">
      <c r="A647">
        <v>39192</v>
      </c>
      <c r="B647" t="s">
        <v>13597</v>
      </c>
      <c r="C647" t="s">
        <v>2017</v>
      </c>
      <c r="D647" t="s">
        <v>2018</v>
      </c>
      <c r="E647" s="297">
        <v>44.53</v>
      </c>
    </row>
    <row r="648" spans="1:5" ht="14.25">
      <c r="A648">
        <v>39920</v>
      </c>
      <c r="B648" t="s">
        <v>13598</v>
      </c>
      <c r="C648" t="s">
        <v>2017</v>
      </c>
      <c r="D648" t="s">
        <v>2018</v>
      </c>
      <c r="E648" s="297">
        <v>5.39</v>
      </c>
    </row>
    <row r="649" spans="1:5" ht="14.25">
      <c r="A649">
        <v>39201</v>
      </c>
      <c r="B649" t="s">
        <v>13599</v>
      </c>
      <c r="C649" t="s">
        <v>2017</v>
      </c>
      <c r="D649" t="s">
        <v>2018</v>
      </c>
      <c r="E649" s="297">
        <v>78.569999999999993</v>
      </c>
    </row>
    <row r="650" spans="1:5" ht="14.25">
      <c r="A650">
        <v>39200</v>
      </c>
      <c r="B650" t="s">
        <v>13600</v>
      </c>
      <c r="C650" t="s">
        <v>2017</v>
      </c>
      <c r="D650" t="s">
        <v>2018</v>
      </c>
      <c r="E650" s="297">
        <v>79.2</v>
      </c>
    </row>
    <row r="651" spans="1:5" ht="14.25">
      <c r="A651">
        <v>39203</v>
      </c>
      <c r="B651" t="s">
        <v>13601</v>
      </c>
      <c r="C651" t="s">
        <v>2017</v>
      </c>
      <c r="D651" t="s">
        <v>2018</v>
      </c>
      <c r="E651" s="297">
        <v>63.95</v>
      </c>
    </row>
    <row r="652" spans="1:5" ht="14.25">
      <c r="A652">
        <v>39202</v>
      </c>
      <c r="B652" t="s">
        <v>13602</v>
      </c>
      <c r="C652" t="s">
        <v>2017</v>
      </c>
      <c r="D652" t="s">
        <v>2018</v>
      </c>
      <c r="E652" s="297">
        <v>75.12</v>
      </c>
    </row>
    <row r="653" spans="1:5" ht="14.25">
      <c r="A653">
        <v>39205</v>
      </c>
      <c r="B653" t="s">
        <v>13603</v>
      </c>
      <c r="C653" t="s">
        <v>2017</v>
      </c>
      <c r="D653" t="s">
        <v>2018</v>
      </c>
      <c r="E653" s="297">
        <v>125.33</v>
      </c>
    </row>
    <row r="654" spans="1:5" ht="14.25">
      <c r="A654">
        <v>39204</v>
      </c>
      <c r="B654" t="s">
        <v>13604</v>
      </c>
      <c r="C654" t="s">
        <v>2017</v>
      </c>
      <c r="D654" t="s">
        <v>2018</v>
      </c>
      <c r="E654" s="297">
        <v>128.36000000000001</v>
      </c>
    </row>
    <row r="655" spans="1:5" ht="14.25">
      <c r="A655">
        <v>39206</v>
      </c>
      <c r="B655" t="s">
        <v>13605</v>
      </c>
      <c r="C655" t="s">
        <v>2017</v>
      </c>
      <c r="D655" t="s">
        <v>2018</v>
      </c>
      <c r="E655" s="297">
        <v>121.78</v>
      </c>
    </row>
    <row r="656" spans="1:5" ht="14.25">
      <c r="A656">
        <v>798</v>
      </c>
      <c r="B656" t="s">
        <v>13606</v>
      </c>
      <c r="C656" t="s">
        <v>2017</v>
      </c>
      <c r="D656" t="s">
        <v>2018</v>
      </c>
      <c r="E656" s="297">
        <v>1.69</v>
      </c>
    </row>
    <row r="657" spans="1:5" ht="14.25">
      <c r="A657">
        <v>797</v>
      </c>
      <c r="B657" t="s">
        <v>13607</v>
      </c>
      <c r="C657" t="s">
        <v>2017</v>
      </c>
      <c r="D657" t="s">
        <v>2018</v>
      </c>
      <c r="E657" s="297">
        <v>12.28</v>
      </c>
    </row>
    <row r="658" spans="1:5" ht="14.25">
      <c r="A658">
        <v>796</v>
      </c>
      <c r="B658" t="s">
        <v>13608</v>
      </c>
      <c r="C658" t="s">
        <v>2017</v>
      </c>
      <c r="D658" t="s">
        <v>2018</v>
      </c>
      <c r="E658" s="297">
        <v>10.43</v>
      </c>
    </row>
    <row r="659" spans="1:5" ht="14.25">
      <c r="A659">
        <v>799</v>
      </c>
      <c r="B659" t="s">
        <v>13609</v>
      </c>
      <c r="C659" t="s">
        <v>2017</v>
      </c>
      <c r="D659" t="s">
        <v>2018</v>
      </c>
      <c r="E659" s="297">
        <v>5.05</v>
      </c>
    </row>
    <row r="660" spans="1:5" ht="14.25">
      <c r="A660">
        <v>792</v>
      </c>
      <c r="B660" t="s">
        <v>13610</v>
      </c>
      <c r="C660" t="s">
        <v>2017</v>
      </c>
      <c r="D660" t="s">
        <v>2018</v>
      </c>
      <c r="E660" s="297">
        <v>4.8899999999999997</v>
      </c>
    </row>
    <row r="661" spans="1:5" ht="14.25">
      <c r="A661">
        <v>38001</v>
      </c>
      <c r="B661" t="s">
        <v>13611</v>
      </c>
      <c r="C661" t="s">
        <v>2017</v>
      </c>
      <c r="D661" t="s">
        <v>2018</v>
      </c>
      <c r="E661" s="297">
        <v>1.3</v>
      </c>
    </row>
    <row r="662" spans="1:5" ht="14.25">
      <c r="A662">
        <v>38002</v>
      </c>
      <c r="B662" t="s">
        <v>13612</v>
      </c>
      <c r="C662" t="s">
        <v>2017</v>
      </c>
      <c r="D662" t="s">
        <v>2018</v>
      </c>
      <c r="E662" s="297">
        <v>4.5199999999999996</v>
      </c>
    </row>
    <row r="663" spans="1:5" ht="14.25">
      <c r="A663">
        <v>38003</v>
      </c>
      <c r="B663" t="s">
        <v>13613</v>
      </c>
      <c r="C663" t="s">
        <v>2017</v>
      </c>
      <c r="D663" t="s">
        <v>2018</v>
      </c>
      <c r="E663" s="297">
        <v>30.87</v>
      </c>
    </row>
    <row r="664" spans="1:5" ht="14.25">
      <c r="A664">
        <v>38004</v>
      </c>
      <c r="B664" t="s">
        <v>13614</v>
      </c>
      <c r="C664" t="s">
        <v>2017</v>
      </c>
      <c r="D664" t="s">
        <v>2018</v>
      </c>
      <c r="E664" s="297">
        <v>35.5</v>
      </c>
    </row>
    <row r="665" spans="1:5" ht="14.25">
      <c r="A665">
        <v>44263</v>
      </c>
      <c r="B665" t="s">
        <v>13615</v>
      </c>
      <c r="C665" t="s">
        <v>2017</v>
      </c>
      <c r="D665" t="s">
        <v>2018</v>
      </c>
      <c r="E665" s="297">
        <v>63.74</v>
      </c>
    </row>
    <row r="666" spans="1:5" ht="14.25">
      <c r="A666">
        <v>36327</v>
      </c>
      <c r="B666" t="s">
        <v>13616</v>
      </c>
      <c r="C666" t="s">
        <v>2017</v>
      </c>
      <c r="D666" t="s">
        <v>2020</v>
      </c>
      <c r="E666" s="297">
        <v>3.75</v>
      </c>
    </row>
    <row r="667" spans="1:5" ht="14.25">
      <c r="A667">
        <v>38992</v>
      </c>
      <c r="B667" t="s">
        <v>13617</v>
      </c>
      <c r="C667" t="s">
        <v>2017</v>
      </c>
      <c r="D667" t="s">
        <v>2020</v>
      </c>
      <c r="E667" s="297">
        <v>4.5599999999999996</v>
      </c>
    </row>
    <row r="668" spans="1:5" ht="14.25">
      <c r="A668">
        <v>38993</v>
      </c>
      <c r="B668" t="s">
        <v>13618</v>
      </c>
      <c r="C668" t="s">
        <v>2017</v>
      </c>
      <c r="D668" t="s">
        <v>2020</v>
      </c>
      <c r="E668" s="297">
        <v>11.85</v>
      </c>
    </row>
    <row r="669" spans="1:5" ht="14.25">
      <c r="A669">
        <v>44175</v>
      </c>
      <c r="B669" t="s">
        <v>13619</v>
      </c>
      <c r="C669" t="s">
        <v>2017</v>
      </c>
      <c r="D669" t="s">
        <v>2020</v>
      </c>
      <c r="E669" s="297">
        <v>20.68</v>
      </c>
    </row>
    <row r="670" spans="1:5" ht="14.25">
      <c r="A670">
        <v>44177</v>
      </c>
      <c r="B670" t="s">
        <v>13620</v>
      </c>
      <c r="C670" t="s">
        <v>2017</v>
      </c>
      <c r="D670" t="s">
        <v>2020</v>
      </c>
      <c r="E670" s="297">
        <v>15.45</v>
      </c>
    </row>
    <row r="671" spans="1:5" ht="14.25">
      <c r="A671">
        <v>38418</v>
      </c>
      <c r="B671" t="s">
        <v>13621</v>
      </c>
      <c r="C671" t="s">
        <v>2017</v>
      </c>
      <c r="D671" t="s">
        <v>2018</v>
      </c>
      <c r="E671" s="297">
        <v>7.91</v>
      </c>
    </row>
    <row r="672" spans="1:5" ht="14.25">
      <c r="A672">
        <v>39178</v>
      </c>
      <c r="B672" t="s">
        <v>13622</v>
      </c>
      <c r="C672" t="s">
        <v>2017</v>
      </c>
      <c r="D672" t="s">
        <v>2018</v>
      </c>
      <c r="E672" s="297">
        <v>2.16</v>
      </c>
    </row>
    <row r="673" spans="1:5" ht="14.25">
      <c r="A673">
        <v>39177</v>
      </c>
      <c r="B673" t="s">
        <v>13623</v>
      </c>
      <c r="C673" t="s">
        <v>2017</v>
      </c>
      <c r="D673" t="s">
        <v>2018</v>
      </c>
      <c r="E673" s="297">
        <v>1.96</v>
      </c>
    </row>
    <row r="674" spans="1:5" ht="14.25">
      <c r="A674">
        <v>39174</v>
      </c>
      <c r="B674" t="s">
        <v>13624</v>
      </c>
      <c r="C674" t="s">
        <v>2017</v>
      </c>
      <c r="D674" t="s">
        <v>2018</v>
      </c>
      <c r="E674" s="297">
        <v>0.98</v>
      </c>
    </row>
    <row r="675" spans="1:5" ht="14.25">
      <c r="A675">
        <v>39176</v>
      </c>
      <c r="B675" t="s">
        <v>13625</v>
      </c>
      <c r="C675" t="s">
        <v>2017</v>
      </c>
      <c r="D675" t="s">
        <v>2018</v>
      </c>
      <c r="E675" s="297">
        <v>1.28</v>
      </c>
    </row>
    <row r="676" spans="1:5" ht="14.25">
      <c r="A676">
        <v>39180</v>
      </c>
      <c r="B676" t="s">
        <v>13626</v>
      </c>
      <c r="C676" t="s">
        <v>2017</v>
      </c>
      <c r="D676" t="s">
        <v>2018</v>
      </c>
      <c r="E676" s="297">
        <v>5.88</v>
      </c>
    </row>
    <row r="677" spans="1:5" ht="14.25">
      <c r="A677">
        <v>39179</v>
      </c>
      <c r="B677" t="s">
        <v>13627</v>
      </c>
      <c r="C677" t="s">
        <v>2017</v>
      </c>
      <c r="D677" t="s">
        <v>2018</v>
      </c>
      <c r="E677" s="297">
        <v>5.21</v>
      </c>
    </row>
    <row r="678" spans="1:5" ht="14.25">
      <c r="A678">
        <v>39175</v>
      </c>
      <c r="B678" t="s">
        <v>13628</v>
      </c>
      <c r="C678" t="s">
        <v>2017</v>
      </c>
      <c r="D678" t="s">
        <v>2018</v>
      </c>
      <c r="E678" s="297">
        <v>1.19</v>
      </c>
    </row>
    <row r="679" spans="1:5" ht="14.25">
      <c r="A679">
        <v>39217</v>
      </c>
      <c r="B679" t="s">
        <v>13629</v>
      </c>
      <c r="C679" t="s">
        <v>2017</v>
      </c>
      <c r="D679" t="s">
        <v>2018</v>
      </c>
      <c r="E679" s="297">
        <v>0.92</v>
      </c>
    </row>
    <row r="680" spans="1:5" ht="14.25">
      <c r="A680">
        <v>39181</v>
      </c>
      <c r="B680" t="s">
        <v>13630</v>
      </c>
      <c r="C680" t="s">
        <v>2017</v>
      </c>
      <c r="D680" t="s">
        <v>2018</v>
      </c>
      <c r="E680" s="297">
        <v>7.89</v>
      </c>
    </row>
    <row r="681" spans="1:5" ht="14.25">
      <c r="A681">
        <v>39182</v>
      </c>
      <c r="B681" t="s">
        <v>13631</v>
      </c>
      <c r="C681" t="s">
        <v>2017</v>
      </c>
      <c r="D681" t="s">
        <v>2018</v>
      </c>
      <c r="E681" s="297">
        <v>11.09</v>
      </c>
    </row>
    <row r="682" spans="1:5" ht="14.25">
      <c r="A682">
        <v>12616</v>
      </c>
      <c r="B682" t="s">
        <v>13632</v>
      </c>
      <c r="C682" t="s">
        <v>2017</v>
      </c>
      <c r="D682" t="s">
        <v>2018</v>
      </c>
      <c r="E682" s="297">
        <v>24.41</v>
      </c>
    </row>
    <row r="683" spans="1:5" ht="14.25">
      <c r="A683">
        <v>1049</v>
      </c>
      <c r="B683" t="s">
        <v>13633</v>
      </c>
      <c r="C683" t="s">
        <v>2017</v>
      </c>
      <c r="D683" t="s">
        <v>2018</v>
      </c>
      <c r="E683" s="297">
        <v>9.2799999999999994</v>
      </c>
    </row>
    <row r="684" spans="1:5" ht="14.25">
      <c r="A684">
        <v>1099</v>
      </c>
      <c r="B684" t="s">
        <v>13634</v>
      </c>
      <c r="C684" t="s">
        <v>2017</v>
      </c>
      <c r="D684" t="s">
        <v>2018</v>
      </c>
      <c r="E684" s="297">
        <v>7.1</v>
      </c>
    </row>
    <row r="685" spans="1:5" ht="14.25">
      <c r="A685">
        <v>39678</v>
      </c>
      <c r="B685" t="s">
        <v>13635</v>
      </c>
      <c r="C685" t="s">
        <v>2017</v>
      </c>
      <c r="D685" t="s">
        <v>2018</v>
      </c>
      <c r="E685" s="297">
        <v>2.86</v>
      </c>
    </row>
    <row r="686" spans="1:5" ht="14.25">
      <c r="A686">
        <v>1050</v>
      </c>
      <c r="B686" t="s">
        <v>13636</v>
      </c>
      <c r="C686" t="s">
        <v>2017</v>
      </c>
      <c r="D686" t="s">
        <v>2018</v>
      </c>
      <c r="E686" s="297">
        <v>4.8600000000000003</v>
      </c>
    </row>
    <row r="687" spans="1:5" ht="14.25">
      <c r="A687">
        <v>1101</v>
      </c>
      <c r="B687" t="s">
        <v>13637</v>
      </c>
      <c r="C687" t="s">
        <v>2017</v>
      </c>
      <c r="D687" t="s">
        <v>2018</v>
      </c>
      <c r="E687" s="297">
        <v>30.63</v>
      </c>
    </row>
    <row r="688" spans="1:5" ht="14.25">
      <c r="A688">
        <v>1100</v>
      </c>
      <c r="B688" t="s">
        <v>13638</v>
      </c>
      <c r="C688" t="s">
        <v>2017</v>
      </c>
      <c r="D688" t="s">
        <v>2018</v>
      </c>
      <c r="E688" s="297">
        <v>15.8</v>
      </c>
    </row>
    <row r="689" spans="1:5" ht="14.25">
      <c r="A689">
        <v>39679</v>
      </c>
      <c r="B689" t="s">
        <v>13639</v>
      </c>
      <c r="C689" t="s">
        <v>2017</v>
      </c>
      <c r="D689" t="s">
        <v>2018</v>
      </c>
      <c r="E689" s="297">
        <v>61.04</v>
      </c>
    </row>
    <row r="690" spans="1:5" ht="14.25">
      <c r="A690">
        <v>1098</v>
      </c>
      <c r="B690" t="s">
        <v>13640</v>
      </c>
      <c r="C690" t="s">
        <v>2017</v>
      </c>
      <c r="D690" t="s">
        <v>2018</v>
      </c>
      <c r="E690" s="297">
        <v>3.79</v>
      </c>
    </row>
    <row r="691" spans="1:5" ht="14.25">
      <c r="A691">
        <v>1102</v>
      </c>
      <c r="B691" t="s">
        <v>13641</v>
      </c>
      <c r="C691" t="s">
        <v>2017</v>
      </c>
      <c r="D691" t="s">
        <v>2018</v>
      </c>
      <c r="E691" s="297">
        <v>45.67</v>
      </c>
    </row>
    <row r="692" spans="1:5" ht="14.25">
      <c r="A692">
        <v>1051</v>
      </c>
      <c r="B692" t="s">
        <v>13642</v>
      </c>
      <c r="C692" t="s">
        <v>2017</v>
      </c>
      <c r="D692" t="s">
        <v>2018</v>
      </c>
      <c r="E692" s="297">
        <v>66.38</v>
      </c>
    </row>
    <row r="693" spans="1:5" ht="14.25">
      <c r="A693">
        <v>37399</v>
      </c>
      <c r="B693" t="s">
        <v>13643</v>
      </c>
      <c r="C693" t="s">
        <v>2017</v>
      </c>
      <c r="D693" t="s">
        <v>2018</v>
      </c>
      <c r="E693" s="297">
        <v>22.04</v>
      </c>
    </row>
    <row r="694" spans="1:5" ht="14.25">
      <c r="A694">
        <v>43834</v>
      </c>
      <c r="B694" t="s">
        <v>13644</v>
      </c>
      <c r="C694" t="s">
        <v>2023</v>
      </c>
      <c r="D694" t="s">
        <v>2018</v>
      </c>
      <c r="E694" s="297">
        <v>15.98</v>
      </c>
    </row>
    <row r="695" spans="1:5" ht="14.25">
      <c r="A695">
        <v>43835</v>
      </c>
      <c r="B695" t="s">
        <v>13645</v>
      </c>
      <c r="C695" t="s">
        <v>2023</v>
      </c>
      <c r="D695" t="s">
        <v>2018</v>
      </c>
      <c r="E695" s="297">
        <v>1.43</v>
      </c>
    </row>
    <row r="696" spans="1:5" ht="14.25">
      <c r="A696">
        <v>43833</v>
      </c>
      <c r="B696" t="s">
        <v>13646</v>
      </c>
      <c r="C696" t="s">
        <v>2023</v>
      </c>
      <c r="D696" t="s">
        <v>2018</v>
      </c>
      <c r="E696" s="297">
        <v>1.49</v>
      </c>
    </row>
    <row r="697" spans="1:5" ht="14.25">
      <c r="A697">
        <v>41955</v>
      </c>
      <c r="B697" t="s">
        <v>13647</v>
      </c>
      <c r="C697" t="s">
        <v>2024</v>
      </c>
      <c r="D697" t="s">
        <v>2018</v>
      </c>
      <c r="E697" s="297">
        <v>89.56</v>
      </c>
    </row>
    <row r="698" spans="1:5" ht="14.25">
      <c r="A698">
        <v>41953</v>
      </c>
      <c r="B698" t="s">
        <v>13648</v>
      </c>
      <c r="C698" t="s">
        <v>2024</v>
      </c>
      <c r="D698" t="s">
        <v>2018</v>
      </c>
      <c r="E698" s="297">
        <v>85.47</v>
      </c>
    </row>
    <row r="699" spans="1:5" ht="14.25">
      <c r="A699">
        <v>41954</v>
      </c>
      <c r="B699" t="s">
        <v>13649</v>
      </c>
      <c r="C699" t="s">
        <v>2024</v>
      </c>
      <c r="D699" t="s">
        <v>2018</v>
      </c>
      <c r="E699" s="297">
        <v>84.66</v>
      </c>
    </row>
    <row r="700" spans="1:5" ht="14.25">
      <c r="A700">
        <v>25004</v>
      </c>
      <c r="B700" t="s">
        <v>13650</v>
      </c>
      <c r="C700" t="s">
        <v>2024</v>
      </c>
      <c r="D700" t="s">
        <v>2018</v>
      </c>
      <c r="E700" s="297">
        <v>43.33</v>
      </c>
    </row>
    <row r="701" spans="1:5" ht="14.25">
      <c r="A701">
        <v>25002</v>
      </c>
      <c r="B701" t="s">
        <v>13651</v>
      </c>
      <c r="C701" t="s">
        <v>2024</v>
      </c>
      <c r="D701" t="s">
        <v>2018</v>
      </c>
      <c r="E701" s="297">
        <v>43.33</v>
      </c>
    </row>
    <row r="702" spans="1:5" ht="14.25">
      <c r="A702">
        <v>37409</v>
      </c>
      <c r="B702" t="s">
        <v>13652</v>
      </c>
      <c r="C702" t="s">
        <v>2024</v>
      </c>
      <c r="D702" t="s">
        <v>2018</v>
      </c>
      <c r="E702" s="297">
        <v>43.33</v>
      </c>
    </row>
    <row r="703" spans="1:5" ht="14.25">
      <c r="A703">
        <v>841</v>
      </c>
      <c r="B703" t="s">
        <v>13653</v>
      </c>
      <c r="C703" t="s">
        <v>2024</v>
      </c>
      <c r="D703" t="s">
        <v>2018</v>
      </c>
      <c r="E703" s="297">
        <v>43.86</v>
      </c>
    </row>
    <row r="704" spans="1:5" ht="14.25">
      <c r="A704">
        <v>25005</v>
      </c>
      <c r="B704" t="s">
        <v>13654</v>
      </c>
      <c r="C704" t="s">
        <v>2024</v>
      </c>
      <c r="D704" t="s">
        <v>2018</v>
      </c>
      <c r="E704" s="297">
        <v>47.54</v>
      </c>
    </row>
    <row r="705" spans="1:5" ht="14.25">
      <c r="A705">
        <v>25003</v>
      </c>
      <c r="B705" t="s">
        <v>13655</v>
      </c>
      <c r="C705" t="s">
        <v>2024</v>
      </c>
      <c r="D705" t="s">
        <v>2018</v>
      </c>
      <c r="E705" s="297">
        <v>48.26</v>
      </c>
    </row>
    <row r="706" spans="1:5" ht="14.25">
      <c r="A706">
        <v>37410</v>
      </c>
      <c r="B706" t="s">
        <v>13656</v>
      </c>
      <c r="C706" t="s">
        <v>2024</v>
      </c>
      <c r="D706" t="s">
        <v>2018</v>
      </c>
      <c r="E706" s="297">
        <v>47.54</v>
      </c>
    </row>
    <row r="707" spans="1:5" ht="14.25">
      <c r="A707">
        <v>842</v>
      </c>
      <c r="B707" t="s">
        <v>13657</v>
      </c>
      <c r="C707" t="s">
        <v>2024</v>
      </c>
      <c r="D707" t="s">
        <v>2018</v>
      </c>
      <c r="E707" s="297">
        <v>48.22</v>
      </c>
    </row>
    <row r="708" spans="1:5" ht="14.25">
      <c r="A708">
        <v>44391</v>
      </c>
      <c r="B708" t="s">
        <v>13658</v>
      </c>
      <c r="C708" t="s">
        <v>2023</v>
      </c>
      <c r="D708" t="s">
        <v>2018</v>
      </c>
      <c r="E708" s="297">
        <v>102.75</v>
      </c>
    </row>
    <row r="709" spans="1:5" ht="14.25">
      <c r="A709">
        <v>44388</v>
      </c>
      <c r="B709" t="s">
        <v>13659</v>
      </c>
      <c r="C709" t="s">
        <v>2023</v>
      </c>
      <c r="D709" t="s">
        <v>2018</v>
      </c>
      <c r="E709" s="297">
        <v>2.2200000000000002</v>
      </c>
    </row>
    <row r="710" spans="1:5" ht="14.25">
      <c r="A710">
        <v>44392</v>
      </c>
      <c r="B710" t="s">
        <v>13660</v>
      </c>
      <c r="C710" t="s">
        <v>2023</v>
      </c>
      <c r="D710" t="s">
        <v>2018</v>
      </c>
      <c r="E710" s="297">
        <v>204.59</v>
      </c>
    </row>
    <row r="711" spans="1:5" ht="14.25">
      <c r="A711">
        <v>44390</v>
      </c>
      <c r="B711" t="s">
        <v>13661</v>
      </c>
      <c r="C711" t="s">
        <v>2023</v>
      </c>
      <c r="D711" t="s">
        <v>2018</v>
      </c>
      <c r="E711" s="297">
        <v>43.35</v>
      </c>
    </row>
    <row r="712" spans="1:5" ht="14.25">
      <c r="A712">
        <v>44389</v>
      </c>
      <c r="B712" t="s">
        <v>13662</v>
      </c>
      <c r="C712" t="s">
        <v>2023</v>
      </c>
      <c r="D712" t="s">
        <v>2018</v>
      </c>
      <c r="E712" s="297">
        <v>5.12</v>
      </c>
    </row>
    <row r="713" spans="1:5" ht="14.25">
      <c r="A713">
        <v>862</v>
      </c>
      <c r="B713" t="s">
        <v>13663</v>
      </c>
      <c r="C713" t="s">
        <v>2023</v>
      </c>
      <c r="D713" t="s">
        <v>2018</v>
      </c>
      <c r="E713" s="297">
        <v>9.3699999999999992</v>
      </c>
    </row>
    <row r="714" spans="1:5" ht="14.25">
      <c r="A714">
        <v>866</v>
      </c>
      <c r="B714" t="s">
        <v>13664</v>
      </c>
      <c r="C714" t="s">
        <v>2023</v>
      </c>
      <c r="D714" t="s">
        <v>2018</v>
      </c>
      <c r="E714" s="297">
        <v>119.13</v>
      </c>
    </row>
    <row r="715" spans="1:5" ht="14.25">
      <c r="A715">
        <v>892</v>
      </c>
      <c r="B715" t="s">
        <v>13665</v>
      </c>
      <c r="C715" t="s">
        <v>2023</v>
      </c>
      <c r="D715" t="s">
        <v>2018</v>
      </c>
      <c r="E715" s="297">
        <v>144.21</v>
      </c>
    </row>
    <row r="716" spans="1:5" ht="14.25">
      <c r="A716">
        <v>857</v>
      </c>
      <c r="B716" t="s">
        <v>13666</v>
      </c>
      <c r="C716" t="s">
        <v>2023</v>
      </c>
      <c r="D716" t="s">
        <v>2018</v>
      </c>
      <c r="E716" s="297">
        <v>15.68</v>
      </c>
    </row>
    <row r="717" spans="1:5" ht="14.25">
      <c r="A717">
        <v>37404</v>
      </c>
      <c r="B717" t="s">
        <v>13667</v>
      </c>
      <c r="C717" t="s">
        <v>2023</v>
      </c>
      <c r="D717" t="s">
        <v>2018</v>
      </c>
      <c r="E717" s="297">
        <v>166.85</v>
      </c>
    </row>
    <row r="718" spans="1:5" ht="14.25">
      <c r="A718">
        <v>868</v>
      </c>
      <c r="B718" t="s">
        <v>13668</v>
      </c>
      <c r="C718" t="s">
        <v>2023</v>
      </c>
      <c r="D718" t="s">
        <v>2018</v>
      </c>
      <c r="E718" s="297">
        <v>22.35</v>
      </c>
    </row>
    <row r="719" spans="1:5" ht="14.25">
      <c r="A719">
        <v>863</v>
      </c>
      <c r="B719" t="s">
        <v>13669</v>
      </c>
      <c r="C719" t="s">
        <v>2023</v>
      </c>
      <c r="D719" t="s">
        <v>2018</v>
      </c>
      <c r="E719" s="297">
        <v>32.92</v>
      </c>
    </row>
    <row r="720" spans="1:5" ht="14.25">
      <c r="A720">
        <v>867</v>
      </c>
      <c r="B720" t="s">
        <v>13670</v>
      </c>
      <c r="C720" t="s">
        <v>2023</v>
      </c>
      <c r="D720" t="s">
        <v>2018</v>
      </c>
      <c r="E720" s="297">
        <v>46.89</v>
      </c>
    </row>
    <row r="721" spans="1:5" ht="14.25">
      <c r="A721">
        <v>864</v>
      </c>
      <c r="B721" t="s">
        <v>13671</v>
      </c>
      <c r="C721" t="s">
        <v>2023</v>
      </c>
      <c r="D721" t="s">
        <v>2018</v>
      </c>
      <c r="E721" s="297">
        <v>61.94</v>
      </c>
    </row>
    <row r="722" spans="1:5" ht="14.25">
      <c r="A722">
        <v>865</v>
      </c>
      <c r="B722" t="s">
        <v>13672</v>
      </c>
      <c r="C722" t="s">
        <v>2023</v>
      </c>
      <c r="D722" t="s">
        <v>2018</v>
      </c>
      <c r="E722" s="297">
        <v>89.1</v>
      </c>
    </row>
    <row r="723" spans="1:5" ht="14.25">
      <c r="A723">
        <v>993</v>
      </c>
      <c r="B723" t="s">
        <v>13673</v>
      </c>
      <c r="C723" t="s">
        <v>2023</v>
      </c>
      <c r="D723" t="s">
        <v>2018</v>
      </c>
      <c r="E723" s="297">
        <v>1.69</v>
      </c>
    </row>
    <row r="724" spans="1:5" ht="14.25">
      <c r="A724">
        <v>1020</v>
      </c>
      <c r="B724" t="s">
        <v>13674</v>
      </c>
      <c r="C724" t="s">
        <v>2023</v>
      </c>
      <c r="D724" t="s">
        <v>2018</v>
      </c>
      <c r="E724" s="297">
        <v>8.64</v>
      </c>
    </row>
    <row r="725" spans="1:5" ht="14.25">
      <c r="A725">
        <v>1017</v>
      </c>
      <c r="B725" t="s">
        <v>13675</v>
      </c>
      <c r="C725" t="s">
        <v>2023</v>
      </c>
      <c r="D725" t="s">
        <v>2018</v>
      </c>
      <c r="E725" s="297">
        <v>105.94</v>
      </c>
    </row>
    <row r="726" spans="1:5" ht="14.25">
      <c r="A726">
        <v>999</v>
      </c>
      <c r="B726" t="s">
        <v>13676</v>
      </c>
      <c r="C726" t="s">
        <v>2023</v>
      </c>
      <c r="D726" t="s">
        <v>2018</v>
      </c>
      <c r="E726" s="297">
        <v>128.35</v>
      </c>
    </row>
    <row r="727" spans="1:5" ht="14.25">
      <c r="A727">
        <v>995</v>
      </c>
      <c r="B727" t="s">
        <v>13677</v>
      </c>
      <c r="C727" t="s">
        <v>2023</v>
      </c>
      <c r="D727" t="s">
        <v>2018</v>
      </c>
      <c r="E727" s="297">
        <v>13.76</v>
      </c>
    </row>
    <row r="728" spans="1:5" ht="14.25">
      <c r="A728">
        <v>1000</v>
      </c>
      <c r="B728" t="s">
        <v>13678</v>
      </c>
      <c r="C728" t="s">
        <v>2023</v>
      </c>
      <c r="D728" t="s">
        <v>2018</v>
      </c>
      <c r="E728" s="297">
        <v>157.65</v>
      </c>
    </row>
    <row r="729" spans="1:5" ht="14.25">
      <c r="A729">
        <v>1022</v>
      </c>
      <c r="B729" t="s">
        <v>13679</v>
      </c>
      <c r="C729" t="s">
        <v>2023</v>
      </c>
      <c r="D729" t="s">
        <v>2018</v>
      </c>
      <c r="E729" s="297">
        <v>2.36</v>
      </c>
    </row>
    <row r="730" spans="1:5" ht="14.25">
      <c r="A730">
        <v>1015</v>
      </c>
      <c r="B730" t="s">
        <v>13680</v>
      </c>
      <c r="C730" t="s">
        <v>2023</v>
      </c>
      <c r="D730" t="s">
        <v>2018</v>
      </c>
      <c r="E730" s="297">
        <v>209.5</v>
      </c>
    </row>
    <row r="731" spans="1:5" ht="14.25">
      <c r="A731">
        <v>996</v>
      </c>
      <c r="B731" t="s">
        <v>13681</v>
      </c>
      <c r="C731" t="s">
        <v>2023</v>
      </c>
      <c r="D731" t="s">
        <v>2018</v>
      </c>
      <c r="E731" s="297">
        <v>21.34</v>
      </c>
    </row>
    <row r="732" spans="1:5" ht="14.25">
      <c r="A732">
        <v>1001</v>
      </c>
      <c r="B732" t="s">
        <v>13682</v>
      </c>
      <c r="C732" t="s">
        <v>2023</v>
      </c>
      <c r="D732" t="s">
        <v>2018</v>
      </c>
      <c r="E732" s="297">
        <v>271.82</v>
      </c>
    </row>
    <row r="733" spans="1:5" ht="14.25">
      <c r="A733">
        <v>1019</v>
      </c>
      <c r="B733" t="s">
        <v>13683</v>
      </c>
      <c r="C733" t="s">
        <v>2023</v>
      </c>
      <c r="D733" t="s">
        <v>2018</v>
      </c>
      <c r="E733" s="297">
        <v>30.16</v>
      </c>
    </row>
    <row r="734" spans="1:5" ht="14.25">
      <c r="A734">
        <v>1021</v>
      </c>
      <c r="B734" t="s">
        <v>13684</v>
      </c>
      <c r="C734" t="s">
        <v>2023</v>
      </c>
      <c r="D734" t="s">
        <v>2018</v>
      </c>
      <c r="E734" s="297">
        <v>3.62</v>
      </c>
    </row>
    <row r="735" spans="1:5" ht="14.25">
      <c r="A735">
        <v>39249</v>
      </c>
      <c r="B735" t="s">
        <v>13685</v>
      </c>
      <c r="C735" t="s">
        <v>2023</v>
      </c>
      <c r="D735" t="s">
        <v>2018</v>
      </c>
      <c r="E735" s="297">
        <v>365.48</v>
      </c>
    </row>
    <row r="736" spans="1:5" ht="14.25">
      <c r="A736">
        <v>1018</v>
      </c>
      <c r="B736" t="s">
        <v>13686</v>
      </c>
      <c r="C736" t="s">
        <v>2023</v>
      </c>
      <c r="D736" t="s">
        <v>2018</v>
      </c>
      <c r="E736" s="297">
        <v>44.6</v>
      </c>
    </row>
    <row r="737" spans="1:5" ht="14.25">
      <c r="A737">
        <v>39250</v>
      </c>
      <c r="B737" t="s">
        <v>13687</v>
      </c>
      <c r="C737" t="s">
        <v>2023</v>
      </c>
      <c r="D737" t="s">
        <v>2018</v>
      </c>
      <c r="E737" s="297">
        <v>437.19</v>
      </c>
    </row>
    <row r="738" spans="1:5" ht="14.25">
      <c r="A738">
        <v>994</v>
      </c>
      <c r="B738" t="s">
        <v>13688</v>
      </c>
      <c r="C738" t="s">
        <v>2023</v>
      </c>
      <c r="D738" t="s">
        <v>2018</v>
      </c>
      <c r="E738" s="297">
        <v>5.27</v>
      </c>
    </row>
    <row r="739" spans="1:5" ht="14.25">
      <c r="A739">
        <v>977</v>
      </c>
      <c r="B739" t="s">
        <v>13689</v>
      </c>
      <c r="C739" t="s">
        <v>2023</v>
      </c>
      <c r="D739" t="s">
        <v>2018</v>
      </c>
      <c r="E739" s="297">
        <v>62.39</v>
      </c>
    </row>
    <row r="740" spans="1:5" ht="14.25">
      <c r="A740">
        <v>998</v>
      </c>
      <c r="B740" t="s">
        <v>13690</v>
      </c>
      <c r="C740" t="s">
        <v>2023</v>
      </c>
      <c r="D740" t="s">
        <v>2018</v>
      </c>
      <c r="E740" s="297">
        <v>81.010000000000005</v>
      </c>
    </row>
    <row r="741" spans="1:5" ht="14.25">
      <c r="A741">
        <v>39251</v>
      </c>
      <c r="B741" t="s">
        <v>13691</v>
      </c>
      <c r="C741" t="s">
        <v>2023</v>
      </c>
      <c r="D741" t="s">
        <v>2018</v>
      </c>
      <c r="E741" s="297">
        <v>0.57999999999999996</v>
      </c>
    </row>
    <row r="742" spans="1:5" ht="14.25">
      <c r="A742">
        <v>1011</v>
      </c>
      <c r="B742" t="s">
        <v>13692</v>
      </c>
      <c r="C742" t="s">
        <v>2023</v>
      </c>
      <c r="D742" t="s">
        <v>2018</v>
      </c>
      <c r="E742" s="297">
        <v>0.8</v>
      </c>
    </row>
    <row r="743" spans="1:5" ht="14.25">
      <c r="A743">
        <v>39252</v>
      </c>
      <c r="B743" t="s">
        <v>13693</v>
      </c>
      <c r="C743" t="s">
        <v>2023</v>
      </c>
      <c r="D743" t="s">
        <v>2018</v>
      </c>
      <c r="E743" s="297">
        <v>1.04</v>
      </c>
    </row>
    <row r="744" spans="1:5" ht="14.25">
      <c r="A744">
        <v>1013</v>
      </c>
      <c r="B744" t="s">
        <v>13694</v>
      </c>
      <c r="C744" t="s">
        <v>2023</v>
      </c>
      <c r="D744" t="s">
        <v>2018</v>
      </c>
      <c r="E744" s="297">
        <v>1.25</v>
      </c>
    </row>
    <row r="745" spans="1:5" ht="14.25">
      <c r="A745">
        <v>980</v>
      </c>
      <c r="B745" t="s">
        <v>13695</v>
      </c>
      <c r="C745" t="s">
        <v>2023</v>
      </c>
      <c r="D745" t="s">
        <v>2018</v>
      </c>
      <c r="E745" s="297">
        <v>9.06</v>
      </c>
    </row>
    <row r="746" spans="1:5" ht="14.25">
      <c r="A746">
        <v>39237</v>
      </c>
      <c r="B746" t="s">
        <v>13696</v>
      </c>
      <c r="C746" t="s">
        <v>2023</v>
      </c>
      <c r="D746" t="s">
        <v>2018</v>
      </c>
      <c r="E746" s="297">
        <v>96.45</v>
      </c>
    </row>
    <row r="747" spans="1:5" ht="14.25">
      <c r="A747">
        <v>39238</v>
      </c>
      <c r="B747" t="s">
        <v>13697</v>
      </c>
      <c r="C747" t="s">
        <v>2023</v>
      </c>
      <c r="D747" t="s">
        <v>2018</v>
      </c>
      <c r="E747" s="297">
        <v>121.64</v>
      </c>
    </row>
    <row r="748" spans="1:5" ht="14.25">
      <c r="A748">
        <v>979</v>
      </c>
      <c r="B748" t="s">
        <v>13698</v>
      </c>
      <c r="C748" t="s">
        <v>2023</v>
      </c>
      <c r="D748" t="s">
        <v>2018</v>
      </c>
      <c r="E748" s="297">
        <v>12.95</v>
      </c>
    </row>
    <row r="749" spans="1:5" ht="14.25">
      <c r="A749">
        <v>39239</v>
      </c>
      <c r="B749" t="s">
        <v>13699</v>
      </c>
      <c r="C749" t="s">
        <v>2023</v>
      </c>
      <c r="D749" t="s">
        <v>2018</v>
      </c>
      <c r="E749" s="297">
        <v>146.94999999999999</v>
      </c>
    </row>
    <row r="750" spans="1:5" ht="14.25">
      <c r="A750">
        <v>1014</v>
      </c>
      <c r="B750" t="s">
        <v>13700</v>
      </c>
      <c r="C750" t="s">
        <v>2023</v>
      </c>
      <c r="D750" t="s">
        <v>2018</v>
      </c>
      <c r="E750" s="297">
        <v>1.99</v>
      </c>
    </row>
    <row r="751" spans="1:5" ht="14.25">
      <c r="A751">
        <v>39240</v>
      </c>
      <c r="B751" t="s">
        <v>13701</v>
      </c>
      <c r="C751" t="s">
        <v>2023</v>
      </c>
      <c r="D751" t="s">
        <v>2018</v>
      </c>
      <c r="E751" s="297">
        <v>193.28</v>
      </c>
    </row>
    <row r="752" spans="1:5" ht="14.25">
      <c r="A752">
        <v>39232</v>
      </c>
      <c r="B752" t="s">
        <v>13702</v>
      </c>
      <c r="C752" t="s">
        <v>2023</v>
      </c>
      <c r="D752" t="s">
        <v>2018</v>
      </c>
      <c r="E752" s="297">
        <v>20.28</v>
      </c>
    </row>
    <row r="753" spans="1:5" ht="14.25">
      <c r="A753">
        <v>39233</v>
      </c>
      <c r="B753" t="s">
        <v>13703</v>
      </c>
      <c r="C753" t="s">
        <v>2023</v>
      </c>
      <c r="D753" t="s">
        <v>2018</v>
      </c>
      <c r="E753" s="297">
        <v>29.56</v>
      </c>
    </row>
    <row r="754" spans="1:5" ht="14.25">
      <c r="A754">
        <v>981</v>
      </c>
      <c r="B754" t="s">
        <v>13704</v>
      </c>
      <c r="C754" t="s">
        <v>2023</v>
      </c>
      <c r="D754" t="s">
        <v>2022</v>
      </c>
      <c r="E754" s="297">
        <v>3.3</v>
      </c>
    </row>
    <row r="755" spans="1:5" ht="14.25">
      <c r="A755">
        <v>39234</v>
      </c>
      <c r="B755" t="s">
        <v>13705</v>
      </c>
      <c r="C755" t="s">
        <v>2023</v>
      </c>
      <c r="D755" t="s">
        <v>2018</v>
      </c>
      <c r="E755" s="297">
        <v>41.15</v>
      </c>
    </row>
    <row r="756" spans="1:5" ht="14.25">
      <c r="A756">
        <v>982</v>
      </c>
      <c r="B756" t="s">
        <v>13706</v>
      </c>
      <c r="C756" t="s">
        <v>2023</v>
      </c>
      <c r="D756" t="s">
        <v>2018</v>
      </c>
      <c r="E756" s="297">
        <v>4.74</v>
      </c>
    </row>
    <row r="757" spans="1:5" ht="14.25">
      <c r="A757">
        <v>39235</v>
      </c>
      <c r="B757" t="s">
        <v>13707</v>
      </c>
      <c r="C757" t="s">
        <v>2023</v>
      </c>
      <c r="D757" t="s">
        <v>2018</v>
      </c>
      <c r="E757" s="297">
        <v>60.7</v>
      </c>
    </row>
    <row r="758" spans="1:5" ht="14.25">
      <c r="A758">
        <v>39236</v>
      </c>
      <c r="B758" t="s">
        <v>13708</v>
      </c>
      <c r="C758" t="s">
        <v>2023</v>
      </c>
      <c r="D758" t="s">
        <v>2018</v>
      </c>
      <c r="E758" s="297">
        <v>80.44</v>
      </c>
    </row>
    <row r="759" spans="1:5" ht="14.25">
      <c r="A759">
        <v>990</v>
      </c>
      <c r="B759" t="s">
        <v>13709</v>
      </c>
      <c r="C759" t="s">
        <v>2023</v>
      </c>
      <c r="D759" t="s">
        <v>2018</v>
      </c>
      <c r="E759" s="297">
        <v>142.74</v>
      </c>
    </row>
    <row r="760" spans="1:5" ht="14.25">
      <c r="A760">
        <v>39241</v>
      </c>
      <c r="B760" t="s">
        <v>13710</v>
      </c>
      <c r="C760" t="s">
        <v>2023</v>
      </c>
      <c r="D760" t="s">
        <v>2018</v>
      </c>
      <c r="E760" s="297">
        <v>14.05</v>
      </c>
    </row>
    <row r="761" spans="1:5" ht="14.25">
      <c r="A761">
        <v>1005</v>
      </c>
      <c r="B761" t="s">
        <v>13711</v>
      </c>
      <c r="C761" t="s">
        <v>2023</v>
      </c>
      <c r="D761" t="s">
        <v>2018</v>
      </c>
      <c r="E761" s="297">
        <v>177.71</v>
      </c>
    </row>
    <row r="762" spans="1:5" ht="14.25">
      <c r="A762">
        <v>991</v>
      </c>
      <c r="B762" t="s">
        <v>13712</v>
      </c>
      <c r="C762" t="s">
        <v>2023</v>
      </c>
      <c r="D762" t="s">
        <v>2018</v>
      </c>
      <c r="E762" s="297">
        <v>232.77</v>
      </c>
    </row>
    <row r="763" spans="1:5" ht="14.25">
      <c r="A763">
        <v>986</v>
      </c>
      <c r="B763" t="s">
        <v>13713</v>
      </c>
      <c r="C763" t="s">
        <v>2023</v>
      </c>
      <c r="D763" t="s">
        <v>2018</v>
      </c>
      <c r="E763" s="297">
        <v>22.2</v>
      </c>
    </row>
    <row r="764" spans="1:5" ht="14.25">
      <c r="A764">
        <v>987</v>
      </c>
      <c r="B764" t="s">
        <v>13714</v>
      </c>
      <c r="C764" t="s">
        <v>2023</v>
      </c>
      <c r="D764" t="s">
        <v>2018</v>
      </c>
      <c r="E764" s="297">
        <v>30.39</v>
      </c>
    </row>
    <row r="765" spans="1:5" ht="14.25">
      <c r="A765">
        <v>1007</v>
      </c>
      <c r="B765" t="s">
        <v>13715</v>
      </c>
      <c r="C765" t="s">
        <v>2023</v>
      </c>
      <c r="D765" t="s">
        <v>2018</v>
      </c>
      <c r="E765" s="297">
        <v>42.07</v>
      </c>
    </row>
    <row r="766" spans="1:5" ht="14.25">
      <c r="A766">
        <v>1008</v>
      </c>
      <c r="B766" t="s">
        <v>13716</v>
      </c>
      <c r="C766" t="s">
        <v>2023</v>
      </c>
      <c r="D766" t="s">
        <v>2018</v>
      </c>
      <c r="E766" s="297">
        <v>5.34</v>
      </c>
    </row>
    <row r="767" spans="1:5" ht="14.25">
      <c r="A767">
        <v>988</v>
      </c>
      <c r="B767" t="s">
        <v>13717</v>
      </c>
      <c r="C767" t="s">
        <v>2023</v>
      </c>
      <c r="D767" t="s">
        <v>2018</v>
      </c>
      <c r="E767" s="297">
        <v>58.01</v>
      </c>
    </row>
    <row r="768" spans="1:5" ht="14.25">
      <c r="A768">
        <v>989</v>
      </c>
      <c r="B768" t="s">
        <v>13718</v>
      </c>
      <c r="C768" t="s">
        <v>2023</v>
      </c>
      <c r="D768" t="s">
        <v>2018</v>
      </c>
      <c r="E768" s="297">
        <v>80.069999999999993</v>
      </c>
    </row>
    <row r="769" spans="1:5" ht="14.25">
      <c r="A769">
        <v>1006</v>
      </c>
      <c r="B769" t="s">
        <v>13719</v>
      </c>
      <c r="C769" t="s">
        <v>2023</v>
      </c>
      <c r="D769" t="s">
        <v>2018</v>
      </c>
      <c r="E769" s="297">
        <v>107.35</v>
      </c>
    </row>
    <row r="770" spans="1:5" ht="14.25">
      <c r="A770">
        <v>43972</v>
      </c>
      <c r="B770" t="s">
        <v>13720</v>
      </c>
      <c r="C770" t="s">
        <v>2023</v>
      </c>
      <c r="D770" t="s">
        <v>2018</v>
      </c>
      <c r="E770" s="297">
        <v>3.05</v>
      </c>
    </row>
    <row r="771" spans="1:5" ht="14.25">
      <c r="A771">
        <v>43971</v>
      </c>
      <c r="B771" t="s">
        <v>13721</v>
      </c>
      <c r="C771" t="s">
        <v>2023</v>
      </c>
      <c r="D771" t="s">
        <v>2022</v>
      </c>
      <c r="E771" s="297">
        <v>2.33</v>
      </c>
    </row>
    <row r="772" spans="1:5" ht="14.25">
      <c r="A772">
        <v>39598</v>
      </c>
      <c r="B772" t="s">
        <v>13722</v>
      </c>
      <c r="C772" t="s">
        <v>2023</v>
      </c>
      <c r="D772" t="s">
        <v>2018</v>
      </c>
      <c r="E772" s="297">
        <v>4.32</v>
      </c>
    </row>
    <row r="773" spans="1:5" ht="14.25">
      <c r="A773">
        <v>43973</v>
      </c>
      <c r="B773" t="s">
        <v>13723</v>
      </c>
      <c r="C773" t="s">
        <v>2023</v>
      </c>
      <c r="D773" t="s">
        <v>2018</v>
      </c>
      <c r="E773" s="297">
        <v>3.19</v>
      </c>
    </row>
    <row r="774" spans="1:5" ht="14.25">
      <c r="A774">
        <v>39599</v>
      </c>
      <c r="B774" t="s">
        <v>13724</v>
      </c>
      <c r="C774" t="s">
        <v>2023</v>
      </c>
      <c r="D774" t="s">
        <v>2018</v>
      </c>
      <c r="E774" s="297">
        <v>6.21</v>
      </c>
    </row>
    <row r="775" spans="1:5" ht="14.25">
      <c r="A775">
        <v>43832</v>
      </c>
      <c r="B775" t="s">
        <v>13725</v>
      </c>
      <c r="C775" t="s">
        <v>2023</v>
      </c>
      <c r="D775" t="s">
        <v>2018</v>
      </c>
      <c r="E775" s="297">
        <v>16.37</v>
      </c>
    </row>
    <row r="776" spans="1:5" ht="14.25">
      <c r="A776">
        <v>34602</v>
      </c>
      <c r="B776" t="s">
        <v>13726</v>
      </c>
      <c r="C776" t="s">
        <v>2023</v>
      </c>
      <c r="D776" t="s">
        <v>2018</v>
      </c>
      <c r="E776" s="297">
        <v>3.67</v>
      </c>
    </row>
    <row r="777" spans="1:5" ht="14.25">
      <c r="A777">
        <v>34607</v>
      </c>
      <c r="B777" t="s">
        <v>13727</v>
      </c>
      <c r="C777" t="s">
        <v>2023</v>
      </c>
      <c r="D777" t="s">
        <v>2018</v>
      </c>
      <c r="E777" s="297">
        <v>9</v>
      </c>
    </row>
    <row r="778" spans="1:5" ht="14.25">
      <c r="A778">
        <v>34609</v>
      </c>
      <c r="B778" t="s">
        <v>13728</v>
      </c>
      <c r="C778" t="s">
        <v>2023</v>
      </c>
      <c r="D778" t="s">
        <v>2018</v>
      </c>
      <c r="E778" s="297">
        <v>13.09</v>
      </c>
    </row>
    <row r="779" spans="1:5" ht="14.25">
      <c r="A779">
        <v>34618</v>
      </c>
      <c r="B779" t="s">
        <v>13729</v>
      </c>
      <c r="C779" t="s">
        <v>2023</v>
      </c>
      <c r="D779" t="s">
        <v>2018</v>
      </c>
      <c r="E779" s="297">
        <v>5.01</v>
      </c>
    </row>
    <row r="780" spans="1:5" ht="14.25">
      <c r="A780">
        <v>34621</v>
      </c>
      <c r="B780" t="s">
        <v>13730</v>
      </c>
      <c r="C780" t="s">
        <v>2023</v>
      </c>
      <c r="D780" t="s">
        <v>2018</v>
      </c>
      <c r="E780" s="297">
        <v>12.41</v>
      </c>
    </row>
    <row r="781" spans="1:5" ht="14.25">
      <c r="A781">
        <v>34622</v>
      </c>
      <c r="B781" t="s">
        <v>13731</v>
      </c>
      <c r="C781" t="s">
        <v>2023</v>
      </c>
      <c r="D781" t="s">
        <v>2018</v>
      </c>
      <c r="E781" s="297">
        <v>18.43</v>
      </c>
    </row>
    <row r="782" spans="1:5" ht="14.25">
      <c r="A782">
        <v>34624</v>
      </c>
      <c r="B782" t="s">
        <v>13732</v>
      </c>
      <c r="C782" t="s">
        <v>2023</v>
      </c>
      <c r="D782" t="s">
        <v>2018</v>
      </c>
      <c r="E782" s="297">
        <v>6.68</v>
      </c>
    </row>
    <row r="783" spans="1:5" ht="14.25">
      <c r="A783">
        <v>34627</v>
      </c>
      <c r="B783" t="s">
        <v>13733</v>
      </c>
      <c r="C783" t="s">
        <v>2023</v>
      </c>
      <c r="D783" t="s">
        <v>2018</v>
      </c>
      <c r="E783" s="297">
        <v>16.12</v>
      </c>
    </row>
    <row r="784" spans="1:5" ht="14.25">
      <c r="A784">
        <v>34629</v>
      </c>
      <c r="B784" t="s">
        <v>13734</v>
      </c>
      <c r="C784" t="s">
        <v>2023</v>
      </c>
      <c r="D784" t="s">
        <v>2018</v>
      </c>
      <c r="E784" s="297">
        <v>24.63</v>
      </c>
    </row>
    <row r="785" spans="1:5" ht="14.25">
      <c r="A785">
        <v>39257</v>
      </c>
      <c r="B785" t="s">
        <v>13735</v>
      </c>
      <c r="C785" t="s">
        <v>2023</v>
      </c>
      <c r="D785" t="s">
        <v>2018</v>
      </c>
      <c r="E785" s="297">
        <v>5.01</v>
      </c>
    </row>
    <row r="786" spans="1:5" ht="14.25">
      <c r="A786">
        <v>39261</v>
      </c>
      <c r="B786" t="s">
        <v>13736</v>
      </c>
      <c r="C786" t="s">
        <v>2023</v>
      </c>
      <c r="D786" t="s">
        <v>2018</v>
      </c>
      <c r="E786" s="297">
        <v>28.7</v>
      </c>
    </row>
    <row r="787" spans="1:5" ht="14.25">
      <c r="A787">
        <v>39268</v>
      </c>
      <c r="B787" t="s">
        <v>13737</v>
      </c>
      <c r="C787" t="s">
        <v>2023</v>
      </c>
      <c r="D787" t="s">
        <v>2018</v>
      </c>
      <c r="E787" s="297">
        <v>448.54</v>
      </c>
    </row>
    <row r="788" spans="1:5" ht="14.25">
      <c r="A788">
        <v>39262</v>
      </c>
      <c r="B788" t="s">
        <v>13738</v>
      </c>
      <c r="C788" t="s">
        <v>2023</v>
      </c>
      <c r="D788" t="s">
        <v>2018</v>
      </c>
      <c r="E788" s="297">
        <v>45.69</v>
      </c>
    </row>
    <row r="789" spans="1:5" ht="14.25">
      <c r="A789">
        <v>39258</v>
      </c>
      <c r="B789" t="s">
        <v>13739</v>
      </c>
      <c r="C789" t="s">
        <v>2023</v>
      </c>
      <c r="D789" t="s">
        <v>2018</v>
      </c>
      <c r="E789" s="297">
        <v>7.55</v>
      </c>
    </row>
    <row r="790" spans="1:5" ht="14.25">
      <c r="A790">
        <v>39263</v>
      </c>
      <c r="B790" t="s">
        <v>13740</v>
      </c>
      <c r="C790" t="s">
        <v>2023</v>
      </c>
      <c r="D790" t="s">
        <v>2018</v>
      </c>
      <c r="E790" s="297">
        <v>79.02</v>
      </c>
    </row>
    <row r="791" spans="1:5" ht="14.25">
      <c r="A791">
        <v>39264</v>
      </c>
      <c r="B791" t="s">
        <v>13741</v>
      </c>
      <c r="C791" t="s">
        <v>2023</v>
      </c>
      <c r="D791" t="s">
        <v>2018</v>
      </c>
      <c r="E791" s="297">
        <v>109.46</v>
      </c>
    </row>
    <row r="792" spans="1:5" ht="14.25">
      <c r="A792">
        <v>39259</v>
      </c>
      <c r="B792" t="s">
        <v>13742</v>
      </c>
      <c r="C792" t="s">
        <v>2023</v>
      </c>
      <c r="D792" t="s">
        <v>2018</v>
      </c>
      <c r="E792" s="297">
        <v>11.63</v>
      </c>
    </row>
    <row r="793" spans="1:5" ht="14.25">
      <c r="A793">
        <v>39265</v>
      </c>
      <c r="B793" t="s">
        <v>13743</v>
      </c>
      <c r="C793" t="s">
        <v>2023</v>
      </c>
      <c r="D793" t="s">
        <v>2018</v>
      </c>
      <c r="E793" s="297">
        <v>148.61000000000001</v>
      </c>
    </row>
    <row r="794" spans="1:5" ht="14.25">
      <c r="A794">
        <v>39260</v>
      </c>
      <c r="B794" t="s">
        <v>13744</v>
      </c>
      <c r="C794" t="s">
        <v>2023</v>
      </c>
      <c r="D794" t="s">
        <v>2018</v>
      </c>
      <c r="E794" s="297">
        <v>17.809999999999999</v>
      </c>
    </row>
    <row r="795" spans="1:5" ht="14.25">
      <c r="A795">
        <v>39266</v>
      </c>
      <c r="B795" t="s">
        <v>13745</v>
      </c>
      <c r="C795" t="s">
        <v>2023</v>
      </c>
      <c r="D795" t="s">
        <v>2018</v>
      </c>
      <c r="E795" s="297">
        <v>224.25</v>
      </c>
    </row>
    <row r="796" spans="1:5" ht="14.25">
      <c r="A796">
        <v>39267</v>
      </c>
      <c r="B796" t="s">
        <v>13746</v>
      </c>
      <c r="C796" t="s">
        <v>2023</v>
      </c>
      <c r="D796" t="s">
        <v>2018</v>
      </c>
      <c r="E796" s="297">
        <v>280.37</v>
      </c>
    </row>
    <row r="797" spans="1:5" ht="14.25">
      <c r="A797">
        <v>11901</v>
      </c>
      <c r="B797" t="s">
        <v>13747</v>
      </c>
      <c r="C797" t="s">
        <v>2023</v>
      </c>
      <c r="D797" t="s">
        <v>2018</v>
      </c>
      <c r="E797" s="297">
        <v>0.56000000000000005</v>
      </c>
    </row>
    <row r="798" spans="1:5" ht="14.25">
      <c r="A798">
        <v>11902</v>
      </c>
      <c r="B798" t="s">
        <v>13748</v>
      </c>
      <c r="C798" t="s">
        <v>2023</v>
      </c>
      <c r="D798" t="s">
        <v>2018</v>
      </c>
      <c r="E798" s="297">
        <v>1.07</v>
      </c>
    </row>
    <row r="799" spans="1:5" ht="14.25">
      <c r="A799">
        <v>11903</v>
      </c>
      <c r="B799" t="s">
        <v>13749</v>
      </c>
      <c r="C799" t="s">
        <v>2023</v>
      </c>
      <c r="D799" t="s">
        <v>2018</v>
      </c>
      <c r="E799" s="297">
        <v>1.1299999999999999</v>
      </c>
    </row>
    <row r="800" spans="1:5" ht="14.25">
      <c r="A800">
        <v>11904</v>
      </c>
      <c r="B800" t="s">
        <v>13750</v>
      </c>
      <c r="C800" t="s">
        <v>2023</v>
      </c>
      <c r="D800" t="s">
        <v>2018</v>
      </c>
      <c r="E800" s="297">
        <v>1.72</v>
      </c>
    </row>
    <row r="801" spans="1:5" ht="14.25">
      <c r="A801">
        <v>11905</v>
      </c>
      <c r="B801" t="s">
        <v>13751</v>
      </c>
      <c r="C801" t="s">
        <v>2023</v>
      </c>
      <c r="D801" t="s">
        <v>2018</v>
      </c>
      <c r="E801" s="297">
        <v>2.1</v>
      </c>
    </row>
    <row r="802" spans="1:5" ht="14.25">
      <c r="A802">
        <v>11906</v>
      </c>
      <c r="B802" t="s">
        <v>13752</v>
      </c>
      <c r="C802" t="s">
        <v>2023</v>
      </c>
      <c r="D802" t="s">
        <v>2018</v>
      </c>
      <c r="E802" s="297">
        <v>2.67</v>
      </c>
    </row>
    <row r="803" spans="1:5" ht="14.25">
      <c r="A803">
        <v>11919</v>
      </c>
      <c r="B803" t="s">
        <v>13753</v>
      </c>
      <c r="C803" t="s">
        <v>2023</v>
      </c>
      <c r="D803" t="s">
        <v>2018</v>
      </c>
      <c r="E803" s="297">
        <v>4.8899999999999997</v>
      </c>
    </row>
    <row r="804" spans="1:5" ht="14.25">
      <c r="A804">
        <v>11920</v>
      </c>
      <c r="B804" t="s">
        <v>13754</v>
      </c>
      <c r="C804" t="s">
        <v>2023</v>
      </c>
      <c r="D804" t="s">
        <v>2018</v>
      </c>
      <c r="E804" s="297">
        <v>9.2799999999999994</v>
      </c>
    </row>
    <row r="805" spans="1:5" ht="14.25">
      <c r="A805">
        <v>11924</v>
      </c>
      <c r="B805" t="s">
        <v>13755</v>
      </c>
      <c r="C805" t="s">
        <v>2023</v>
      </c>
      <c r="D805" t="s">
        <v>2018</v>
      </c>
      <c r="E805" s="297">
        <v>77.95</v>
      </c>
    </row>
    <row r="806" spans="1:5" ht="14.25">
      <c r="A806">
        <v>11921</v>
      </c>
      <c r="B806" t="s">
        <v>13756</v>
      </c>
      <c r="C806" t="s">
        <v>2023</v>
      </c>
      <c r="D806" t="s">
        <v>2018</v>
      </c>
      <c r="E806" s="297">
        <v>13.58</v>
      </c>
    </row>
    <row r="807" spans="1:5" ht="14.25">
      <c r="A807">
        <v>11922</v>
      </c>
      <c r="B807" t="s">
        <v>13757</v>
      </c>
      <c r="C807" t="s">
        <v>2023</v>
      </c>
      <c r="D807" t="s">
        <v>2018</v>
      </c>
      <c r="E807" s="297">
        <v>21.97</v>
      </c>
    </row>
    <row r="808" spans="1:5" ht="14.25">
      <c r="A808">
        <v>11923</v>
      </c>
      <c r="B808" t="s">
        <v>13758</v>
      </c>
      <c r="C808" t="s">
        <v>2023</v>
      </c>
      <c r="D808" t="s">
        <v>2018</v>
      </c>
      <c r="E808" s="297">
        <v>32.159999999999997</v>
      </c>
    </row>
    <row r="809" spans="1:5" ht="14.25">
      <c r="A809">
        <v>11916</v>
      </c>
      <c r="B809" t="s">
        <v>13759</v>
      </c>
      <c r="C809" t="s">
        <v>2023</v>
      </c>
      <c r="D809" t="s">
        <v>2018</v>
      </c>
      <c r="E809" s="297">
        <v>6.69</v>
      </c>
    </row>
    <row r="810" spans="1:5" ht="14.25">
      <c r="A810">
        <v>11914</v>
      </c>
      <c r="B810" t="s">
        <v>13760</v>
      </c>
      <c r="C810" t="s">
        <v>2023</v>
      </c>
      <c r="D810" t="s">
        <v>2018</v>
      </c>
      <c r="E810" s="297">
        <v>48.18</v>
      </c>
    </row>
    <row r="811" spans="1:5" ht="14.25">
      <c r="A811">
        <v>11917</v>
      </c>
      <c r="B811" t="s">
        <v>13761</v>
      </c>
      <c r="C811" t="s">
        <v>2023</v>
      </c>
      <c r="D811" t="s">
        <v>2018</v>
      </c>
      <c r="E811" s="297">
        <v>11.78</v>
      </c>
    </row>
    <row r="812" spans="1:5" ht="14.25">
      <c r="A812">
        <v>11918</v>
      </c>
      <c r="B812" t="s">
        <v>13762</v>
      </c>
      <c r="C812" t="s">
        <v>2023</v>
      </c>
      <c r="D812" t="s">
        <v>2018</v>
      </c>
      <c r="E812" s="297">
        <v>13.97</v>
      </c>
    </row>
    <row r="813" spans="1:5" ht="14.25">
      <c r="A813">
        <v>37734</v>
      </c>
      <c r="B813" t="s">
        <v>13763</v>
      </c>
      <c r="C813" t="s">
        <v>2017</v>
      </c>
      <c r="D813" t="s">
        <v>2018</v>
      </c>
      <c r="E813" s="371">
        <v>70788.460000000006</v>
      </c>
    </row>
    <row r="814" spans="1:5" ht="14.25">
      <c r="A814">
        <v>42251</v>
      </c>
      <c r="B814" t="s">
        <v>13764</v>
      </c>
      <c r="C814" t="s">
        <v>2017</v>
      </c>
      <c r="D814" t="s">
        <v>2018</v>
      </c>
      <c r="E814" s="371">
        <v>80384.61</v>
      </c>
    </row>
    <row r="815" spans="1:5" ht="14.25">
      <c r="A815">
        <v>37733</v>
      </c>
      <c r="B815" t="s">
        <v>13765</v>
      </c>
      <c r="C815" t="s">
        <v>2017</v>
      </c>
      <c r="D815" t="s">
        <v>2018</v>
      </c>
      <c r="E815" s="371">
        <v>53076.92</v>
      </c>
    </row>
    <row r="816" spans="1:5" ht="14.25">
      <c r="A816">
        <v>37735</v>
      </c>
      <c r="B816" t="s">
        <v>13766</v>
      </c>
      <c r="C816" t="s">
        <v>2017</v>
      </c>
      <c r="D816" t="s">
        <v>2018</v>
      </c>
      <c r="E816" s="371">
        <v>63957.69</v>
      </c>
    </row>
    <row r="817" spans="1:5" ht="14.25">
      <c r="A817">
        <v>5090</v>
      </c>
      <c r="B817" t="s">
        <v>13767</v>
      </c>
      <c r="C817" t="s">
        <v>2017</v>
      </c>
      <c r="D817" t="s">
        <v>2022</v>
      </c>
      <c r="E817" s="297">
        <v>19.48</v>
      </c>
    </row>
    <row r="818" spans="1:5" ht="14.25">
      <c r="A818">
        <v>5085</v>
      </c>
      <c r="B818" t="s">
        <v>13768</v>
      </c>
      <c r="C818" t="s">
        <v>2017</v>
      </c>
      <c r="D818" t="s">
        <v>2018</v>
      </c>
      <c r="E818" s="297">
        <v>29</v>
      </c>
    </row>
    <row r="819" spans="1:5" ht="14.25">
      <c r="A819">
        <v>43603</v>
      </c>
      <c r="B819" t="s">
        <v>13769</v>
      </c>
      <c r="C819" t="s">
        <v>2017</v>
      </c>
      <c r="D819" t="s">
        <v>2018</v>
      </c>
      <c r="E819" s="297">
        <v>41.43</v>
      </c>
    </row>
    <row r="820" spans="1:5" ht="14.25">
      <c r="A820">
        <v>38374</v>
      </c>
      <c r="B820" t="s">
        <v>13770</v>
      </c>
      <c r="C820" t="s">
        <v>2017</v>
      </c>
      <c r="D820" t="s">
        <v>2018</v>
      </c>
      <c r="E820" s="371">
        <v>1093.03</v>
      </c>
    </row>
    <row r="821" spans="1:5" ht="14.25">
      <c r="A821">
        <v>20212</v>
      </c>
      <c r="B821" t="s">
        <v>19846</v>
      </c>
      <c r="C821" t="s">
        <v>2023</v>
      </c>
      <c r="D821" t="s">
        <v>2018</v>
      </c>
      <c r="E821" s="297">
        <v>23.32</v>
      </c>
    </row>
    <row r="822" spans="1:5" ht="14.25">
      <c r="A822">
        <v>20209</v>
      </c>
      <c r="B822" t="s">
        <v>19847</v>
      </c>
      <c r="C822" t="s">
        <v>2023</v>
      </c>
      <c r="D822" t="s">
        <v>2018</v>
      </c>
      <c r="E822" s="297">
        <v>27.86</v>
      </c>
    </row>
    <row r="823" spans="1:5" ht="14.25">
      <c r="A823">
        <v>4430</v>
      </c>
      <c r="B823" t="s">
        <v>19848</v>
      </c>
      <c r="C823" t="s">
        <v>2023</v>
      </c>
      <c r="D823" t="s">
        <v>2022</v>
      </c>
      <c r="E823" s="297">
        <v>13.65</v>
      </c>
    </row>
    <row r="824" spans="1:5" ht="14.25">
      <c r="A824">
        <v>4433</v>
      </c>
      <c r="B824" t="s">
        <v>19849</v>
      </c>
      <c r="C824" t="s">
        <v>2023</v>
      </c>
      <c r="D824" t="s">
        <v>2018</v>
      </c>
      <c r="E824" s="297">
        <v>26.69</v>
      </c>
    </row>
    <row r="825" spans="1:5" ht="14.25">
      <c r="A825">
        <v>4400</v>
      </c>
      <c r="B825" t="s">
        <v>19850</v>
      </c>
      <c r="C825" t="s">
        <v>2023</v>
      </c>
      <c r="D825" t="s">
        <v>2018</v>
      </c>
      <c r="E825" s="297">
        <v>21.72</v>
      </c>
    </row>
    <row r="826" spans="1:5" ht="14.25">
      <c r="A826">
        <v>2729</v>
      </c>
      <c r="B826" t="s">
        <v>13771</v>
      </c>
      <c r="C826" t="s">
        <v>2017</v>
      </c>
      <c r="D826" t="s">
        <v>2020</v>
      </c>
      <c r="E826" s="297">
        <v>25.85</v>
      </c>
    </row>
    <row r="827" spans="1:5" ht="14.25">
      <c r="A827">
        <v>4513</v>
      </c>
      <c r="B827" t="s">
        <v>13772</v>
      </c>
      <c r="C827" t="s">
        <v>2023</v>
      </c>
      <c r="D827" t="s">
        <v>2018</v>
      </c>
      <c r="E827" s="297">
        <v>5.64</v>
      </c>
    </row>
    <row r="828" spans="1:5" ht="14.25">
      <c r="A828">
        <v>37106</v>
      </c>
      <c r="B828" t="s">
        <v>19851</v>
      </c>
      <c r="C828" t="s">
        <v>2017</v>
      </c>
      <c r="D828" t="s">
        <v>2018</v>
      </c>
      <c r="E828" s="371">
        <v>5087.6000000000004</v>
      </c>
    </row>
    <row r="829" spans="1:5" ht="14.25">
      <c r="A829">
        <v>11869</v>
      </c>
      <c r="B829" t="s">
        <v>19852</v>
      </c>
      <c r="C829" t="s">
        <v>2017</v>
      </c>
      <c r="D829" t="s">
        <v>2018</v>
      </c>
      <c r="E829" s="371">
        <v>1017.52</v>
      </c>
    </row>
    <row r="830" spans="1:5" ht="14.25">
      <c r="A830">
        <v>43981</v>
      </c>
      <c r="B830" t="s">
        <v>19853</v>
      </c>
      <c r="C830" t="s">
        <v>2017</v>
      </c>
      <c r="D830" t="s">
        <v>2018</v>
      </c>
      <c r="E830" s="371">
        <v>7666.97</v>
      </c>
    </row>
    <row r="831" spans="1:5" ht="14.25">
      <c r="A831">
        <v>37104</v>
      </c>
      <c r="B831" t="s">
        <v>19854</v>
      </c>
      <c r="C831" t="s">
        <v>2017</v>
      </c>
      <c r="D831" t="s">
        <v>2018</v>
      </c>
      <c r="E831" s="371">
        <v>1277.01</v>
      </c>
    </row>
    <row r="832" spans="1:5" ht="14.25">
      <c r="A832">
        <v>43982</v>
      </c>
      <c r="B832" t="s">
        <v>19855</v>
      </c>
      <c r="C832" t="s">
        <v>2017</v>
      </c>
      <c r="D832" t="s">
        <v>2018</v>
      </c>
      <c r="E832" s="371">
        <v>12111.88</v>
      </c>
    </row>
    <row r="833" spans="1:5" ht="14.25">
      <c r="A833">
        <v>43978</v>
      </c>
      <c r="B833" t="s">
        <v>19856</v>
      </c>
      <c r="C833" t="s">
        <v>2017</v>
      </c>
      <c r="D833" t="s">
        <v>2018</v>
      </c>
      <c r="E833" s="371">
        <v>1892.5</v>
      </c>
    </row>
    <row r="834" spans="1:5" ht="14.25">
      <c r="A834">
        <v>11871</v>
      </c>
      <c r="B834" t="s">
        <v>19857</v>
      </c>
      <c r="C834" t="s">
        <v>2017</v>
      </c>
      <c r="D834" t="s">
        <v>2018</v>
      </c>
      <c r="E834" s="297">
        <v>474.32</v>
      </c>
    </row>
    <row r="835" spans="1:5" ht="14.25">
      <c r="A835">
        <v>37105</v>
      </c>
      <c r="B835" t="s">
        <v>19858</v>
      </c>
      <c r="C835" t="s">
        <v>2017</v>
      </c>
      <c r="D835" t="s">
        <v>2018</v>
      </c>
      <c r="E835" s="371">
        <v>2918.45</v>
      </c>
    </row>
    <row r="836" spans="1:5" ht="14.25">
      <c r="A836">
        <v>43980</v>
      </c>
      <c r="B836" t="s">
        <v>19859</v>
      </c>
      <c r="C836" t="s">
        <v>2017</v>
      </c>
      <c r="D836" t="s">
        <v>2018</v>
      </c>
      <c r="E836" s="371">
        <v>3634.62</v>
      </c>
    </row>
    <row r="837" spans="1:5" ht="14.25">
      <c r="A837">
        <v>43979</v>
      </c>
      <c r="B837" t="s">
        <v>19860</v>
      </c>
      <c r="C837" t="s">
        <v>2017</v>
      </c>
      <c r="D837" t="s">
        <v>2018</v>
      </c>
      <c r="E837" s="297">
        <v>682.91</v>
      </c>
    </row>
    <row r="838" spans="1:5" ht="14.25">
      <c r="A838">
        <v>11868</v>
      </c>
      <c r="B838" t="s">
        <v>19861</v>
      </c>
      <c r="C838" t="s">
        <v>2017</v>
      </c>
      <c r="D838" t="s">
        <v>2018</v>
      </c>
      <c r="E838" s="297">
        <v>660.44</v>
      </c>
    </row>
    <row r="839" spans="1:5" ht="14.25">
      <c r="A839">
        <v>34636</v>
      </c>
      <c r="B839" t="s">
        <v>19862</v>
      </c>
      <c r="C839" t="s">
        <v>2017</v>
      </c>
      <c r="D839" t="s">
        <v>2022</v>
      </c>
      <c r="E839" s="297">
        <v>469</v>
      </c>
    </row>
    <row r="840" spans="1:5" ht="14.25">
      <c r="A840">
        <v>34639</v>
      </c>
      <c r="B840" t="s">
        <v>19863</v>
      </c>
      <c r="C840" t="s">
        <v>2017</v>
      </c>
      <c r="D840" t="s">
        <v>2018</v>
      </c>
      <c r="E840" s="371">
        <v>1082.53</v>
      </c>
    </row>
    <row r="841" spans="1:5" ht="14.25">
      <c r="A841">
        <v>34640</v>
      </c>
      <c r="B841" t="s">
        <v>19864</v>
      </c>
      <c r="C841" t="s">
        <v>2017</v>
      </c>
      <c r="D841" t="s">
        <v>2018</v>
      </c>
      <c r="E841" s="371">
        <v>1227.97</v>
      </c>
    </row>
    <row r="842" spans="1:5" ht="14.25">
      <c r="A842">
        <v>43977</v>
      </c>
      <c r="B842" t="s">
        <v>19865</v>
      </c>
      <c r="C842" t="s">
        <v>2017</v>
      </c>
      <c r="D842" t="s">
        <v>2018</v>
      </c>
      <c r="E842" s="371">
        <v>2116.94</v>
      </c>
    </row>
    <row r="843" spans="1:5" ht="14.25">
      <c r="A843">
        <v>34637</v>
      </c>
      <c r="B843" t="s">
        <v>19866</v>
      </c>
      <c r="C843" t="s">
        <v>2017</v>
      </c>
      <c r="D843" t="s">
        <v>2018</v>
      </c>
      <c r="E843" s="297">
        <v>283.62</v>
      </c>
    </row>
    <row r="844" spans="1:5" ht="14.25">
      <c r="A844">
        <v>34638</v>
      </c>
      <c r="B844" t="s">
        <v>19867</v>
      </c>
      <c r="C844" t="s">
        <v>2017</v>
      </c>
      <c r="D844" t="s">
        <v>2018</v>
      </c>
      <c r="E844" s="297">
        <v>438.71</v>
      </c>
    </row>
    <row r="845" spans="1:5" ht="14.25">
      <c r="A845">
        <v>34641</v>
      </c>
      <c r="B845" t="s">
        <v>19868</v>
      </c>
      <c r="C845" t="s">
        <v>2017</v>
      </c>
      <c r="D845" t="s">
        <v>2018</v>
      </c>
      <c r="E845" s="297">
        <v>93.63</v>
      </c>
    </row>
    <row r="846" spans="1:5" ht="14.25">
      <c r="A846">
        <v>43434</v>
      </c>
      <c r="B846" t="s">
        <v>13773</v>
      </c>
      <c r="C846" t="s">
        <v>2017</v>
      </c>
      <c r="D846" t="s">
        <v>2018</v>
      </c>
      <c r="E846" s="297">
        <v>101.23</v>
      </c>
    </row>
    <row r="847" spans="1:5" ht="14.25">
      <c r="A847">
        <v>43435</v>
      </c>
      <c r="B847" t="s">
        <v>13774</v>
      </c>
      <c r="C847" t="s">
        <v>2017</v>
      </c>
      <c r="D847" t="s">
        <v>2018</v>
      </c>
      <c r="E847" s="297">
        <v>185.6</v>
      </c>
    </row>
    <row r="848" spans="1:5" ht="14.25">
      <c r="A848">
        <v>43436</v>
      </c>
      <c r="B848" t="s">
        <v>13775</v>
      </c>
      <c r="C848" t="s">
        <v>2017</v>
      </c>
      <c r="D848" t="s">
        <v>2018</v>
      </c>
      <c r="E848" s="297">
        <v>324.8</v>
      </c>
    </row>
    <row r="849" spans="1:5" ht="14.25">
      <c r="A849">
        <v>43437</v>
      </c>
      <c r="B849" t="s">
        <v>13776</v>
      </c>
      <c r="C849" t="s">
        <v>2017</v>
      </c>
      <c r="D849" t="s">
        <v>2018</v>
      </c>
      <c r="E849" s="297">
        <v>588.87</v>
      </c>
    </row>
    <row r="850" spans="1:5" ht="14.25">
      <c r="A850">
        <v>43438</v>
      </c>
      <c r="B850" t="s">
        <v>13777</v>
      </c>
      <c r="C850" t="s">
        <v>2017</v>
      </c>
      <c r="D850" t="s">
        <v>2018</v>
      </c>
      <c r="E850" s="371">
        <v>1054.56</v>
      </c>
    </row>
    <row r="851" spans="1:5" ht="14.25">
      <c r="A851">
        <v>41627</v>
      </c>
      <c r="B851" t="s">
        <v>13778</v>
      </c>
      <c r="C851" t="s">
        <v>2017</v>
      </c>
      <c r="D851" t="s">
        <v>2018</v>
      </c>
      <c r="E851" s="297">
        <v>156.07</v>
      </c>
    </row>
    <row r="852" spans="1:5" ht="14.25">
      <c r="A852">
        <v>41628</v>
      </c>
      <c r="B852" t="s">
        <v>13779</v>
      </c>
      <c r="C852" t="s">
        <v>2017</v>
      </c>
      <c r="D852" t="s">
        <v>2018</v>
      </c>
      <c r="E852" s="297">
        <v>286.83999999999997</v>
      </c>
    </row>
    <row r="853" spans="1:5" ht="14.25">
      <c r="A853">
        <v>41629</v>
      </c>
      <c r="B853" t="s">
        <v>13780</v>
      </c>
      <c r="C853" t="s">
        <v>2017</v>
      </c>
      <c r="D853" t="s">
        <v>2018</v>
      </c>
      <c r="E853" s="297">
        <v>364.45</v>
      </c>
    </row>
    <row r="854" spans="1:5" ht="14.25">
      <c r="A854">
        <v>43429</v>
      </c>
      <c r="B854" t="s">
        <v>13781</v>
      </c>
      <c r="C854" t="s">
        <v>2017</v>
      </c>
      <c r="D854" t="s">
        <v>2018</v>
      </c>
      <c r="E854" s="297">
        <v>80.75</v>
      </c>
    </row>
    <row r="855" spans="1:5" ht="14.25">
      <c r="A855">
        <v>43430</v>
      </c>
      <c r="B855" t="s">
        <v>13782</v>
      </c>
      <c r="C855" t="s">
        <v>2017</v>
      </c>
      <c r="D855" t="s">
        <v>2018</v>
      </c>
      <c r="E855" s="297">
        <v>134.13999999999999</v>
      </c>
    </row>
    <row r="856" spans="1:5" ht="14.25">
      <c r="A856">
        <v>43431</v>
      </c>
      <c r="B856" t="s">
        <v>13783</v>
      </c>
      <c r="C856" t="s">
        <v>2017</v>
      </c>
      <c r="D856" t="s">
        <v>2018</v>
      </c>
      <c r="E856" s="297">
        <v>259.83999999999997</v>
      </c>
    </row>
    <row r="857" spans="1:5" ht="14.25">
      <c r="A857">
        <v>43432</v>
      </c>
      <c r="B857" t="s">
        <v>13784</v>
      </c>
      <c r="C857" t="s">
        <v>2017</v>
      </c>
      <c r="D857" t="s">
        <v>2018</v>
      </c>
      <c r="E857" s="297">
        <v>539.92999999999995</v>
      </c>
    </row>
    <row r="858" spans="1:5" ht="14.25">
      <c r="A858">
        <v>43433</v>
      </c>
      <c r="B858" t="s">
        <v>13785</v>
      </c>
      <c r="C858" t="s">
        <v>2017</v>
      </c>
      <c r="D858" t="s">
        <v>2018</v>
      </c>
      <c r="E858" s="297">
        <v>851.24</v>
      </c>
    </row>
    <row r="859" spans="1:5" ht="14.25">
      <c r="A859">
        <v>43094</v>
      </c>
      <c r="B859" t="s">
        <v>13786</v>
      </c>
      <c r="C859" t="s">
        <v>2017</v>
      </c>
      <c r="D859" t="s">
        <v>2018</v>
      </c>
      <c r="E859" s="297">
        <v>215.59</v>
      </c>
    </row>
    <row r="860" spans="1:5" ht="14.25">
      <c r="A860">
        <v>43093</v>
      </c>
      <c r="B860" t="s">
        <v>13787</v>
      </c>
      <c r="C860" t="s">
        <v>2017</v>
      </c>
      <c r="D860" t="s">
        <v>2018</v>
      </c>
      <c r="E860" s="297">
        <v>229.11</v>
      </c>
    </row>
    <row r="861" spans="1:5" ht="14.25">
      <c r="A861">
        <v>11694</v>
      </c>
      <c r="B861" t="s">
        <v>19869</v>
      </c>
      <c r="C861" t="s">
        <v>2017</v>
      </c>
      <c r="D861" t="s">
        <v>2018</v>
      </c>
      <c r="E861" s="371">
        <v>1044.69</v>
      </c>
    </row>
    <row r="862" spans="1:5" ht="14.25">
      <c r="A862">
        <v>1030</v>
      </c>
      <c r="B862" t="s">
        <v>19870</v>
      </c>
      <c r="C862" t="s">
        <v>2017</v>
      </c>
      <c r="D862" t="s">
        <v>2022</v>
      </c>
      <c r="E862" s="297">
        <v>47.26</v>
      </c>
    </row>
    <row r="863" spans="1:5" ht="14.25">
      <c r="A863">
        <v>11881</v>
      </c>
      <c r="B863" t="s">
        <v>13788</v>
      </c>
      <c r="C863" t="s">
        <v>2017</v>
      </c>
      <c r="D863" t="s">
        <v>2018</v>
      </c>
      <c r="E863" s="297">
        <v>143.41999999999999</v>
      </c>
    </row>
    <row r="864" spans="1:5" ht="14.25">
      <c r="A864">
        <v>35277</v>
      </c>
      <c r="B864" t="s">
        <v>13789</v>
      </c>
      <c r="C864" t="s">
        <v>2017</v>
      </c>
      <c r="D864" t="s">
        <v>2018</v>
      </c>
      <c r="E864" s="297">
        <v>392.14</v>
      </c>
    </row>
    <row r="865" spans="1:5" ht="14.25">
      <c r="A865">
        <v>10521</v>
      </c>
      <c r="B865" t="s">
        <v>13790</v>
      </c>
      <c r="C865" t="s">
        <v>2017</v>
      </c>
      <c r="D865" t="s">
        <v>2018</v>
      </c>
      <c r="E865" s="297">
        <v>400.9</v>
      </c>
    </row>
    <row r="866" spans="1:5" ht="14.25">
      <c r="A866">
        <v>10885</v>
      </c>
      <c r="B866" t="s">
        <v>13791</v>
      </c>
      <c r="C866" t="s">
        <v>2017</v>
      </c>
      <c r="D866" t="s">
        <v>2018</v>
      </c>
      <c r="E866" s="297">
        <v>507.1</v>
      </c>
    </row>
    <row r="867" spans="1:5" ht="14.25">
      <c r="A867">
        <v>20962</v>
      </c>
      <c r="B867" t="s">
        <v>13792</v>
      </c>
      <c r="C867" t="s">
        <v>2017</v>
      </c>
      <c r="D867" t="s">
        <v>2022</v>
      </c>
      <c r="E867" s="297">
        <v>420</v>
      </c>
    </row>
    <row r="868" spans="1:5" ht="14.25">
      <c r="A868">
        <v>20963</v>
      </c>
      <c r="B868" t="s">
        <v>13793</v>
      </c>
      <c r="C868" t="s">
        <v>2017</v>
      </c>
      <c r="D868" t="s">
        <v>2018</v>
      </c>
      <c r="E868" s="297">
        <v>513.05999999999995</v>
      </c>
    </row>
    <row r="869" spans="1:5" ht="14.25">
      <c r="A869">
        <v>34643</v>
      </c>
      <c r="B869" t="s">
        <v>13794</v>
      </c>
      <c r="C869" t="s">
        <v>2017</v>
      </c>
      <c r="D869" t="s">
        <v>2018</v>
      </c>
      <c r="E869" s="297">
        <v>45.16</v>
      </c>
    </row>
    <row r="870" spans="1:5" ht="14.25">
      <c r="A870">
        <v>41480</v>
      </c>
      <c r="B870" t="s">
        <v>13795</v>
      </c>
      <c r="C870" t="s">
        <v>2017</v>
      </c>
      <c r="D870" t="s">
        <v>2018</v>
      </c>
      <c r="E870" s="297">
        <v>52.36</v>
      </c>
    </row>
    <row r="871" spans="1:5" ht="14.25">
      <c r="A871">
        <v>41474</v>
      </c>
      <c r="B871" t="s">
        <v>13796</v>
      </c>
      <c r="C871" t="s">
        <v>2017</v>
      </c>
      <c r="D871" t="s">
        <v>2018</v>
      </c>
      <c r="E871" s="297">
        <v>83.65</v>
      </c>
    </row>
    <row r="872" spans="1:5" ht="14.25">
      <c r="A872">
        <v>41475</v>
      </c>
      <c r="B872" t="s">
        <v>13797</v>
      </c>
      <c r="C872" t="s">
        <v>2017</v>
      </c>
      <c r="D872" t="s">
        <v>2018</v>
      </c>
      <c r="E872" s="297">
        <v>71.37</v>
      </c>
    </row>
    <row r="873" spans="1:5" ht="14.25">
      <c r="A873">
        <v>41476</v>
      </c>
      <c r="B873" t="s">
        <v>13798</v>
      </c>
      <c r="C873" t="s">
        <v>2017</v>
      </c>
      <c r="D873" t="s">
        <v>2018</v>
      </c>
      <c r="E873" s="297">
        <v>156.27000000000001</v>
      </c>
    </row>
    <row r="874" spans="1:5" ht="14.25">
      <c r="A874">
        <v>2555</v>
      </c>
      <c r="B874" t="s">
        <v>13799</v>
      </c>
      <c r="C874" t="s">
        <v>2017</v>
      </c>
      <c r="D874" t="s">
        <v>2018</v>
      </c>
      <c r="E874" s="297">
        <v>1.7</v>
      </c>
    </row>
    <row r="875" spans="1:5" ht="14.25">
      <c r="A875">
        <v>2556</v>
      </c>
      <c r="B875" t="s">
        <v>13800</v>
      </c>
      <c r="C875" t="s">
        <v>2017</v>
      </c>
      <c r="D875" t="s">
        <v>2018</v>
      </c>
      <c r="E875" s="297">
        <v>1.76</v>
      </c>
    </row>
    <row r="876" spans="1:5" ht="14.25">
      <c r="A876">
        <v>2557</v>
      </c>
      <c r="B876" t="s">
        <v>13801</v>
      </c>
      <c r="C876" t="s">
        <v>2017</v>
      </c>
      <c r="D876" t="s">
        <v>2018</v>
      </c>
      <c r="E876" s="297">
        <v>3.71</v>
      </c>
    </row>
    <row r="877" spans="1:5" ht="14.25">
      <c r="A877">
        <v>10569</v>
      </c>
      <c r="B877" t="s">
        <v>13802</v>
      </c>
      <c r="C877" t="s">
        <v>2017</v>
      </c>
      <c r="D877" t="s">
        <v>2018</v>
      </c>
      <c r="E877" s="297">
        <v>3.71</v>
      </c>
    </row>
    <row r="878" spans="1:5" ht="14.25">
      <c r="A878">
        <v>39810</v>
      </c>
      <c r="B878" t="s">
        <v>13803</v>
      </c>
      <c r="C878" t="s">
        <v>2017</v>
      </c>
      <c r="D878" t="s">
        <v>2018</v>
      </c>
      <c r="E878" s="297">
        <v>29.09</v>
      </c>
    </row>
    <row r="879" spans="1:5" ht="14.25">
      <c r="A879">
        <v>39811</v>
      </c>
      <c r="B879" t="s">
        <v>13804</v>
      </c>
      <c r="C879" t="s">
        <v>2017</v>
      </c>
      <c r="D879" t="s">
        <v>2018</v>
      </c>
      <c r="E879" s="297">
        <v>35.590000000000003</v>
      </c>
    </row>
    <row r="880" spans="1:5" ht="14.25">
      <c r="A880">
        <v>39812</v>
      </c>
      <c r="B880" t="s">
        <v>13805</v>
      </c>
      <c r="C880" t="s">
        <v>2017</v>
      </c>
      <c r="D880" t="s">
        <v>2018</v>
      </c>
      <c r="E880" s="297">
        <v>58.51</v>
      </c>
    </row>
    <row r="881" spans="1:5" ht="14.25">
      <c r="A881">
        <v>43096</v>
      </c>
      <c r="B881" t="s">
        <v>13806</v>
      </c>
      <c r="C881" t="s">
        <v>2017</v>
      </c>
      <c r="D881" t="s">
        <v>2018</v>
      </c>
      <c r="E881" s="297">
        <v>193.96</v>
      </c>
    </row>
    <row r="882" spans="1:5" ht="14.25">
      <c r="A882">
        <v>43102</v>
      </c>
      <c r="B882" t="s">
        <v>13807</v>
      </c>
      <c r="C882" t="s">
        <v>2017</v>
      </c>
      <c r="D882" t="s">
        <v>2018</v>
      </c>
      <c r="E882" s="297">
        <v>117.94</v>
      </c>
    </row>
    <row r="883" spans="1:5" ht="14.25">
      <c r="A883">
        <v>43103</v>
      </c>
      <c r="B883" t="s">
        <v>13808</v>
      </c>
      <c r="C883" t="s">
        <v>2017</v>
      </c>
      <c r="D883" t="s">
        <v>2018</v>
      </c>
      <c r="E883" s="297">
        <v>173.67</v>
      </c>
    </row>
    <row r="884" spans="1:5" ht="14.25">
      <c r="A884">
        <v>43098</v>
      </c>
      <c r="B884" t="s">
        <v>13809</v>
      </c>
      <c r="C884" t="s">
        <v>2017</v>
      </c>
      <c r="D884" t="s">
        <v>2018</v>
      </c>
      <c r="E884" s="297">
        <v>65.7</v>
      </c>
    </row>
    <row r="885" spans="1:5" ht="14.25">
      <c r="A885">
        <v>43097</v>
      </c>
      <c r="B885" t="s">
        <v>13810</v>
      </c>
      <c r="C885" t="s">
        <v>2017</v>
      </c>
      <c r="D885" t="s">
        <v>2018</v>
      </c>
      <c r="E885" s="297">
        <v>38.92</v>
      </c>
    </row>
    <row r="886" spans="1:5" ht="14.25">
      <c r="A886">
        <v>43104</v>
      </c>
      <c r="B886" t="s">
        <v>13811</v>
      </c>
      <c r="C886" t="s">
        <v>2017</v>
      </c>
      <c r="D886" t="s">
        <v>2018</v>
      </c>
      <c r="E886" s="297">
        <v>460.44</v>
      </c>
    </row>
    <row r="887" spans="1:5" ht="14.25">
      <c r="A887">
        <v>39771</v>
      </c>
      <c r="B887" t="s">
        <v>13812</v>
      </c>
      <c r="C887" t="s">
        <v>2017</v>
      </c>
      <c r="D887" t="s">
        <v>2018</v>
      </c>
      <c r="E887" s="297">
        <v>35.67</v>
      </c>
    </row>
    <row r="888" spans="1:5" ht="14.25">
      <c r="A888">
        <v>39772</v>
      </c>
      <c r="B888" t="s">
        <v>13813</v>
      </c>
      <c r="C888" t="s">
        <v>2017</v>
      </c>
      <c r="D888" t="s">
        <v>2018</v>
      </c>
      <c r="E888" s="297">
        <v>70.11</v>
      </c>
    </row>
    <row r="889" spans="1:5" ht="14.25">
      <c r="A889">
        <v>39773</v>
      </c>
      <c r="B889" t="s">
        <v>13814</v>
      </c>
      <c r="C889" t="s">
        <v>2017</v>
      </c>
      <c r="D889" t="s">
        <v>2018</v>
      </c>
      <c r="E889" s="297">
        <v>112.68</v>
      </c>
    </row>
    <row r="890" spans="1:5" ht="14.25">
      <c r="A890">
        <v>39774</v>
      </c>
      <c r="B890" t="s">
        <v>13815</v>
      </c>
      <c r="C890" t="s">
        <v>2017</v>
      </c>
      <c r="D890" t="s">
        <v>2018</v>
      </c>
      <c r="E890" s="297">
        <v>168.55</v>
      </c>
    </row>
    <row r="891" spans="1:5" ht="14.25">
      <c r="A891">
        <v>39775</v>
      </c>
      <c r="B891" t="s">
        <v>13816</v>
      </c>
      <c r="C891" t="s">
        <v>2017</v>
      </c>
      <c r="D891" t="s">
        <v>2018</v>
      </c>
      <c r="E891" s="297">
        <v>224.95</v>
      </c>
    </row>
    <row r="892" spans="1:5" ht="14.25">
      <c r="A892">
        <v>39776</v>
      </c>
      <c r="B892" t="s">
        <v>13817</v>
      </c>
      <c r="C892" t="s">
        <v>2017</v>
      </c>
      <c r="D892" t="s">
        <v>2018</v>
      </c>
      <c r="E892" s="297">
        <v>271.86</v>
      </c>
    </row>
    <row r="893" spans="1:5" ht="14.25">
      <c r="A893">
        <v>39777</v>
      </c>
      <c r="B893" t="s">
        <v>13818</v>
      </c>
      <c r="C893" t="s">
        <v>2017</v>
      </c>
      <c r="D893" t="s">
        <v>2018</v>
      </c>
      <c r="E893" s="297">
        <v>344.57</v>
      </c>
    </row>
    <row r="894" spans="1:5" ht="14.25">
      <c r="A894">
        <v>20254</v>
      </c>
      <c r="B894" t="s">
        <v>13819</v>
      </c>
      <c r="C894" t="s">
        <v>2017</v>
      </c>
      <c r="D894" t="s">
        <v>2018</v>
      </c>
      <c r="E894" s="297">
        <v>25.01</v>
      </c>
    </row>
    <row r="895" spans="1:5" ht="14.25">
      <c r="A895">
        <v>20253</v>
      </c>
      <c r="B895" t="s">
        <v>13820</v>
      </c>
      <c r="C895" t="s">
        <v>2017</v>
      </c>
      <c r="D895" t="s">
        <v>2018</v>
      </c>
      <c r="E895" s="297">
        <v>82.13</v>
      </c>
    </row>
    <row r="896" spans="1:5" ht="14.25">
      <c r="A896">
        <v>11247</v>
      </c>
      <c r="B896" t="s">
        <v>13821</v>
      </c>
      <c r="C896" t="s">
        <v>2017</v>
      </c>
      <c r="D896" t="s">
        <v>2018</v>
      </c>
      <c r="E896" s="371">
        <v>1579.18</v>
      </c>
    </row>
    <row r="897" spans="1:5" ht="14.25">
      <c r="A897">
        <v>11250</v>
      </c>
      <c r="B897" t="s">
        <v>13822</v>
      </c>
      <c r="C897" t="s">
        <v>2017</v>
      </c>
      <c r="D897" t="s">
        <v>2018</v>
      </c>
      <c r="E897" s="297">
        <v>67.989999999999995</v>
      </c>
    </row>
    <row r="898" spans="1:5" ht="14.25">
      <c r="A898">
        <v>11249</v>
      </c>
      <c r="B898" t="s">
        <v>13823</v>
      </c>
      <c r="C898" t="s">
        <v>2017</v>
      </c>
      <c r="D898" t="s">
        <v>2018</v>
      </c>
      <c r="E898" s="371">
        <v>3084.68</v>
      </c>
    </row>
    <row r="899" spans="1:5" ht="14.25">
      <c r="A899">
        <v>11251</v>
      </c>
      <c r="B899" t="s">
        <v>13824</v>
      </c>
      <c r="C899" t="s">
        <v>2017</v>
      </c>
      <c r="D899" t="s">
        <v>2018</v>
      </c>
      <c r="E899" s="297">
        <v>150.59</v>
      </c>
    </row>
    <row r="900" spans="1:5" ht="14.25">
      <c r="A900">
        <v>11253</v>
      </c>
      <c r="B900" t="s">
        <v>13825</v>
      </c>
      <c r="C900" t="s">
        <v>2017</v>
      </c>
      <c r="D900" t="s">
        <v>2018</v>
      </c>
      <c r="E900" s="297">
        <v>249.54</v>
      </c>
    </row>
    <row r="901" spans="1:5" ht="14.25">
      <c r="A901">
        <v>11255</v>
      </c>
      <c r="B901" t="s">
        <v>13826</v>
      </c>
      <c r="C901" t="s">
        <v>2017</v>
      </c>
      <c r="D901" t="s">
        <v>2018</v>
      </c>
      <c r="E901" s="297">
        <v>373.07</v>
      </c>
    </row>
    <row r="902" spans="1:5" ht="14.25">
      <c r="A902">
        <v>14055</v>
      </c>
      <c r="B902" t="s">
        <v>13827</v>
      </c>
      <c r="C902" t="s">
        <v>2017</v>
      </c>
      <c r="D902" t="s">
        <v>2018</v>
      </c>
      <c r="E902" s="297">
        <v>750.48</v>
      </c>
    </row>
    <row r="903" spans="1:5" ht="14.25">
      <c r="A903">
        <v>11256</v>
      </c>
      <c r="B903" t="s">
        <v>13828</v>
      </c>
      <c r="C903" t="s">
        <v>2017</v>
      </c>
      <c r="D903" t="s">
        <v>2018</v>
      </c>
      <c r="E903" s="297">
        <v>467.3</v>
      </c>
    </row>
    <row r="904" spans="1:5" ht="14.25">
      <c r="A904">
        <v>1872</v>
      </c>
      <c r="B904" t="s">
        <v>13829</v>
      </c>
      <c r="C904" t="s">
        <v>2017</v>
      </c>
      <c r="D904" t="s">
        <v>2018</v>
      </c>
      <c r="E904" s="297">
        <v>2.52</v>
      </c>
    </row>
    <row r="905" spans="1:5" ht="14.25">
      <c r="A905">
        <v>1873</v>
      </c>
      <c r="B905" t="s">
        <v>13830</v>
      </c>
      <c r="C905" t="s">
        <v>2017</v>
      </c>
      <c r="D905" t="s">
        <v>2018</v>
      </c>
      <c r="E905" s="297">
        <v>5</v>
      </c>
    </row>
    <row r="906" spans="1:5" ht="14.25">
      <c r="A906">
        <v>39693</v>
      </c>
      <c r="B906" t="s">
        <v>13831</v>
      </c>
      <c r="C906" t="s">
        <v>2017</v>
      </c>
      <c r="D906" t="s">
        <v>2018</v>
      </c>
      <c r="E906" s="371">
        <v>2934.9</v>
      </c>
    </row>
    <row r="907" spans="1:5" ht="14.25">
      <c r="A907">
        <v>39692</v>
      </c>
      <c r="B907" t="s">
        <v>13832</v>
      </c>
      <c r="C907" t="s">
        <v>2017</v>
      </c>
      <c r="D907" t="s">
        <v>2018</v>
      </c>
      <c r="E907" s="297">
        <v>939.1</v>
      </c>
    </row>
    <row r="908" spans="1:5" ht="14.25">
      <c r="A908">
        <v>1062</v>
      </c>
      <c r="B908" t="s">
        <v>13833</v>
      </c>
      <c r="C908" t="s">
        <v>2017</v>
      </c>
      <c r="D908" t="s">
        <v>2018</v>
      </c>
      <c r="E908" s="297">
        <v>297.62</v>
      </c>
    </row>
    <row r="909" spans="1:5" ht="14.25">
      <c r="A909">
        <v>39686</v>
      </c>
      <c r="B909" t="s">
        <v>13834</v>
      </c>
      <c r="C909" t="s">
        <v>2017</v>
      </c>
      <c r="D909" t="s">
        <v>2018</v>
      </c>
      <c r="E909" s="297">
        <v>481.9</v>
      </c>
    </row>
    <row r="910" spans="1:5" ht="14.25">
      <c r="A910">
        <v>43095</v>
      </c>
      <c r="B910" t="s">
        <v>13835</v>
      </c>
      <c r="C910" t="s">
        <v>2017</v>
      </c>
      <c r="D910" t="s">
        <v>2018</v>
      </c>
      <c r="E910" s="297">
        <v>127.81</v>
      </c>
    </row>
    <row r="911" spans="1:5" ht="14.25">
      <c r="A911">
        <v>1871</v>
      </c>
      <c r="B911" t="s">
        <v>13836</v>
      </c>
      <c r="C911" t="s">
        <v>2017</v>
      </c>
      <c r="D911" t="s">
        <v>2018</v>
      </c>
      <c r="E911" s="297">
        <v>4.5</v>
      </c>
    </row>
    <row r="912" spans="1:5" ht="14.25">
      <c r="A912">
        <v>12001</v>
      </c>
      <c r="B912" t="s">
        <v>13837</v>
      </c>
      <c r="C912" t="s">
        <v>2017</v>
      </c>
      <c r="D912" t="s">
        <v>2018</v>
      </c>
      <c r="E912" s="297">
        <v>6.51</v>
      </c>
    </row>
    <row r="913" spans="1:5" ht="14.25">
      <c r="A913">
        <v>11882</v>
      </c>
      <c r="B913" t="s">
        <v>13838</v>
      </c>
      <c r="C913" t="s">
        <v>2017</v>
      </c>
      <c r="D913" t="s">
        <v>2018</v>
      </c>
      <c r="E913" s="297">
        <v>102.92</v>
      </c>
    </row>
    <row r="914" spans="1:5" ht="14.25">
      <c r="A914">
        <v>1068</v>
      </c>
      <c r="B914" t="s">
        <v>13839</v>
      </c>
      <c r="C914" t="s">
        <v>2017</v>
      </c>
      <c r="D914" t="s">
        <v>2018</v>
      </c>
      <c r="E914" s="371">
        <v>1963.09</v>
      </c>
    </row>
    <row r="915" spans="1:5" ht="14.25">
      <c r="A915">
        <v>39690</v>
      </c>
      <c r="B915" t="s">
        <v>13840</v>
      </c>
      <c r="C915" t="s">
        <v>2017</v>
      </c>
      <c r="D915" t="s">
        <v>2018</v>
      </c>
      <c r="E915" s="371">
        <v>3293.42</v>
      </c>
    </row>
    <row r="916" spans="1:5" ht="14.25">
      <c r="A916">
        <v>39691</v>
      </c>
      <c r="B916" t="s">
        <v>13841</v>
      </c>
      <c r="C916" t="s">
        <v>2017</v>
      </c>
      <c r="D916" t="s">
        <v>2018</v>
      </c>
      <c r="E916" s="371">
        <v>4142.2</v>
      </c>
    </row>
    <row r="917" spans="1:5" ht="14.25">
      <c r="A917">
        <v>39808</v>
      </c>
      <c r="B917" t="s">
        <v>13842</v>
      </c>
      <c r="C917" t="s">
        <v>2017</v>
      </c>
      <c r="D917" t="s">
        <v>2018</v>
      </c>
      <c r="E917" s="297">
        <v>66.73</v>
      </c>
    </row>
    <row r="918" spans="1:5" ht="14.25">
      <c r="A918">
        <v>39809</v>
      </c>
      <c r="B918" t="s">
        <v>13843</v>
      </c>
      <c r="C918" t="s">
        <v>2017</v>
      </c>
      <c r="D918" t="s">
        <v>2018</v>
      </c>
      <c r="E918" s="297">
        <v>158.27000000000001</v>
      </c>
    </row>
    <row r="919" spans="1:5" ht="14.25">
      <c r="A919">
        <v>43439</v>
      </c>
      <c r="B919" t="s">
        <v>13844</v>
      </c>
      <c r="C919" t="s">
        <v>2017</v>
      </c>
      <c r="D919" t="s">
        <v>2018</v>
      </c>
      <c r="E919" s="297">
        <v>472.44</v>
      </c>
    </row>
    <row r="920" spans="1:5" ht="14.25">
      <c r="A920">
        <v>5103</v>
      </c>
      <c r="B920" t="s">
        <v>13845</v>
      </c>
      <c r="C920" t="s">
        <v>2017</v>
      </c>
      <c r="D920" t="s">
        <v>2018</v>
      </c>
      <c r="E920" s="297">
        <v>24.82</v>
      </c>
    </row>
    <row r="921" spans="1:5" ht="14.25">
      <c r="A921">
        <v>11880</v>
      </c>
      <c r="B921" t="s">
        <v>13846</v>
      </c>
      <c r="C921" t="s">
        <v>2017</v>
      </c>
      <c r="D921" t="s">
        <v>2018</v>
      </c>
      <c r="E921" s="297">
        <v>104.42</v>
      </c>
    </row>
    <row r="922" spans="1:5" ht="14.25">
      <c r="A922">
        <v>11714</v>
      </c>
      <c r="B922" t="s">
        <v>13847</v>
      </c>
      <c r="C922" t="s">
        <v>2017</v>
      </c>
      <c r="D922" t="s">
        <v>2018</v>
      </c>
      <c r="E922" s="297">
        <v>71.13</v>
      </c>
    </row>
    <row r="923" spans="1:5" ht="14.25">
      <c r="A923">
        <v>11712</v>
      </c>
      <c r="B923" t="s">
        <v>13848</v>
      </c>
      <c r="C923" t="s">
        <v>2017</v>
      </c>
      <c r="D923" t="s">
        <v>2022</v>
      </c>
      <c r="E923" s="297">
        <v>46.45</v>
      </c>
    </row>
    <row r="924" spans="1:5" ht="14.25">
      <c r="A924">
        <v>11717</v>
      </c>
      <c r="B924" t="s">
        <v>13849</v>
      </c>
      <c r="C924" t="s">
        <v>2017</v>
      </c>
      <c r="D924" t="s">
        <v>2018</v>
      </c>
      <c r="E924" s="297">
        <v>55.99</v>
      </c>
    </row>
    <row r="925" spans="1:5" ht="14.25">
      <c r="A925">
        <v>1106</v>
      </c>
      <c r="B925" t="s">
        <v>13850</v>
      </c>
      <c r="C925" t="s">
        <v>2024</v>
      </c>
      <c r="D925" t="s">
        <v>2022</v>
      </c>
      <c r="E925" s="297">
        <v>1.0900000000000001</v>
      </c>
    </row>
    <row r="926" spans="1:5" ht="14.25">
      <c r="A926">
        <v>11161</v>
      </c>
      <c r="B926" t="s">
        <v>13851</v>
      </c>
      <c r="C926" t="s">
        <v>2024</v>
      </c>
      <c r="D926" t="s">
        <v>2018</v>
      </c>
      <c r="E926" s="297">
        <v>1.82</v>
      </c>
    </row>
    <row r="927" spans="1:5" ht="14.25">
      <c r="A927">
        <v>1107</v>
      </c>
      <c r="B927" t="s">
        <v>13852</v>
      </c>
      <c r="C927" t="s">
        <v>2024</v>
      </c>
      <c r="D927" t="s">
        <v>2018</v>
      </c>
      <c r="E927" s="297">
        <v>0.92</v>
      </c>
    </row>
    <row r="928" spans="1:5" ht="14.25">
      <c r="A928">
        <v>44479</v>
      </c>
      <c r="B928" t="s">
        <v>13853</v>
      </c>
      <c r="C928" t="s">
        <v>2024</v>
      </c>
      <c r="D928" t="s">
        <v>2018</v>
      </c>
      <c r="E928" s="297">
        <v>0.21</v>
      </c>
    </row>
    <row r="929" spans="1:5" ht="14.25">
      <c r="A929">
        <v>4759</v>
      </c>
      <c r="B929" t="s">
        <v>19871</v>
      </c>
      <c r="C929" t="s">
        <v>2021</v>
      </c>
      <c r="D929" t="s">
        <v>2018</v>
      </c>
      <c r="E929" s="297">
        <v>17.059999999999999</v>
      </c>
    </row>
    <row r="930" spans="1:5" ht="14.25">
      <c r="A930">
        <v>41068</v>
      </c>
      <c r="B930" t="s">
        <v>19872</v>
      </c>
      <c r="C930" t="s">
        <v>2027</v>
      </c>
      <c r="D930" t="s">
        <v>2018</v>
      </c>
      <c r="E930" s="371">
        <v>2999.19</v>
      </c>
    </row>
    <row r="931" spans="1:5" ht="14.25">
      <c r="A931">
        <v>12618</v>
      </c>
      <c r="B931" t="s">
        <v>13854</v>
      </c>
      <c r="C931" t="s">
        <v>2017</v>
      </c>
      <c r="D931" t="s">
        <v>2018</v>
      </c>
      <c r="E931" s="297">
        <v>249.06</v>
      </c>
    </row>
    <row r="932" spans="1:5" ht="14.25">
      <c r="A932">
        <v>1108</v>
      </c>
      <c r="B932" t="s">
        <v>13855</v>
      </c>
      <c r="C932" t="s">
        <v>2023</v>
      </c>
      <c r="D932" t="s">
        <v>2018</v>
      </c>
      <c r="E932" s="297">
        <v>32.01</v>
      </c>
    </row>
    <row r="933" spans="1:5" ht="14.25">
      <c r="A933">
        <v>1117</v>
      </c>
      <c r="B933" t="s">
        <v>13856</v>
      </c>
      <c r="C933" t="s">
        <v>2023</v>
      </c>
      <c r="D933" t="s">
        <v>2018</v>
      </c>
      <c r="E933" s="297">
        <v>32.26</v>
      </c>
    </row>
    <row r="934" spans="1:5" ht="14.25">
      <c r="A934">
        <v>1118</v>
      </c>
      <c r="B934" t="s">
        <v>13857</v>
      </c>
      <c r="C934" t="s">
        <v>2023</v>
      </c>
      <c r="D934" t="s">
        <v>2018</v>
      </c>
      <c r="E934" s="297">
        <v>38.130000000000003</v>
      </c>
    </row>
    <row r="935" spans="1:5" ht="14.25">
      <c r="A935">
        <v>1110</v>
      </c>
      <c r="B935" t="s">
        <v>13858</v>
      </c>
      <c r="C935" t="s">
        <v>2023</v>
      </c>
      <c r="D935" t="s">
        <v>2018</v>
      </c>
      <c r="E935" s="297">
        <v>38.130000000000003</v>
      </c>
    </row>
    <row r="936" spans="1:5" ht="14.25">
      <c r="A936">
        <v>40784</v>
      </c>
      <c r="B936" t="s">
        <v>13859</v>
      </c>
      <c r="C936" t="s">
        <v>2023</v>
      </c>
      <c r="D936" t="s">
        <v>2018</v>
      </c>
      <c r="E936" s="297">
        <v>105.18</v>
      </c>
    </row>
    <row r="937" spans="1:5" ht="14.25">
      <c r="A937">
        <v>40782</v>
      </c>
      <c r="B937" t="s">
        <v>13860</v>
      </c>
      <c r="C937" t="s">
        <v>2023</v>
      </c>
      <c r="D937" t="s">
        <v>2018</v>
      </c>
      <c r="E937" s="297">
        <v>41.27</v>
      </c>
    </row>
    <row r="938" spans="1:5" ht="14.25">
      <c r="A938">
        <v>40783</v>
      </c>
      <c r="B938" t="s">
        <v>13861</v>
      </c>
      <c r="C938" t="s">
        <v>2023</v>
      </c>
      <c r="D938" t="s">
        <v>2018</v>
      </c>
      <c r="E938" s="297">
        <v>53.77</v>
      </c>
    </row>
    <row r="939" spans="1:5" ht="14.25">
      <c r="A939">
        <v>1109</v>
      </c>
      <c r="B939" t="s">
        <v>13862</v>
      </c>
      <c r="C939" t="s">
        <v>2023</v>
      </c>
      <c r="D939" t="s">
        <v>2018</v>
      </c>
      <c r="E939" s="297">
        <v>32.01</v>
      </c>
    </row>
    <row r="940" spans="1:5" ht="14.25">
      <c r="A940">
        <v>1119</v>
      </c>
      <c r="B940" t="s">
        <v>13863</v>
      </c>
      <c r="C940" t="s">
        <v>2023</v>
      </c>
      <c r="D940" t="s">
        <v>2018</v>
      </c>
      <c r="E940" s="297">
        <v>20.63</v>
      </c>
    </row>
    <row r="941" spans="1:5" ht="14.25">
      <c r="A941">
        <v>13115</v>
      </c>
      <c r="B941" t="s">
        <v>13864</v>
      </c>
      <c r="C941" t="s">
        <v>2023</v>
      </c>
      <c r="D941" t="s">
        <v>2018</v>
      </c>
      <c r="E941" s="297">
        <v>29.95</v>
      </c>
    </row>
    <row r="942" spans="1:5" ht="14.25">
      <c r="A942">
        <v>10541</v>
      </c>
      <c r="B942" t="s">
        <v>13865</v>
      </c>
      <c r="C942" t="s">
        <v>2023</v>
      </c>
      <c r="D942" t="s">
        <v>2018</v>
      </c>
      <c r="E942" s="297">
        <v>36.6</v>
      </c>
    </row>
    <row r="943" spans="1:5" ht="14.25">
      <c r="A943">
        <v>10542</v>
      </c>
      <c r="B943" t="s">
        <v>13866</v>
      </c>
      <c r="C943" t="s">
        <v>2023</v>
      </c>
      <c r="D943" t="s">
        <v>2018</v>
      </c>
      <c r="E943" s="297">
        <v>47.86</v>
      </c>
    </row>
    <row r="944" spans="1:5" ht="14.25">
      <c r="A944">
        <v>10543</v>
      </c>
      <c r="B944" t="s">
        <v>13867</v>
      </c>
      <c r="C944" t="s">
        <v>2023</v>
      </c>
      <c r="D944" t="s">
        <v>2018</v>
      </c>
      <c r="E944" s="297">
        <v>77.66</v>
      </c>
    </row>
    <row r="945" spans="1:5" ht="14.25">
      <c r="A945">
        <v>10544</v>
      </c>
      <c r="B945" t="s">
        <v>13868</v>
      </c>
      <c r="C945" t="s">
        <v>2023</v>
      </c>
      <c r="D945" t="s">
        <v>2018</v>
      </c>
      <c r="E945" s="297">
        <v>100.45</v>
      </c>
    </row>
    <row r="946" spans="1:5" ht="14.25">
      <c r="A946">
        <v>10545</v>
      </c>
      <c r="B946" t="s">
        <v>13869</v>
      </c>
      <c r="C946" t="s">
        <v>2023</v>
      </c>
      <c r="D946" t="s">
        <v>2018</v>
      </c>
      <c r="E946" s="297">
        <v>187.72</v>
      </c>
    </row>
    <row r="947" spans="1:5" ht="14.25">
      <c r="A947">
        <v>38365</v>
      </c>
      <c r="B947" t="s">
        <v>13870</v>
      </c>
      <c r="C947" t="s">
        <v>2019</v>
      </c>
      <c r="D947" t="s">
        <v>2018</v>
      </c>
      <c r="E947" s="297">
        <v>2.56</v>
      </c>
    </row>
    <row r="948" spans="1:5" ht="14.25">
      <c r="A948">
        <v>44056</v>
      </c>
      <c r="B948" t="s">
        <v>13871</v>
      </c>
      <c r="C948" t="s">
        <v>2017</v>
      </c>
      <c r="D948" t="s">
        <v>2018</v>
      </c>
      <c r="E948" s="371">
        <v>460972.95</v>
      </c>
    </row>
    <row r="949" spans="1:5" ht="14.25">
      <c r="A949">
        <v>44057</v>
      </c>
      <c r="B949" t="s">
        <v>13872</v>
      </c>
      <c r="C949" t="s">
        <v>2017</v>
      </c>
      <c r="D949" t="s">
        <v>2022</v>
      </c>
      <c r="E949" s="371">
        <v>492000</v>
      </c>
    </row>
    <row r="950" spans="1:5" ht="14.25">
      <c r="A950">
        <v>37754</v>
      </c>
      <c r="B950" t="s">
        <v>13873</v>
      </c>
      <c r="C950" t="s">
        <v>2017</v>
      </c>
      <c r="D950" t="s">
        <v>2018</v>
      </c>
      <c r="E950" s="371">
        <v>508665.95</v>
      </c>
    </row>
    <row r="951" spans="1:5" ht="14.25">
      <c r="A951">
        <v>37757</v>
      </c>
      <c r="B951" t="s">
        <v>13874</v>
      </c>
      <c r="C951" t="s">
        <v>2017</v>
      </c>
      <c r="D951" t="s">
        <v>2018</v>
      </c>
      <c r="E951" s="371">
        <v>567351.37</v>
      </c>
    </row>
    <row r="952" spans="1:5" ht="14.25">
      <c r="A952">
        <v>44058</v>
      </c>
      <c r="B952" t="s">
        <v>13875</v>
      </c>
      <c r="C952" t="s">
        <v>2017</v>
      </c>
      <c r="D952" t="s">
        <v>2018</v>
      </c>
      <c r="E952" s="371">
        <v>536324.31999999995</v>
      </c>
    </row>
    <row r="953" spans="1:5" ht="14.25">
      <c r="A953">
        <v>37752</v>
      </c>
      <c r="B953" t="s">
        <v>13876</v>
      </c>
      <c r="C953" t="s">
        <v>2017</v>
      </c>
      <c r="D953" t="s">
        <v>2018</v>
      </c>
      <c r="E953" s="371">
        <v>558486.46</v>
      </c>
    </row>
    <row r="954" spans="1:5" ht="14.25">
      <c r="A954">
        <v>44059</v>
      </c>
      <c r="B954" t="s">
        <v>13877</v>
      </c>
      <c r="C954" t="s">
        <v>2017</v>
      </c>
      <c r="D954" t="s">
        <v>2018</v>
      </c>
      <c r="E954" s="371">
        <v>441470.27</v>
      </c>
    </row>
    <row r="955" spans="1:5" ht="14.25">
      <c r="A955">
        <v>37750</v>
      </c>
      <c r="B955" t="s">
        <v>13878</v>
      </c>
      <c r="C955" t="s">
        <v>2017</v>
      </c>
      <c r="D955" t="s">
        <v>2018</v>
      </c>
      <c r="E955" s="371">
        <v>442356.75</v>
      </c>
    </row>
    <row r="956" spans="1:5" ht="14.25">
      <c r="A956">
        <v>37758</v>
      </c>
      <c r="B956" t="s">
        <v>13879</v>
      </c>
      <c r="C956" t="s">
        <v>2017</v>
      </c>
      <c r="D956" t="s">
        <v>2018</v>
      </c>
      <c r="E956" s="371">
        <v>703870.25</v>
      </c>
    </row>
    <row r="957" spans="1:5" ht="14.25">
      <c r="A957">
        <v>44060</v>
      </c>
      <c r="B957" t="s">
        <v>13880</v>
      </c>
      <c r="C957" t="s">
        <v>2017</v>
      </c>
      <c r="D957" t="s">
        <v>2018</v>
      </c>
      <c r="E957" s="371">
        <v>680821.62</v>
      </c>
    </row>
    <row r="958" spans="1:5" ht="14.25">
      <c r="A958">
        <v>37749</v>
      </c>
      <c r="B958" t="s">
        <v>13881</v>
      </c>
      <c r="C958" t="s">
        <v>2017</v>
      </c>
      <c r="D958" t="s">
        <v>2018</v>
      </c>
      <c r="E958" s="371">
        <v>726918.93</v>
      </c>
    </row>
    <row r="959" spans="1:5" ht="14.25">
      <c r="A959">
        <v>44061</v>
      </c>
      <c r="B959" t="s">
        <v>13882</v>
      </c>
      <c r="C959" t="s">
        <v>2017</v>
      </c>
      <c r="D959" t="s">
        <v>2018</v>
      </c>
      <c r="E959" s="371">
        <v>667524.34</v>
      </c>
    </row>
    <row r="960" spans="1:5" ht="14.25">
      <c r="A960">
        <v>1159</v>
      </c>
      <c r="B960" t="s">
        <v>13883</v>
      </c>
      <c r="C960" t="s">
        <v>2017</v>
      </c>
      <c r="D960" t="s">
        <v>2022</v>
      </c>
      <c r="E960" s="371">
        <v>276334.67</v>
      </c>
    </row>
    <row r="961" spans="1:5" ht="14.25">
      <c r="A961">
        <v>12114</v>
      </c>
      <c r="B961" t="s">
        <v>13884</v>
      </c>
      <c r="C961" t="s">
        <v>2017</v>
      </c>
      <c r="D961" t="s">
        <v>2018</v>
      </c>
      <c r="E961" s="297">
        <v>159.69999999999999</v>
      </c>
    </row>
    <row r="962" spans="1:5" ht="14.25">
      <c r="A962">
        <v>38106</v>
      </c>
      <c r="B962" t="s">
        <v>13885</v>
      </c>
      <c r="C962" t="s">
        <v>2017</v>
      </c>
      <c r="D962" t="s">
        <v>2018</v>
      </c>
      <c r="E962" s="297">
        <v>21.7</v>
      </c>
    </row>
    <row r="963" spans="1:5" ht="14.25">
      <c r="A963">
        <v>38085</v>
      </c>
      <c r="B963" t="s">
        <v>13886</v>
      </c>
      <c r="C963" t="s">
        <v>2017</v>
      </c>
      <c r="D963" t="s">
        <v>2018</v>
      </c>
      <c r="E963" s="297">
        <v>25.63</v>
      </c>
    </row>
    <row r="964" spans="1:5" ht="14.25">
      <c r="A964">
        <v>38599</v>
      </c>
      <c r="B964" t="s">
        <v>13887</v>
      </c>
      <c r="C964" t="s">
        <v>2017</v>
      </c>
      <c r="D964" t="s">
        <v>2018</v>
      </c>
      <c r="E964" s="297">
        <v>5.37</v>
      </c>
    </row>
    <row r="965" spans="1:5" ht="14.25">
      <c r="A965">
        <v>38596</v>
      </c>
      <c r="B965" t="s">
        <v>13888</v>
      </c>
      <c r="C965" t="s">
        <v>2017</v>
      </c>
      <c r="D965" t="s">
        <v>2018</v>
      </c>
      <c r="E965" s="297">
        <v>4.46</v>
      </c>
    </row>
    <row r="966" spans="1:5" ht="14.25">
      <c r="A966">
        <v>38600</v>
      </c>
      <c r="B966" t="s">
        <v>13889</v>
      </c>
      <c r="C966" t="s">
        <v>2017</v>
      </c>
      <c r="D966" t="s">
        <v>2018</v>
      </c>
      <c r="E966" s="297">
        <v>5.69</v>
      </c>
    </row>
    <row r="967" spans="1:5" ht="14.25">
      <c r="A967">
        <v>38597</v>
      </c>
      <c r="B967" t="s">
        <v>13890</v>
      </c>
      <c r="C967" t="s">
        <v>2017</v>
      </c>
      <c r="D967" t="s">
        <v>2018</v>
      </c>
      <c r="E967" s="297">
        <v>4.4800000000000004</v>
      </c>
    </row>
    <row r="968" spans="1:5" ht="14.25">
      <c r="A968">
        <v>659</v>
      </c>
      <c r="B968" t="s">
        <v>13891</v>
      </c>
      <c r="C968" t="s">
        <v>2017</v>
      </c>
      <c r="D968" t="s">
        <v>2018</v>
      </c>
      <c r="E968" s="297">
        <v>2.58</v>
      </c>
    </row>
    <row r="969" spans="1:5" ht="14.25">
      <c r="A969">
        <v>660</v>
      </c>
      <c r="B969" t="s">
        <v>13892</v>
      </c>
      <c r="C969" t="s">
        <v>2017</v>
      </c>
      <c r="D969" t="s">
        <v>2018</v>
      </c>
      <c r="E969" s="297">
        <v>3.09</v>
      </c>
    </row>
    <row r="970" spans="1:5" ht="14.25">
      <c r="A970">
        <v>658</v>
      </c>
      <c r="B970" t="s">
        <v>13893</v>
      </c>
      <c r="C970" t="s">
        <v>2017</v>
      </c>
      <c r="D970" t="s">
        <v>2018</v>
      </c>
      <c r="E970" s="297">
        <v>1.74</v>
      </c>
    </row>
    <row r="971" spans="1:5" ht="14.25">
      <c r="A971">
        <v>38548</v>
      </c>
      <c r="B971" t="s">
        <v>13894</v>
      </c>
      <c r="C971" t="s">
        <v>2017</v>
      </c>
      <c r="D971" t="s">
        <v>2018</v>
      </c>
      <c r="E971" s="297">
        <v>1.22</v>
      </c>
    </row>
    <row r="972" spans="1:5" ht="14.25">
      <c r="A972">
        <v>34649</v>
      </c>
      <c r="B972" t="s">
        <v>13895</v>
      </c>
      <c r="C972" t="s">
        <v>2017</v>
      </c>
      <c r="D972" t="s">
        <v>2018</v>
      </c>
      <c r="E972" s="297">
        <v>1.65</v>
      </c>
    </row>
    <row r="973" spans="1:5" ht="14.25">
      <c r="A973">
        <v>34655</v>
      </c>
      <c r="B973" t="s">
        <v>13896</v>
      </c>
      <c r="C973" t="s">
        <v>2017</v>
      </c>
      <c r="D973" t="s">
        <v>2018</v>
      </c>
      <c r="E973" s="297">
        <v>2.19</v>
      </c>
    </row>
    <row r="974" spans="1:5" ht="14.25">
      <c r="A974">
        <v>40607</v>
      </c>
      <c r="B974" t="s">
        <v>13897</v>
      </c>
      <c r="C974" t="s">
        <v>2017</v>
      </c>
      <c r="D974" t="s">
        <v>2018</v>
      </c>
      <c r="E974" s="297">
        <v>6.53</v>
      </c>
    </row>
    <row r="975" spans="1:5" ht="14.25">
      <c r="A975">
        <v>567</v>
      </c>
      <c r="B975" t="s">
        <v>13898</v>
      </c>
      <c r="C975" t="s">
        <v>2023</v>
      </c>
      <c r="D975" t="s">
        <v>2018</v>
      </c>
      <c r="E975" s="297">
        <v>12.5</v>
      </c>
    </row>
    <row r="976" spans="1:5" ht="14.25">
      <c r="A976">
        <v>574</v>
      </c>
      <c r="B976" t="s">
        <v>13899</v>
      </c>
      <c r="C976" t="s">
        <v>2023</v>
      </c>
      <c r="D976" t="s">
        <v>2018</v>
      </c>
      <c r="E976" s="297">
        <v>32.869999999999997</v>
      </c>
    </row>
    <row r="977" spans="1:5" ht="14.25">
      <c r="A977">
        <v>568</v>
      </c>
      <c r="B977" t="s">
        <v>13900</v>
      </c>
      <c r="C977" t="s">
        <v>2023</v>
      </c>
      <c r="D977" t="s">
        <v>2018</v>
      </c>
      <c r="E977" s="297">
        <v>69.27</v>
      </c>
    </row>
    <row r="978" spans="1:5" ht="14.25">
      <c r="A978">
        <v>4777</v>
      </c>
      <c r="B978" t="s">
        <v>13901</v>
      </c>
      <c r="C978" t="s">
        <v>2024</v>
      </c>
      <c r="D978" t="s">
        <v>2020</v>
      </c>
      <c r="E978" s="297">
        <v>8.02</v>
      </c>
    </row>
    <row r="979" spans="1:5" ht="14.25">
      <c r="A979">
        <v>592</v>
      </c>
      <c r="B979" t="s">
        <v>19873</v>
      </c>
      <c r="C979" t="s">
        <v>2024</v>
      </c>
      <c r="D979" t="s">
        <v>2020</v>
      </c>
      <c r="E979" s="297">
        <v>34.33</v>
      </c>
    </row>
    <row r="980" spans="1:5" ht="14.25">
      <c r="A980">
        <v>586</v>
      </c>
      <c r="B980" t="s">
        <v>19874</v>
      </c>
      <c r="C980" t="s">
        <v>2023</v>
      </c>
      <c r="D980" t="s">
        <v>2020</v>
      </c>
      <c r="E980" s="297">
        <v>20.18</v>
      </c>
    </row>
    <row r="981" spans="1:5" ht="14.25">
      <c r="A981">
        <v>588</v>
      </c>
      <c r="B981" t="s">
        <v>19875</v>
      </c>
      <c r="C981" t="s">
        <v>2023</v>
      </c>
      <c r="D981" t="s">
        <v>2020</v>
      </c>
      <c r="E981" s="297">
        <v>31.92</v>
      </c>
    </row>
    <row r="982" spans="1:5" ht="14.25">
      <c r="A982">
        <v>591</v>
      </c>
      <c r="B982" t="s">
        <v>19876</v>
      </c>
      <c r="C982" t="s">
        <v>2024</v>
      </c>
      <c r="D982" t="s">
        <v>2020</v>
      </c>
      <c r="E982" s="297">
        <v>32.04</v>
      </c>
    </row>
    <row r="983" spans="1:5" ht="14.25">
      <c r="A983">
        <v>584</v>
      </c>
      <c r="B983" t="s">
        <v>19877</v>
      </c>
      <c r="C983" t="s">
        <v>2023</v>
      </c>
      <c r="D983" t="s">
        <v>2020</v>
      </c>
      <c r="E983" s="297">
        <v>34.1</v>
      </c>
    </row>
    <row r="984" spans="1:5" ht="14.25">
      <c r="A984">
        <v>589</v>
      </c>
      <c r="B984" t="s">
        <v>19878</v>
      </c>
      <c r="C984" t="s">
        <v>2023</v>
      </c>
      <c r="D984" t="s">
        <v>2020</v>
      </c>
      <c r="E984" s="297">
        <v>53.96</v>
      </c>
    </row>
    <row r="985" spans="1:5" ht="14.25">
      <c r="A985">
        <v>1165</v>
      </c>
      <c r="B985" t="s">
        <v>13902</v>
      </c>
      <c r="C985" t="s">
        <v>2017</v>
      </c>
      <c r="D985" t="s">
        <v>2020</v>
      </c>
      <c r="E985" s="297">
        <v>21.42</v>
      </c>
    </row>
    <row r="986" spans="1:5" ht="14.25">
      <c r="A986">
        <v>1164</v>
      </c>
      <c r="B986" t="s">
        <v>13903</v>
      </c>
      <c r="C986" t="s">
        <v>2017</v>
      </c>
      <c r="D986" t="s">
        <v>2020</v>
      </c>
      <c r="E986" s="297">
        <v>17.350000000000001</v>
      </c>
    </row>
    <row r="987" spans="1:5" ht="14.25">
      <c r="A987">
        <v>1162</v>
      </c>
      <c r="B987" t="s">
        <v>13904</v>
      </c>
      <c r="C987" t="s">
        <v>2017</v>
      </c>
      <c r="D987" t="s">
        <v>2020</v>
      </c>
      <c r="E987" s="297">
        <v>6.03</v>
      </c>
    </row>
    <row r="988" spans="1:5" ht="14.25">
      <c r="A988">
        <v>12395</v>
      </c>
      <c r="B988" t="s">
        <v>13905</v>
      </c>
      <c r="C988" t="s">
        <v>2017</v>
      </c>
      <c r="D988" t="s">
        <v>2020</v>
      </c>
      <c r="E988" s="297">
        <v>5.86</v>
      </c>
    </row>
    <row r="989" spans="1:5" ht="14.25">
      <c r="A989">
        <v>1170</v>
      </c>
      <c r="B989" t="s">
        <v>13906</v>
      </c>
      <c r="C989" t="s">
        <v>2017</v>
      </c>
      <c r="D989" t="s">
        <v>2020</v>
      </c>
      <c r="E989" s="297">
        <v>11.37</v>
      </c>
    </row>
    <row r="990" spans="1:5" ht="14.25">
      <c r="A990">
        <v>1169</v>
      </c>
      <c r="B990" t="s">
        <v>13907</v>
      </c>
      <c r="C990" t="s">
        <v>2017</v>
      </c>
      <c r="D990" t="s">
        <v>2020</v>
      </c>
      <c r="E990" s="297">
        <v>55.8</v>
      </c>
    </row>
    <row r="991" spans="1:5" ht="14.25">
      <c r="A991">
        <v>1166</v>
      </c>
      <c r="B991" t="s">
        <v>13908</v>
      </c>
      <c r="C991" t="s">
        <v>2017</v>
      </c>
      <c r="D991" t="s">
        <v>2020</v>
      </c>
      <c r="E991" s="297">
        <v>30.94</v>
      </c>
    </row>
    <row r="992" spans="1:5" ht="14.25">
      <c r="A992">
        <v>1163</v>
      </c>
      <c r="B992" t="s">
        <v>13909</v>
      </c>
      <c r="C992" t="s">
        <v>2017</v>
      </c>
      <c r="D992" t="s">
        <v>2020</v>
      </c>
      <c r="E992" s="297">
        <v>7.8</v>
      </c>
    </row>
    <row r="993" spans="1:5" ht="14.25">
      <c r="A993">
        <v>12396</v>
      </c>
      <c r="B993" t="s">
        <v>13910</v>
      </c>
      <c r="C993" t="s">
        <v>2017</v>
      </c>
      <c r="D993" t="s">
        <v>2020</v>
      </c>
      <c r="E993" s="297">
        <v>5.86</v>
      </c>
    </row>
    <row r="994" spans="1:5" ht="14.25">
      <c r="A994">
        <v>1168</v>
      </c>
      <c r="B994" t="s">
        <v>13911</v>
      </c>
      <c r="C994" t="s">
        <v>2017</v>
      </c>
      <c r="D994" t="s">
        <v>2020</v>
      </c>
      <c r="E994" s="297">
        <v>79.55</v>
      </c>
    </row>
    <row r="995" spans="1:5" ht="14.25">
      <c r="A995">
        <v>1167</v>
      </c>
      <c r="B995" t="s">
        <v>13912</v>
      </c>
      <c r="C995" t="s">
        <v>2017</v>
      </c>
      <c r="D995" t="s">
        <v>2020</v>
      </c>
      <c r="E995" s="297">
        <v>133.06</v>
      </c>
    </row>
    <row r="996" spans="1:5" ht="14.25">
      <c r="A996">
        <v>36331</v>
      </c>
      <c r="B996" t="s">
        <v>13913</v>
      </c>
      <c r="C996" t="s">
        <v>2017</v>
      </c>
      <c r="D996" t="s">
        <v>2020</v>
      </c>
      <c r="E996" s="297">
        <v>2.21</v>
      </c>
    </row>
    <row r="997" spans="1:5" ht="14.25">
      <c r="A997">
        <v>36346</v>
      </c>
      <c r="B997" t="s">
        <v>13914</v>
      </c>
      <c r="C997" t="s">
        <v>2017</v>
      </c>
      <c r="D997" t="s">
        <v>2020</v>
      </c>
      <c r="E997" s="297">
        <v>3.32</v>
      </c>
    </row>
    <row r="998" spans="1:5" ht="14.25">
      <c r="A998">
        <v>1197</v>
      </c>
      <c r="B998" t="s">
        <v>13915</v>
      </c>
      <c r="C998" t="s">
        <v>2017</v>
      </c>
      <c r="D998" t="s">
        <v>2018</v>
      </c>
      <c r="E998" s="297">
        <v>2.52</v>
      </c>
    </row>
    <row r="999" spans="1:5" ht="14.25">
      <c r="A999">
        <v>1202</v>
      </c>
      <c r="B999" t="s">
        <v>13916</v>
      </c>
      <c r="C999" t="s">
        <v>2017</v>
      </c>
      <c r="D999" t="s">
        <v>2018</v>
      </c>
      <c r="E999" s="297">
        <v>7.15</v>
      </c>
    </row>
    <row r="1000" spans="1:5" ht="14.25">
      <c r="A1000">
        <v>1198</v>
      </c>
      <c r="B1000" t="s">
        <v>13917</v>
      </c>
      <c r="C1000" t="s">
        <v>2017</v>
      </c>
      <c r="D1000" t="s">
        <v>2018</v>
      </c>
      <c r="E1000" s="297">
        <v>3.3</v>
      </c>
    </row>
    <row r="1001" spans="1:5" ht="14.25">
      <c r="A1001">
        <v>20088</v>
      </c>
      <c r="B1001" t="s">
        <v>13918</v>
      </c>
      <c r="C1001" t="s">
        <v>2017</v>
      </c>
      <c r="D1001" t="s">
        <v>2018</v>
      </c>
      <c r="E1001" s="297">
        <v>19.16</v>
      </c>
    </row>
    <row r="1002" spans="1:5" ht="14.25">
      <c r="A1002">
        <v>20089</v>
      </c>
      <c r="B1002" t="s">
        <v>13919</v>
      </c>
      <c r="C1002" t="s">
        <v>2017</v>
      </c>
      <c r="D1002" t="s">
        <v>2018</v>
      </c>
      <c r="E1002" s="297">
        <v>93.94</v>
      </c>
    </row>
    <row r="1003" spans="1:5" ht="14.25">
      <c r="A1003">
        <v>20087</v>
      </c>
      <c r="B1003" t="s">
        <v>13920</v>
      </c>
      <c r="C1003" t="s">
        <v>2017</v>
      </c>
      <c r="D1003" t="s">
        <v>2018</v>
      </c>
      <c r="E1003" s="297">
        <v>15.85</v>
      </c>
    </row>
    <row r="1004" spans="1:5" ht="14.25">
      <c r="A1004">
        <v>1200</v>
      </c>
      <c r="B1004" t="s">
        <v>13921</v>
      </c>
      <c r="C1004" t="s">
        <v>2017</v>
      </c>
      <c r="D1004" t="s">
        <v>2018</v>
      </c>
      <c r="E1004" s="297">
        <v>14.4</v>
      </c>
    </row>
    <row r="1005" spans="1:5" ht="14.25">
      <c r="A1005">
        <v>12909</v>
      </c>
      <c r="B1005" t="s">
        <v>13922</v>
      </c>
      <c r="C1005" t="s">
        <v>2017</v>
      </c>
      <c r="D1005" t="s">
        <v>2018</v>
      </c>
      <c r="E1005" s="297">
        <v>6.68</v>
      </c>
    </row>
    <row r="1006" spans="1:5" ht="14.25">
      <c r="A1006">
        <v>12910</v>
      </c>
      <c r="B1006" t="s">
        <v>13923</v>
      </c>
      <c r="C1006" t="s">
        <v>2017</v>
      </c>
      <c r="D1006" t="s">
        <v>2018</v>
      </c>
      <c r="E1006" s="297">
        <v>12</v>
      </c>
    </row>
    <row r="1007" spans="1:5" ht="14.25">
      <c r="A1007">
        <v>1191</v>
      </c>
      <c r="B1007" t="s">
        <v>13924</v>
      </c>
      <c r="C1007" t="s">
        <v>2017</v>
      </c>
      <c r="D1007" t="s">
        <v>2018</v>
      </c>
      <c r="E1007" s="297">
        <v>1.8</v>
      </c>
    </row>
    <row r="1008" spans="1:5" ht="14.25">
      <c r="A1008">
        <v>1185</v>
      </c>
      <c r="B1008" t="s">
        <v>13925</v>
      </c>
      <c r="C1008" t="s">
        <v>2017</v>
      </c>
      <c r="D1008" t="s">
        <v>2018</v>
      </c>
      <c r="E1008" s="297">
        <v>1.8</v>
      </c>
    </row>
    <row r="1009" spans="1:5" ht="14.25">
      <c r="A1009">
        <v>1189</v>
      </c>
      <c r="B1009" t="s">
        <v>13926</v>
      </c>
      <c r="C1009" t="s">
        <v>2017</v>
      </c>
      <c r="D1009" t="s">
        <v>2018</v>
      </c>
      <c r="E1009" s="297">
        <v>2.94</v>
      </c>
    </row>
    <row r="1010" spans="1:5" ht="14.25">
      <c r="A1010">
        <v>1193</v>
      </c>
      <c r="B1010" t="s">
        <v>13927</v>
      </c>
      <c r="C1010" t="s">
        <v>2017</v>
      </c>
      <c r="D1010" t="s">
        <v>2018</v>
      </c>
      <c r="E1010" s="297">
        <v>5.65</v>
      </c>
    </row>
    <row r="1011" spans="1:5" ht="14.25">
      <c r="A1011">
        <v>1194</v>
      </c>
      <c r="B1011" t="s">
        <v>13928</v>
      </c>
      <c r="C1011" t="s">
        <v>2017</v>
      </c>
      <c r="D1011" t="s">
        <v>2018</v>
      </c>
      <c r="E1011" s="297">
        <v>10.199999999999999</v>
      </c>
    </row>
    <row r="1012" spans="1:5" ht="14.25">
      <c r="A1012">
        <v>1195</v>
      </c>
      <c r="B1012" t="s">
        <v>13929</v>
      </c>
      <c r="C1012" t="s">
        <v>2017</v>
      </c>
      <c r="D1012" t="s">
        <v>2018</v>
      </c>
      <c r="E1012" s="297">
        <v>17.170000000000002</v>
      </c>
    </row>
    <row r="1013" spans="1:5" ht="14.25">
      <c r="A1013">
        <v>1204</v>
      </c>
      <c r="B1013" t="s">
        <v>13930</v>
      </c>
      <c r="C1013" t="s">
        <v>2017</v>
      </c>
      <c r="D1013" t="s">
        <v>2018</v>
      </c>
      <c r="E1013" s="297">
        <v>30.03</v>
      </c>
    </row>
    <row r="1014" spans="1:5" ht="14.25">
      <c r="A1014">
        <v>1207</v>
      </c>
      <c r="B1014" t="s">
        <v>13931</v>
      </c>
      <c r="C1014" t="s">
        <v>2017</v>
      </c>
      <c r="D1014" t="s">
        <v>2020</v>
      </c>
      <c r="E1014" s="297">
        <v>26.66</v>
      </c>
    </row>
    <row r="1015" spans="1:5" ht="14.25">
      <c r="A1015">
        <v>1206</v>
      </c>
      <c r="B1015" t="s">
        <v>13932</v>
      </c>
      <c r="C1015" t="s">
        <v>2017</v>
      </c>
      <c r="D1015" t="s">
        <v>2020</v>
      </c>
      <c r="E1015" s="297">
        <v>6.68</v>
      </c>
    </row>
    <row r="1016" spans="1:5" ht="14.25">
      <c r="A1016">
        <v>1183</v>
      </c>
      <c r="B1016" t="s">
        <v>13933</v>
      </c>
      <c r="C1016" t="s">
        <v>2017</v>
      </c>
      <c r="D1016" t="s">
        <v>2020</v>
      </c>
      <c r="E1016" s="297">
        <v>17.41</v>
      </c>
    </row>
    <row r="1017" spans="1:5" ht="14.25">
      <c r="A1017">
        <v>42685</v>
      </c>
      <c r="B1017" t="s">
        <v>13934</v>
      </c>
      <c r="C1017" t="s">
        <v>2017</v>
      </c>
      <c r="D1017" t="s">
        <v>2018</v>
      </c>
      <c r="E1017" s="297">
        <v>97.35</v>
      </c>
    </row>
    <row r="1018" spans="1:5" ht="14.25">
      <c r="A1018">
        <v>42686</v>
      </c>
      <c r="B1018" t="s">
        <v>13935</v>
      </c>
      <c r="C1018" t="s">
        <v>2017</v>
      </c>
      <c r="D1018" t="s">
        <v>2018</v>
      </c>
      <c r="E1018" s="297">
        <v>107.22</v>
      </c>
    </row>
    <row r="1019" spans="1:5" ht="14.25">
      <c r="A1019">
        <v>12894</v>
      </c>
      <c r="B1019" t="s">
        <v>13936</v>
      </c>
      <c r="C1019" t="s">
        <v>2017</v>
      </c>
      <c r="D1019" t="s">
        <v>2018</v>
      </c>
      <c r="E1019" s="297">
        <v>19.68</v>
      </c>
    </row>
    <row r="1020" spans="1:5" ht="14.25">
      <c r="A1020">
        <v>12895</v>
      </c>
      <c r="B1020" t="s">
        <v>13937</v>
      </c>
      <c r="C1020" t="s">
        <v>2017</v>
      </c>
      <c r="D1020" t="s">
        <v>2022</v>
      </c>
      <c r="E1020" s="297">
        <v>15.14</v>
      </c>
    </row>
    <row r="1021" spans="1:5" ht="14.25">
      <c r="A1021">
        <v>1631</v>
      </c>
      <c r="B1021" t="s">
        <v>13938</v>
      </c>
      <c r="C1021" t="s">
        <v>2017</v>
      </c>
      <c r="D1021" t="s">
        <v>2018</v>
      </c>
      <c r="E1021" s="297">
        <v>135.72</v>
      </c>
    </row>
    <row r="1022" spans="1:5" ht="14.25">
      <c r="A1022">
        <v>1633</v>
      </c>
      <c r="B1022" t="s">
        <v>13939</v>
      </c>
      <c r="C1022" t="s">
        <v>2017</v>
      </c>
      <c r="D1022" t="s">
        <v>2018</v>
      </c>
      <c r="E1022" s="297">
        <v>230.6</v>
      </c>
    </row>
    <row r="1023" spans="1:5" ht="14.25">
      <c r="A1023">
        <v>10818</v>
      </c>
      <c r="B1023" t="s">
        <v>13940</v>
      </c>
      <c r="C1023" t="s">
        <v>2024</v>
      </c>
      <c r="D1023" t="s">
        <v>2018</v>
      </c>
      <c r="E1023" s="297">
        <v>41.07</v>
      </c>
    </row>
    <row r="1024" spans="1:5" ht="14.25">
      <c r="A1024">
        <v>41410</v>
      </c>
      <c r="B1024" t="s">
        <v>13941</v>
      </c>
      <c r="C1024" t="s">
        <v>2017</v>
      </c>
      <c r="D1024" t="s">
        <v>2018</v>
      </c>
      <c r="E1024" s="297">
        <v>59.59</v>
      </c>
    </row>
    <row r="1025" spans="1:5" ht="14.25">
      <c r="A1025">
        <v>41411</v>
      </c>
      <c r="B1025" t="s">
        <v>13942</v>
      </c>
      <c r="C1025" t="s">
        <v>2017</v>
      </c>
      <c r="D1025" t="s">
        <v>2018</v>
      </c>
      <c r="E1025" s="297">
        <v>54.03</v>
      </c>
    </row>
    <row r="1026" spans="1:5" ht="14.25">
      <c r="A1026">
        <v>41412</v>
      </c>
      <c r="B1026" t="s">
        <v>13943</v>
      </c>
      <c r="C1026" t="s">
        <v>2017</v>
      </c>
      <c r="D1026" t="s">
        <v>2018</v>
      </c>
      <c r="E1026" s="297">
        <v>104.5</v>
      </c>
    </row>
    <row r="1027" spans="1:5" ht="14.25">
      <c r="A1027">
        <v>41413</v>
      </c>
      <c r="B1027" t="s">
        <v>13944</v>
      </c>
      <c r="C1027" t="s">
        <v>2017</v>
      </c>
      <c r="D1027" t="s">
        <v>2018</v>
      </c>
      <c r="E1027" s="297">
        <v>94.03</v>
      </c>
    </row>
    <row r="1028" spans="1:5" ht="14.25">
      <c r="A1028">
        <v>39359</v>
      </c>
      <c r="B1028" t="s">
        <v>19879</v>
      </c>
      <c r="C1028" t="s">
        <v>2017</v>
      </c>
      <c r="D1028" t="s">
        <v>2020</v>
      </c>
      <c r="E1028" s="297">
        <v>33.65</v>
      </c>
    </row>
    <row r="1029" spans="1:5" ht="14.25">
      <c r="A1029">
        <v>39360</v>
      </c>
      <c r="B1029" t="s">
        <v>19880</v>
      </c>
      <c r="C1029" t="s">
        <v>2017</v>
      </c>
      <c r="D1029" t="s">
        <v>2020</v>
      </c>
      <c r="E1029" s="297">
        <v>33.65</v>
      </c>
    </row>
    <row r="1030" spans="1:5" ht="14.25">
      <c r="A1030">
        <v>10710</v>
      </c>
      <c r="B1030" t="s">
        <v>13945</v>
      </c>
      <c r="C1030" t="s">
        <v>2019</v>
      </c>
      <c r="D1030" t="s">
        <v>2020</v>
      </c>
      <c r="E1030" s="297">
        <v>148.57</v>
      </c>
    </row>
    <row r="1031" spans="1:5" ht="14.25">
      <c r="A1031">
        <v>10709</v>
      </c>
      <c r="B1031" t="s">
        <v>13946</v>
      </c>
      <c r="C1031" t="s">
        <v>2019</v>
      </c>
      <c r="D1031" t="s">
        <v>2020</v>
      </c>
      <c r="E1031" s="297">
        <v>182.52</v>
      </c>
    </row>
    <row r="1032" spans="1:5" ht="14.25">
      <c r="A1032">
        <v>39636</v>
      </c>
      <c r="B1032" t="s">
        <v>13947</v>
      </c>
      <c r="C1032" t="s">
        <v>2019</v>
      </c>
      <c r="D1032" t="s">
        <v>2020</v>
      </c>
      <c r="E1032" s="297">
        <v>186.38</v>
      </c>
    </row>
    <row r="1033" spans="1:5" ht="14.25">
      <c r="A1033">
        <v>10708</v>
      </c>
      <c r="B1033" t="s">
        <v>13948</v>
      </c>
      <c r="C1033" t="s">
        <v>2019</v>
      </c>
      <c r="D1033" t="s">
        <v>2020</v>
      </c>
      <c r="E1033" s="297">
        <v>57.51</v>
      </c>
    </row>
    <row r="1034" spans="1:5" ht="14.25">
      <c r="A1034">
        <v>39635</v>
      </c>
      <c r="B1034" t="s">
        <v>13949</v>
      </c>
      <c r="C1034" t="s">
        <v>2019</v>
      </c>
      <c r="D1034" t="s">
        <v>2020</v>
      </c>
      <c r="E1034" s="297">
        <v>97.92</v>
      </c>
    </row>
    <row r="1035" spans="1:5" ht="14.25">
      <c r="A1035">
        <v>6117</v>
      </c>
      <c r="B1035" t="s">
        <v>13950</v>
      </c>
      <c r="C1035" t="s">
        <v>2021</v>
      </c>
      <c r="D1035" t="s">
        <v>2018</v>
      </c>
      <c r="E1035" s="297">
        <v>16.11</v>
      </c>
    </row>
    <row r="1036" spans="1:5" ht="14.25">
      <c r="A1036">
        <v>40913</v>
      </c>
      <c r="B1036" t="s">
        <v>13951</v>
      </c>
      <c r="C1036" t="s">
        <v>2027</v>
      </c>
      <c r="D1036" t="s">
        <v>2018</v>
      </c>
      <c r="E1036" s="371">
        <v>2828.89</v>
      </c>
    </row>
    <row r="1037" spans="1:5" ht="14.25">
      <c r="A1037">
        <v>1214</v>
      </c>
      <c r="B1037" t="s">
        <v>13952</v>
      </c>
      <c r="C1037" t="s">
        <v>2021</v>
      </c>
      <c r="D1037" t="s">
        <v>2018</v>
      </c>
      <c r="E1037" s="297">
        <v>22.54</v>
      </c>
    </row>
    <row r="1038" spans="1:5" ht="14.25">
      <c r="A1038">
        <v>40915</v>
      </c>
      <c r="B1038" t="s">
        <v>13953</v>
      </c>
      <c r="C1038" t="s">
        <v>2027</v>
      </c>
      <c r="D1038" t="s">
        <v>2018</v>
      </c>
      <c r="E1038" s="371">
        <v>3956.22</v>
      </c>
    </row>
    <row r="1039" spans="1:5" ht="14.25">
      <c r="A1039">
        <v>1213</v>
      </c>
      <c r="B1039" t="s">
        <v>13954</v>
      </c>
      <c r="C1039" t="s">
        <v>2021</v>
      </c>
      <c r="D1039" t="s">
        <v>2022</v>
      </c>
      <c r="E1039" s="297">
        <v>22.54</v>
      </c>
    </row>
    <row r="1040" spans="1:5" ht="14.25">
      <c r="A1040">
        <v>40914</v>
      </c>
      <c r="B1040" t="s">
        <v>13955</v>
      </c>
      <c r="C1040" t="s">
        <v>2027</v>
      </c>
      <c r="D1040" t="s">
        <v>2018</v>
      </c>
      <c r="E1040" s="371">
        <v>3956.22</v>
      </c>
    </row>
    <row r="1041" spans="1:5" ht="14.25">
      <c r="A1041">
        <v>5091</v>
      </c>
      <c r="B1041" t="s">
        <v>13956</v>
      </c>
      <c r="C1041" t="s">
        <v>2017</v>
      </c>
      <c r="D1041" t="s">
        <v>2018</v>
      </c>
      <c r="E1041" s="297">
        <v>19.02</v>
      </c>
    </row>
    <row r="1042" spans="1:5" ht="14.25">
      <c r="A1042">
        <v>14615</v>
      </c>
      <c r="B1042" t="s">
        <v>13957</v>
      </c>
      <c r="C1042" t="s">
        <v>2017</v>
      </c>
      <c r="D1042" t="s">
        <v>2020</v>
      </c>
      <c r="E1042" s="371">
        <v>3616.14</v>
      </c>
    </row>
    <row r="1043" spans="1:5" ht="14.25">
      <c r="A1043">
        <v>2711</v>
      </c>
      <c r="B1043" t="s">
        <v>13958</v>
      </c>
      <c r="C1043" t="s">
        <v>2017</v>
      </c>
      <c r="D1043" t="s">
        <v>2022</v>
      </c>
      <c r="E1043" s="297">
        <v>228.46</v>
      </c>
    </row>
    <row r="1044" spans="1:5" ht="14.25">
      <c r="A1044">
        <v>37727</v>
      </c>
      <c r="B1044" t="s">
        <v>13959</v>
      </c>
      <c r="C1044" t="s">
        <v>2017</v>
      </c>
      <c r="D1044" t="s">
        <v>2022</v>
      </c>
      <c r="E1044" s="371">
        <v>16500</v>
      </c>
    </row>
    <row r="1045" spans="1:5" ht="14.25">
      <c r="A1045">
        <v>37728</v>
      </c>
      <c r="B1045" t="s">
        <v>13960</v>
      </c>
      <c r="C1045" t="s">
        <v>2017</v>
      </c>
      <c r="D1045" t="s">
        <v>2018</v>
      </c>
      <c r="E1045" s="371">
        <v>22384.61</v>
      </c>
    </row>
    <row r="1046" spans="1:5" ht="14.25">
      <c r="A1046">
        <v>37729</v>
      </c>
      <c r="B1046" t="s">
        <v>13961</v>
      </c>
      <c r="C1046" t="s">
        <v>2017</v>
      </c>
      <c r="D1046" t="s">
        <v>2018</v>
      </c>
      <c r="E1046" s="371">
        <v>24230.76</v>
      </c>
    </row>
    <row r="1047" spans="1:5" ht="14.25">
      <c r="A1047">
        <v>37730</v>
      </c>
      <c r="B1047" t="s">
        <v>13962</v>
      </c>
      <c r="C1047" t="s">
        <v>2017</v>
      </c>
      <c r="D1047" t="s">
        <v>2018</v>
      </c>
      <c r="E1047" s="371">
        <v>26076.92</v>
      </c>
    </row>
    <row r="1048" spans="1:5" ht="14.25">
      <c r="A1048">
        <v>37731</v>
      </c>
      <c r="B1048" t="s">
        <v>13963</v>
      </c>
      <c r="C1048" t="s">
        <v>2017</v>
      </c>
      <c r="D1048" t="s">
        <v>2018</v>
      </c>
      <c r="E1048" s="371">
        <v>27923.07</v>
      </c>
    </row>
    <row r="1049" spans="1:5" ht="14.25">
      <c r="A1049">
        <v>37732</v>
      </c>
      <c r="B1049" t="s">
        <v>13964</v>
      </c>
      <c r="C1049" t="s">
        <v>2017</v>
      </c>
      <c r="D1049" t="s">
        <v>2018</v>
      </c>
      <c r="E1049" s="371">
        <v>31846.15</v>
      </c>
    </row>
    <row r="1050" spans="1:5" ht="14.25">
      <c r="A1050">
        <v>42256</v>
      </c>
      <c r="B1050" t="s">
        <v>13965</v>
      </c>
      <c r="C1050" t="s">
        <v>2024</v>
      </c>
      <c r="D1050" t="s">
        <v>2018</v>
      </c>
      <c r="E1050" s="297">
        <v>10.54</v>
      </c>
    </row>
    <row r="1051" spans="1:5" ht="14.25">
      <c r="A1051">
        <v>42250</v>
      </c>
      <c r="B1051" t="s">
        <v>13966</v>
      </c>
      <c r="C1051" t="s">
        <v>2031</v>
      </c>
      <c r="D1051" t="s">
        <v>2018</v>
      </c>
      <c r="E1051" s="371">
        <v>4742.8999999999996</v>
      </c>
    </row>
    <row r="1052" spans="1:5" ht="14.25">
      <c r="A1052">
        <v>4743</v>
      </c>
      <c r="B1052" t="s">
        <v>13967</v>
      </c>
      <c r="C1052" t="s">
        <v>2026</v>
      </c>
      <c r="D1052" t="s">
        <v>2018</v>
      </c>
      <c r="E1052" s="297">
        <v>81.22</v>
      </c>
    </row>
    <row r="1053" spans="1:5" ht="14.25">
      <c r="A1053">
        <v>4744</v>
      </c>
      <c r="B1053" t="s">
        <v>13968</v>
      </c>
      <c r="C1053" t="s">
        <v>2026</v>
      </c>
      <c r="D1053" t="s">
        <v>2018</v>
      </c>
      <c r="E1053" s="297">
        <v>129.96</v>
      </c>
    </row>
    <row r="1054" spans="1:5" ht="14.25">
      <c r="A1054">
        <v>4745</v>
      </c>
      <c r="B1054" t="s">
        <v>13969</v>
      </c>
      <c r="C1054" t="s">
        <v>2026</v>
      </c>
      <c r="D1054" t="s">
        <v>2018</v>
      </c>
      <c r="E1054" s="297">
        <v>155.87</v>
      </c>
    </row>
    <row r="1055" spans="1:5" ht="14.25">
      <c r="A1055">
        <v>36496</v>
      </c>
      <c r="B1055" t="s">
        <v>13970</v>
      </c>
      <c r="C1055" t="s">
        <v>2017</v>
      </c>
      <c r="D1055" t="s">
        <v>2020</v>
      </c>
      <c r="E1055" s="371">
        <v>9181.31</v>
      </c>
    </row>
    <row r="1056" spans="1:5" ht="14.25">
      <c r="A1056">
        <v>10630</v>
      </c>
      <c r="B1056" t="s">
        <v>13971</v>
      </c>
      <c r="C1056" t="s">
        <v>2017</v>
      </c>
      <c r="D1056" t="s">
        <v>2020</v>
      </c>
      <c r="E1056" s="371">
        <v>872588.17</v>
      </c>
    </row>
    <row r="1057" spans="1:5" ht="14.25">
      <c r="A1057">
        <v>37762</v>
      </c>
      <c r="B1057" t="s">
        <v>13972</v>
      </c>
      <c r="C1057" t="s">
        <v>2017</v>
      </c>
      <c r="D1057" t="s">
        <v>2020</v>
      </c>
      <c r="E1057" s="371">
        <v>748365.7</v>
      </c>
    </row>
    <row r="1058" spans="1:5" ht="14.25">
      <c r="A1058">
        <v>37763</v>
      </c>
      <c r="B1058" t="s">
        <v>13973</v>
      </c>
      <c r="C1058" t="s">
        <v>2017</v>
      </c>
      <c r="D1058" t="s">
        <v>2020</v>
      </c>
      <c r="E1058" s="371">
        <v>757455.04</v>
      </c>
    </row>
    <row r="1059" spans="1:5" ht="14.25">
      <c r="A1059">
        <v>41992</v>
      </c>
      <c r="B1059" t="s">
        <v>13974</v>
      </c>
      <c r="C1059" t="s">
        <v>2017</v>
      </c>
      <c r="D1059" t="s">
        <v>2020</v>
      </c>
      <c r="E1059" s="371">
        <v>861075</v>
      </c>
    </row>
    <row r="1060" spans="1:5" ht="14.25">
      <c r="A1060">
        <v>13215</v>
      </c>
      <c r="B1060" t="s">
        <v>13975</v>
      </c>
      <c r="C1060" t="s">
        <v>2017</v>
      </c>
      <c r="D1060" t="s">
        <v>2020</v>
      </c>
      <c r="E1060" s="371">
        <v>1055892.3500000001</v>
      </c>
    </row>
    <row r="1061" spans="1:5" ht="14.25">
      <c r="A1061">
        <v>4235</v>
      </c>
      <c r="B1061" t="s">
        <v>19881</v>
      </c>
      <c r="C1061" t="s">
        <v>2021</v>
      </c>
      <c r="D1061" t="s">
        <v>2018</v>
      </c>
      <c r="E1061" s="297">
        <v>14.19</v>
      </c>
    </row>
    <row r="1062" spans="1:5" ht="14.25">
      <c r="A1062">
        <v>40976</v>
      </c>
      <c r="B1062" t="s">
        <v>13976</v>
      </c>
      <c r="C1062" t="s">
        <v>2027</v>
      </c>
      <c r="D1062" t="s">
        <v>2018</v>
      </c>
      <c r="E1062" s="371">
        <v>2490.67</v>
      </c>
    </row>
    <row r="1063" spans="1:5" ht="14.25">
      <c r="A1063">
        <v>43091</v>
      </c>
      <c r="B1063" t="s">
        <v>13977</v>
      </c>
      <c r="C1063" t="s">
        <v>2017</v>
      </c>
      <c r="D1063" t="s">
        <v>2018</v>
      </c>
      <c r="E1063" s="371">
        <v>5338.5</v>
      </c>
    </row>
    <row r="1064" spans="1:5" ht="14.25">
      <c r="A1064">
        <v>43092</v>
      </c>
      <c r="B1064" t="s">
        <v>13978</v>
      </c>
      <c r="C1064" t="s">
        <v>2017</v>
      </c>
      <c r="D1064" t="s">
        <v>2018</v>
      </c>
      <c r="E1064" s="371">
        <v>7118.01</v>
      </c>
    </row>
    <row r="1065" spans="1:5" ht="14.25">
      <c r="A1065">
        <v>43089</v>
      </c>
      <c r="B1065" t="s">
        <v>13979</v>
      </c>
      <c r="C1065" t="s">
        <v>2017</v>
      </c>
      <c r="D1065" t="s">
        <v>2018</v>
      </c>
      <c r="E1065" s="371">
        <v>1240.51</v>
      </c>
    </row>
    <row r="1066" spans="1:5" ht="14.25">
      <c r="A1066">
        <v>43090</v>
      </c>
      <c r="B1066" t="s">
        <v>13980</v>
      </c>
      <c r="C1066" t="s">
        <v>2017</v>
      </c>
      <c r="D1066" t="s">
        <v>2018</v>
      </c>
      <c r="E1066" s="371">
        <v>2737.69</v>
      </c>
    </row>
    <row r="1067" spans="1:5" ht="14.25">
      <c r="A1067">
        <v>41967</v>
      </c>
      <c r="B1067" t="s">
        <v>13981</v>
      </c>
      <c r="C1067" t="s">
        <v>2025</v>
      </c>
      <c r="D1067" t="s">
        <v>2018</v>
      </c>
      <c r="E1067" s="297">
        <v>20.87</v>
      </c>
    </row>
    <row r="1068" spans="1:5" ht="14.25">
      <c r="A1068">
        <v>12760</v>
      </c>
      <c r="B1068" t="s">
        <v>13982</v>
      </c>
      <c r="C1068" t="s">
        <v>2019</v>
      </c>
      <c r="D1068" t="s">
        <v>2018</v>
      </c>
      <c r="E1068" s="371">
        <v>1569.46</v>
      </c>
    </row>
    <row r="1069" spans="1:5" ht="14.25">
      <c r="A1069">
        <v>12759</v>
      </c>
      <c r="B1069" t="s">
        <v>13983</v>
      </c>
      <c r="C1069" t="s">
        <v>2019</v>
      </c>
      <c r="D1069" t="s">
        <v>2018</v>
      </c>
      <c r="E1069" s="371">
        <v>1046.29</v>
      </c>
    </row>
    <row r="1070" spans="1:5" ht="14.25">
      <c r="A1070">
        <v>43105</v>
      </c>
      <c r="B1070" t="s">
        <v>13984</v>
      </c>
      <c r="C1070" t="s">
        <v>2024</v>
      </c>
      <c r="D1070" t="s">
        <v>2018</v>
      </c>
      <c r="E1070" s="297">
        <v>41.63</v>
      </c>
    </row>
    <row r="1071" spans="1:5" ht="14.25">
      <c r="A1071">
        <v>40424</v>
      </c>
      <c r="B1071" t="s">
        <v>13985</v>
      </c>
      <c r="C1071" t="s">
        <v>2024</v>
      </c>
      <c r="D1071" t="s">
        <v>2018</v>
      </c>
      <c r="E1071" s="297">
        <v>10.58</v>
      </c>
    </row>
    <row r="1072" spans="1:5" ht="14.25">
      <c r="A1072">
        <v>1325</v>
      </c>
      <c r="B1072" t="s">
        <v>13986</v>
      </c>
      <c r="C1072" t="s">
        <v>2024</v>
      </c>
      <c r="D1072" t="s">
        <v>2018</v>
      </c>
      <c r="E1072" s="297">
        <v>11.58</v>
      </c>
    </row>
    <row r="1073" spans="1:5" ht="14.25">
      <c r="A1073">
        <v>1327</v>
      </c>
      <c r="B1073" t="s">
        <v>13987</v>
      </c>
      <c r="C1073" t="s">
        <v>2024</v>
      </c>
      <c r="D1073" t="s">
        <v>2018</v>
      </c>
      <c r="E1073" s="297">
        <v>12.34</v>
      </c>
    </row>
    <row r="1074" spans="1:5" ht="14.25">
      <c r="A1074">
        <v>1328</v>
      </c>
      <c r="B1074" t="s">
        <v>13988</v>
      </c>
      <c r="C1074" t="s">
        <v>2024</v>
      </c>
      <c r="D1074" t="s">
        <v>2018</v>
      </c>
      <c r="E1074" s="297">
        <v>11.61</v>
      </c>
    </row>
    <row r="1075" spans="1:5" ht="14.25">
      <c r="A1075">
        <v>1321</v>
      </c>
      <c r="B1075" t="s">
        <v>13989</v>
      </c>
      <c r="C1075" t="s">
        <v>2024</v>
      </c>
      <c r="D1075" t="s">
        <v>2018</v>
      </c>
      <c r="E1075" s="297">
        <v>10.75</v>
      </c>
    </row>
    <row r="1076" spans="1:5" ht="14.25">
      <c r="A1076">
        <v>1318</v>
      </c>
      <c r="B1076" t="s">
        <v>13990</v>
      </c>
      <c r="C1076" t="s">
        <v>2024</v>
      </c>
      <c r="D1076" t="s">
        <v>2018</v>
      </c>
      <c r="E1076" s="297">
        <v>10.76</v>
      </c>
    </row>
    <row r="1077" spans="1:5" ht="14.25">
      <c r="A1077">
        <v>1322</v>
      </c>
      <c r="B1077" t="s">
        <v>13991</v>
      </c>
      <c r="C1077" t="s">
        <v>2024</v>
      </c>
      <c r="D1077" t="s">
        <v>2018</v>
      </c>
      <c r="E1077" s="297">
        <v>11.37</v>
      </c>
    </row>
    <row r="1078" spans="1:5" ht="14.25">
      <c r="A1078">
        <v>1323</v>
      </c>
      <c r="B1078" t="s">
        <v>13992</v>
      </c>
      <c r="C1078" t="s">
        <v>2024</v>
      </c>
      <c r="D1078" t="s">
        <v>2018</v>
      </c>
      <c r="E1078" s="297">
        <v>11.37</v>
      </c>
    </row>
    <row r="1079" spans="1:5" ht="14.25">
      <c r="A1079">
        <v>1319</v>
      </c>
      <c r="B1079" t="s">
        <v>13993</v>
      </c>
      <c r="C1079" t="s">
        <v>2024</v>
      </c>
      <c r="D1079" t="s">
        <v>2018</v>
      </c>
      <c r="E1079" s="297">
        <v>9.58</v>
      </c>
    </row>
    <row r="1080" spans="1:5" ht="14.25">
      <c r="A1080">
        <v>11026</v>
      </c>
      <c r="B1080" t="s">
        <v>13994</v>
      </c>
      <c r="C1080" t="s">
        <v>2024</v>
      </c>
      <c r="D1080" t="s">
        <v>2018</v>
      </c>
      <c r="E1080" s="297">
        <v>13.18</v>
      </c>
    </row>
    <row r="1081" spans="1:5" ht="14.25">
      <c r="A1081">
        <v>11027</v>
      </c>
      <c r="B1081" t="s">
        <v>13995</v>
      </c>
      <c r="C1081" t="s">
        <v>2024</v>
      </c>
      <c r="D1081" t="s">
        <v>2018</v>
      </c>
      <c r="E1081" s="297">
        <v>13.71</v>
      </c>
    </row>
    <row r="1082" spans="1:5" ht="14.25">
      <c r="A1082">
        <v>11046</v>
      </c>
      <c r="B1082" t="s">
        <v>13996</v>
      </c>
      <c r="C1082" t="s">
        <v>2024</v>
      </c>
      <c r="D1082" t="s">
        <v>2018</v>
      </c>
      <c r="E1082" s="297">
        <v>13.14</v>
      </c>
    </row>
    <row r="1083" spans="1:5" ht="14.25">
      <c r="A1083">
        <v>11047</v>
      </c>
      <c r="B1083" t="s">
        <v>13997</v>
      </c>
      <c r="C1083" t="s">
        <v>2024</v>
      </c>
      <c r="D1083" t="s">
        <v>2018</v>
      </c>
      <c r="E1083" s="297">
        <v>14.32</v>
      </c>
    </row>
    <row r="1084" spans="1:5" ht="14.25">
      <c r="A1084">
        <v>43668</v>
      </c>
      <c r="B1084" t="s">
        <v>13998</v>
      </c>
      <c r="C1084" t="s">
        <v>2024</v>
      </c>
      <c r="D1084" t="s">
        <v>2018</v>
      </c>
      <c r="E1084" s="297">
        <v>12.64</v>
      </c>
    </row>
    <row r="1085" spans="1:5" ht="14.25">
      <c r="A1085">
        <v>11049</v>
      </c>
      <c r="B1085" t="s">
        <v>13999</v>
      </c>
      <c r="C1085" t="s">
        <v>2024</v>
      </c>
      <c r="D1085" t="s">
        <v>2022</v>
      </c>
      <c r="E1085" s="297">
        <v>13.69</v>
      </c>
    </row>
    <row r="1086" spans="1:5" ht="14.25">
      <c r="A1086">
        <v>43106</v>
      </c>
      <c r="B1086" t="s">
        <v>14000</v>
      </c>
      <c r="C1086" t="s">
        <v>2024</v>
      </c>
      <c r="D1086" t="s">
        <v>2018</v>
      </c>
      <c r="E1086" s="297">
        <v>13.77</v>
      </c>
    </row>
    <row r="1087" spans="1:5" ht="14.25">
      <c r="A1087">
        <v>11051</v>
      </c>
      <c r="B1087" t="s">
        <v>14001</v>
      </c>
      <c r="C1087" t="s">
        <v>2024</v>
      </c>
      <c r="D1087" t="s">
        <v>2018</v>
      </c>
      <c r="E1087" s="297">
        <v>14.37</v>
      </c>
    </row>
    <row r="1088" spans="1:5" ht="14.25">
      <c r="A1088">
        <v>11061</v>
      </c>
      <c r="B1088" t="s">
        <v>14002</v>
      </c>
      <c r="C1088" t="s">
        <v>2024</v>
      </c>
      <c r="D1088" t="s">
        <v>2018</v>
      </c>
      <c r="E1088" s="297">
        <v>17.239999999999998</v>
      </c>
    </row>
    <row r="1089" spans="1:5" ht="14.25">
      <c r="A1089">
        <v>43667</v>
      </c>
      <c r="B1089" t="s">
        <v>14003</v>
      </c>
      <c r="C1089" t="s">
        <v>2024</v>
      </c>
      <c r="D1089" t="s">
        <v>2018</v>
      </c>
      <c r="E1089" s="297">
        <v>12.53</v>
      </c>
    </row>
    <row r="1090" spans="1:5" ht="14.25">
      <c r="A1090">
        <v>1333</v>
      </c>
      <c r="B1090" t="s">
        <v>14004</v>
      </c>
      <c r="C1090" t="s">
        <v>2024</v>
      </c>
      <c r="D1090" t="s">
        <v>2018</v>
      </c>
      <c r="E1090" s="297">
        <v>10.44</v>
      </c>
    </row>
    <row r="1091" spans="1:5" ht="14.25">
      <c r="A1091">
        <v>1330</v>
      </c>
      <c r="B1091" t="s">
        <v>14005</v>
      </c>
      <c r="C1091" t="s">
        <v>2024</v>
      </c>
      <c r="D1091" t="s">
        <v>2018</v>
      </c>
      <c r="E1091" s="297">
        <v>10.34</v>
      </c>
    </row>
    <row r="1092" spans="1:5" ht="14.25">
      <c r="A1092">
        <v>10957</v>
      </c>
      <c r="B1092" t="s">
        <v>14006</v>
      </c>
      <c r="C1092" t="s">
        <v>2024</v>
      </c>
      <c r="D1092" t="s">
        <v>2018</v>
      </c>
      <c r="E1092" s="297">
        <v>11.92</v>
      </c>
    </row>
    <row r="1093" spans="1:5" ht="14.25">
      <c r="A1093">
        <v>1332</v>
      </c>
      <c r="B1093" t="s">
        <v>14007</v>
      </c>
      <c r="C1093" t="s">
        <v>2024</v>
      </c>
      <c r="D1093" t="s">
        <v>2018</v>
      </c>
      <c r="E1093" s="297">
        <v>10.6</v>
      </c>
    </row>
    <row r="1094" spans="1:5" ht="14.25">
      <c r="A1094">
        <v>1334</v>
      </c>
      <c r="B1094" t="s">
        <v>14008</v>
      </c>
      <c r="C1094" t="s">
        <v>2024</v>
      </c>
      <c r="D1094" t="s">
        <v>2018</v>
      </c>
      <c r="E1094" s="297">
        <v>11.76</v>
      </c>
    </row>
    <row r="1095" spans="1:5" ht="14.25">
      <c r="A1095">
        <v>1335</v>
      </c>
      <c r="B1095" t="s">
        <v>14009</v>
      </c>
      <c r="C1095" t="s">
        <v>2024</v>
      </c>
      <c r="D1095" t="s">
        <v>2018</v>
      </c>
      <c r="E1095" s="297">
        <v>12.15</v>
      </c>
    </row>
    <row r="1096" spans="1:5" ht="14.25">
      <c r="A1096">
        <v>40425</v>
      </c>
      <c r="B1096" t="s">
        <v>14010</v>
      </c>
      <c r="C1096" t="s">
        <v>2024</v>
      </c>
      <c r="D1096" t="s">
        <v>2018</v>
      </c>
      <c r="E1096" s="297">
        <v>10.4</v>
      </c>
    </row>
    <row r="1097" spans="1:5" ht="14.25">
      <c r="A1097">
        <v>1337</v>
      </c>
      <c r="B1097" t="s">
        <v>14011</v>
      </c>
      <c r="C1097" t="s">
        <v>2024</v>
      </c>
      <c r="D1097" t="s">
        <v>2018</v>
      </c>
      <c r="E1097" s="297">
        <v>11.92</v>
      </c>
    </row>
    <row r="1098" spans="1:5" ht="14.25">
      <c r="A1098">
        <v>1338</v>
      </c>
      <c r="B1098" t="s">
        <v>19882</v>
      </c>
      <c r="C1098" t="s">
        <v>2019</v>
      </c>
      <c r="D1098" t="s">
        <v>2022</v>
      </c>
      <c r="E1098" s="297">
        <v>46.02</v>
      </c>
    </row>
    <row r="1099" spans="1:5" ht="14.25">
      <c r="A1099">
        <v>1340</v>
      </c>
      <c r="B1099" t="s">
        <v>19883</v>
      </c>
      <c r="C1099" t="s">
        <v>2019</v>
      </c>
      <c r="D1099" t="s">
        <v>2018</v>
      </c>
      <c r="E1099" s="297">
        <v>53.2</v>
      </c>
    </row>
    <row r="1100" spans="1:5" ht="14.25">
      <c r="A1100">
        <v>1341</v>
      </c>
      <c r="B1100" t="s">
        <v>19884</v>
      </c>
      <c r="C1100" t="s">
        <v>2019</v>
      </c>
      <c r="D1100" t="s">
        <v>2018</v>
      </c>
      <c r="E1100" s="297">
        <v>51.24</v>
      </c>
    </row>
    <row r="1101" spans="1:5" ht="14.25">
      <c r="A1101">
        <v>34659</v>
      </c>
      <c r="B1101" t="s">
        <v>14012</v>
      </c>
      <c r="C1101" t="s">
        <v>2019</v>
      </c>
      <c r="D1101" t="s">
        <v>2018</v>
      </c>
      <c r="E1101" s="297">
        <v>37.26</v>
      </c>
    </row>
    <row r="1102" spans="1:5" ht="14.25">
      <c r="A1102">
        <v>34514</v>
      </c>
      <c r="B1102" t="s">
        <v>14013</v>
      </c>
      <c r="C1102" t="s">
        <v>2019</v>
      </c>
      <c r="D1102" t="s">
        <v>2022</v>
      </c>
      <c r="E1102" s="297">
        <v>41.27</v>
      </c>
    </row>
    <row r="1103" spans="1:5" ht="14.25">
      <c r="A1103">
        <v>34660</v>
      </c>
      <c r="B1103" t="s">
        <v>14014</v>
      </c>
      <c r="C1103" t="s">
        <v>2019</v>
      </c>
      <c r="D1103" t="s">
        <v>2018</v>
      </c>
      <c r="E1103" s="297">
        <v>52.37</v>
      </c>
    </row>
    <row r="1104" spans="1:5" ht="14.25">
      <c r="A1104">
        <v>34661</v>
      </c>
      <c r="B1104" t="s">
        <v>14015</v>
      </c>
      <c r="C1104" t="s">
        <v>2019</v>
      </c>
      <c r="D1104" t="s">
        <v>2018</v>
      </c>
      <c r="E1104" s="297">
        <v>75.22</v>
      </c>
    </row>
    <row r="1105" spans="1:5" ht="14.25">
      <c r="A1105">
        <v>34667</v>
      </c>
      <c r="B1105" t="s">
        <v>14016</v>
      </c>
      <c r="C1105" t="s">
        <v>2019</v>
      </c>
      <c r="D1105" t="s">
        <v>2018</v>
      </c>
      <c r="E1105" s="297">
        <v>27.24</v>
      </c>
    </row>
    <row r="1106" spans="1:5" ht="14.25">
      <c r="A1106">
        <v>34668</v>
      </c>
      <c r="B1106" t="s">
        <v>14017</v>
      </c>
      <c r="C1106" t="s">
        <v>2019</v>
      </c>
      <c r="D1106" t="s">
        <v>2018</v>
      </c>
      <c r="E1106" s="297">
        <v>35.6</v>
      </c>
    </row>
    <row r="1107" spans="1:5" ht="14.25">
      <c r="A1107">
        <v>34741</v>
      </c>
      <c r="B1107" t="s">
        <v>14018</v>
      </c>
      <c r="C1107" t="s">
        <v>2019</v>
      </c>
      <c r="D1107" t="s">
        <v>2018</v>
      </c>
      <c r="E1107" s="297">
        <v>39.17</v>
      </c>
    </row>
    <row r="1108" spans="1:5" ht="14.25">
      <c r="A1108">
        <v>34664</v>
      </c>
      <c r="B1108" t="s">
        <v>14019</v>
      </c>
      <c r="C1108" t="s">
        <v>2019</v>
      </c>
      <c r="D1108" t="s">
        <v>2018</v>
      </c>
      <c r="E1108" s="297">
        <v>42.74</v>
      </c>
    </row>
    <row r="1109" spans="1:5" ht="14.25">
      <c r="A1109">
        <v>34665</v>
      </c>
      <c r="B1109" t="s">
        <v>14020</v>
      </c>
      <c r="C1109" t="s">
        <v>2019</v>
      </c>
      <c r="D1109" t="s">
        <v>2018</v>
      </c>
      <c r="E1109" s="297">
        <v>53.06</v>
      </c>
    </row>
    <row r="1110" spans="1:5" ht="14.25">
      <c r="A1110">
        <v>34666</v>
      </c>
      <c r="B1110" t="s">
        <v>14021</v>
      </c>
      <c r="C1110" t="s">
        <v>2019</v>
      </c>
      <c r="D1110" t="s">
        <v>2018</v>
      </c>
      <c r="E1110" s="297">
        <v>80.14</v>
      </c>
    </row>
    <row r="1111" spans="1:5" ht="14.25">
      <c r="A1111">
        <v>34669</v>
      </c>
      <c r="B1111" t="s">
        <v>14022</v>
      </c>
      <c r="C1111" t="s">
        <v>2019</v>
      </c>
      <c r="D1111" t="s">
        <v>2018</v>
      </c>
      <c r="E1111" s="297">
        <v>29.38</v>
      </c>
    </row>
    <row r="1112" spans="1:5" ht="14.25">
      <c r="A1112">
        <v>34670</v>
      </c>
      <c r="B1112" t="s">
        <v>14023</v>
      </c>
      <c r="C1112" t="s">
        <v>2019</v>
      </c>
      <c r="D1112" t="s">
        <v>2018</v>
      </c>
      <c r="E1112" s="297">
        <v>35.94</v>
      </c>
    </row>
    <row r="1113" spans="1:5" ht="14.25">
      <c r="A1113">
        <v>34671</v>
      </c>
      <c r="B1113" t="s">
        <v>14024</v>
      </c>
      <c r="C1113" t="s">
        <v>2019</v>
      </c>
      <c r="D1113" t="s">
        <v>2018</v>
      </c>
      <c r="E1113" s="297">
        <v>30</v>
      </c>
    </row>
    <row r="1114" spans="1:5" ht="14.25">
      <c r="A1114">
        <v>34672</v>
      </c>
      <c r="B1114" t="s">
        <v>14025</v>
      </c>
      <c r="C1114" t="s">
        <v>2019</v>
      </c>
      <c r="D1114" t="s">
        <v>2018</v>
      </c>
      <c r="E1114" s="297">
        <v>31.63</v>
      </c>
    </row>
    <row r="1115" spans="1:5" ht="14.25">
      <c r="A1115">
        <v>34673</v>
      </c>
      <c r="B1115" t="s">
        <v>14026</v>
      </c>
      <c r="C1115" t="s">
        <v>2019</v>
      </c>
      <c r="D1115" t="s">
        <v>2018</v>
      </c>
      <c r="E1115" s="297">
        <v>38.6</v>
      </c>
    </row>
    <row r="1116" spans="1:5" ht="14.25">
      <c r="A1116">
        <v>34674</v>
      </c>
      <c r="B1116" t="s">
        <v>14027</v>
      </c>
      <c r="C1116" t="s">
        <v>2019</v>
      </c>
      <c r="D1116" t="s">
        <v>2018</v>
      </c>
      <c r="E1116" s="297">
        <v>51.32</v>
      </c>
    </row>
    <row r="1117" spans="1:5" ht="14.25">
      <c r="A1117">
        <v>34675</v>
      </c>
      <c r="B1117" t="s">
        <v>14028</v>
      </c>
      <c r="C1117" t="s">
        <v>2019</v>
      </c>
      <c r="D1117" t="s">
        <v>2018</v>
      </c>
      <c r="E1117" s="297">
        <v>62.57</v>
      </c>
    </row>
    <row r="1118" spans="1:5" ht="14.25">
      <c r="A1118">
        <v>34676</v>
      </c>
      <c r="B1118" t="s">
        <v>14029</v>
      </c>
      <c r="C1118" t="s">
        <v>2019</v>
      </c>
      <c r="D1118" t="s">
        <v>2018</v>
      </c>
      <c r="E1118" s="297">
        <v>18.010000000000002</v>
      </c>
    </row>
    <row r="1119" spans="1:5" ht="14.25">
      <c r="A1119">
        <v>34677</v>
      </c>
      <c r="B1119" t="s">
        <v>14030</v>
      </c>
      <c r="C1119" t="s">
        <v>2019</v>
      </c>
      <c r="D1119" t="s">
        <v>2018</v>
      </c>
      <c r="E1119" s="297">
        <v>24.22</v>
      </c>
    </row>
    <row r="1120" spans="1:5" ht="14.25">
      <c r="A1120">
        <v>43126</v>
      </c>
      <c r="B1120" t="s">
        <v>14031</v>
      </c>
      <c r="C1120" t="s">
        <v>2019</v>
      </c>
      <c r="D1120" t="s">
        <v>2020</v>
      </c>
      <c r="E1120" s="297">
        <v>112.54</v>
      </c>
    </row>
    <row r="1121" spans="1:5" ht="14.25">
      <c r="A1121">
        <v>43124</v>
      </c>
      <c r="B1121" t="s">
        <v>14032</v>
      </c>
      <c r="C1121" t="s">
        <v>2019</v>
      </c>
      <c r="D1121" t="s">
        <v>2020</v>
      </c>
      <c r="E1121" s="297">
        <v>131.41</v>
      </c>
    </row>
    <row r="1122" spans="1:5" ht="14.25">
      <c r="A1122">
        <v>43125</v>
      </c>
      <c r="B1122" t="s">
        <v>14033</v>
      </c>
      <c r="C1122" t="s">
        <v>2019</v>
      </c>
      <c r="D1122" t="s">
        <v>2020</v>
      </c>
      <c r="E1122" s="297">
        <v>170.43</v>
      </c>
    </row>
    <row r="1123" spans="1:5" ht="14.25">
      <c r="A1123">
        <v>40623</v>
      </c>
      <c r="B1123" t="s">
        <v>14034</v>
      </c>
      <c r="C1123" t="s">
        <v>2028</v>
      </c>
      <c r="D1123" t="s">
        <v>2018</v>
      </c>
      <c r="E1123" s="297">
        <v>116.12</v>
      </c>
    </row>
    <row r="1124" spans="1:5" ht="14.25">
      <c r="A1124">
        <v>43701</v>
      </c>
      <c r="B1124" t="s">
        <v>14035</v>
      </c>
      <c r="C1124" t="s">
        <v>2024</v>
      </c>
      <c r="D1124" t="s">
        <v>2020</v>
      </c>
      <c r="E1124" s="297">
        <v>35</v>
      </c>
    </row>
    <row r="1125" spans="1:5" ht="14.25">
      <c r="A1125">
        <v>1345</v>
      </c>
      <c r="B1125" t="s">
        <v>14036</v>
      </c>
      <c r="C1125" t="s">
        <v>2019</v>
      </c>
      <c r="D1125" t="s">
        <v>2018</v>
      </c>
      <c r="E1125" s="297">
        <v>101.82</v>
      </c>
    </row>
    <row r="1126" spans="1:5" ht="14.25">
      <c r="A1126">
        <v>1346</v>
      </c>
      <c r="B1126" t="s">
        <v>14037</v>
      </c>
      <c r="C1126" t="s">
        <v>2019</v>
      </c>
      <c r="D1126" t="s">
        <v>2018</v>
      </c>
      <c r="E1126" s="297">
        <v>59.22</v>
      </c>
    </row>
    <row r="1127" spans="1:5" ht="14.25">
      <c r="A1127">
        <v>1347</v>
      </c>
      <c r="B1127" t="s">
        <v>14038</v>
      </c>
      <c r="C1127" t="s">
        <v>2019</v>
      </c>
      <c r="D1127" t="s">
        <v>2018</v>
      </c>
      <c r="E1127" s="297">
        <v>73.38</v>
      </c>
    </row>
    <row r="1128" spans="1:5" ht="14.25">
      <c r="A1128">
        <v>43678</v>
      </c>
      <c r="B1128" t="s">
        <v>14039</v>
      </c>
      <c r="C1128" t="s">
        <v>2019</v>
      </c>
      <c r="D1128" t="s">
        <v>2018</v>
      </c>
      <c r="E1128" s="297">
        <v>85.12</v>
      </c>
    </row>
    <row r="1129" spans="1:5" ht="14.25">
      <c r="A1129">
        <v>43680</v>
      </c>
      <c r="B1129" t="s">
        <v>14040</v>
      </c>
      <c r="C1129" t="s">
        <v>2019</v>
      </c>
      <c r="D1129" t="s">
        <v>2018</v>
      </c>
      <c r="E1129" s="297">
        <v>122.63</v>
      </c>
    </row>
    <row r="1130" spans="1:5" ht="14.25">
      <c r="A1130">
        <v>43679</v>
      </c>
      <c r="B1130" t="s">
        <v>14041</v>
      </c>
      <c r="C1130" t="s">
        <v>2019</v>
      </c>
      <c r="D1130" t="s">
        <v>2018</v>
      </c>
      <c r="E1130" s="297">
        <v>43.03</v>
      </c>
    </row>
    <row r="1131" spans="1:5" ht="14.25">
      <c r="A1131">
        <v>1355</v>
      </c>
      <c r="B1131" t="s">
        <v>14042</v>
      </c>
      <c r="C1131" t="s">
        <v>2019</v>
      </c>
      <c r="D1131" t="s">
        <v>2018</v>
      </c>
      <c r="E1131" s="297">
        <v>48.97</v>
      </c>
    </row>
    <row r="1132" spans="1:5" ht="14.25">
      <c r="A1132">
        <v>1358</v>
      </c>
      <c r="B1132" t="s">
        <v>14043</v>
      </c>
      <c r="C1132" t="s">
        <v>2019</v>
      </c>
      <c r="D1132" t="s">
        <v>2018</v>
      </c>
      <c r="E1132" s="297">
        <v>60.12</v>
      </c>
    </row>
    <row r="1133" spans="1:5" ht="14.25">
      <c r="A1133">
        <v>43681</v>
      </c>
      <c r="B1133" t="s">
        <v>14044</v>
      </c>
      <c r="C1133" t="s">
        <v>2019</v>
      </c>
      <c r="D1133" t="s">
        <v>2022</v>
      </c>
      <c r="E1133" s="297">
        <v>37.880000000000003</v>
      </c>
    </row>
    <row r="1134" spans="1:5" ht="14.25">
      <c r="A1134">
        <v>43677</v>
      </c>
      <c r="B1134" t="s">
        <v>14045</v>
      </c>
      <c r="C1134" t="s">
        <v>2019</v>
      </c>
      <c r="D1134" t="s">
        <v>2018</v>
      </c>
      <c r="E1134" s="297">
        <v>74.59</v>
      </c>
    </row>
    <row r="1135" spans="1:5" ht="14.25">
      <c r="A1135">
        <v>43682</v>
      </c>
      <c r="B1135" t="s">
        <v>14046</v>
      </c>
      <c r="C1135" t="s">
        <v>2019</v>
      </c>
      <c r="D1135" t="s">
        <v>2018</v>
      </c>
      <c r="E1135" s="297">
        <v>22.87</v>
      </c>
    </row>
    <row r="1136" spans="1:5" ht="14.25">
      <c r="A1136">
        <v>20971</v>
      </c>
      <c r="B1136" t="s">
        <v>14047</v>
      </c>
      <c r="C1136" t="s">
        <v>2017</v>
      </c>
      <c r="D1136" t="s">
        <v>2018</v>
      </c>
      <c r="E1136" s="297">
        <v>18.09</v>
      </c>
    </row>
    <row r="1137" spans="1:5" ht="14.25">
      <c r="A1137">
        <v>39746</v>
      </c>
      <c r="B1137" t="s">
        <v>19885</v>
      </c>
      <c r="C1137" t="s">
        <v>2017</v>
      </c>
      <c r="D1137" t="s">
        <v>2020</v>
      </c>
      <c r="E1137" s="297">
        <v>91.79</v>
      </c>
    </row>
    <row r="1138" spans="1:5" ht="14.25">
      <c r="A1138">
        <v>13279</v>
      </c>
      <c r="B1138" t="s">
        <v>14048</v>
      </c>
      <c r="C1138" t="s">
        <v>2024</v>
      </c>
      <c r="D1138" t="s">
        <v>2020</v>
      </c>
      <c r="E1138" s="297">
        <v>23.24</v>
      </c>
    </row>
    <row r="1139" spans="1:5" ht="14.25">
      <c r="A1139">
        <v>11977</v>
      </c>
      <c r="B1139" t="s">
        <v>14049</v>
      </c>
      <c r="C1139" t="s">
        <v>2017</v>
      </c>
      <c r="D1139" t="s">
        <v>2020</v>
      </c>
      <c r="E1139" s="297">
        <v>12.04</v>
      </c>
    </row>
    <row r="1140" spans="1:5" ht="14.25">
      <c r="A1140">
        <v>11975</v>
      </c>
      <c r="B1140" t="s">
        <v>14050</v>
      </c>
      <c r="C1140" t="s">
        <v>2017</v>
      </c>
      <c r="D1140" t="s">
        <v>2020</v>
      </c>
      <c r="E1140" s="297">
        <v>26.39</v>
      </c>
    </row>
    <row r="1141" spans="1:5" ht="14.25">
      <c r="A1141">
        <v>11976</v>
      </c>
      <c r="B1141" t="s">
        <v>14051</v>
      </c>
      <c r="C1141" t="s">
        <v>2017</v>
      </c>
      <c r="D1141" t="s">
        <v>2020</v>
      </c>
      <c r="E1141" s="297">
        <v>1.35</v>
      </c>
    </row>
    <row r="1142" spans="1:5" ht="14.25">
      <c r="A1142">
        <v>1368</v>
      </c>
      <c r="B1142" t="s">
        <v>14052</v>
      </c>
      <c r="C1142" t="s">
        <v>2017</v>
      </c>
      <c r="D1142" t="s">
        <v>2022</v>
      </c>
      <c r="E1142" s="297">
        <v>73.55</v>
      </c>
    </row>
    <row r="1143" spans="1:5" ht="14.25">
      <c r="A1143">
        <v>1367</v>
      </c>
      <c r="B1143" t="s">
        <v>14053</v>
      </c>
      <c r="C1143" t="s">
        <v>2017</v>
      </c>
      <c r="D1143" t="s">
        <v>2018</v>
      </c>
      <c r="E1143" s="297">
        <v>237.91</v>
      </c>
    </row>
    <row r="1144" spans="1:5" ht="14.25">
      <c r="A1144">
        <v>1380</v>
      </c>
      <c r="B1144" t="s">
        <v>19886</v>
      </c>
      <c r="C1144" t="s">
        <v>2024</v>
      </c>
      <c r="D1144" t="s">
        <v>2018</v>
      </c>
      <c r="E1144" s="297">
        <v>4.6100000000000003</v>
      </c>
    </row>
    <row r="1145" spans="1:5" ht="14.25">
      <c r="A1145">
        <v>1375</v>
      </c>
      <c r="B1145" t="s">
        <v>14054</v>
      </c>
      <c r="C1145" t="s">
        <v>2024</v>
      </c>
      <c r="D1145" t="s">
        <v>2018</v>
      </c>
      <c r="E1145" s="297">
        <v>15.83</v>
      </c>
    </row>
    <row r="1146" spans="1:5" ht="14.25">
      <c r="A1146">
        <v>1379</v>
      </c>
      <c r="B1146" t="s">
        <v>14055</v>
      </c>
      <c r="C1146" t="s">
        <v>2024</v>
      </c>
      <c r="D1146" t="s">
        <v>2022</v>
      </c>
      <c r="E1146" s="297">
        <v>0.69</v>
      </c>
    </row>
    <row r="1147" spans="1:5" ht="14.25">
      <c r="A1147">
        <v>13284</v>
      </c>
      <c r="B1147" t="s">
        <v>14056</v>
      </c>
      <c r="C1147" t="s">
        <v>2024</v>
      </c>
      <c r="D1147" t="s">
        <v>2018</v>
      </c>
      <c r="E1147" s="297">
        <v>0.62</v>
      </c>
    </row>
    <row r="1148" spans="1:5" ht="14.25">
      <c r="A1148">
        <v>44528</v>
      </c>
      <c r="B1148" t="s">
        <v>19887</v>
      </c>
      <c r="C1148" t="s">
        <v>2024</v>
      </c>
      <c r="D1148" t="s">
        <v>2018</v>
      </c>
      <c r="E1148" s="297">
        <v>3.67</v>
      </c>
    </row>
    <row r="1149" spans="1:5" ht="14.25">
      <c r="A1149">
        <v>34753</v>
      </c>
      <c r="B1149" t="s">
        <v>14057</v>
      </c>
      <c r="C1149" t="s">
        <v>2024</v>
      </c>
      <c r="D1149" t="s">
        <v>2018</v>
      </c>
      <c r="E1149" s="297">
        <v>0.67</v>
      </c>
    </row>
    <row r="1150" spans="1:5" ht="14.25">
      <c r="A1150">
        <v>420</v>
      </c>
      <c r="B1150" t="s">
        <v>14058</v>
      </c>
      <c r="C1150" t="s">
        <v>2017</v>
      </c>
      <c r="D1150" t="s">
        <v>2018</v>
      </c>
      <c r="E1150" s="297">
        <v>38.99</v>
      </c>
    </row>
    <row r="1151" spans="1:5" ht="14.25">
      <c r="A1151">
        <v>12327</v>
      </c>
      <c r="B1151" t="s">
        <v>14059</v>
      </c>
      <c r="C1151" t="s">
        <v>2017</v>
      </c>
      <c r="D1151" t="s">
        <v>2018</v>
      </c>
      <c r="E1151" s="297">
        <v>46.45</v>
      </c>
    </row>
    <row r="1152" spans="1:5" ht="14.25">
      <c r="A1152">
        <v>36148</v>
      </c>
      <c r="B1152" t="s">
        <v>14060</v>
      </c>
      <c r="C1152" t="s">
        <v>2017</v>
      </c>
      <c r="D1152" t="s">
        <v>2018</v>
      </c>
      <c r="E1152" s="297">
        <v>72.67</v>
      </c>
    </row>
    <row r="1153" spans="1:5" ht="14.25">
      <c r="A1153">
        <v>12329</v>
      </c>
      <c r="B1153" t="s">
        <v>14061</v>
      </c>
      <c r="C1153" t="s">
        <v>2024</v>
      </c>
      <c r="D1153" t="s">
        <v>2018</v>
      </c>
      <c r="E1153" s="297">
        <v>113.37</v>
      </c>
    </row>
    <row r="1154" spans="1:5" ht="14.25">
      <c r="A1154">
        <v>1339</v>
      </c>
      <c r="B1154" t="s">
        <v>14062</v>
      </c>
      <c r="C1154" t="s">
        <v>2024</v>
      </c>
      <c r="D1154" t="s">
        <v>2018</v>
      </c>
      <c r="E1154" s="297">
        <v>46.14</v>
      </c>
    </row>
    <row r="1155" spans="1:5" ht="14.25">
      <c r="A1155">
        <v>44396</v>
      </c>
      <c r="B1155" t="s">
        <v>14063</v>
      </c>
      <c r="C1155" t="s">
        <v>2024</v>
      </c>
      <c r="D1155" t="s">
        <v>2018</v>
      </c>
      <c r="E1155" s="297">
        <v>49.8</v>
      </c>
    </row>
    <row r="1156" spans="1:5" ht="14.25">
      <c r="A1156">
        <v>44327</v>
      </c>
      <c r="B1156" t="s">
        <v>14064</v>
      </c>
      <c r="C1156" t="s">
        <v>2025</v>
      </c>
      <c r="D1156" t="s">
        <v>2018</v>
      </c>
      <c r="E1156" s="297">
        <v>169.38</v>
      </c>
    </row>
    <row r="1157" spans="1:5" ht="14.25">
      <c r="A1157">
        <v>37418</v>
      </c>
      <c r="B1157" t="s">
        <v>14065</v>
      </c>
      <c r="C1157" t="s">
        <v>2017</v>
      </c>
      <c r="D1157" t="s">
        <v>2020</v>
      </c>
      <c r="E1157" s="297">
        <v>16.71</v>
      </c>
    </row>
    <row r="1158" spans="1:5" ht="14.25">
      <c r="A1158">
        <v>37419</v>
      </c>
      <c r="B1158" t="s">
        <v>14066</v>
      </c>
      <c r="C1158" t="s">
        <v>2017</v>
      </c>
      <c r="D1158" t="s">
        <v>2020</v>
      </c>
      <c r="E1158" s="297">
        <v>17.16</v>
      </c>
    </row>
    <row r="1159" spans="1:5" ht="14.25">
      <c r="A1159">
        <v>1427</v>
      </c>
      <c r="B1159" t="s">
        <v>14067</v>
      </c>
      <c r="C1159" t="s">
        <v>2017</v>
      </c>
      <c r="D1159" t="s">
        <v>2020</v>
      </c>
      <c r="E1159" s="297">
        <v>15.68</v>
      </c>
    </row>
    <row r="1160" spans="1:5" ht="14.25">
      <c r="A1160">
        <v>1402</v>
      </c>
      <c r="B1160" t="s">
        <v>14068</v>
      </c>
      <c r="C1160" t="s">
        <v>2017</v>
      </c>
      <c r="D1160" t="s">
        <v>2020</v>
      </c>
      <c r="E1160" s="297">
        <v>5.42</v>
      </c>
    </row>
    <row r="1161" spans="1:5" ht="14.25">
      <c r="A1161">
        <v>1420</v>
      </c>
      <c r="B1161" t="s">
        <v>14069</v>
      </c>
      <c r="C1161" t="s">
        <v>2017</v>
      </c>
      <c r="D1161" t="s">
        <v>2020</v>
      </c>
      <c r="E1161" s="297">
        <v>6.97</v>
      </c>
    </row>
    <row r="1162" spans="1:5" ht="14.25">
      <c r="A1162">
        <v>1419</v>
      </c>
      <c r="B1162" t="s">
        <v>14070</v>
      </c>
      <c r="C1162" t="s">
        <v>2017</v>
      </c>
      <c r="D1162" t="s">
        <v>2020</v>
      </c>
      <c r="E1162" s="297">
        <v>8.42</v>
      </c>
    </row>
    <row r="1163" spans="1:5" ht="14.25">
      <c r="A1163">
        <v>1414</v>
      </c>
      <c r="B1163" t="s">
        <v>14071</v>
      </c>
      <c r="C1163" t="s">
        <v>2017</v>
      </c>
      <c r="D1163" t="s">
        <v>2020</v>
      </c>
      <c r="E1163" s="297">
        <v>8.24</v>
      </c>
    </row>
    <row r="1164" spans="1:5" ht="14.25">
      <c r="A1164">
        <v>1413</v>
      </c>
      <c r="B1164" t="s">
        <v>14072</v>
      </c>
      <c r="C1164" t="s">
        <v>2017</v>
      </c>
      <c r="D1164" t="s">
        <v>2020</v>
      </c>
      <c r="E1164" s="297">
        <v>12.18</v>
      </c>
    </row>
    <row r="1165" spans="1:5" ht="14.25">
      <c r="A1165">
        <v>1412</v>
      </c>
      <c r="B1165" t="s">
        <v>14073</v>
      </c>
      <c r="C1165" t="s">
        <v>2017</v>
      </c>
      <c r="D1165" t="s">
        <v>2020</v>
      </c>
      <c r="E1165" s="297">
        <v>10.32</v>
      </c>
    </row>
    <row r="1166" spans="1:5" ht="14.25">
      <c r="A1166">
        <v>1406</v>
      </c>
      <c r="B1166" t="s">
        <v>14074</v>
      </c>
      <c r="C1166" t="s">
        <v>2017</v>
      </c>
      <c r="D1166" t="s">
        <v>2020</v>
      </c>
      <c r="E1166" s="297">
        <v>12.45</v>
      </c>
    </row>
    <row r="1167" spans="1:5" ht="14.25">
      <c r="A1167">
        <v>11281</v>
      </c>
      <c r="B1167" t="s">
        <v>19888</v>
      </c>
      <c r="C1167" t="s">
        <v>2017</v>
      </c>
      <c r="D1167" t="s">
        <v>2020</v>
      </c>
      <c r="E1167" s="371">
        <v>10919.45</v>
      </c>
    </row>
    <row r="1168" spans="1:5" ht="14.25">
      <c r="A1168">
        <v>1442</v>
      </c>
      <c r="B1168" t="s">
        <v>19889</v>
      </c>
      <c r="C1168" t="s">
        <v>2017</v>
      </c>
      <c r="D1168" t="s">
        <v>2020</v>
      </c>
      <c r="E1168" s="371">
        <v>9166.7900000000009</v>
      </c>
    </row>
    <row r="1169" spans="1:5" ht="14.25">
      <c r="A1169">
        <v>13457</v>
      </c>
      <c r="B1169" t="s">
        <v>19890</v>
      </c>
      <c r="C1169" t="s">
        <v>2017</v>
      </c>
      <c r="D1169" t="s">
        <v>2020</v>
      </c>
      <c r="E1169" s="371">
        <v>7912.64</v>
      </c>
    </row>
    <row r="1170" spans="1:5" ht="14.25">
      <c r="A1170">
        <v>40699</v>
      </c>
      <c r="B1170" t="s">
        <v>19891</v>
      </c>
      <c r="C1170" t="s">
        <v>2017</v>
      </c>
      <c r="D1170" t="s">
        <v>2020</v>
      </c>
      <c r="E1170" s="371">
        <v>6116.77</v>
      </c>
    </row>
    <row r="1171" spans="1:5" ht="14.25">
      <c r="A1171">
        <v>40701</v>
      </c>
      <c r="B1171" t="s">
        <v>19892</v>
      </c>
      <c r="C1171" t="s">
        <v>2017</v>
      </c>
      <c r="D1171" t="s">
        <v>2020</v>
      </c>
      <c r="E1171" s="371">
        <v>108152.95</v>
      </c>
    </row>
    <row r="1172" spans="1:5" ht="14.25">
      <c r="A1172">
        <v>40700</v>
      </c>
      <c r="B1172" t="s">
        <v>19893</v>
      </c>
      <c r="C1172" t="s">
        <v>2017</v>
      </c>
      <c r="D1172" t="s">
        <v>2020</v>
      </c>
      <c r="E1172" s="371">
        <v>14239.05</v>
      </c>
    </row>
    <row r="1173" spans="1:5" ht="14.25">
      <c r="A1173">
        <v>13458</v>
      </c>
      <c r="B1173" t="s">
        <v>14075</v>
      </c>
      <c r="C1173" t="s">
        <v>2017</v>
      </c>
      <c r="D1173" t="s">
        <v>2020</v>
      </c>
      <c r="E1173" s="371">
        <v>13530.62</v>
      </c>
    </row>
    <row r="1174" spans="1:5" ht="14.25">
      <c r="A1174">
        <v>11134</v>
      </c>
      <c r="B1174" t="s">
        <v>14076</v>
      </c>
      <c r="C1174" t="s">
        <v>2019</v>
      </c>
      <c r="D1174" t="s">
        <v>2018</v>
      </c>
      <c r="E1174" s="297">
        <v>84.37</v>
      </c>
    </row>
    <row r="1175" spans="1:5" ht="14.25">
      <c r="A1175">
        <v>11135</v>
      </c>
      <c r="B1175" t="s">
        <v>14077</v>
      </c>
      <c r="C1175" t="s">
        <v>2019</v>
      </c>
      <c r="D1175" t="s">
        <v>2018</v>
      </c>
      <c r="E1175" s="297">
        <v>91.09</v>
      </c>
    </row>
    <row r="1176" spans="1:5" ht="14.25">
      <c r="A1176">
        <v>11136</v>
      </c>
      <c r="B1176" t="s">
        <v>14078</v>
      </c>
      <c r="C1176" t="s">
        <v>2019</v>
      </c>
      <c r="D1176" t="s">
        <v>2018</v>
      </c>
      <c r="E1176" s="297">
        <v>104.3</v>
      </c>
    </row>
    <row r="1177" spans="1:5" ht="14.25">
      <c r="A1177">
        <v>34743</v>
      </c>
      <c r="B1177" t="s">
        <v>14079</v>
      </c>
      <c r="C1177" t="s">
        <v>2019</v>
      </c>
      <c r="D1177" t="s">
        <v>2018</v>
      </c>
      <c r="E1177" s="297">
        <v>125.85</v>
      </c>
    </row>
    <row r="1178" spans="1:5" ht="14.25">
      <c r="A1178">
        <v>11137</v>
      </c>
      <c r="B1178" t="s">
        <v>14080</v>
      </c>
      <c r="C1178" t="s">
        <v>2019</v>
      </c>
      <c r="D1178" t="s">
        <v>2018</v>
      </c>
      <c r="E1178" s="297">
        <v>142.94</v>
      </c>
    </row>
    <row r="1179" spans="1:5" ht="14.25">
      <c r="A1179">
        <v>34745</v>
      </c>
      <c r="B1179" t="s">
        <v>14081</v>
      </c>
      <c r="C1179" t="s">
        <v>2019</v>
      </c>
      <c r="D1179" t="s">
        <v>2018</v>
      </c>
      <c r="E1179" s="297">
        <v>169.98</v>
      </c>
    </row>
    <row r="1180" spans="1:5" ht="14.25">
      <c r="A1180">
        <v>34746</v>
      </c>
      <c r="B1180" t="s">
        <v>14082</v>
      </c>
      <c r="C1180" t="s">
        <v>2019</v>
      </c>
      <c r="D1180" t="s">
        <v>2018</v>
      </c>
      <c r="E1180" s="297">
        <v>46.35</v>
      </c>
    </row>
    <row r="1181" spans="1:5" ht="14.25">
      <c r="A1181">
        <v>1360</v>
      </c>
      <c r="B1181" t="s">
        <v>14083</v>
      </c>
      <c r="C1181" t="s">
        <v>2019</v>
      </c>
      <c r="D1181" t="s">
        <v>2018</v>
      </c>
      <c r="E1181" s="297">
        <v>54.08</v>
      </c>
    </row>
    <row r="1182" spans="1:5" ht="14.25">
      <c r="A1182">
        <v>36524</v>
      </c>
      <c r="B1182" t="s">
        <v>14084</v>
      </c>
      <c r="C1182" t="s">
        <v>2017</v>
      </c>
      <c r="D1182" t="s">
        <v>2020</v>
      </c>
      <c r="E1182" s="371">
        <v>183803.46</v>
      </c>
    </row>
    <row r="1183" spans="1:5" ht="14.25">
      <c r="A1183">
        <v>36526</v>
      </c>
      <c r="B1183" t="s">
        <v>14085</v>
      </c>
      <c r="C1183" t="s">
        <v>2017</v>
      </c>
      <c r="D1183" t="s">
        <v>2020</v>
      </c>
      <c r="E1183" s="371">
        <v>148116.31</v>
      </c>
    </row>
    <row r="1184" spans="1:5" ht="14.25">
      <c r="A1184">
        <v>36523</v>
      </c>
      <c r="B1184" t="s">
        <v>14086</v>
      </c>
      <c r="C1184" t="s">
        <v>2017</v>
      </c>
      <c r="D1184" t="s">
        <v>2020</v>
      </c>
      <c r="E1184" s="371">
        <v>317097.03000000003</v>
      </c>
    </row>
    <row r="1185" spans="1:5" ht="14.25">
      <c r="A1185">
        <v>36527</v>
      </c>
      <c r="B1185" t="s">
        <v>14087</v>
      </c>
      <c r="C1185" t="s">
        <v>2017</v>
      </c>
      <c r="D1185" t="s">
        <v>2020</v>
      </c>
      <c r="E1185" s="371">
        <v>344432.69</v>
      </c>
    </row>
    <row r="1186" spans="1:5" ht="14.25">
      <c r="A1186">
        <v>38642</v>
      </c>
      <c r="B1186" t="s">
        <v>14088</v>
      </c>
      <c r="C1186" t="s">
        <v>2017</v>
      </c>
      <c r="D1186" t="s">
        <v>2020</v>
      </c>
      <c r="E1186" s="371">
        <v>80192.77</v>
      </c>
    </row>
    <row r="1187" spans="1:5" ht="14.25">
      <c r="A1187">
        <v>36522</v>
      </c>
      <c r="B1187" t="s">
        <v>14089</v>
      </c>
      <c r="C1187" t="s">
        <v>2017</v>
      </c>
      <c r="D1187" t="s">
        <v>2020</v>
      </c>
      <c r="E1187" s="371">
        <v>93263.23</v>
      </c>
    </row>
    <row r="1188" spans="1:5" ht="14.25">
      <c r="A1188">
        <v>36525</v>
      </c>
      <c r="B1188" t="s">
        <v>14090</v>
      </c>
      <c r="C1188" t="s">
        <v>2017</v>
      </c>
      <c r="D1188" t="s">
        <v>2020</v>
      </c>
      <c r="E1188" s="371">
        <v>124901.25</v>
      </c>
    </row>
    <row r="1189" spans="1:5" ht="14.25">
      <c r="A1189">
        <v>13803</v>
      </c>
      <c r="B1189" t="s">
        <v>19894</v>
      </c>
      <c r="C1189" t="s">
        <v>2017</v>
      </c>
      <c r="D1189" t="s">
        <v>2020</v>
      </c>
      <c r="E1189" s="371">
        <v>124543.86</v>
      </c>
    </row>
    <row r="1190" spans="1:5" ht="14.25">
      <c r="A1190">
        <v>34348</v>
      </c>
      <c r="B1190" t="s">
        <v>14091</v>
      </c>
      <c r="C1190" t="s">
        <v>2023</v>
      </c>
      <c r="D1190" t="s">
        <v>2018</v>
      </c>
      <c r="E1190" s="297">
        <v>28.03</v>
      </c>
    </row>
    <row r="1191" spans="1:5" ht="14.25">
      <c r="A1191">
        <v>34347</v>
      </c>
      <c r="B1191" t="s">
        <v>14092</v>
      </c>
      <c r="C1191" t="s">
        <v>2023</v>
      </c>
      <c r="D1191" t="s">
        <v>2018</v>
      </c>
      <c r="E1191" s="297">
        <v>20.04</v>
      </c>
    </row>
    <row r="1192" spans="1:5" ht="14.25">
      <c r="A1192">
        <v>11146</v>
      </c>
      <c r="B1192" t="s">
        <v>19895</v>
      </c>
      <c r="C1192" t="s">
        <v>2026</v>
      </c>
      <c r="D1192" t="s">
        <v>2018</v>
      </c>
      <c r="E1192" s="297">
        <v>587.38</v>
      </c>
    </row>
    <row r="1193" spans="1:5" ht="14.25">
      <c r="A1193">
        <v>11147</v>
      </c>
      <c r="B1193" t="s">
        <v>19896</v>
      </c>
      <c r="C1193" t="s">
        <v>2026</v>
      </c>
      <c r="D1193" t="s">
        <v>2018</v>
      </c>
      <c r="E1193" s="297">
        <v>610.37</v>
      </c>
    </row>
    <row r="1194" spans="1:5" ht="14.25">
      <c r="A1194">
        <v>34872</v>
      </c>
      <c r="B1194" t="s">
        <v>19897</v>
      </c>
      <c r="C1194" t="s">
        <v>2026</v>
      </c>
      <c r="D1194" t="s">
        <v>2018</v>
      </c>
      <c r="E1194" s="297">
        <v>617.22</v>
      </c>
    </row>
    <row r="1195" spans="1:5" ht="14.25">
      <c r="A1195">
        <v>34491</v>
      </c>
      <c r="B1195" t="s">
        <v>19898</v>
      </c>
      <c r="C1195" t="s">
        <v>2026</v>
      </c>
      <c r="D1195" t="s">
        <v>2018</v>
      </c>
      <c r="E1195" s="297">
        <v>635.11</v>
      </c>
    </row>
    <row r="1196" spans="1:5" ht="14.25">
      <c r="A1196">
        <v>34770</v>
      </c>
      <c r="B1196" t="s">
        <v>14093</v>
      </c>
      <c r="C1196" t="s">
        <v>2031</v>
      </c>
      <c r="D1196" t="s">
        <v>2018</v>
      </c>
      <c r="E1196" s="297">
        <v>564.01</v>
      </c>
    </row>
    <row r="1197" spans="1:5" ht="14.25">
      <c r="A1197">
        <v>1518</v>
      </c>
      <c r="B1197" t="s">
        <v>14094</v>
      </c>
      <c r="C1197" t="s">
        <v>2031</v>
      </c>
      <c r="D1197" t="s">
        <v>2022</v>
      </c>
      <c r="E1197" s="297">
        <v>575</v>
      </c>
    </row>
    <row r="1198" spans="1:5" ht="14.25">
      <c r="A1198">
        <v>41965</v>
      </c>
      <c r="B1198" t="s">
        <v>14095</v>
      </c>
      <c r="C1198" t="s">
        <v>2031</v>
      </c>
      <c r="D1198" t="s">
        <v>2018</v>
      </c>
      <c r="E1198" s="297">
        <v>504.18</v>
      </c>
    </row>
    <row r="1199" spans="1:5" ht="14.25">
      <c r="A1199">
        <v>1524</v>
      </c>
      <c r="B1199" t="s">
        <v>19899</v>
      </c>
      <c r="C1199" t="s">
        <v>2026</v>
      </c>
      <c r="D1199" t="s">
        <v>2018</v>
      </c>
      <c r="E1199" s="297">
        <v>563.54999999999995</v>
      </c>
    </row>
    <row r="1200" spans="1:5" ht="14.25">
      <c r="A1200">
        <v>34492</v>
      </c>
      <c r="B1200" t="s">
        <v>14096</v>
      </c>
      <c r="C1200" t="s">
        <v>2026</v>
      </c>
      <c r="D1200" t="s">
        <v>2022</v>
      </c>
      <c r="E1200" s="297">
        <v>522</v>
      </c>
    </row>
    <row r="1201" spans="1:5" ht="14.25">
      <c r="A1201">
        <v>38404</v>
      </c>
      <c r="B1201" t="s">
        <v>14097</v>
      </c>
      <c r="C1201" t="s">
        <v>2026</v>
      </c>
      <c r="D1201" t="s">
        <v>2018</v>
      </c>
      <c r="E1201" s="297">
        <v>540.69000000000005</v>
      </c>
    </row>
    <row r="1202" spans="1:5" ht="14.25">
      <c r="A1202">
        <v>39849</v>
      </c>
      <c r="B1202" t="s">
        <v>19900</v>
      </c>
      <c r="C1202" t="s">
        <v>2026</v>
      </c>
      <c r="D1202" t="s">
        <v>2018</v>
      </c>
      <c r="E1202" s="297">
        <v>619.63</v>
      </c>
    </row>
    <row r="1203" spans="1:5" ht="14.25">
      <c r="A1203">
        <v>38464</v>
      </c>
      <c r="B1203" t="s">
        <v>19901</v>
      </c>
      <c r="C1203" t="s">
        <v>2026</v>
      </c>
      <c r="D1203" t="s">
        <v>2018</v>
      </c>
      <c r="E1203" s="297">
        <v>628.62</v>
      </c>
    </row>
    <row r="1204" spans="1:5" ht="14.25">
      <c r="A1204">
        <v>1527</v>
      </c>
      <c r="B1204" t="s">
        <v>19902</v>
      </c>
      <c r="C1204" t="s">
        <v>2026</v>
      </c>
      <c r="D1204" t="s">
        <v>2018</v>
      </c>
      <c r="E1204" s="297">
        <v>581.44000000000005</v>
      </c>
    </row>
    <row r="1205" spans="1:5" ht="14.25">
      <c r="A1205">
        <v>34493</v>
      </c>
      <c r="B1205" t="s">
        <v>14098</v>
      </c>
      <c r="C1205" t="s">
        <v>2026</v>
      </c>
      <c r="D1205" t="s">
        <v>2018</v>
      </c>
      <c r="E1205" s="297">
        <v>536.71</v>
      </c>
    </row>
    <row r="1206" spans="1:5" ht="14.25">
      <c r="A1206">
        <v>38405</v>
      </c>
      <c r="B1206" t="s">
        <v>14099</v>
      </c>
      <c r="C1206" t="s">
        <v>2026</v>
      </c>
      <c r="D1206" t="s">
        <v>2018</v>
      </c>
      <c r="E1206" s="297">
        <v>557.36</v>
      </c>
    </row>
    <row r="1207" spans="1:5" ht="14.25">
      <c r="A1207">
        <v>38408</v>
      </c>
      <c r="B1207" t="s">
        <v>14100</v>
      </c>
      <c r="C1207" t="s">
        <v>2026</v>
      </c>
      <c r="D1207" t="s">
        <v>2018</v>
      </c>
      <c r="E1207" s="297">
        <v>616.95000000000005</v>
      </c>
    </row>
    <row r="1208" spans="1:5" ht="14.25">
      <c r="A1208">
        <v>1525</v>
      </c>
      <c r="B1208" t="s">
        <v>19903</v>
      </c>
      <c r="C1208" t="s">
        <v>2026</v>
      </c>
      <c r="D1208" t="s">
        <v>2018</v>
      </c>
      <c r="E1208" s="297">
        <v>599.33000000000004</v>
      </c>
    </row>
    <row r="1209" spans="1:5" ht="14.25">
      <c r="A1209">
        <v>34494</v>
      </c>
      <c r="B1209" t="s">
        <v>14101</v>
      </c>
      <c r="C1209" t="s">
        <v>2026</v>
      </c>
      <c r="D1209" t="s">
        <v>2018</v>
      </c>
      <c r="E1209" s="297">
        <v>554.6</v>
      </c>
    </row>
    <row r="1210" spans="1:5" ht="14.25">
      <c r="A1210">
        <v>38406</v>
      </c>
      <c r="B1210" t="s">
        <v>14102</v>
      </c>
      <c r="C1210" t="s">
        <v>2026</v>
      </c>
      <c r="D1210" t="s">
        <v>2018</v>
      </c>
      <c r="E1210" s="297">
        <v>588.54</v>
      </c>
    </row>
    <row r="1211" spans="1:5" ht="14.25">
      <c r="A1211">
        <v>38409</v>
      </c>
      <c r="B1211" t="s">
        <v>14103</v>
      </c>
      <c r="C1211" t="s">
        <v>2026</v>
      </c>
      <c r="D1211" t="s">
        <v>2018</v>
      </c>
      <c r="E1211" s="297">
        <v>621.15</v>
      </c>
    </row>
    <row r="1212" spans="1:5" ht="14.25">
      <c r="A1212">
        <v>43360</v>
      </c>
      <c r="B1212" t="s">
        <v>14104</v>
      </c>
      <c r="C1212" t="s">
        <v>2026</v>
      </c>
      <c r="D1212" t="s">
        <v>2018</v>
      </c>
      <c r="E1212" s="297">
        <v>647.67999999999995</v>
      </c>
    </row>
    <row r="1213" spans="1:5" ht="14.25">
      <c r="A1213">
        <v>11145</v>
      </c>
      <c r="B1213" t="s">
        <v>19904</v>
      </c>
      <c r="C1213" t="s">
        <v>2026</v>
      </c>
      <c r="D1213" t="s">
        <v>2018</v>
      </c>
      <c r="E1213" s="297">
        <v>617.22</v>
      </c>
    </row>
    <row r="1214" spans="1:5" ht="14.25">
      <c r="A1214">
        <v>34495</v>
      </c>
      <c r="B1214" t="s">
        <v>14105</v>
      </c>
      <c r="C1214" t="s">
        <v>2026</v>
      </c>
      <c r="D1214" t="s">
        <v>2018</v>
      </c>
      <c r="E1214" s="297">
        <v>572.49</v>
      </c>
    </row>
    <row r="1215" spans="1:5" ht="14.25">
      <c r="A1215">
        <v>34479</v>
      </c>
      <c r="B1215" t="s">
        <v>19905</v>
      </c>
      <c r="C1215" t="s">
        <v>2026</v>
      </c>
      <c r="D1215" t="s">
        <v>2018</v>
      </c>
      <c r="E1215" s="297">
        <v>635.11</v>
      </c>
    </row>
    <row r="1216" spans="1:5" ht="14.25">
      <c r="A1216">
        <v>34496</v>
      </c>
      <c r="B1216" t="s">
        <v>14106</v>
      </c>
      <c r="C1216" t="s">
        <v>2026</v>
      </c>
      <c r="D1216" t="s">
        <v>2018</v>
      </c>
      <c r="E1216" s="297">
        <v>597.21</v>
      </c>
    </row>
    <row r="1217" spans="1:5" ht="14.25">
      <c r="A1217">
        <v>34481</v>
      </c>
      <c r="B1217" t="s">
        <v>19906</v>
      </c>
      <c r="C1217" t="s">
        <v>2026</v>
      </c>
      <c r="D1217" t="s">
        <v>2018</v>
      </c>
      <c r="E1217" s="297">
        <v>663.61</v>
      </c>
    </row>
    <row r="1218" spans="1:5" ht="14.25">
      <c r="A1218">
        <v>34483</v>
      </c>
      <c r="B1218" t="s">
        <v>19907</v>
      </c>
      <c r="C1218" t="s">
        <v>2026</v>
      </c>
      <c r="D1218" t="s">
        <v>2018</v>
      </c>
      <c r="E1218" s="297">
        <v>709.02</v>
      </c>
    </row>
    <row r="1219" spans="1:5" ht="14.25">
      <c r="A1219">
        <v>34485</v>
      </c>
      <c r="B1219" t="s">
        <v>19908</v>
      </c>
      <c r="C1219" t="s">
        <v>2026</v>
      </c>
      <c r="D1219" t="s">
        <v>2018</v>
      </c>
      <c r="E1219" s="297">
        <v>758.22</v>
      </c>
    </row>
    <row r="1220" spans="1:5" ht="14.25">
      <c r="A1220">
        <v>14041</v>
      </c>
      <c r="B1220" t="s">
        <v>14107</v>
      </c>
      <c r="C1220" t="s">
        <v>2026</v>
      </c>
      <c r="D1220" t="s">
        <v>2018</v>
      </c>
      <c r="E1220" s="297">
        <v>492.88</v>
      </c>
    </row>
    <row r="1221" spans="1:5" ht="14.25">
      <c r="A1221">
        <v>1523</v>
      </c>
      <c r="B1221" t="s">
        <v>14108</v>
      </c>
      <c r="C1221" t="s">
        <v>2026</v>
      </c>
      <c r="D1221" t="s">
        <v>2018</v>
      </c>
      <c r="E1221" s="297">
        <v>500.93</v>
      </c>
    </row>
    <row r="1222" spans="1:5" ht="14.25">
      <c r="A1222">
        <v>14052</v>
      </c>
      <c r="B1222" t="s">
        <v>14109</v>
      </c>
      <c r="C1222" t="s">
        <v>2017</v>
      </c>
      <c r="D1222" t="s">
        <v>2018</v>
      </c>
      <c r="E1222" s="297">
        <v>12.83</v>
      </c>
    </row>
    <row r="1223" spans="1:5" ht="14.25">
      <c r="A1223">
        <v>14054</v>
      </c>
      <c r="B1223" t="s">
        <v>14110</v>
      </c>
      <c r="C1223" t="s">
        <v>2017</v>
      </c>
      <c r="D1223" t="s">
        <v>2018</v>
      </c>
      <c r="E1223" s="297">
        <v>16.670000000000002</v>
      </c>
    </row>
    <row r="1224" spans="1:5" ht="14.25">
      <c r="A1224">
        <v>14053</v>
      </c>
      <c r="B1224" t="s">
        <v>14111</v>
      </c>
      <c r="C1224" t="s">
        <v>2017</v>
      </c>
      <c r="D1224" t="s">
        <v>2018</v>
      </c>
      <c r="E1224" s="297">
        <v>13.02</v>
      </c>
    </row>
    <row r="1225" spans="1:5" ht="14.25">
      <c r="A1225">
        <v>2558</v>
      </c>
      <c r="B1225" t="s">
        <v>14112</v>
      </c>
      <c r="C1225" t="s">
        <v>2017</v>
      </c>
      <c r="D1225" t="s">
        <v>2018</v>
      </c>
      <c r="E1225" s="297">
        <v>9.8000000000000007</v>
      </c>
    </row>
    <row r="1226" spans="1:5" ht="14.25">
      <c r="A1226">
        <v>2560</v>
      </c>
      <c r="B1226" t="s">
        <v>14113</v>
      </c>
      <c r="C1226" t="s">
        <v>2017</v>
      </c>
      <c r="D1226" t="s">
        <v>2018</v>
      </c>
      <c r="E1226" s="297">
        <v>17.25</v>
      </c>
    </row>
    <row r="1227" spans="1:5" ht="14.25">
      <c r="A1227">
        <v>2559</v>
      </c>
      <c r="B1227" t="s">
        <v>14114</v>
      </c>
      <c r="C1227" t="s">
        <v>2017</v>
      </c>
      <c r="D1227" t="s">
        <v>2022</v>
      </c>
      <c r="E1227" s="297">
        <v>13.8</v>
      </c>
    </row>
    <row r="1228" spans="1:5" ht="14.25">
      <c r="A1228">
        <v>2592</v>
      </c>
      <c r="B1228" t="s">
        <v>14115</v>
      </c>
      <c r="C1228" t="s">
        <v>2017</v>
      </c>
      <c r="D1228" t="s">
        <v>2018</v>
      </c>
      <c r="E1228" s="297">
        <v>228.77</v>
      </c>
    </row>
    <row r="1229" spans="1:5" ht="14.25">
      <c r="A1229">
        <v>2566</v>
      </c>
      <c r="B1229" t="s">
        <v>14116</v>
      </c>
      <c r="C1229" t="s">
        <v>2017</v>
      </c>
      <c r="D1229" t="s">
        <v>2018</v>
      </c>
      <c r="E1229" s="297">
        <v>23.02</v>
      </c>
    </row>
    <row r="1230" spans="1:5" ht="14.25">
      <c r="A1230">
        <v>2589</v>
      </c>
      <c r="B1230" t="s">
        <v>14117</v>
      </c>
      <c r="C1230" t="s">
        <v>2017</v>
      </c>
      <c r="D1230" t="s">
        <v>2018</v>
      </c>
      <c r="E1230" s="297">
        <v>30.6</v>
      </c>
    </row>
    <row r="1231" spans="1:5" ht="14.25">
      <c r="A1231">
        <v>2591</v>
      </c>
      <c r="B1231" t="s">
        <v>14118</v>
      </c>
      <c r="C1231" t="s">
        <v>2017</v>
      </c>
      <c r="D1231" t="s">
        <v>2018</v>
      </c>
      <c r="E1231" s="297">
        <v>11.16</v>
      </c>
    </row>
    <row r="1232" spans="1:5" ht="14.25">
      <c r="A1232">
        <v>2590</v>
      </c>
      <c r="B1232" t="s">
        <v>14119</v>
      </c>
      <c r="C1232" t="s">
        <v>2017</v>
      </c>
      <c r="D1232" t="s">
        <v>2018</v>
      </c>
      <c r="E1232" s="297">
        <v>18.78</v>
      </c>
    </row>
    <row r="1233" spans="1:5" ht="14.25">
      <c r="A1233">
        <v>2567</v>
      </c>
      <c r="B1233" t="s">
        <v>14120</v>
      </c>
      <c r="C1233" t="s">
        <v>2017</v>
      </c>
      <c r="D1233" t="s">
        <v>2018</v>
      </c>
      <c r="E1233" s="297">
        <v>44.88</v>
      </c>
    </row>
    <row r="1234" spans="1:5" ht="14.25">
      <c r="A1234">
        <v>2565</v>
      </c>
      <c r="B1234" t="s">
        <v>14121</v>
      </c>
      <c r="C1234" t="s">
        <v>2017</v>
      </c>
      <c r="D1234" t="s">
        <v>2018</v>
      </c>
      <c r="E1234" s="297">
        <v>11.18</v>
      </c>
    </row>
    <row r="1235" spans="1:5" ht="14.25">
      <c r="A1235">
        <v>2568</v>
      </c>
      <c r="B1235" t="s">
        <v>14122</v>
      </c>
      <c r="C1235" t="s">
        <v>2017</v>
      </c>
      <c r="D1235" t="s">
        <v>2018</v>
      </c>
      <c r="E1235" s="297">
        <v>124.64</v>
      </c>
    </row>
    <row r="1236" spans="1:5" ht="14.25">
      <c r="A1236">
        <v>2594</v>
      </c>
      <c r="B1236" t="s">
        <v>14123</v>
      </c>
      <c r="C1236" t="s">
        <v>2017</v>
      </c>
      <c r="D1236" t="s">
        <v>2018</v>
      </c>
      <c r="E1236" s="297">
        <v>207.64</v>
      </c>
    </row>
    <row r="1237" spans="1:5" ht="14.25">
      <c r="A1237">
        <v>2587</v>
      </c>
      <c r="B1237" t="s">
        <v>14124</v>
      </c>
      <c r="C1237" t="s">
        <v>2017</v>
      </c>
      <c r="D1237" t="s">
        <v>2018</v>
      </c>
      <c r="E1237" s="297">
        <v>35.39</v>
      </c>
    </row>
    <row r="1238" spans="1:5" ht="14.25">
      <c r="A1238">
        <v>2588</v>
      </c>
      <c r="B1238" t="s">
        <v>14125</v>
      </c>
      <c r="C1238" t="s">
        <v>2017</v>
      </c>
      <c r="D1238" t="s">
        <v>2018</v>
      </c>
      <c r="E1238" s="297">
        <v>28.11</v>
      </c>
    </row>
    <row r="1239" spans="1:5" ht="14.25">
      <c r="A1239">
        <v>2569</v>
      </c>
      <c r="B1239" t="s">
        <v>14126</v>
      </c>
      <c r="C1239" t="s">
        <v>2017</v>
      </c>
      <c r="D1239" t="s">
        <v>2018</v>
      </c>
      <c r="E1239" s="297">
        <v>10.83</v>
      </c>
    </row>
    <row r="1240" spans="1:5" ht="14.25">
      <c r="A1240">
        <v>2570</v>
      </c>
      <c r="B1240" t="s">
        <v>14127</v>
      </c>
      <c r="C1240" t="s">
        <v>2017</v>
      </c>
      <c r="D1240" t="s">
        <v>2018</v>
      </c>
      <c r="E1240" s="297">
        <v>18.16</v>
      </c>
    </row>
    <row r="1241" spans="1:5" ht="14.25">
      <c r="A1241">
        <v>2571</v>
      </c>
      <c r="B1241" t="s">
        <v>14128</v>
      </c>
      <c r="C1241" t="s">
        <v>2017</v>
      </c>
      <c r="D1241" t="s">
        <v>2018</v>
      </c>
      <c r="E1241" s="297">
        <v>53.9</v>
      </c>
    </row>
    <row r="1242" spans="1:5" ht="14.25">
      <c r="A1242">
        <v>2593</v>
      </c>
      <c r="B1242" t="s">
        <v>14129</v>
      </c>
      <c r="C1242" t="s">
        <v>2017</v>
      </c>
      <c r="D1242" t="s">
        <v>2018</v>
      </c>
      <c r="E1242" s="297">
        <v>11.55</v>
      </c>
    </row>
    <row r="1243" spans="1:5" ht="14.25">
      <c r="A1243">
        <v>2572</v>
      </c>
      <c r="B1243" t="s">
        <v>14130</v>
      </c>
      <c r="C1243" t="s">
        <v>2017</v>
      </c>
      <c r="D1243" t="s">
        <v>2018</v>
      </c>
      <c r="E1243" s="297">
        <v>159.38999999999999</v>
      </c>
    </row>
    <row r="1244" spans="1:5" ht="14.25">
      <c r="A1244">
        <v>2595</v>
      </c>
      <c r="B1244" t="s">
        <v>14131</v>
      </c>
      <c r="C1244" t="s">
        <v>2017</v>
      </c>
      <c r="D1244" t="s">
        <v>2018</v>
      </c>
      <c r="E1244" s="297">
        <v>248.69</v>
      </c>
    </row>
    <row r="1245" spans="1:5" ht="14.25">
      <c r="A1245">
        <v>2576</v>
      </c>
      <c r="B1245" t="s">
        <v>14132</v>
      </c>
      <c r="C1245" t="s">
        <v>2017</v>
      </c>
      <c r="D1245" t="s">
        <v>2018</v>
      </c>
      <c r="E1245" s="297">
        <v>42.39</v>
      </c>
    </row>
    <row r="1246" spans="1:5" ht="14.25">
      <c r="A1246">
        <v>2575</v>
      </c>
      <c r="B1246" t="s">
        <v>14133</v>
      </c>
      <c r="C1246" t="s">
        <v>2017</v>
      </c>
      <c r="D1246" t="s">
        <v>2018</v>
      </c>
      <c r="E1246" s="297">
        <v>31.87</v>
      </c>
    </row>
    <row r="1247" spans="1:5" ht="14.25">
      <c r="A1247">
        <v>2573</v>
      </c>
      <c r="B1247" t="s">
        <v>14134</v>
      </c>
      <c r="C1247" t="s">
        <v>2017</v>
      </c>
      <c r="D1247" t="s">
        <v>2018</v>
      </c>
      <c r="E1247" s="297">
        <v>13.23</v>
      </c>
    </row>
    <row r="1248" spans="1:5" ht="14.25">
      <c r="A1248">
        <v>2586</v>
      </c>
      <c r="B1248" t="s">
        <v>14135</v>
      </c>
      <c r="C1248" t="s">
        <v>2017</v>
      </c>
      <c r="D1248" t="s">
        <v>2018</v>
      </c>
      <c r="E1248" s="297">
        <v>21.45</v>
      </c>
    </row>
    <row r="1249" spans="1:5" ht="14.25">
      <c r="A1249">
        <v>2577</v>
      </c>
      <c r="B1249" t="s">
        <v>14136</v>
      </c>
      <c r="C1249" t="s">
        <v>2017</v>
      </c>
      <c r="D1249" t="s">
        <v>2018</v>
      </c>
      <c r="E1249" s="297">
        <v>57.44</v>
      </c>
    </row>
    <row r="1250" spans="1:5" ht="14.25">
      <c r="A1250">
        <v>2574</v>
      </c>
      <c r="B1250" t="s">
        <v>14137</v>
      </c>
      <c r="C1250" t="s">
        <v>2017</v>
      </c>
      <c r="D1250" t="s">
        <v>2018</v>
      </c>
      <c r="E1250" s="297">
        <v>13.32</v>
      </c>
    </row>
    <row r="1251" spans="1:5" ht="14.25">
      <c r="A1251">
        <v>2578</v>
      </c>
      <c r="B1251" t="s">
        <v>14138</v>
      </c>
      <c r="C1251" t="s">
        <v>2017</v>
      </c>
      <c r="D1251" t="s">
        <v>2018</v>
      </c>
      <c r="E1251" s="297">
        <v>179.35</v>
      </c>
    </row>
    <row r="1252" spans="1:5" ht="14.25">
      <c r="A1252">
        <v>2585</v>
      </c>
      <c r="B1252" t="s">
        <v>14139</v>
      </c>
      <c r="C1252" t="s">
        <v>2017</v>
      </c>
      <c r="D1252" t="s">
        <v>2018</v>
      </c>
      <c r="E1252" s="297">
        <v>246.11</v>
      </c>
    </row>
    <row r="1253" spans="1:5" ht="14.25">
      <c r="A1253">
        <v>12008</v>
      </c>
      <c r="B1253" t="s">
        <v>14140</v>
      </c>
      <c r="C1253" t="s">
        <v>2017</v>
      </c>
      <c r="D1253" t="s">
        <v>2018</v>
      </c>
      <c r="E1253" s="297">
        <v>132.04</v>
      </c>
    </row>
    <row r="1254" spans="1:5" ht="14.25">
      <c r="A1254">
        <v>2582</v>
      </c>
      <c r="B1254" t="s">
        <v>14141</v>
      </c>
      <c r="C1254" t="s">
        <v>2017</v>
      </c>
      <c r="D1254" t="s">
        <v>2018</v>
      </c>
      <c r="E1254" s="297">
        <v>39.32</v>
      </c>
    </row>
    <row r="1255" spans="1:5" ht="14.25">
      <c r="A1255">
        <v>2597</v>
      </c>
      <c r="B1255" t="s">
        <v>14142</v>
      </c>
      <c r="C1255" t="s">
        <v>2017</v>
      </c>
      <c r="D1255" t="s">
        <v>2018</v>
      </c>
      <c r="E1255" s="297">
        <v>33.700000000000003</v>
      </c>
    </row>
    <row r="1256" spans="1:5" ht="14.25">
      <c r="A1256">
        <v>2579</v>
      </c>
      <c r="B1256" t="s">
        <v>14143</v>
      </c>
      <c r="C1256" t="s">
        <v>2017</v>
      </c>
      <c r="D1256" t="s">
        <v>2018</v>
      </c>
      <c r="E1256" s="297">
        <v>16.04</v>
      </c>
    </row>
    <row r="1257" spans="1:5" ht="14.25">
      <c r="A1257">
        <v>2581</v>
      </c>
      <c r="B1257" t="s">
        <v>14144</v>
      </c>
      <c r="C1257" t="s">
        <v>2017</v>
      </c>
      <c r="D1257" t="s">
        <v>2018</v>
      </c>
      <c r="E1257" s="297">
        <v>20.53</v>
      </c>
    </row>
    <row r="1258" spans="1:5" ht="14.25">
      <c r="A1258">
        <v>2596</v>
      </c>
      <c r="B1258" t="s">
        <v>14145</v>
      </c>
      <c r="C1258" t="s">
        <v>2017</v>
      </c>
      <c r="D1258" t="s">
        <v>2018</v>
      </c>
      <c r="E1258" s="297">
        <v>60.72</v>
      </c>
    </row>
    <row r="1259" spans="1:5" ht="14.25">
      <c r="A1259">
        <v>2580</v>
      </c>
      <c r="B1259" t="s">
        <v>14146</v>
      </c>
      <c r="C1259" t="s">
        <v>2017</v>
      </c>
      <c r="D1259" t="s">
        <v>2018</v>
      </c>
      <c r="E1259" s="297">
        <v>17.579999999999998</v>
      </c>
    </row>
    <row r="1260" spans="1:5" ht="14.25">
      <c r="A1260">
        <v>2583</v>
      </c>
      <c r="B1260" t="s">
        <v>14147</v>
      </c>
      <c r="C1260" t="s">
        <v>2017</v>
      </c>
      <c r="D1260" t="s">
        <v>2018</v>
      </c>
      <c r="E1260" s="297">
        <v>147.69</v>
      </c>
    </row>
    <row r="1261" spans="1:5" ht="14.25">
      <c r="A1261">
        <v>2584</v>
      </c>
      <c r="B1261" t="s">
        <v>14148</v>
      </c>
      <c r="C1261" t="s">
        <v>2017</v>
      </c>
      <c r="D1261" t="s">
        <v>2018</v>
      </c>
      <c r="E1261" s="297">
        <v>245.86</v>
      </c>
    </row>
    <row r="1262" spans="1:5" ht="14.25">
      <c r="A1262">
        <v>12010</v>
      </c>
      <c r="B1262" t="s">
        <v>14149</v>
      </c>
      <c r="C1262" t="s">
        <v>2017</v>
      </c>
      <c r="D1262" t="s">
        <v>2018</v>
      </c>
      <c r="E1262" s="297">
        <v>10.58</v>
      </c>
    </row>
    <row r="1263" spans="1:5" ht="14.25">
      <c r="A1263">
        <v>39329</v>
      </c>
      <c r="B1263" t="s">
        <v>14150</v>
      </c>
      <c r="C1263" t="s">
        <v>2017</v>
      </c>
      <c r="D1263" t="s">
        <v>2018</v>
      </c>
      <c r="E1263" s="297">
        <v>11.06</v>
      </c>
    </row>
    <row r="1264" spans="1:5" ht="14.25">
      <c r="A1264">
        <v>39330</v>
      </c>
      <c r="B1264" t="s">
        <v>14151</v>
      </c>
      <c r="C1264" t="s">
        <v>2017</v>
      </c>
      <c r="D1264" t="s">
        <v>2018</v>
      </c>
      <c r="E1264" s="297">
        <v>11.64</v>
      </c>
    </row>
    <row r="1265" spans="1:5" ht="14.25">
      <c r="A1265">
        <v>39332</v>
      </c>
      <c r="B1265" t="s">
        <v>14152</v>
      </c>
      <c r="C1265" t="s">
        <v>2017</v>
      </c>
      <c r="D1265" t="s">
        <v>2018</v>
      </c>
      <c r="E1265" s="297">
        <v>13.01</v>
      </c>
    </row>
    <row r="1266" spans="1:5" ht="14.25">
      <c r="A1266">
        <v>39331</v>
      </c>
      <c r="B1266" t="s">
        <v>14153</v>
      </c>
      <c r="C1266" t="s">
        <v>2017</v>
      </c>
      <c r="D1266" t="s">
        <v>2018</v>
      </c>
      <c r="E1266" s="297">
        <v>10.35</v>
      </c>
    </row>
    <row r="1267" spans="1:5" ht="14.25">
      <c r="A1267">
        <v>39333</v>
      </c>
      <c r="B1267" t="s">
        <v>14154</v>
      </c>
      <c r="C1267" t="s">
        <v>2017</v>
      </c>
      <c r="D1267" t="s">
        <v>2018</v>
      </c>
      <c r="E1267" s="297">
        <v>10.1</v>
      </c>
    </row>
    <row r="1268" spans="1:5" ht="14.25">
      <c r="A1268">
        <v>39335</v>
      </c>
      <c r="B1268" t="s">
        <v>14155</v>
      </c>
      <c r="C1268" t="s">
        <v>2017</v>
      </c>
      <c r="D1268" t="s">
        <v>2018</v>
      </c>
      <c r="E1268" s="297">
        <v>11.68</v>
      </c>
    </row>
    <row r="1269" spans="1:5" ht="14.25">
      <c r="A1269">
        <v>39334</v>
      </c>
      <c r="B1269" t="s">
        <v>14156</v>
      </c>
      <c r="C1269" t="s">
        <v>2017</v>
      </c>
      <c r="D1269" t="s">
        <v>2018</v>
      </c>
      <c r="E1269" s="297">
        <v>9.2899999999999991</v>
      </c>
    </row>
    <row r="1270" spans="1:5" ht="14.25">
      <c r="A1270">
        <v>12016</v>
      </c>
      <c r="B1270" t="s">
        <v>14157</v>
      </c>
      <c r="C1270" t="s">
        <v>2017</v>
      </c>
      <c r="D1270" t="s">
        <v>2018</v>
      </c>
      <c r="E1270" s="297">
        <v>11.66</v>
      </c>
    </row>
    <row r="1271" spans="1:5" ht="14.25">
      <c r="A1271">
        <v>12015</v>
      </c>
      <c r="B1271" t="s">
        <v>14158</v>
      </c>
      <c r="C1271" t="s">
        <v>2017</v>
      </c>
      <c r="D1271" t="s">
        <v>2018</v>
      </c>
      <c r="E1271" s="297">
        <v>13.57</v>
      </c>
    </row>
    <row r="1272" spans="1:5" ht="14.25">
      <c r="A1272">
        <v>12020</v>
      </c>
      <c r="B1272" t="s">
        <v>14159</v>
      </c>
      <c r="C1272" t="s">
        <v>2017</v>
      </c>
      <c r="D1272" t="s">
        <v>2018</v>
      </c>
      <c r="E1272" s="297">
        <v>11.66</v>
      </c>
    </row>
    <row r="1273" spans="1:5" ht="14.25">
      <c r="A1273">
        <v>12019</v>
      </c>
      <c r="B1273" t="s">
        <v>14160</v>
      </c>
      <c r="C1273" t="s">
        <v>2017</v>
      </c>
      <c r="D1273" t="s">
        <v>2018</v>
      </c>
      <c r="E1273" s="297">
        <v>13.57</v>
      </c>
    </row>
    <row r="1274" spans="1:5" ht="14.25">
      <c r="A1274">
        <v>39336</v>
      </c>
      <c r="B1274" t="s">
        <v>14161</v>
      </c>
      <c r="C1274" t="s">
        <v>2017</v>
      </c>
      <c r="D1274" t="s">
        <v>2018</v>
      </c>
      <c r="E1274" s="297">
        <v>11.64</v>
      </c>
    </row>
    <row r="1275" spans="1:5" ht="14.25">
      <c r="A1275">
        <v>39338</v>
      </c>
      <c r="B1275" t="s">
        <v>14162</v>
      </c>
      <c r="C1275" t="s">
        <v>2017</v>
      </c>
      <c r="D1275" t="s">
        <v>2018</v>
      </c>
      <c r="E1275" s="297">
        <v>13.01</v>
      </c>
    </row>
    <row r="1276" spans="1:5" ht="14.25">
      <c r="A1276">
        <v>39337</v>
      </c>
      <c r="B1276" t="s">
        <v>14163</v>
      </c>
      <c r="C1276" t="s">
        <v>2017</v>
      </c>
      <c r="D1276" t="s">
        <v>2018</v>
      </c>
      <c r="E1276" s="297">
        <v>10.35</v>
      </c>
    </row>
    <row r="1277" spans="1:5" ht="14.25">
      <c r="A1277">
        <v>39341</v>
      </c>
      <c r="B1277" t="s">
        <v>14164</v>
      </c>
      <c r="C1277" t="s">
        <v>2017</v>
      </c>
      <c r="D1277" t="s">
        <v>2018</v>
      </c>
      <c r="E1277" s="297">
        <v>16.96</v>
      </c>
    </row>
    <row r="1278" spans="1:5" ht="14.25">
      <c r="A1278">
        <v>39340</v>
      </c>
      <c r="B1278" t="s">
        <v>14165</v>
      </c>
      <c r="C1278" t="s">
        <v>2017</v>
      </c>
      <c r="D1278" t="s">
        <v>2018</v>
      </c>
      <c r="E1278" s="297">
        <v>12.45</v>
      </c>
    </row>
    <row r="1279" spans="1:5" ht="14.25">
      <c r="A1279">
        <v>12025</v>
      </c>
      <c r="B1279" t="s">
        <v>14166</v>
      </c>
      <c r="C1279" t="s">
        <v>2017</v>
      </c>
      <c r="D1279" t="s">
        <v>2018</v>
      </c>
      <c r="E1279" s="297">
        <v>12.86</v>
      </c>
    </row>
    <row r="1280" spans="1:5" ht="14.25">
      <c r="A1280">
        <v>39342</v>
      </c>
      <c r="B1280" t="s">
        <v>14167</v>
      </c>
      <c r="C1280" t="s">
        <v>2017</v>
      </c>
      <c r="D1280" t="s">
        <v>2018</v>
      </c>
      <c r="E1280" s="297">
        <v>16.96</v>
      </c>
    </row>
    <row r="1281" spans="1:5" ht="14.25">
      <c r="A1281">
        <v>39343</v>
      </c>
      <c r="B1281" t="s">
        <v>14168</v>
      </c>
      <c r="C1281" t="s">
        <v>2017</v>
      </c>
      <c r="D1281" t="s">
        <v>2018</v>
      </c>
      <c r="E1281" s="297">
        <v>14.32</v>
      </c>
    </row>
    <row r="1282" spans="1:5" ht="14.25">
      <c r="A1282">
        <v>39345</v>
      </c>
      <c r="B1282" t="s">
        <v>14169</v>
      </c>
      <c r="C1282" t="s">
        <v>2017</v>
      </c>
      <c r="D1282" t="s">
        <v>2018</v>
      </c>
      <c r="E1282" s="297">
        <v>19.38</v>
      </c>
    </row>
    <row r="1283" spans="1:5" ht="14.25">
      <c r="A1283">
        <v>39344</v>
      </c>
      <c r="B1283" t="s">
        <v>14170</v>
      </c>
      <c r="C1283" t="s">
        <v>2017</v>
      </c>
      <c r="D1283" t="s">
        <v>2018</v>
      </c>
      <c r="E1283" s="297">
        <v>13.84</v>
      </c>
    </row>
    <row r="1284" spans="1:5" ht="14.25">
      <c r="A1284">
        <v>12623</v>
      </c>
      <c r="B1284" t="s">
        <v>14171</v>
      </c>
      <c r="C1284" t="s">
        <v>2023</v>
      </c>
      <c r="D1284" t="s">
        <v>2018</v>
      </c>
      <c r="E1284" s="297">
        <v>65.66</v>
      </c>
    </row>
    <row r="1285" spans="1:5" ht="14.25">
      <c r="A1285">
        <v>34498</v>
      </c>
      <c r="B1285" t="s">
        <v>14172</v>
      </c>
      <c r="C1285" t="s">
        <v>2017</v>
      </c>
      <c r="D1285" t="s">
        <v>2018</v>
      </c>
      <c r="E1285" s="297">
        <v>151.80000000000001</v>
      </c>
    </row>
    <row r="1286" spans="1:5" ht="14.25">
      <c r="A1286">
        <v>13244</v>
      </c>
      <c r="B1286" t="s">
        <v>14173</v>
      </c>
      <c r="C1286" t="s">
        <v>2017</v>
      </c>
      <c r="D1286" t="s">
        <v>2022</v>
      </c>
      <c r="E1286" s="297">
        <v>63.9</v>
      </c>
    </row>
    <row r="1287" spans="1:5" ht="14.25">
      <c r="A1287">
        <v>38998</v>
      </c>
      <c r="B1287" t="s">
        <v>14174</v>
      </c>
      <c r="C1287" t="s">
        <v>2017</v>
      </c>
      <c r="D1287" t="s">
        <v>2020</v>
      </c>
      <c r="E1287" s="297">
        <v>9.9700000000000006</v>
      </c>
    </row>
    <row r="1288" spans="1:5" ht="14.25">
      <c r="A1288">
        <v>38999</v>
      </c>
      <c r="B1288" t="s">
        <v>14175</v>
      </c>
      <c r="C1288" t="s">
        <v>2017</v>
      </c>
      <c r="D1288" t="s">
        <v>2020</v>
      </c>
      <c r="E1288" s="297">
        <v>25.2</v>
      </c>
    </row>
    <row r="1289" spans="1:5" ht="14.25">
      <c r="A1289">
        <v>38996</v>
      </c>
      <c r="B1289" t="s">
        <v>14176</v>
      </c>
      <c r="C1289" t="s">
        <v>2017</v>
      </c>
      <c r="D1289" t="s">
        <v>2020</v>
      </c>
      <c r="E1289" s="297">
        <v>17.809999999999999</v>
      </c>
    </row>
    <row r="1290" spans="1:5" ht="14.25">
      <c r="A1290">
        <v>44173</v>
      </c>
      <c r="B1290" t="s">
        <v>14177</v>
      </c>
      <c r="C1290" t="s">
        <v>2017</v>
      </c>
      <c r="D1290" t="s">
        <v>2020</v>
      </c>
      <c r="E1290" s="297">
        <v>17.32</v>
      </c>
    </row>
    <row r="1291" spans="1:5" ht="14.25">
      <c r="A1291">
        <v>44174</v>
      </c>
      <c r="B1291" t="s">
        <v>14178</v>
      </c>
      <c r="C1291" t="s">
        <v>2017</v>
      </c>
      <c r="D1291" t="s">
        <v>2020</v>
      </c>
      <c r="E1291" s="297">
        <v>28.36</v>
      </c>
    </row>
    <row r="1292" spans="1:5" ht="14.25">
      <c r="A1292">
        <v>38997</v>
      </c>
      <c r="B1292" t="s">
        <v>14179</v>
      </c>
      <c r="C1292" t="s">
        <v>2017</v>
      </c>
      <c r="D1292" t="s">
        <v>2020</v>
      </c>
      <c r="E1292" s="297">
        <v>25.48</v>
      </c>
    </row>
    <row r="1293" spans="1:5" ht="14.25">
      <c r="A1293">
        <v>39600</v>
      </c>
      <c r="B1293" t="s">
        <v>14180</v>
      </c>
      <c r="C1293" t="s">
        <v>2017</v>
      </c>
      <c r="D1293" t="s">
        <v>2018</v>
      </c>
      <c r="E1293" s="297">
        <v>12.21</v>
      </c>
    </row>
    <row r="1294" spans="1:5" ht="14.25">
      <c r="A1294">
        <v>39601</v>
      </c>
      <c r="B1294" t="s">
        <v>14181</v>
      </c>
      <c r="C1294" t="s">
        <v>2017</v>
      </c>
      <c r="D1294" t="s">
        <v>2018</v>
      </c>
      <c r="E1294" s="297">
        <v>25.91</v>
      </c>
    </row>
    <row r="1295" spans="1:5" ht="14.25">
      <c r="A1295">
        <v>39862</v>
      </c>
      <c r="B1295" t="s">
        <v>14182</v>
      </c>
      <c r="C1295" t="s">
        <v>2017</v>
      </c>
      <c r="D1295" t="s">
        <v>2020</v>
      </c>
      <c r="E1295" s="297">
        <v>12.78</v>
      </c>
    </row>
    <row r="1296" spans="1:5" ht="14.25">
      <c r="A1296">
        <v>39863</v>
      </c>
      <c r="B1296" t="s">
        <v>14183</v>
      </c>
      <c r="C1296" t="s">
        <v>2017</v>
      </c>
      <c r="D1296" t="s">
        <v>2020</v>
      </c>
      <c r="E1296" s="297">
        <v>12.96</v>
      </c>
    </row>
    <row r="1297" spans="1:5" ht="14.25">
      <c r="A1297">
        <v>39864</v>
      </c>
      <c r="B1297" t="s">
        <v>14184</v>
      </c>
      <c r="C1297" t="s">
        <v>2017</v>
      </c>
      <c r="D1297" t="s">
        <v>2020</v>
      </c>
      <c r="E1297" s="297">
        <v>16.079999999999998</v>
      </c>
    </row>
    <row r="1298" spans="1:5" ht="14.25">
      <c r="A1298">
        <v>39865</v>
      </c>
      <c r="B1298" t="s">
        <v>14185</v>
      </c>
      <c r="C1298" t="s">
        <v>2017</v>
      </c>
      <c r="D1298" t="s">
        <v>2020</v>
      </c>
      <c r="E1298" s="297">
        <v>22.67</v>
      </c>
    </row>
    <row r="1299" spans="1:5" ht="14.25">
      <c r="A1299">
        <v>2517</v>
      </c>
      <c r="B1299" t="s">
        <v>14186</v>
      </c>
      <c r="C1299" t="s">
        <v>2017</v>
      </c>
      <c r="D1299" t="s">
        <v>2018</v>
      </c>
      <c r="E1299" s="297">
        <v>24.49</v>
      </c>
    </row>
    <row r="1300" spans="1:5" ht="14.25">
      <c r="A1300">
        <v>2522</v>
      </c>
      <c r="B1300" t="s">
        <v>14187</v>
      </c>
      <c r="C1300" t="s">
        <v>2017</v>
      </c>
      <c r="D1300" t="s">
        <v>2018</v>
      </c>
      <c r="E1300" s="297">
        <v>15.83</v>
      </c>
    </row>
    <row r="1301" spans="1:5" ht="14.25">
      <c r="A1301">
        <v>2548</v>
      </c>
      <c r="B1301" t="s">
        <v>14188</v>
      </c>
      <c r="C1301" t="s">
        <v>2017</v>
      </c>
      <c r="D1301" t="s">
        <v>2018</v>
      </c>
      <c r="E1301" s="297">
        <v>9.73</v>
      </c>
    </row>
    <row r="1302" spans="1:5" ht="14.25">
      <c r="A1302">
        <v>2516</v>
      </c>
      <c r="B1302" t="s">
        <v>14189</v>
      </c>
      <c r="C1302" t="s">
        <v>2017</v>
      </c>
      <c r="D1302" t="s">
        <v>2018</v>
      </c>
      <c r="E1302" s="297">
        <v>12.71</v>
      </c>
    </row>
    <row r="1303" spans="1:5" ht="14.25">
      <c r="A1303">
        <v>2518</v>
      </c>
      <c r="B1303" t="s">
        <v>14190</v>
      </c>
      <c r="C1303" t="s">
        <v>2017</v>
      </c>
      <c r="D1303" t="s">
        <v>2018</v>
      </c>
      <c r="E1303" s="297">
        <v>116.6</v>
      </c>
    </row>
    <row r="1304" spans="1:5" ht="14.25">
      <c r="A1304">
        <v>2521</v>
      </c>
      <c r="B1304" t="s">
        <v>14191</v>
      </c>
      <c r="C1304" t="s">
        <v>2017</v>
      </c>
      <c r="D1304" t="s">
        <v>2018</v>
      </c>
      <c r="E1304" s="297">
        <v>49.63</v>
      </c>
    </row>
    <row r="1305" spans="1:5" ht="14.25">
      <c r="A1305">
        <v>2515</v>
      </c>
      <c r="B1305" t="s">
        <v>14192</v>
      </c>
      <c r="C1305" t="s">
        <v>2017</v>
      </c>
      <c r="D1305" t="s">
        <v>2018</v>
      </c>
      <c r="E1305" s="297">
        <v>10.58</v>
      </c>
    </row>
    <row r="1306" spans="1:5" ht="14.25">
      <c r="A1306">
        <v>2519</v>
      </c>
      <c r="B1306" t="s">
        <v>14193</v>
      </c>
      <c r="C1306" t="s">
        <v>2017</v>
      </c>
      <c r="D1306" t="s">
        <v>2018</v>
      </c>
      <c r="E1306" s="297">
        <v>140.59</v>
      </c>
    </row>
    <row r="1307" spans="1:5" ht="14.25">
      <c r="A1307">
        <v>2520</v>
      </c>
      <c r="B1307" t="s">
        <v>14194</v>
      </c>
      <c r="C1307" t="s">
        <v>2017</v>
      </c>
      <c r="D1307" t="s">
        <v>2018</v>
      </c>
      <c r="E1307" s="297">
        <v>258.76</v>
      </c>
    </row>
    <row r="1308" spans="1:5" ht="14.25">
      <c r="A1308">
        <v>1602</v>
      </c>
      <c r="B1308" t="s">
        <v>14195</v>
      </c>
      <c r="C1308" t="s">
        <v>2017</v>
      </c>
      <c r="D1308" t="s">
        <v>2018</v>
      </c>
      <c r="E1308" s="297">
        <v>50.58</v>
      </c>
    </row>
    <row r="1309" spans="1:5" ht="14.25">
      <c r="A1309">
        <v>1601</v>
      </c>
      <c r="B1309" t="s">
        <v>14196</v>
      </c>
      <c r="C1309" t="s">
        <v>2017</v>
      </c>
      <c r="D1309" t="s">
        <v>2018</v>
      </c>
      <c r="E1309" s="297">
        <v>45.08</v>
      </c>
    </row>
    <row r="1310" spans="1:5" ht="14.25">
      <c r="A1310">
        <v>1598</v>
      </c>
      <c r="B1310" t="s">
        <v>14197</v>
      </c>
      <c r="C1310" t="s">
        <v>2017</v>
      </c>
      <c r="D1310" t="s">
        <v>2018</v>
      </c>
      <c r="E1310" s="297">
        <v>13.34</v>
      </c>
    </row>
    <row r="1311" spans="1:5" ht="14.25">
      <c r="A1311">
        <v>1600</v>
      </c>
      <c r="B1311" t="s">
        <v>14198</v>
      </c>
      <c r="C1311" t="s">
        <v>2017</v>
      </c>
      <c r="D1311" t="s">
        <v>2018</v>
      </c>
      <c r="E1311" s="297">
        <v>19.690000000000001</v>
      </c>
    </row>
    <row r="1312" spans="1:5" ht="14.25">
      <c r="A1312">
        <v>1603</v>
      </c>
      <c r="B1312" t="s">
        <v>14199</v>
      </c>
      <c r="C1312" t="s">
        <v>2017</v>
      </c>
      <c r="D1312" t="s">
        <v>2018</v>
      </c>
      <c r="E1312" s="297">
        <v>76.37</v>
      </c>
    </row>
    <row r="1313" spans="1:5" ht="14.25">
      <c r="A1313">
        <v>1599</v>
      </c>
      <c r="B1313" t="s">
        <v>14200</v>
      </c>
      <c r="C1313" t="s">
        <v>2017</v>
      </c>
      <c r="D1313" t="s">
        <v>2018</v>
      </c>
      <c r="E1313" s="297">
        <v>15.48</v>
      </c>
    </row>
    <row r="1314" spans="1:5" ht="14.25">
      <c r="A1314">
        <v>1597</v>
      </c>
      <c r="B1314" t="s">
        <v>14201</v>
      </c>
      <c r="C1314" t="s">
        <v>2017</v>
      </c>
      <c r="D1314" t="s">
        <v>2018</v>
      </c>
      <c r="E1314" s="297">
        <v>12.54</v>
      </c>
    </row>
    <row r="1315" spans="1:5" ht="14.25">
      <c r="A1315">
        <v>39602</v>
      </c>
      <c r="B1315" t="s">
        <v>14202</v>
      </c>
      <c r="C1315" t="s">
        <v>2017</v>
      </c>
      <c r="D1315" t="s">
        <v>2018</v>
      </c>
      <c r="E1315" s="297">
        <v>1.29</v>
      </c>
    </row>
    <row r="1316" spans="1:5" ht="14.25">
      <c r="A1316">
        <v>39603</v>
      </c>
      <c r="B1316" t="s">
        <v>14203</v>
      </c>
      <c r="C1316" t="s">
        <v>2017</v>
      </c>
      <c r="D1316" t="s">
        <v>2018</v>
      </c>
      <c r="E1316" s="297">
        <v>2.76</v>
      </c>
    </row>
    <row r="1317" spans="1:5" ht="14.25">
      <c r="A1317">
        <v>11821</v>
      </c>
      <c r="B1317" t="s">
        <v>14204</v>
      </c>
      <c r="C1317" t="s">
        <v>2017</v>
      </c>
      <c r="D1317" t="s">
        <v>2018</v>
      </c>
      <c r="E1317" s="297">
        <v>10.3</v>
      </c>
    </row>
    <row r="1318" spans="1:5" ht="14.25">
      <c r="A1318">
        <v>1562</v>
      </c>
      <c r="B1318" t="s">
        <v>14205</v>
      </c>
      <c r="C1318" t="s">
        <v>2017</v>
      </c>
      <c r="D1318" t="s">
        <v>2018</v>
      </c>
      <c r="E1318" s="297">
        <v>16.87</v>
      </c>
    </row>
    <row r="1319" spans="1:5" ht="14.25">
      <c r="A1319">
        <v>1563</v>
      </c>
      <c r="B1319" t="s">
        <v>14206</v>
      </c>
      <c r="C1319" t="s">
        <v>2017</v>
      </c>
      <c r="D1319" t="s">
        <v>2018</v>
      </c>
      <c r="E1319" s="297">
        <v>22.64</v>
      </c>
    </row>
    <row r="1320" spans="1:5" ht="14.25">
      <c r="A1320">
        <v>11856</v>
      </c>
      <c r="B1320" t="s">
        <v>14207</v>
      </c>
      <c r="C1320" t="s">
        <v>2017</v>
      </c>
      <c r="D1320" t="s">
        <v>2022</v>
      </c>
      <c r="E1320" s="297">
        <v>6.75</v>
      </c>
    </row>
    <row r="1321" spans="1:5" ht="14.25">
      <c r="A1321">
        <v>11857</v>
      </c>
      <c r="B1321" t="s">
        <v>14208</v>
      </c>
      <c r="C1321" t="s">
        <v>2017</v>
      </c>
      <c r="D1321" t="s">
        <v>2018</v>
      </c>
      <c r="E1321" s="297">
        <v>35.520000000000003</v>
      </c>
    </row>
    <row r="1322" spans="1:5" ht="14.25">
      <c r="A1322">
        <v>11858</v>
      </c>
      <c r="B1322" t="s">
        <v>14209</v>
      </c>
      <c r="C1322" t="s">
        <v>2017</v>
      </c>
      <c r="D1322" t="s">
        <v>2018</v>
      </c>
      <c r="E1322" s="297">
        <v>44.09</v>
      </c>
    </row>
    <row r="1323" spans="1:5" ht="14.25">
      <c r="A1323">
        <v>1539</v>
      </c>
      <c r="B1323" t="s">
        <v>14210</v>
      </c>
      <c r="C1323" t="s">
        <v>2017</v>
      </c>
      <c r="D1323" t="s">
        <v>2018</v>
      </c>
      <c r="E1323" s="297">
        <v>7.93</v>
      </c>
    </row>
    <row r="1324" spans="1:5" ht="14.25">
      <c r="A1324">
        <v>11859</v>
      </c>
      <c r="B1324" t="s">
        <v>14211</v>
      </c>
      <c r="C1324" t="s">
        <v>2017</v>
      </c>
      <c r="D1324" t="s">
        <v>2018</v>
      </c>
      <c r="E1324" s="297">
        <v>59.98</v>
      </c>
    </row>
    <row r="1325" spans="1:5" ht="14.25">
      <c r="A1325">
        <v>1550</v>
      </c>
      <c r="B1325" t="s">
        <v>14212</v>
      </c>
      <c r="C1325" t="s">
        <v>2017</v>
      </c>
      <c r="D1325" t="s">
        <v>2018</v>
      </c>
      <c r="E1325" s="297">
        <v>8.3699999999999992</v>
      </c>
    </row>
    <row r="1326" spans="1:5" ht="14.25">
      <c r="A1326">
        <v>11854</v>
      </c>
      <c r="B1326" t="s">
        <v>14213</v>
      </c>
      <c r="C1326" t="s">
        <v>2017</v>
      </c>
      <c r="D1326" t="s">
        <v>2018</v>
      </c>
      <c r="E1326" s="297">
        <v>10.45</v>
      </c>
    </row>
    <row r="1327" spans="1:5" ht="14.25">
      <c r="A1327">
        <v>11862</v>
      </c>
      <c r="B1327" t="s">
        <v>14214</v>
      </c>
      <c r="C1327" t="s">
        <v>2017</v>
      </c>
      <c r="D1327" t="s">
        <v>2018</v>
      </c>
      <c r="E1327" s="297">
        <v>14.67</v>
      </c>
    </row>
    <row r="1328" spans="1:5" ht="14.25">
      <c r="A1328">
        <v>11863</v>
      </c>
      <c r="B1328" t="s">
        <v>14215</v>
      </c>
      <c r="C1328" t="s">
        <v>2017</v>
      </c>
      <c r="D1328" t="s">
        <v>2018</v>
      </c>
      <c r="E1328" s="297">
        <v>5.92</v>
      </c>
    </row>
    <row r="1329" spans="1:5" ht="14.25">
      <c r="A1329">
        <v>11855</v>
      </c>
      <c r="B1329" t="s">
        <v>14216</v>
      </c>
      <c r="C1329" t="s">
        <v>2017</v>
      </c>
      <c r="D1329" t="s">
        <v>2018</v>
      </c>
      <c r="E1329" s="297">
        <v>21.89</v>
      </c>
    </row>
    <row r="1330" spans="1:5" ht="14.25">
      <c r="A1330">
        <v>11864</v>
      </c>
      <c r="B1330" t="s">
        <v>14217</v>
      </c>
      <c r="C1330" t="s">
        <v>2017</v>
      </c>
      <c r="D1330" t="s">
        <v>2018</v>
      </c>
      <c r="E1330" s="297">
        <v>33.1</v>
      </c>
    </row>
    <row r="1331" spans="1:5" ht="14.25">
      <c r="A1331">
        <v>2527</v>
      </c>
      <c r="B1331" t="s">
        <v>14218</v>
      </c>
      <c r="C1331" t="s">
        <v>2017</v>
      </c>
      <c r="D1331" t="s">
        <v>2018</v>
      </c>
      <c r="E1331" s="297">
        <v>8.77</v>
      </c>
    </row>
    <row r="1332" spans="1:5" ht="14.25">
      <c r="A1332">
        <v>2526</v>
      </c>
      <c r="B1332" t="s">
        <v>14219</v>
      </c>
      <c r="C1332" t="s">
        <v>2017</v>
      </c>
      <c r="D1332" t="s">
        <v>2018</v>
      </c>
      <c r="E1332" s="297">
        <v>5.62</v>
      </c>
    </row>
    <row r="1333" spans="1:5" ht="14.25">
      <c r="A1333">
        <v>2487</v>
      </c>
      <c r="B1333" t="s">
        <v>14220</v>
      </c>
      <c r="C1333" t="s">
        <v>2017</v>
      </c>
      <c r="D1333" t="s">
        <v>2018</v>
      </c>
      <c r="E1333" s="297">
        <v>1.91</v>
      </c>
    </row>
    <row r="1334" spans="1:5" ht="14.25">
      <c r="A1334">
        <v>2483</v>
      </c>
      <c r="B1334" t="s">
        <v>14221</v>
      </c>
      <c r="C1334" t="s">
        <v>2017</v>
      </c>
      <c r="D1334" t="s">
        <v>2018</v>
      </c>
      <c r="E1334" s="297">
        <v>4</v>
      </c>
    </row>
    <row r="1335" spans="1:5" ht="14.25">
      <c r="A1335">
        <v>2528</v>
      </c>
      <c r="B1335" t="s">
        <v>14222</v>
      </c>
      <c r="C1335" t="s">
        <v>2017</v>
      </c>
      <c r="D1335" t="s">
        <v>2018</v>
      </c>
      <c r="E1335" s="297">
        <v>22.06</v>
      </c>
    </row>
    <row r="1336" spans="1:5" ht="14.25">
      <c r="A1336">
        <v>2489</v>
      </c>
      <c r="B1336" t="s">
        <v>14223</v>
      </c>
      <c r="C1336" t="s">
        <v>2017</v>
      </c>
      <c r="D1336" t="s">
        <v>2018</v>
      </c>
      <c r="E1336" s="297">
        <v>9.7200000000000006</v>
      </c>
    </row>
    <row r="1337" spans="1:5" ht="14.25">
      <c r="A1337">
        <v>2488</v>
      </c>
      <c r="B1337" t="s">
        <v>14224</v>
      </c>
      <c r="C1337" t="s">
        <v>2017</v>
      </c>
      <c r="D1337" t="s">
        <v>2018</v>
      </c>
      <c r="E1337" s="297">
        <v>2.2400000000000002</v>
      </c>
    </row>
    <row r="1338" spans="1:5" ht="14.25">
      <c r="A1338">
        <v>2484</v>
      </c>
      <c r="B1338" t="s">
        <v>14225</v>
      </c>
      <c r="C1338" t="s">
        <v>2017</v>
      </c>
      <c r="D1338" t="s">
        <v>2018</v>
      </c>
      <c r="E1338" s="297">
        <v>32.04</v>
      </c>
    </row>
    <row r="1339" spans="1:5" ht="14.25">
      <c r="A1339">
        <v>2485</v>
      </c>
      <c r="B1339" t="s">
        <v>14226</v>
      </c>
      <c r="C1339" t="s">
        <v>2017</v>
      </c>
      <c r="D1339" t="s">
        <v>2018</v>
      </c>
      <c r="E1339" s="297">
        <v>50.22</v>
      </c>
    </row>
    <row r="1340" spans="1:5" ht="14.25">
      <c r="A1340">
        <v>39279</v>
      </c>
      <c r="B1340" t="s">
        <v>19909</v>
      </c>
      <c r="C1340" t="s">
        <v>2017</v>
      </c>
      <c r="D1340" t="s">
        <v>2020</v>
      </c>
      <c r="E1340" s="297">
        <v>8.35</v>
      </c>
    </row>
    <row r="1341" spans="1:5" ht="14.25">
      <c r="A1341">
        <v>39280</v>
      </c>
      <c r="B1341" t="s">
        <v>19910</v>
      </c>
      <c r="C1341" t="s">
        <v>2017</v>
      </c>
      <c r="D1341" t="s">
        <v>2020</v>
      </c>
      <c r="E1341" s="297">
        <v>9.36</v>
      </c>
    </row>
    <row r="1342" spans="1:5" ht="14.25">
      <c r="A1342">
        <v>39281</v>
      </c>
      <c r="B1342" t="s">
        <v>19911</v>
      </c>
      <c r="C1342" t="s">
        <v>2017</v>
      </c>
      <c r="D1342" t="s">
        <v>2020</v>
      </c>
      <c r="E1342" s="297">
        <v>12.37</v>
      </c>
    </row>
    <row r="1343" spans="1:5" ht="14.25">
      <c r="A1343">
        <v>39282</v>
      </c>
      <c r="B1343" t="s">
        <v>19912</v>
      </c>
      <c r="C1343" t="s">
        <v>2017</v>
      </c>
      <c r="D1343" t="s">
        <v>2020</v>
      </c>
      <c r="E1343" s="297">
        <v>17.260000000000002</v>
      </c>
    </row>
    <row r="1344" spans="1:5" ht="14.25">
      <c r="A1344">
        <v>38844</v>
      </c>
      <c r="B1344" t="s">
        <v>19913</v>
      </c>
      <c r="C1344" t="s">
        <v>2017</v>
      </c>
      <c r="D1344" t="s">
        <v>2020</v>
      </c>
      <c r="E1344" s="297">
        <v>8.4700000000000006</v>
      </c>
    </row>
    <row r="1345" spans="1:5" ht="14.25">
      <c r="A1345">
        <v>38846</v>
      </c>
      <c r="B1345" t="s">
        <v>19914</v>
      </c>
      <c r="C1345" t="s">
        <v>2017</v>
      </c>
      <c r="D1345" t="s">
        <v>2020</v>
      </c>
      <c r="E1345" s="297">
        <v>8.6199999999999992</v>
      </c>
    </row>
    <row r="1346" spans="1:5" ht="14.25">
      <c r="A1346">
        <v>38847</v>
      </c>
      <c r="B1346" t="s">
        <v>19915</v>
      </c>
      <c r="C1346" t="s">
        <v>2017</v>
      </c>
      <c r="D1346" t="s">
        <v>2020</v>
      </c>
      <c r="E1346" s="297">
        <v>10.09</v>
      </c>
    </row>
    <row r="1347" spans="1:5" ht="14.25">
      <c r="A1347">
        <v>38850</v>
      </c>
      <c r="B1347" t="s">
        <v>19916</v>
      </c>
      <c r="C1347" t="s">
        <v>2017</v>
      </c>
      <c r="D1347" t="s">
        <v>2020</v>
      </c>
      <c r="E1347" s="297">
        <v>18.23</v>
      </c>
    </row>
    <row r="1348" spans="1:5" ht="14.25">
      <c r="A1348">
        <v>38848</v>
      </c>
      <c r="B1348" t="s">
        <v>19917</v>
      </c>
      <c r="C1348" t="s">
        <v>2017</v>
      </c>
      <c r="D1348" t="s">
        <v>2020</v>
      </c>
      <c r="E1348" s="297">
        <v>11.95</v>
      </c>
    </row>
    <row r="1349" spans="1:5" ht="14.25">
      <c r="A1349">
        <v>38851</v>
      </c>
      <c r="B1349" t="s">
        <v>19918</v>
      </c>
      <c r="C1349" t="s">
        <v>2017</v>
      </c>
      <c r="D1349" t="s">
        <v>2020</v>
      </c>
      <c r="E1349" s="297">
        <v>20.61</v>
      </c>
    </row>
    <row r="1350" spans="1:5" ht="14.25">
      <c r="A1350">
        <v>38854</v>
      </c>
      <c r="B1350" t="s">
        <v>19919</v>
      </c>
      <c r="C1350" t="s">
        <v>2017</v>
      </c>
      <c r="D1350" t="s">
        <v>2020</v>
      </c>
      <c r="E1350" s="297">
        <v>8.9499999999999993</v>
      </c>
    </row>
    <row r="1351" spans="1:5" ht="14.25">
      <c r="A1351">
        <v>44247</v>
      </c>
      <c r="B1351" t="s">
        <v>19920</v>
      </c>
      <c r="C1351" t="s">
        <v>2017</v>
      </c>
      <c r="D1351" t="s">
        <v>2018</v>
      </c>
      <c r="E1351" s="371">
        <v>1741.37</v>
      </c>
    </row>
    <row r="1352" spans="1:5" ht="14.25">
      <c r="A1352">
        <v>38005</v>
      </c>
      <c r="B1352" t="s">
        <v>14227</v>
      </c>
      <c r="C1352" t="s">
        <v>2017</v>
      </c>
      <c r="D1352" t="s">
        <v>2018</v>
      </c>
      <c r="E1352" s="297">
        <v>20.7</v>
      </c>
    </row>
    <row r="1353" spans="1:5" ht="14.25">
      <c r="A1353">
        <v>38006</v>
      </c>
      <c r="B1353" t="s">
        <v>14228</v>
      </c>
      <c r="C1353" t="s">
        <v>2017</v>
      </c>
      <c r="D1353" t="s">
        <v>2018</v>
      </c>
      <c r="E1353" s="297">
        <v>27.51</v>
      </c>
    </row>
    <row r="1354" spans="1:5" ht="14.25">
      <c r="A1354">
        <v>38428</v>
      </c>
      <c r="B1354" t="s">
        <v>14229</v>
      </c>
      <c r="C1354" t="s">
        <v>2017</v>
      </c>
      <c r="D1354" t="s">
        <v>2018</v>
      </c>
      <c r="E1354" s="297">
        <v>24.64</v>
      </c>
    </row>
    <row r="1355" spans="1:5" ht="14.25">
      <c r="A1355">
        <v>38007</v>
      </c>
      <c r="B1355" t="s">
        <v>14230</v>
      </c>
      <c r="C1355" t="s">
        <v>2017</v>
      </c>
      <c r="D1355" t="s">
        <v>2018</v>
      </c>
      <c r="E1355" s="297">
        <v>31.74</v>
      </c>
    </row>
    <row r="1356" spans="1:5" ht="14.25">
      <c r="A1356">
        <v>38008</v>
      </c>
      <c r="B1356" t="s">
        <v>14231</v>
      </c>
      <c r="C1356" t="s">
        <v>2017</v>
      </c>
      <c r="D1356" t="s">
        <v>2018</v>
      </c>
      <c r="E1356" s="297">
        <v>50.8</v>
      </c>
    </row>
    <row r="1357" spans="1:5" ht="14.25">
      <c r="A1357">
        <v>38009</v>
      </c>
      <c r="B1357" t="s">
        <v>14232</v>
      </c>
      <c r="C1357" t="s">
        <v>2017</v>
      </c>
      <c r="D1357" t="s">
        <v>2018</v>
      </c>
      <c r="E1357" s="297">
        <v>62.19</v>
      </c>
    </row>
    <row r="1358" spans="1:5" ht="14.25">
      <c r="A1358">
        <v>44248</v>
      </c>
      <c r="B1358" t="s">
        <v>19921</v>
      </c>
      <c r="C1358" t="s">
        <v>2017</v>
      </c>
      <c r="D1358" t="s">
        <v>2018</v>
      </c>
      <c r="E1358" s="297">
        <v>101.37</v>
      </c>
    </row>
    <row r="1359" spans="1:5" ht="14.25">
      <c r="A1359">
        <v>44249</v>
      </c>
      <c r="B1359" t="s">
        <v>19922</v>
      </c>
      <c r="C1359" t="s">
        <v>2017</v>
      </c>
      <c r="D1359" t="s">
        <v>2018</v>
      </c>
      <c r="E1359" s="297">
        <v>391.09</v>
      </c>
    </row>
    <row r="1360" spans="1:5" ht="14.25">
      <c r="A1360">
        <v>44250</v>
      </c>
      <c r="B1360" t="s">
        <v>19923</v>
      </c>
      <c r="C1360" t="s">
        <v>2017</v>
      </c>
      <c r="D1360" t="s">
        <v>2018</v>
      </c>
      <c r="E1360" s="297">
        <v>567.94000000000005</v>
      </c>
    </row>
    <row r="1361" spans="1:5" ht="14.25">
      <c r="A1361">
        <v>3104</v>
      </c>
      <c r="B1361" t="s">
        <v>14233</v>
      </c>
      <c r="C1361" t="s">
        <v>2032</v>
      </c>
      <c r="D1361" t="s">
        <v>2018</v>
      </c>
      <c r="E1361" s="297">
        <v>129.13999999999999</v>
      </c>
    </row>
    <row r="1362" spans="1:5" ht="14.25">
      <c r="A1362">
        <v>1607</v>
      </c>
      <c r="B1362" t="s">
        <v>14234</v>
      </c>
      <c r="C1362" t="s">
        <v>2032</v>
      </c>
      <c r="D1362" t="s">
        <v>2018</v>
      </c>
      <c r="E1362" s="297">
        <v>0.32</v>
      </c>
    </row>
    <row r="1363" spans="1:5" ht="14.25">
      <c r="A1363">
        <v>38169</v>
      </c>
      <c r="B1363" t="s">
        <v>14235</v>
      </c>
      <c r="C1363" t="s">
        <v>2032</v>
      </c>
      <c r="D1363" t="s">
        <v>2018</v>
      </c>
      <c r="E1363" s="297">
        <v>76.989999999999995</v>
      </c>
    </row>
    <row r="1364" spans="1:5" ht="14.25">
      <c r="A1364">
        <v>6142</v>
      </c>
      <c r="B1364" t="s">
        <v>19924</v>
      </c>
      <c r="C1364" t="s">
        <v>2017</v>
      </c>
      <c r="D1364" t="s">
        <v>2018</v>
      </c>
      <c r="E1364" s="297">
        <v>8.94</v>
      </c>
    </row>
    <row r="1365" spans="1:5" ht="14.25">
      <c r="A1365">
        <v>11686</v>
      </c>
      <c r="B1365" t="s">
        <v>19925</v>
      </c>
      <c r="C1365" t="s">
        <v>2017</v>
      </c>
      <c r="D1365" t="s">
        <v>2018</v>
      </c>
      <c r="E1365" s="297">
        <v>12.41</v>
      </c>
    </row>
    <row r="1366" spans="1:5" ht="14.25">
      <c r="A1366">
        <v>37598</v>
      </c>
      <c r="B1366" t="s">
        <v>14236</v>
      </c>
      <c r="C1366" t="s">
        <v>2017</v>
      </c>
      <c r="D1366" t="s">
        <v>2020</v>
      </c>
      <c r="E1366" s="297">
        <v>38.11</v>
      </c>
    </row>
    <row r="1367" spans="1:5" ht="14.25">
      <c r="A1367">
        <v>25398</v>
      </c>
      <c r="B1367" t="s">
        <v>19926</v>
      </c>
      <c r="C1367" t="s">
        <v>2017</v>
      </c>
      <c r="D1367" t="s">
        <v>2020</v>
      </c>
      <c r="E1367" s="371">
        <v>4291.18</v>
      </c>
    </row>
    <row r="1368" spans="1:5" ht="14.25">
      <c r="A1368">
        <v>25399</v>
      </c>
      <c r="B1368" t="s">
        <v>14237</v>
      </c>
      <c r="C1368" t="s">
        <v>2017</v>
      </c>
      <c r="D1368" t="s">
        <v>2020</v>
      </c>
      <c r="E1368" s="371">
        <v>2605.12</v>
      </c>
    </row>
    <row r="1369" spans="1:5" ht="14.25">
      <c r="A1369">
        <v>43440</v>
      </c>
      <c r="B1369" t="s">
        <v>14238</v>
      </c>
      <c r="C1369" t="s">
        <v>2017</v>
      </c>
      <c r="D1369" t="s">
        <v>2018</v>
      </c>
      <c r="E1369" s="297">
        <v>407.48</v>
      </c>
    </row>
    <row r="1370" spans="1:5" ht="14.25">
      <c r="A1370">
        <v>10667</v>
      </c>
      <c r="B1370" t="s">
        <v>14239</v>
      </c>
      <c r="C1370" t="s">
        <v>2017</v>
      </c>
      <c r="D1370" t="s">
        <v>2020</v>
      </c>
      <c r="E1370" s="371">
        <v>22500</v>
      </c>
    </row>
    <row r="1371" spans="1:5" ht="14.25">
      <c r="A1371">
        <v>1613</v>
      </c>
      <c r="B1371" t="s">
        <v>14240</v>
      </c>
      <c r="C1371" t="s">
        <v>2017</v>
      </c>
      <c r="D1371" t="s">
        <v>2018</v>
      </c>
      <c r="E1371" s="371">
        <v>1362.22</v>
      </c>
    </row>
    <row r="1372" spans="1:5" ht="14.25">
      <c r="A1372">
        <v>1626</v>
      </c>
      <c r="B1372" t="s">
        <v>14241</v>
      </c>
      <c r="C1372" t="s">
        <v>2017</v>
      </c>
      <c r="D1372" t="s">
        <v>2018</v>
      </c>
      <c r="E1372" s="371">
        <v>2037.36</v>
      </c>
    </row>
    <row r="1373" spans="1:5" ht="14.25">
      <c r="A1373">
        <v>1625</v>
      </c>
      <c r="B1373" t="s">
        <v>14242</v>
      </c>
      <c r="C1373" t="s">
        <v>2017</v>
      </c>
      <c r="D1373" t="s">
        <v>2018</v>
      </c>
      <c r="E1373" s="297">
        <v>142.30000000000001</v>
      </c>
    </row>
    <row r="1374" spans="1:5" ht="14.25">
      <c r="A1374">
        <v>1622</v>
      </c>
      <c r="B1374" t="s">
        <v>14243</v>
      </c>
      <c r="C1374" t="s">
        <v>2017</v>
      </c>
      <c r="D1374" t="s">
        <v>2018</v>
      </c>
      <c r="E1374" s="371">
        <v>4597.49</v>
      </c>
    </row>
    <row r="1375" spans="1:5" ht="14.25">
      <c r="A1375">
        <v>1620</v>
      </c>
      <c r="B1375" t="s">
        <v>14244</v>
      </c>
      <c r="C1375" t="s">
        <v>2017</v>
      </c>
      <c r="D1375" t="s">
        <v>2018</v>
      </c>
      <c r="E1375" s="297">
        <v>299.76</v>
      </c>
    </row>
    <row r="1376" spans="1:5" ht="14.25">
      <c r="A1376">
        <v>1629</v>
      </c>
      <c r="B1376" t="s">
        <v>14245</v>
      </c>
      <c r="C1376" t="s">
        <v>2017</v>
      </c>
      <c r="D1376" t="s">
        <v>2018</v>
      </c>
      <c r="E1376" s="371">
        <v>11189.21</v>
      </c>
    </row>
    <row r="1377" spans="1:5" ht="14.25">
      <c r="A1377">
        <v>1627</v>
      </c>
      <c r="B1377" t="s">
        <v>14246</v>
      </c>
      <c r="C1377" t="s">
        <v>2017</v>
      </c>
      <c r="D1377" t="s">
        <v>2018</v>
      </c>
      <c r="E1377" s="297">
        <v>572.99</v>
      </c>
    </row>
    <row r="1378" spans="1:5" ht="14.25">
      <c r="A1378">
        <v>1623</v>
      </c>
      <c r="B1378" t="s">
        <v>14247</v>
      </c>
      <c r="C1378" t="s">
        <v>2017</v>
      </c>
      <c r="D1378" t="s">
        <v>2018</v>
      </c>
      <c r="E1378" s="297">
        <v>116.05</v>
      </c>
    </row>
    <row r="1379" spans="1:5" ht="14.25">
      <c r="A1379">
        <v>1619</v>
      </c>
      <c r="B1379" t="s">
        <v>14248</v>
      </c>
      <c r="C1379" t="s">
        <v>2017</v>
      </c>
      <c r="D1379" t="s">
        <v>2018</v>
      </c>
      <c r="E1379" s="297">
        <v>159.63999999999999</v>
      </c>
    </row>
    <row r="1380" spans="1:5" ht="14.25">
      <c r="A1380">
        <v>1630</v>
      </c>
      <c r="B1380" t="s">
        <v>14249</v>
      </c>
      <c r="C1380" t="s">
        <v>2017</v>
      </c>
      <c r="D1380" t="s">
        <v>2018</v>
      </c>
      <c r="E1380" s="371">
        <v>3514.88</v>
      </c>
    </row>
    <row r="1381" spans="1:5" ht="14.25">
      <c r="A1381">
        <v>1616</v>
      </c>
      <c r="B1381" t="s">
        <v>14250</v>
      </c>
      <c r="C1381" t="s">
        <v>2017</v>
      </c>
      <c r="D1381" t="s">
        <v>2018</v>
      </c>
      <c r="E1381" s="371">
        <v>5405.95</v>
      </c>
    </row>
    <row r="1382" spans="1:5" ht="14.25">
      <c r="A1382">
        <v>1614</v>
      </c>
      <c r="B1382" t="s">
        <v>14251</v>
      </c>
      <c r="C1382" t="s">
        <v>2017</v>
      </c>
      <c r="D1382" t="s">
        <v>2018</v>
      </c>
      <c r="E1382" s="297">
        <v>247.07</v>
      </c>
    </row>
    <row r="1383" spans="1:5" ht="14.25">
      <c r="A1383">
        <v>1617</v>
      </c>
      <c r="B1383" t="s">
        <v>14252</v>
      </c>
      <c r="C1383" t="s">
        <v>2017</v>
      </c>
      <c r="D1383" t="s">
        <v>2018</v>
      </c>
      <c r="E1383" s="371">
        <v>6453.53</v>
      </c>
    </row>
    <row r="1384" spans="1:5" ht="14.25">
      <c r="A1384">
        <v>1621</v>
      </c>
      <c r="B1384" t="s">
        <v>14253</v>
      </c>
      <c r="C1384" t="s">
        <v>2017</v>
      </c>
      <c r="D1384" t="s">
        <v>2018</v>
      </c>
      <c r="E1384" s="297">
        <v>441.88</v>
      </c>
    </row>
    <row r="1385" spans="1:5" ht="14.25">
      <c r="A1385">
        <v>1624</v>
      </c>
      <c r="B1385" t="s">
        <v>14254</v>
      </c>
      <c r="C1385" t="s">
        <v>2017</v>
      </c>
      <c r="D1385" t="s">
        <v>2018</v>
      </c>
      <c r="E1385" s="371">
        <v>15863.09</v>
      </c>
    </row>
    <row r="1386" spans="1:5" ht="14.25">
      <c r="A1386">
        <v>1615</v>
      </c>
      <c r="B1386" t="s">
        <v>14255</v>
      </c>
      <c r="C1386" t="s">
        <v>2017</v>
      </c>
      <c r="D1386" t="s">
        <v>2018</v>
      </c>
      <c r="E1386" s="297">
        <v>829.78</v>
      </c>
    </row>
    <row r="1387" spans="1:5" ht="14.25">
      <c r="A1387">
        <v>1612</v>
      </c>
      <c r="B1387" t="s">
        <v>14256</v>
      </c>
      <c r="C1387" t="s">
        <v>2017</v>
      </c>
      <c r="D1387" t="s">
        <v>2022</v>
      </c>
      <c r="E1387" s="297">
        <v>109.29</v>
      </c>
    </row>
    <row r="1388" spans="1:5" ht="14.25">
      <c r="A1388">
        <v>1618</v>
      </c>
      <c r="B1388" t="s">
        <v>14257</v>
      </c>
      <c r="C1388" t="s">
        <v>2017</v>
      </c>
      <c r="D1388" t="s">
        <v>2018</v>
      </c>
      <c r="E1388" s="371">
        <v>1140.24</v>
      </c>
    </row>
    <row r="1389" spans="1:5" ht="14.25">
      <c r="A1389">
        <v>14211</v>
      </c>
      <c r="B1389" t="s">
        <v>14258</v>
      </c>
      <c r="C1389" t="s">
        <v>2017</v>
      </c>
      <c r="D1389" t="s">
        <v>2020</v>
      </c>
      <c r="E1389" s="297">
        <v>50.29</v>
      </c>
    </row>
    <row r="1390" spans="1:5" ht="14.25">
      <c r="A1390">
        <v>43657</v>
      </c>
      <c r="B1390" t="s">
        <v>14259</v>
      </c>
      <c r="C1390" t="s">
        <v>2023</v>
      </c>
      <c r="D1390" t="s">
        <v>2020</v>
      </c>
      <c r="E1390" s="297">
        <v>6.85</v>
      </c>
    </row>
    <row r="1391" spans="1:5" ht="14.25">
      <c r="A1391">
        <v>34500</v>
      </c>
      <c r="B1391" t="s">
        <v>19927</v>
      </c>
      <c r="C1391" t="s">
        <v>2021</v>
      </c>
      <c r="D1391" t="s">
        <v>2018</v>
      </c>
      <c r="E1391" s="297">
        <v>42.83</v>
      </c>
    </row>
    <row r="1392" spans="1:5" ht="14.25">
      <c r="A1392">
        <v>40934</v>
      </c>
      <c r="B1392" t="s">
        <v>14260</v>
      </c>
      <c r="C1392" t="s">
        <v>2027</v>
      </c>
      <c r="D1392" t="s">
        <v>2018</v>
      </c>
      <c r="E1392" s="371">
        <v>7517.96</v>
      </c>
    </row>
    <row r="1393" spans="1:5" ht="14.25">
      <c r="A1393">
        <v>38200</v>
      </c>
      <c r="B1393" t="s">
        <v>14261</v>
      </c>
      <c r="C1393" t="s">
        <v>2033</v>
      </c>
      <c r="D1393" t="s">
        <v>2018</v>
      </c>
      <c r="E1393" s="297">
        <v>646.21</v>
      </c>
    </row>
    <row r="1394" spans="1:5" ht="14.25">
      <c r="A1394">
        <v>39269</v>
      </c>
      <c r="B1394" t="s">
        <v>14262</v>
      </c>
      <c r="C1394" t="s">
        <v>2023</v>
      </c>
      <c r="D1394" t="s">
        <v>2018</v>
      </c>
      <c r="E1394" s="297">
        <v>1.19</v>
      </c>
    </row>
    <row r="1395" spans="1:5" ht="14.25">
      <c r="A1395">
        <v>11889</v>
      </c>
      <c r="B1395" t="s">
        <v>14263</v>
      </c>
      <c r="C1395" t="s">
        <v>2023</v>
      </c>
      <c r="D1395" t="s">
        <v>2018</v>
      </c>
      <c r="E1395" s="297">
        <v>1.64</v>
      </c>
    </row>
    <row r="1396" spans="1:5" ht="14.25">
      <c r="A1396">
        <v>39270</v>
      </c>
      <c r="B1396" t="s">
        <v>14264</v>
      </c>
      <c r="C1396" t="s">
        <v>2023</v>
      </c>
      <c r="D1396" t="s">
        <v>2018</v>
      </c>
      <c r="E1396" s="297">
        <v>2.13</v>
      </c>
    </row>
    <row r="1397" spans="1:5" ht="14.25">
      <c r="A1397">
        <v>11890</v>
      </c>
      <c r="B1397" t="s">
        <v>14265</v>
      </c>
      <c r="C1397" t="s">
        <v>2023</v>
      </c>
      <c r="D1397" t="s">
        <v>2018</v>
      </c>
      <c r="E1397" s="297">
        <v>2.9</v>
      </c>
    </row>
    <row r="1398" spans="1:5" ht="14.25">
      <c r="A1398">
        <v>11891</v>
      </c>
      <c r="B1398" t="s">
        <v>14266</v>
      </c>
      <c r="C1398" t="s">
        <v>2023</v>
      </c>
      <c r="D1398" t="s">
        <v>2018</v>
      </c>
      <c r="E1398" s="297">
        <v>4.7</v>
      </c>
    </row>
    <row r="1399" spans="1:5" ht="14.25">
      <c r="A1399">
        <v>11892</v>
      </c>
      <c r="B1399" t="s">
        <v>14267</v>
      </c>
      <c r="C1399" t="s">
        <v>2023</v>
      </c>
      <c r="D1399" t="s">
        <v>2018</v>
      </c>
      <c r="E1399" s="297">
        <v>7.69</v>
      </c>
    </row>
    <row r="1400" spans="1:5" ht="14.25">
      <c r="A1400">
        <v>37601</v>
      </c>
      <c r="B1400" t="s">
        <v>14268</v>
      </c>
      <c r="C1400" t="s">
        <v>2023</v>
      </c>
      <c r="D1400" t="s">
        <v>2020</v>
      </c>
      <c r="E1400" s="297">
        <v>8.4700000000000006</v>
      </c>
    </row>
    <row r="1401" spans="1:5" ht="14.25">
      <c r="A1401">
        <v>1634</v>
      </c>
      <c r="B1401" t="s">
        <v>14269</v>
      </c>
      <c r="C1401" t="s">
        <v>2023</v>
      </c>
      <c r="D1401" t="s">
        <v>2020</v>
      </c>
      <c r="E1401" s="297">
        <v>8.75</v>
      </c>
    </row>
    <row r="1402" spans="1:5" ht="14.25">
      <c r="A1402">
        <v>5086</v>
      </c>
      <c r="B1402" t="s">
        <v>14270</v>
      </c>
      <c r="C1402" t="s">
        <v>2024</v>
      </c>
      <c r="D1402" t="s">
        <v>2018</v>
      </c>
      <c r="E1402" s="297">
        <v>31.87</v>
      </c>
    </row>
    <row r="1403" spans="1:5" ht="14.25">
      <c r="A1403">
        <v>11280</v>
      </c>
      <c r="B1403" t="s">
        <v>14271</v>
      </c>
      <c r="C1403" t="s">
        <v>2017</v>
      </c>
      <c r="D1403" t="s">
        <v>2020</v>
      </c>
      <c r="E1403" s="371">
        <v>11397.14</v>
      </c>
    </row>
    <row r="1404" spans="1:5" ht="14.25">
      <c r="A1404">
        <v>40519</v>
      </c>
      <c r="B1404" t="s">
        <v>14272</v>
      </c>
      <c r="C1404" t="s">
        <v>2017</v>
      </c>
      <c r="D1404" t="s">
        <v>2020</v>
      </c>
      <c r="E1404" s="371">
        <v>93954.17</v>
      </c>
    </row>
    <row r="1405" spans="1:5" ht="14.25">
      <c r="A1405">
        <v>39869</v>
      </c>
      <c r="B1405" t="s">
        <v>14273</v>
      </c>
      <c r="C1405" t="s">
        <v>2017</v>
      </c>
      <c r="D1405" t="s">
        <v>2020</v>
      </c>
      <c r="E1405" s="297">
        <v>12.69</v>
      </c>
    </row>
    <row r="1406" spans="1:5" ht="14.25">
      <c r="A1406">
        <v>39870</v>
      </c>
      <c r="B1406" t="s">
        <v>14274</v>
      </c>
      <c r="C1406" t="s">
        <v>2017</v>
      </c>
      <c r="D1406" t="s">
        <v>2020</v>
      </c>
      <c r="E1406" s="297">
        <v>19.420000000000002</v>
      </c>
    </row>
    <row r="1407" spans="1:5" ht="14.25">
      <c r="A1407">
        <v>39871</v>
      </c>
      <c r="B1407" t="s">
        <v>14275</v>
      </c>
      <c r="C1407" t="s">
        <v>2017</v>
      </c>
      <c r="D1407" t="s">
        <v>2020</v>
      </c>
      <c r="E1407" s="297">
        <v>21.77</v>
      </c>
    </row>
    <row r="1408" spans="1:5" ht="14.25">
      <c r="A1408">
        <v>12722</v>
      </c>
      <c r="B1408" t="s">
        <v>14276</v>
      </c>
      <c r="C1408" t="s">
        <v>2017</v>
      </c>
      <c r="D1408" t="s">
        <v>2020</v>
      </c>
      <c r="E1408" s="297">
        <v>728.37</v>
      </c>
    </row>
    <row r="1409" spans="1:5" ht="14.25">
      <c r="A1409">
        <v>12714</v>
      </c>
      <c r="B1409" t="s">
        <v>14277</v>
      </c>
      <c r="C1409" t="s">
        <v>2017</v>
      </c>
      <c r="D1409" t="s">
        <v>2020</v>
      </c>
      <c r="E1409" s="297">
        <v>4.75</v>
      </c>
    </row>
    <row r="1410" spans="1:5" ht="14.25">
      <c r="A1410">
        <v>12715</v>
      </c>
      <c r="B1410" t="s">
        <v>14278</v>
      </c>
      <c r="C1410" t="s">
        <v>2017</v>
      </c>
      <c r="D1410" t="s">
        <v>2020</v>
      </c>
      <c r="E1410" s="297">
        <v>10.73</v>
      </c>
    </row>
    <row r="1411" spans="1:5" ht="14.25">
      <c r="A1411">
        <v>12716</v>
      </c>
      <c r="B1411" t="s">
        <v>14279</v>
      </c>
      <c r="C1411" t="s">
        <v>2017</v>
      </c>
      <c r="D1411" t="s">
        <v>2020</v>
      </c>
      <c r="E1411" s="297">
        <v>18.43</v>
      </c>
    </row>
    <row r="1412" spans="1:5" ht="14.25">
      <c r="A1412">
        <v>12717</v>
      </c>
      <c r="B1412" t="s">
        <v>14280</v>
      </c>
      <c r="C1412" t="s">
        <v>2017</v>
      </c>
      <c r="D1412" t="s">
        <v>2020</v>
      </c>
      <c r="E1412" s="297">
        <v>36.229999999999997</v>
      </c>
    </row>
    <row r="1413" spans="1:5" ht="14.25">
      <c r="A1413">
        <v>12718</v>
      </c>
      <c r="B1413" t="s">
        <v>14281</v>
      </c>
      <c r="C1413" t="s">
        <v>2017</v>
      </c>
      <c r="D1413" t="s">
        <v>2020</v>
      </c>
      <c r="E1413" s="297">
        <v>55.61</v>
      </c>
    </row>
    <row r="1414" spans="1:5" ht="14.25">
      <c r="A1414">
        <v>12719</v>
      </c>
      <c r="B1414" t="s">
        <v>14282</v>
      </c>
      <c r="C1414" t="s">
        <v>2017</v>
      </c>
      <c r="D1414" t="s">
        <v>2020</v>
      </c>
      <c r="E1414" s="297">
        <v>88.28</v>
      </c>
    </row>
    <row r="1415" spans="1:5" ht="14.25">
      <c r="A1415">
        <v>12720</v>
      </c>
      <c r="B1415" t="s">
        <v>14283</v>
      </c>
      <c r="C1415" t="s">
        <v>2017</v>
      </c>
      <c r="D1415" t="s">
        <v>2020</v>
      </c>
      <c r="E1415" s="297">
        <v>307.39</v>
      </c>
    </row>
    <row r="1416" spans="1:5" ht="14.25">
      <c r="A1416">
        <v>12721</v>
      </c>
      <c r="B1416" t="s">
        <v>14284</v>
      </c>
      <c r="C1416" t="s">
        <v>2017</v>
      </c>
      <c r="D1416" t="s">
        <v>2020</v>
      </c>
      <c r="E1416" s="297">
        <v>294.77</v>
      </c>
    </row>
    <row r="1417" spans="1:5" ht="14.25">
      <c r="A1417">
        <v>3468</v>
      </c>
      <c r="B1417" t="s">
        <v>14285</v>
      </c>
      <c r="C1417" t="s">
        <v>2017</v>
      </c>
      <c r="D1417" t="s">
        <v>2020</v>
      </c>
      <c r="E1417" s="297">
        <v>47.39</v>
      </c>
    </row>
    <row r="1418" spans="1:5" ht="14.25">
      <c r="A1418">
        <v>3465</v>
      </c>
      <c r="B1418" t="s">
        <v>14286</v>
      </c>
      <c r="C1418" t="s">
        <v>2017</v>
      </c>
      <c r="D1418" t="s">
        <v>2020</v>
      </c>
      <c r="E1418" s="297">
        <v>47.37</v>
      </c>
    </row>
    <row r="1419" spans="1:5" ht="14.25">
      <c r="A1419">
        <v>12403</v>
      </c>
      <c r="B1419" t="s">
        <v>14287</v>
      </c>
      <c r="C1419" t="s">
        <v>2017</v>
      </c>
      <c r="D1419" t="s">
        <v>2020</v>
      </c>
      <c r="E1419" s="297">
        <v>33.76</v>
      </c>
    </row>
    <row r="1420" spans="1:5" ht="14.25">
      <c r="A1420">
        <v>3463</v>
      </c>
      <c r="B1420" t="s">
        <v>14288</v>
      </c>
      <c r="C1420" t="s">
        <v>2017</v>
      </c>
      <c r="D1420" t="s">
        <v>2020</v>
      </c>
      <c r="E1420" s="297">
        <v>19.73</v>
      </c>
    </row>
    <row r="1421" spans="1:5" ht="14.25">
      <c r="A1421">
        <v>3464</v>
      </c>
      <c r="B1421" t="s">
        <v>14289</v>
      </c>
      <c r="C1421" t="s">
        <v>2017</v>
      </c>
      <c r="D1421" t="s">
        <v>2020</v>
      </c>
      <c r="E1421" s="297">
        <v>19.73</v>
      </c>
    </row>
    <row r="1422" spans="1:5" ht="14.25">
      <c r="A1422">
        <v>3466</v>
      </c>
      <c r="B1422" t="s">
        <v>14290</v>
      </c>
      <c r="C1422" t="s">
        <v>2017</v>
      </c>
      <c r="D1422" t="s">
        <v>2020</v>
      </c>
      <c r="E1422" s="297">
        <v>120.31</v>
      </c>
    </row>
    <row r="1423" spans="1:5" ht="14.25">
      <c r="A1423">
        <v>3467</v>
      </c>
      <c r="B1423" t="s">
        <v>14291</v>
      </c>
      <c r="C1423" t="s">
        <v>2017</v>
      </c>
      <c r="D1423" t="s">
        <v>2020</v>
      </c>
      <c r="E1423" s="297">
        <v>67.95</v>
      </c>
    </row>
    <row r="1424" spans="1:5" ht="14.25">
      <c r="A1424">
        <v>3462</v>
      </c>
      <c r="B1424" t="s">
        <v>14292</v>
      </c>
      <c r="C1424" t="s">
        <v>2017</v>
      </c>
      <c r="D1424" t="s">
        <v>2020</v>
      </c>
      <c r="E1424" s="297">
        <v>13.01</v>
      </c>
    </row>
    <row r="1425" spans="1:5" ht="14.25">
      <c r="A1425">
        <v>3446</v>
      </c>
      <c r="B1425" t="s">
        <v>14293</v>
      </c>
      <c r="C1425" t="s">
        <v>2017</v>
      </c>
      <c r="D1425" t="s">
        <v>2020</v>
      </c>
      <c r="E1425" s="297">
        <v>40.06</v>
      </c>
    </row>
    <row r="1426" spans="1:5" ht="14.25">
      <c r="A1426">
        <v>3445</v>
      </c>
      <c r="B1426" t="s">
        <v>14294</v>
      </c>
      <c r="C1426" t="s">
        <v>2017</v>
      </c>
      <c r="D1426" t="s">
        <v>2020</v>
      </c>
      <c r="E1426" s="297">
        <v>32.700000000000003</v>
      </c>
    </row>
    <row r="1427" spans="1:5" ht="14.25">
      <c r="A1427">
        <v>3441</v>
      </c>
      <c r="B1427" t="s">
        <v>14295</v>
      </c>
      <c r="C1427" t="s">
        <v>2017</v>
      </c>
      <c r="D1427" t="s">
        <v>2020</v>
      </c>
      <c r="E1427" s="297">
        <v>9.23</v>
      </c>
    </row>
    <row r="1428" spans="1:5" ht="14.25">
      <c r="A1428">
        <v>3444</v>
      </c>
      <c r="B1428" t="s">
        <v>14296</v>
      </c>
      <c r="C1428" t="s">
        <v>2017</v>
      </c>
      <c r="D1428" t="s">
        <v>2020</v>
      </c>
      <c r="E1428" s="297">
        <v>20.13</v>
      </c>
    </row>
    <row r="1429" spans="1:5" ht="14.25">
      <c r="A1429">
        <v>12402</v>
      </c>
      <c r="B1429" t="s">
        <v>14297</v>
      </c>
      <c r="C1429" t="s">
        <v>2017</v>
      </c>
      <c r="D1429" t="s">
        <v>2020</v>
      </c>
      <c r="E1429" s="297">
        <v>112.6</v>
      </c>
    </row>
    <row r="1430" spans="1:5" ht="14.25">
      <c r="A1430">
        <v>3447</v>
      </c>
      <c r="B1430" t="s">
        <v>14298</v>
      </c>
      <c r="C1430" t="s">
        <v>2017</v>
      </c>
      <c r="D1430" t="s">
        <v>2020</v>
      </c>
      <c r="E1430" s="297">
        <v>58.25</v>
      </c>
    </row>
    <row r="1431" spans="1:5" ht="14.25">
      <c r="A1431">
        <v>3442</v>
      </c>
      <c r="B1431" t="s">
        <v>14299</v>
      </c>
      <c r="C1431" t="s">
        <v>2017</v>
      </c>
      <c r="D1431" t="s">
        <v>2020</v>
      </c>
      <c r="E1431" s="297">
        <v>13.8</v>
      </c>
    </row>
    <row r="1432" spans="1:5" ht="14.25">
      <c r="A1432">
        <v>3448</v>
      </c>
      <c r="B1432" t="s">
        <v>14300</v>
      </c>
      <c r="C1432" t="s">
        <v>2017</v>
      </c>
      <c r="D1432" t="s">
        <v>2020</v>
      </c>
      <c r="E1432" s="297">
        <v>164.62</v>
      </c>
    </row>
    <row r="1433" spans="1:5" ht="14.25">
      <c r="A1433">
        <v>3449</v>
      </c>
      <c r="B1433" t="s">
        <v>14301</v>
      </c>
      <c r="C1433" t="s">
        <v>2017</v>
      </c>
      <c r="D1433" t="s">
        <v>2020</v>
      </c>
      <c r="E1433" s="297">
        <v>288.45</v>
      </c>
    </row>
    <row r="1434" spans="1:5" ht="14.25">
      <c r="A1434">
        <v>37438</v>
      </c>
      <c r="B1434" t="s">
        <v>14302</v>
      </c>
      <c r="C1434" t="s">
        <v>2017</v>
      </c>
      <c r="D1434" t="s">
        <v>2020</v>
      </c>
      <c r="E1434" s="297">
        <v>232.23</v>
      </c>
    </row>
    <row r="1435" spans="1:5" ht="14.25">
      <c r="A1435">
        <v>37439</v>
      </c>
      <c r="B1435" t="s">
        <v>14303</v>
      </c>
      <c r="C1435" t="s">
        <v>2017</v>
      </c>
      <c r="D1435" t="s">
        <v>2020</v>
      </c>
      <c r="E1435" s="371">
        <v>1518.32</v>
      </c>
    </row>
    <row r="1436" spans="1:5" ht="14.25">
      <c r="A1436">
        <v>37435</v>
      </c>
      <c r="B1436" t="s">
        <v>14304</v>
      </c>
      <c r="C1436" t="s">
        <v>2017</v>
      </c>
      <c r="D1436" t="s">
        <v>2020</v>
      </c>
      <c r="E1436" s="297">
        <v>27.29</v>
      </c>
    </row>
    <row r="1437" spans="1:5" ht="14.25">
      <c r="A1437">
        <v>37436</v>
      </c>
      <c r="B1437" t="s">
        <v>14305</v>
      </c>
      <c r="C1437" t="s">
        <v>2017</v>
      </c>
      <c r="D1437" t="s">
        <v>2020</v>
      </c>
      <c r="E1437" s="297">
        <v>32.21</v>
      </c>
    </row>
    <row r="1438" spans="1:5" ht="14.25">
      <c r="A1438">
        <v>37437</v>
      </c>
      <c r="B1438" t="s">
        <v>14306</v>
      </c>
      <c r="C1438" t="s">
        <v>2017</v>
      </c>
      <c r="D1438" t="s">
        <v>2020</v>
      </c>
      <c r="E1438" s="297">
        <v>46.58</v>
      </c>
    </row>
    <row r="1439" spans="1:5" ht="14.25">
      <c r="A1439">
        <v>3473</v>
      </c>
      <c r="B1439" t="s">
        <v>14307</v>
      </c>
      <c r="C1439" t="s">
        <v>2017</v>
      </c>
      <c r="D1439" t="s">
        <v>2020</v>
      </c>
      <c r="E1439" s="297">
        <v>45.29</v>
      </c>
    </row>
    <row r="1440" spans="1:5" ht="14.25">
      <c r="A1440">
        <v>3474</v>
      </c>
      <c r="B1440" t="s">
        <v>14308</v>
      </c>
      <c r="C1440" t="s">
        <v>2017</v>
      </c>
      <c r="D1440" t="s">
        <v>2020</v>
      </c>
      <c r="E1440" s="297">
        <v>37.33</v>
      </c>
    </row>
    <row r="1441" spans="1:5" ht="14.25">
      <c r="A1441">
        <v>3450</v>
      </c>
      <c r="B1441" t="s">
        <v>14309</v>
      </c>
      <c r="C1441" t="s">
        <v>2017</v>
      </c>
      <c r="D1441" t="s">
        <v>2020</v>
      </c>
      <c r="E1441" s="297">
        <v>10.82</v>
      </c>
    </row>
    <row r="1442" spans="1:5" ht="14.25">
      <c r="A1442">
        <v>3443</v>
      </c>
      <c r="B1442" t="s">
        <v>14310</v>
      </c>
      <c r="C1442" t="s">
        <v>2017</v>
      </c>
      <c r="D1442" t="s">
        <v>2020</v>
      </c>
      <c r="E1442" s="297">
        <v>23.22</v>
      </c>
    </row>
    <row r="1443" spans="1:5" ht="14.25">
      <c r="A1443">
        <v>3453</v>
      </c>
      <c r="B1443" t="s">
        <v>14311</v>
      </c>
      <c r="C1443" t="s">
        <v>2017</v>
      </c>
      <c r="D1443" t="s">
        <v>2020</v>
      </c>
      <c r="E1443" s="297">
        <v>132.19999999999999</v>
      </c>
    </row>
    <row r="1444" spans="1:5" ht="14.25">
      <c r="A1444">
        <v>3452</v>
      </c>
      <c r="B1444" t="s">
        <v>14312</v>
      </c>
      <c r="C1444" t="s">
        <v>2017</v>
      </c>
      <c r="D1444" t="s">
        <v>2020</v>
      </c>
      <c r="E1444" s="297">
        <v>65.25</v>
      </c>
    </row>
    <row r="1445" spans="1:5" ht="14.25">
      <c r="A1445">
        <v>3451</v>
      </c>
      <c r="B1445" t="s">
        <v>14313</v>
      </c>
      <c r="C1445" t="s">
        <v>2017</v>
      </c>
      <c r="D1445" t="s">
        <v>2020</v>
      </c>
      <c r="E1445" s="297">
        <v>12.94</v>
      </c>
    </row>
    <row r="1446" spans="1:5" ht="14.25">
      <c r="A1446">
        <v>3454</v>
      </c>
      <c r="B1446" t="s">
        <v>14314</v>
      </c>
      <c r="C1446" t="s">
        <v>2017</v>
      </c>
      <c r="D1446" t="s">
        <v>2020</v>
      </c>
      <c r="E1446" s="297">
        <v>201.07</v>
      </c>
    </row>
    <row r="1447" spans="1:5" ht="14.25">
      <c r="A1447">
        <v>3458</v>
      </c>
      <c r="B1447" t="s">
        <v>14315</v>
      </c>
      <c r="C1447" t="s">
        <v>2017</v>
      </c>
      <c r="D1447" t="s">
        <v>2020</v>
      </c>
      <c r="E1447" s="297">
        <v>36.299999999999997</v>
      </c>
    </row>
    <row r="1448" spans="1:5" ht="14.25">
      <c r="A1448">
        <v>3457</v>
      </c>
      <c r="B1448" t="s">
        <v>14316</v>
      </c>
      <c r="C1448" t="s">
        <v>2017</v>
      </c>
      <c r="D1448" t="s">
        <v>2020</v>
      </c>
      <c r="E1448" s="297">
        <v>27.25</v>
      </c>
    </row>
    <row r="1449" spans="1:5" ht="14.25">
      <c r="A1449">
        <v>3455</v>
      </c>
      <c r="B1449" t="s">
        <v>14317</v>
      </c>
      <c r="C1449" t="s">
        <v>2017</v>
      </c>
      <c r="D1449" t="s">
        <v>2020</v>
      </c>
      <c r="E1449" s="297">
        <v>7.74</v>
      </c>
    </row>
    <row r="1450" spans="1:5" ht="14.25">
      <c r="A1450">
        <v>3472</v>
      </c>
      <c r="B1450" t="s">
        <v>14318</v>
      </c>
      <c r="C1450" t="s">
        <v>2017</v>
      </c>
      <c r="D1450" t="s">
        <v>2020</v>
      </c>
      <c r="E1450" s="297">
        <v>17.39</v>
      </c>
    </row>
    <row r="1451" spans="1:5" ht="14.25">
      <c r="A1451">
        <v>3470</v>
      </c>
      <c r="B1451" t="s">
        <v>14319</v>
      </c>
      <c r="C1451" t="s">
        <v>2017</v>
      </c>
      <c r="D1451" t="s">
        <v>2020</v>
      </c>
      <c r="E1451" s="297">
        <v>101.37</v>
      </c>
    </row>
    <row r="1452" spans="1:5" ht="14.25">
      <c r="A1452">
        <v>3471</v>
      </c>
      <c r="B1452" t="s">
        <v>14320</v>
      </c>
      <c r="C1452" t="s">
        <v>2017</v>
      </c>
      <c r="D1452" t="s">
        <v>2020</v>
      </c>
      <c r="E1452" s="297">
        <v>55.7</v>
      </c>
    </row>
    <row r="1453" spans="1:5" ht="14.25">
      <c r="A1453">
        <v>3456</v>
      </c>
      <c r="B1453" t="s">
        <v>14321</v>
      </c>
      <c r="C1453" t="s">
        <v>2017</v>
      </c>
      <c r="D1453" t="s">
        <v>2020</v>
      </c>
      <c r="E1453" s="297">
        <v>11.58</v>
      </c>
    </row>
    <row r="1454" spans="1:5" ht="14.25">
      <c r="A1454">
        <v>3459</v>
      </c>
      <c r="B1454" t="s">
        <v>14322</v>
      </c>
      <c r="C1454" t="s">
        <v>2017</v>
      </c>
      <c r="D1454" t="s">
        <v>2020</v>
      </c>
      <c r="E1454" s="297">
        <v>142.97999999999999</v>
      </c>
    </row>
    <row r="1455" spans="1:5" ht="14.25">
      <c r="A1455">
        <v>3469</v>
      </c>
      <c r="B1455" t="s">
        <v>14323</v>
      </c>
      <c r="C1455" t="s">
        <v>2017</v>
      </c>
      <c r="D1455" t="s">
        <v>2020</v>
      </c>
      <c r="E1455" s="297">
        <v>271.92</v>
      </c>
    </row>
    <row r="1456" spans="1:5" ht="14.25">
      <c r="A1456">
        <v>3460</v>
      </c>
      <c r="B1456" t="s">
        <v>14324</v>
      </c>
      <c r="C1456" t="s">
        <v>2017</v>
      </c>
      <c r="D1456" t="s">
        <v>2020</v>
      </c>
      <c r="E1456" s="297">
        <v>396.77</v>
      </c>
    </row>
    <row r="1457" spans="1:5" ht="14.25">
      <c r="A1457">
        <v>3461</v>
      </c>
      <c r="B1457" t="s">
        <v>14325</v>
      </c>
      <c r="C1457" t="s">
        <v>2017</v>
      </c>
      <c r="D1457" t="s">
        <v>2020</v>
      </c>
      <c r="E1457" s="371">
        <v>1014.11</v>
      </c>
    </row>
    <row r="1458" spans="1:5" ht="14.25">
      <c r="A1458">
        <v>37433</v>
      </c>
      <c r="B1458" t="s">
        <v>14326</v>
      </c>
      <c r="C1458" t="s">
        <v>2017</v>
      </c>
      <c r="D1458" t="s">
        <v>2020</v>
      </c>
      <c r="E1458" s="297">
        <v>232.23</v>
      </c>
    </row>
    <row r="1459" spans="1:5" ht="14.25">
      <c r="A1459">
        <v>37430</v>
      </c>
      <c r="B1459" t="s">
        <v>14327</v>
      </c>
      <c r="C1459" t="s">
        <v>2017</v>
      </c>
      <c r="D1459" t="s">
        <v>2020</v>
      </c>
      <c r="E1459" s="297">
        <v>29.1</v>
      </c>
    </row>
    <row r="1460" spans="1:5" ht="14.25">
      <c r="A1460">
        <v>37434</v>
      </c>
      <c r="B1460" t="s">
        <v>14328</v>
      </c>
      <c r="C1460" t="s">
        <v>2017</v>
      </c>
      <c r="D1460" t="s">
        <v>2020</v>
      </c>
      <c r="E1460" s="371">
        <v>2165.34</v>
      </c>
    </row>
    <row r="1461" spans="1:5" ht="14.25">
      <c r="A1461">
        <v>37431</v>
      </c>
      <c r="B1461" t="s">
        <v>14329</v>
      </c>
      <c r="C1461" t="s">
        <v>2017</v>
      </c>
      <c r="D1461" t="s">
        <v>2020</v>
      </c>
      <c r="E1461" s="297">
        <v>39.479999999999997</v>
      </c>
    </row>
    <row r="1462" spans="1:5" ht="14.25">
      <c r="A1462">
        <v>37432</v>
      </c>
      <c r="B1462" t="s">
        <v>14330</v>
      </c>
      <c r="C1462" t="s">
        <v>2017</v>
      </c>
      <c r="D1462" t="s">
        <v>2020</v>
      </c>
      <c r="E1462" s="297">
        <v>72.819999999999993</v>
      </c>
    </row>
    <row r="1463" spans="1:5" ht="14.25">
      <c r="A1463">
        <v>37413</v>
      </c>
      <c r="B1463" t="s">
        <v>14331</v>
      </c>
      <c r="C1463" t="s">
        <v>2017</v>
      </c>
      <c r="D1463" t="s">
        <v>2020</v>
      </c>
      <c r="E1463" s="297">
        <v>3.83</v>
      </c>
    </row>
    <row r="1464" spans="1:5" ht="14.25">
      <c r="A1464">
        <v>37414</v>
      </c>
      <c r="B1464" t="s">
        <v>14332</v>
      </c>
      <c r="C1464" t="s">
        <v>2017</v>
      </c>
      <c r="D1464" t="s">
        <v>2020</v>
      </c>
      <c r="E1464" s="297">
        <v>4.34</v>
      </c>
    </row>
    <row r="1465" spans="1:5" ht="14.25">
      <c r="A1465">
        <v>37415</v>
      </c>
      <c r="B1465" t="s">
        <v>14333</v>
      </c>
      <c r="C1465" t="s">
        <v>2017</v>
      </c>
      <c r="D1465" t="s">
        <v>2020</v>
      </c>
      <c r="E1465" s="297">
        <v>7.9</v>
      </c>
    </row>
    <row r="1466" spans="1:5" ht="14.25">
      <c r="A1466">
        <v>37416</v>
      </c>
      <c r="B1466" t="s">
        <v>14334</v>
      </c>
      <c r="C1466" t="s">
        <v>2017</v>
      </c>
      <c r="D1466" t="s">
        <v>2020</v>
      </c>
      <c r="E1466" s="297">
        <v>3.58</v>
      </c>
    </row>
    <row r="1467" spans="1:5" ht="14.25">
      <c r="A1467">
        <v>37417</v>
      </c>
      <c r="B1467" t="s">
        <v>14335</v>
      </c>
      <c r="C1467" t="s">
        <v>2017</v>
      </c>
      <c r="D1467" t="s">
        <v>2020</v>
      </c>
      <c r="E1467" s="297">
        <v>5.15</v>
      </c>
    </row>
    <row r="1468" spans="1:5" ht="14.25">
      <c r="A1468">
        <v>43590</v>
      </c>
      <c r="B1468" t="s">
        <v>14336</v>
      </c>
      <c r="C1468" t="s">
        <v>2017</v>
      </c>
      <c r="D1468" t="s">
        <v>2018</v>
      </c>
      <c r="E1468" s="297">
        <v>148.16999999999999</v>
      </c>
    </row>
    <row r="1469" spans="1:5" ht="14.25">
      <c r="A1469">
        <v>43589</v>
      </c>
      <c r="B1469" t="s">
        <v>14337</v>
      </c>
      <c r="C1469" t="s">
        <v>2017</v>
      </c>
      <c r="D1469" t="s">
        <v>2018</v>
      </c>
      <c r="E1469" s="297">
        <v>26.81</v>
      </c>
    </row>
    <row r="1470" spans="1:5" ht="14.25">
      <c r="A1470">
        <v>34519</v>
      </c>
      <c r="B1470" t="s">
        <v>14338</v>
      </c>
      <c r="C1470" t="s">
        <v>2017</v>
      </c>
      <c r="D1470" t="s">
        <v>2020</v>
      </c>
      <c r="E1470" s="297">
        <v>80.41</v>
      </c>
    </row>
    <row r="1471" spans="1:5" ht="14.25">
      <c r="A1471">
        <v>1649</v>
      </c>
      <c r="B1471" t="s">
        <v>14339</v>
      </c>
      <c r="C1471" t="s">
        <v>2017</v>
      </c>
      <c r="D1471" t="s">
        <v>2020</v>
      </c>
      <c r="E1471" s="297">
        <v>85.61</v>
      </c>
    </row>
    <row r="1472" spans="1:5" ht="14.25">
      <c r="A1472">
        <v>1653</v>
      </c>
      <c r="B1472" t="s">
        <v>14340</v>
      </c>
      <c r="C1472" t="s">
        <v>2017</v>
      </c>
      <c r="D1472" t="s">
        <v>2020</v>
      </c>
      <c r="E1472" s="297">
        <v>67.06</v>
      </c>
    </row>
    <row r="1473" spans="1:5" ht="14.25">
      <c r="A1473">
        <v>1647</v>
      </c>
      <c r="B1473" t="s">
        <v>14341</v>
      </c>
      <c r="C1473" t="s">
        <v>2017</v>
      </c>
      <c r="D1473" t="s">
        <v>2020</v>
      </c>
      <c r="E1473" s="297">
        <v>24.01</v>
      </c>
    </row>
    <row r="1474" spans="1:5" ht="14.25">
      <c r="A1474">
        <v>1648</v>
      </c>
      <c r="B1474" t="s">
        <v>14342</v>
      </c>
      <c r="C1474" t="s">
        <v>2017</v>
      </c>
      <c r="D1474" t="s">
        <v>2020</v>
      </c>
      <c r="E1474" s="297">
        <v>46.11</v>
      </c>
    </row>
    <row r="1475" spans="1:5" ht="14.25">
      <c r="A1475">
        <v>1651</v>
      </c>
      <c r="B1475" t="s">
        <v>14343</v>
      </c>
      <c r="C1475" t="s">
        <v>2017</v>
      </c>
      <c r="D1475" t="s">
        <v>2020</v>
      </c>
      <c r="E1475" s="297">
        <v>213.9</v>
      </c>
    </row>
    <row r="1476" spans="1:5" ht="14.25">
      <c r="A1476">
        <v>1650</v>
      </c>
      <c r="B1476" t="s">
        <v>14344</v>
      </c>
      <c r="C1476" t="s">
        <v>2017</v>
      </c>
      <c r="D1476" t="s">
        <v>2020</v>
      </c>
      <c r="E1476" s="297">
        <v>118.23</v>
      </c>
    </row>
    <row r="1477" spans="1:5" ht="14.25">
      <c r="A1477">
        <v>1654</v>
      </c>
      <c r="B1477" t="s">
        <v>14345</v>
      </c>
      <c r="C1477" t="s">
        <v>2017</v>
      </c>
      <c r="D1477" t="s">
        <v>2020</v>
      </c>
      <c r="E1477" s="297">
        <v>32.96</v>
      </c>
    </row>
    <row r="1478" spans="1:5" ht="14.25">
      <c r="A1478">
        <v>1652</v>
      </c>
      <c r="B1478" t="s">
        <v>14346</v>
      </c>
      <c r="C1478" t="s">
        <v>2017</v>
      </c>
      <c r="D1478" t="s">
        <v>2020</v>
      </c>
      <c r="E1478" s="297">
        <v>307.01</v>
      </c>
    </row>
    <row r="1479" spans="1:5" ht="14.25">
      <c r="A1479">
        <v>10510</v>
      </c>
      <c r="B1479" t="s">
        <v>14347</v>
      </c>
      <c r="C1479" t="s">
        <v>2017</v>
      </c>
      <c r="D1479" t="s">
        <v>2020</v>
      </c>
      <c r="E1479" s="297">
        <v>133.87</v>
      </c>
    </row>
    <row r="1480" spans="1:5" ht="14.25">
      <c r="A1480">
        <v>1747</v>
      </c>
      <c r="B1480" t="s">
        <v>14348</v>
      </c>
      <c r="C1480" t="s">
        <v>2017</v>
      </c>
      <c r="D1480" t="s">
        <v>2018</v>
      </c>
      <c r="E1480" s="297">
        <v>215.29</v>
      </c>
    </row>
    <row r="1481" spans="1:5" ht="14.25">
      <c r="A1481">
        <v>1744</v>
      </c>
      <c r="B1481" t="s">
        <v>14349</v>
      </c>
      <c r="C1481" t="s">
        <v>2017</v>
      </c>
      <c r="D1481" t="s">
        <v>2018</v>
      </c>
      <c r="E1481" s="297">
        <v>149.12</v>
      </c>
    </row>
    <row r="1482" spans="1:5" ht="14.25">
      <c r="A1482">
        <v>1743</v>
      </c>
      <c r="B1482" t="s">
        <v>14350</v>
      </c>
      <c r="C1482" t="s">
        <v>2017</v>
      </c>
      <c r="D1482" t="s">
        <v>2018</v>
      </c>
      <c r="E1482" s="297">
        <v>195.82</v>
      </c>
    </row>
    <row r="1483" spans="1:5" ht="14.25">
      <c r="A1483">
        <v>39640</v>
      </c>
      <c r="B1483" t="s">
        <v>14351</v>
      </c>
      <c r="C1483" t="s">
        <v>2017</v>
      </c>
      <c r="D1483" t="s">
        <v>2018</v>
      </c>
      <c r="E1483" s="297">
        <v>11.53</v>
      </c>
    </row>
    <row r="1484" spans="1:5" ht="14.25">
      <c r="A1484">
        <v>7216</v>
      </c>
      <c r="B1484" t="s">
        <v>14352</v>
      </c>
      <c r="C1484" t="s">
        <v>2017</v>
      </c>
      <c r="D1484" t="s">
        <v>2018</v>
      </c>
      <c r="E1484" s="297">
        <v>61.92</v>
      </c>
    </row>
    <row r="1485" spans="1:5" ht="14.25">
      <c r="A1485">
        <v>20235</v>
      </c>
      <c r="B1485" t="s">
        <v>14353</v>
      </c>
      <c r="C1485" t="s">
        <v>2017</v>
      </c>
      <c r="D1485" t="s">
        <v>2018</v>
      </c>
      <c r="E1485" s="297">
        <v>49.78</v>
      </c>
    </row>
    <row r="1486" spans="1:5" ht="14.25">
      <c r="A1486">
        <v>7181</v>
      </c>
      <c r="B1486" t="s">
        <v>14354</v>
      </c>
      <c r="C1486" t="s">
        <v>2017</v>
      </c>
      <c r="D1486" t="s">
        <v>2018</v>
      </c>
      <c r="E1486" s="297">
        <v>2.0699999999999998</v>
      </c>
    </row>
    <row r="1487" spans="1:5" ht="14.25">
      <c r="A1487">
        <v>40742</v>
      </c>
      <c r="B1487" t="s">
        <v>14355</v>
      </c>
      <c r="C1487" t="s">
        <v>2017</v>
      </c>
      <c r="D1487" t="s">
        <v>2018</v>
      </c>
      <c r="E1487" s="297">
        <v>10.43</v>
      </c>
    </row>
    <row r="1488" spans="1:5" ht="14.25">
      <c r="A1488">
        <v>7214</v>
      </c>
      <c r="B1488" t="s">
        <v>14356</v>
      </c>
      <c r="C1488" t="s">
        <v>2017</v>
      </c>
      <c r="D1488" t="s">
        <v>2018</v>
      </c>
      <c r="E1488" s="297">
        <v>60.47</v>
      </c>
    </row>
    <row r="1489" spans="1:5" ht="14.25">
      <c r="A1489">
        <v>7219</v>
      </c>
      <c r="B1489" t="s">
        <v>14357</v>
      </c>
      <c r="C1489" t="s">
        <v>2017</v>
      </c>
      <c r="D1489" t="s">
        <v>2018</v>
      </c>
      <c r="E1489" s="297">
        <v>53.63</v>
      </c>
    </row>
    <row r="1490" spans="1:5" ht="14.25">
      <c r="A1490">
        <v>37971</v>
      </c>
      <c r="B1490" t="s">
        <v>14358</v>
      </c>
      <c r="C1490" t="s">
        <v>2017</v>
      </c>
      <c r="D1490" t="s">
        <v>2018</v>
      </c>
      <c r="E1490" s="297">
        <v>5.63</v>
      </c>
    </row>
    <row r="1491" spans="1:5" ht="14.25">
      <c r="A1491">
        <v>37972</v>
      </c>
      <c r="B1491" t="s">
        <v>14359</v>
      </c>
      <c r="C1491" t="s">
        <v>2017</v>
      </c>
      <c r="D1491" t="s">
        <v>2018</v>
      </c>
      <c r="E1491" s="297">
        <v>7.98</v>
      </c>
    </row>
    <row r="1492" spans="1:5" ht="14.25">
      <c r="A1492">
        <v>37973</v>
      </c>
      <c r="B1492" t="s">
        <v>14360</v>
      </c>
      <c r="C1492" t="s">
        <v>2017</v>
      </c>
      <c r="D1492" t="s">
        <v>2018</v>
      </c>
      <c r="E1492" s="297">
        <v>15</v>
      </c>
    </row>
    <row r="1493" spans="1:5" ht="14.25">
      <c r="A1493">
        <v>1926</v>
      </c>
      <c r="B1493" t="s">
        <v>14361</v>
      </c>
      <c r="C1493" t="s">
        <v>2017</v>
      </c>
      <c r="D1493" t="s">
        <v>2018</v>
      </c>
      <c r="E1493" s="297">
        <v>3.14</v>
      </c>
    </row>
    <row r="1494" spans="1:5" ht="14.25">
      <c r="A1494">
        <v>1927</v>
      </c>
      <c r="B1494" t="s">
        <v>14362</v>
      </c>
      <c r="C1494" t="s">
        <v>2017</v>
      </c>
      <c r="D1494" t="s">
        <v>2018</v>
      </c>
      <c r="E1494" s="297">
        <v>3.53</v>
      </c>
    </row>
    <row r="1495" spans="1:5" ht="14.25">
      <c r="A1495">
        <v>1923</v>
      </c>
      <c r="B1495" t="s">
        <v>14363</v>
      </c>
      <c r="C1495" t="s">
        <v>2017</v>
      </c>
      <c r="D1495" t="s">
        <v>2018</v>
      </c>
      <c r="E1495" s="297">
        <v>6.42</v>
      </c>
    </row>
    <row r="1496" spans="1:5" ht="14.25">
      <c r="A1496">
        <v>1929</v>
      </c>
      <c r="B1496" t="s">
        <v>14364</v>
      </c>
      <c r="C1496" t="s">
        <v>2017</v>
      </c>
      <c r="D1496" t="s">
        <v>2018</v>
      </c>
      <c r="E1496" s="297">
        <v>7.79</v>
      </c>
    </row>
    <row r="1497" spans="1:5" ht="14.25">
      <c r="A1497">
        <v>1930</v>
      </c>
      <c r="B1497" t="s">
        <v>14365</v>
      </c>
      <c r="C1497" t="s">
        <v>2017</v>
      </c>
      <c r="D1497" t="s">
        <v>2018</v>
      </c>
      <c r="E1497" s="297">
        <v>13.33</v>
      </c>
    </row>
    <row r="1498" spans="1:5" ht="14.25">
      <c r="A1498">
        <v>1924</v>
      </c>
      <c r="B1498" t="s">
        <v>14366</v>
      </c>
      <c r="C1498" t="s">
        <v>2017</v>
      </c>
      <c r="D1498" t="s">
        <v>2018</v>
      </c>
      <c r="E1498" s="297">
        <v>21.52</v>
      </c>
    </row>
    <row r="1499" spans="1:5" ht="14.25">
      <c r="A1499">
        <v>1922</v>
      </c>
      <c r="B1499" t="s">
        <v>14367</v>
      </c>
      <c r="C1499" t="s">
        <v>2017</v>
      </c>
      <c r="D1499" t="s">
        <v>2018</v>
      </c>
      <c r="E1499" s="297">
        <v>44.5</v>
      </c>
    </row>
    <row r="1500" spans="1:5" ht="14.25">
      <c r="A1500">
        <v>1953</v>
      </c>
      <c r="B1500" t="s">
        <v>14368</v>
      </c>
      <c r="C1500" t="s">
        <v>2017</v>
      </c>
      <c r="D1500" t="s">
        <v>2018</v>
      </c>
      <c r="E1500" s="297">
        <v>54.32</v>
      </c>
    </row>
    <row r="1501" spans="1:5" ht="14.25">
      <c r="A1501">
        <v>1962</v>
      </c>
      <c r="B1501" t="s">
        <v>14369</v>
      </c>
      <c r="C1501" t="s">
        <v>2017</v>
      </c>
      <c r="D1501" t="s">
        <v>2018</v>
      </c>
      <c r="E1501" s="297">
        <v>263.91000000000003</v>
      </c>
    </row>
    <row r="1502" spans="1:5" ht="14.25">
      <c r="A1502">
        <v>1955</v>
      </c>
      <c r="B1502" t="s">
        <v>14370</v>
      </c>
      <c r="C1502" t="s">
        <v>2017</v>
      </c>
      <c r="D1502" t="s">
        <v>2018</v>
      </c>
      <c r="E1502" s="297">
        <v>3.04</v>
      </c>
    </row>
    <row r="1503" spans="1:5" ht="14.25">
      <c r="A1503">
        <v>1956</v>
      </c>
      <c r="B1503" t="s">
        <v>14371</v>
      </c>
      <c r="C1503" t="s">
        <v>2017</v>
      </c>
      <c r="D1503" t="s">
        <v>2018</v>
      </c>
      <c r="E1503" s="297">
        <v>4.29</v>
      </c>
    </row>
    <row r="1504" spans="1:5" ht="14.25">
      <c r="A1504">
        <v>1957</v>
      </c>
      <c r="B1504" t="s">
        <v>14372</v>
      </c>
      <c r="C1504" t="s">
        <v>2017</v>
      </c>
      <c r="D1504" t="s">
        <v>2018</v>
      </c>
      <c r="E1504" s="297">
        <v>9.2799999999999994</v>
      </c>
    </row>
    <row r="1505" spans="1:5" ht="14.25">
      <c r="A1505">
        <v>1958</v>
      </c>
      <c r="B1505" t="s">
        <v>14373</v>
      </c>
      <c r="C1505" t="s">
        <v>2017</v>
      </c>
      <c r="D1505" t="s">
        <v>2018</v>
      </c>
      <c r="E1505" s="297">
        <v>17.28</v>
      </c>
    </row>
    <row r="1506" spans="1:5" ht="14.25">
      <c r="A1506">
        <v>1959</v>
      </c>
      <c r="B1506" t="s">
        <v>14374</v>
      </c>
      <c r="C1506" t="s">
        <v>2017</v>
      </c>
      <c r="D1506" t="s">
        <v>2018</v>
      </c>
      <c r="E1506" s="297">
        <v>18.75</v>
      </c>
    </row>
    <row r="1507" spans="1:5" ht="14.25">
      <c r="A1507">
        <v>1925</v>
      </c>
      <c r="B1507" t="s">
        <v>14375</v>
      </c>
      <c r="C1507" t="s">
        <v>2017</v>
      </c>
      <c r="D1507" t="s">
        <v>2018</v>
      </c>
      <c r="E1507" s="297">
        <v>49.01</v>
      </c>
    </row>
    <row r="1508" spans="1:5" ht="14.25">
      <c r="A1508">
        <v>1960</v>
      </c>
      <c r="B1508" t="s">
        <v>14376</v>
      </c>
      <c r="C1508" t="s">
        <v>2017</v>
      </c>
      <c r="D1508" t="s">
        <v>2018</v>
      </c>
      <c r="E1508" s="297">
        <v>75.260000000000005</v>
      </c>
    </row>
    <row r="1509" spans="1:5" ht="14.25">
      <c r="A1509">
        <v>1961</v>
      </c>
      <c r="B1509" t="s">
        <v>14377</v>
      </c>
      <c r="C1509" t="s">
        <v>2017</v>
      </c>
      <c r="D1509" t="s">
        <v>2018</v>
      </c>
      <c r="E1509" s="297">
        <v>96.41</v>
      </c>
    </row>
    <row r="1510" spans="1:5" ht="14.25">
      <c r="A1510">
        <v>38423</v>
      </c>
      <c r="B1510" t="s">
        <v>14378</v>
      </c>
      <c r="C1510" t="s">
        <v>2017</v>
      </c>
      <c r="D1510" t="s">
        <v>2018</v>
      </c>
      <c r="E1510" s="297">
        <v>52.9</v>
      </c>
    </row>
    <row r="1511" spans="1:5" ht="14.25">
      <c r="A1511">
        <v>39866</v>
      </c>
      <c r="B1511" t="s">
        <v>14379</v>
      </c>
      <c r="C1511" t="s">
        <v>2017</v>
      </c>
      <c r="D1511" t="s">
        <v>2020</v>
      </c>
      <c r="E1511" s="297">
        <v>16.809999999999999</v>
      </c>
    </row>
    <row r="1512" spans="1:5" ht="14.25">
      <c r="A1512">
        <v>39867</v>
      </c>
      <c r="B1512" t="s">
        <v>14380</v>
      </c>
      <c r="C1512" t="s">
        <v>2017</v>
      </c>
      <c r="D1512" t="s">
        <v>2020</v>
      </c>
      <c r="E1512" s="297">
        <v>37.380000000000003</v>
      </c>
    </row>
    <row r="1513" spans="1:5" ht="14.25">
      <c r="A1513">
        <v>39868</v>
      </c>
      <c r="B1513" t="s">
        <v>14381</v>
      </c>
      <c r="C1513" t="s">
        <v>2017</v>
      </c>
      <c r="D1513" t="s">
        <v>2020</v>
      </c>
      <c r="E1513" s="297">
        <v>67.34</v>
      </c>
    </row>
    <row r="1514" spans="1:5" ht="14.25">
      <c r="A1514">
        <v>37999</v>
      </c>
      <c r="B1514" t="s">
        <v>14382</v>
      </c>
      <c r="C1514" t="s">
        <v>2017</v>
      </c>
      <c r="D1514" t="s">
        <v>2018</v>
      </c>
      <c r="E1514" s="297">
        <v>9.48</v>
      </c>
    </row>
    <row r="1515" spans="1:5" ht="14.25">
      <c r="A1515">
        <v>38000</v>
      </c>
      <c r="B1515" t="s">
        <v>14383</v>
      </c>
      <c r="C1515" t="s">
        <v>2017</v>
      </c>
      <c r="D1515" t="s">
        <v>2018</v>
      </c>
      <c r="E1515" s="297">
        <v>11.07</v>
      </c>
    </row>
    <row r="1516" spans="1:5" ht="14.25">
      <c r="A1516">
        <v>38129</v>
      </c>
      <c r="B1516" t="s">
        <v>14384</v>
      </c>
      <c r="C1516" t="s">
        <v>2017</v>
      </c>
      <c r="D1516" t="s">
        <v>2018</v>
      </c>
      <c r="E1516" s="297">
        <v>7.08</v>
      </c>
    </row>
    <row r="1517" spans="1:5" ht="14.25">
      <c r="A1517">
        <v>38025</v>
      </c>
      <c r="B1517" t="s">
        <v>14385</v>
      </c>
      <c r="C1517" t="s">
        <v>2017</v>
      </c>
      <c r="D1517" t="s">
        <v>2018</v>
      </c>
      <c r="E1517" s="297">
        <v>9.61</v>
      </c>
    </row>
    <row r="1518" spans="1:5" ht="14.25">
      <c r="A1518">
        <v>38026</v>
      </c>
      <c r="B1518" t="s">
        <v>14386</v>
      </c>
      <c r="C1518" t="s">
        <v>2017</v>
      </c>
      <c r="D1518" t="s">
        <v>2018</v>
      </c>
      <c r="E1518" s="297">
        <v>23.72</v>
      </c>
    </row>
    <row r="1519" spans="1:5" ht="14.25">
      <c r="A1519">
        <v>1858</v>
      </c>
      <c r="B1519" t="s">
        <v>14387</v>
      </c>
      <c r="C1519" t="s">
        <v>2017</v>
      </c>
      <c r="D1519" t="s">
        <v>2018</v>
      </c>
      <c r="E1519" s="297">
        <v>81.96</v>
      </c>
    </row>
    <row r="1520" spans="1:5" ht="14.25">
      <c r="A1520">
        <v>1844</v>
      </c>
      <c r="B1520" t="s">
        <v>14388</v>
      </c>
      <c r="C1520" t="s">
        <v>2017</v>
      </c>
      <c r="D1520" t="s">
        <v>2018</v>
      </c>
      <c r="E1520" s="297">
        <v>187.71</v>
      </c>
    </row>
    <row r="1521" spans="1:5" ht="14.25">
      <c r="A1521">
        <v>1863</v>
      </c>
      <c r="B1521" t="s">
        <v>14389</v>
      </c>
      <c r="C1521" t="s">
        <v>2017</v>
      </c>
      <c r="D1521" t="s">
        <v>2018</v>
      </c>
      <c r="E1521" s="297">
        <v>87.22</v>
      </c>
    </row>
    <row r="1522" spans="1:5" ht="14.25">
      <c r="A1522">
        <v>1865</v>
      </c>
      <c r="B1522" t="s">
        <v>14390</v>
      </c>
      <c r="C1522" t="s">
        <v>2017</v>
      </c>
      <c r="D1522" t="s">
        <v>2018</v>
      </c>
      <c r="E1522" s="297">
        <v>227.26</v>
      </c>
    </row>
    <row r="1523" spans="1:5" ht="14.25">
      <c r="A1523">
        <v>36355</v>
      </c>
      <c r="B1523" t="s">
        <v>14391</v>
      </c>
      <c r="C1523" t="s">
        <v>2017</v>
      </c>
      <c r="D1523" t="s">
        <v>2020</v>
      </c>
      <c r="E1523" s="297">
        <v>9.4600000000000009</v>
      </c>
    </row>
    <row r="1524" spans="1:5" ht="14.25">
      <c r="A1524">
        <v>36356</v>
      </c>
      <c r="B1524" t="s">
        <v>14392</v>
      </c>
      <c r="C1524" t="s">
        <v>2017</v>
      </c>
      <c r="D1524" t="s">
        <v>2020</v>
      </c>
      <c r="E1524" s="297">
        <v>15.22</v>
      </c>
    </row>
    <row r="1525" spans="1:5" ht="14.25">
      <c r="A1525">
        <v>1966</v>
      </c>
      <c r="B1525" t="s">
        <v>14393</v>
      </c>
      <c r="C1525" t="s">
        <v>2017</v>
      </c>
      <c r="D1525" t="s">
        <v>2018</v>
      </c>
      <c r="E1525" s="297">
        <v>34.78</v>
      </c>
    </row>
    <row r="1526" spans="1:5" ht="14.25">
      <c r="A1526">
        <v>1933</v>
      </c>
      <c r="B1526" t="s">
        <v>14394</v>
      </c>
      <c r="C1526" t="s">
        <v>2017</v>
      </c>
      <c r="D1526" t="s">
        <v>2018</v>
      </c>
      <c r="E1526" s="297">
        <v>7.5</v>
      </c>
    </row>
    <row r="1527" spans="1:5" ht="14.25">
      <c r="A1527">
        <v>1932</v>
      </c>
      <c r="B1527" t="s">
        <v>14395</v>
      </c>
      <c r="C1527" t="s">
        <v>2017</v>
      </c>
      <c r="D1527" t="s">
        <v>2018</v>
      </c>
      <c r="E1527" s="297">
        <v>17.16</v>
      </c>
    </row>
    <row r="1528" spans="1:5" ht="14.25">
      <c r="A1528">
        <v>1951</v>
      </c>
      <c r="B1528" t="s">
        <v>14396</v>
      </c>
      <c r="C1528" t="s">
        <v>2017</v>
      </c>
      <c r="D1528" t="s">
        <v>2018</v>
      </c>
      <c r="E1528" s="297">
        <v>35.79</v>
      </c>
    </row>
    <row r="1529" spans="1:5" ht="14.25">
      <c r="A1529">
        <v>1970</v>
      </c>
      <c r="B1529" t="s">
        <v>14397</v>
      </c>
      <c r="C1529" t="s">
        <v>2017</v>
      </c>
      <c r="D1529" t="s">
        <v>2018</v>
      </c>
      <c r="E1529" s="297">
        <v>86.94</v>
      </c>
    </row>
    <row r="1530" spans="1:5" ht="14.25">
      <c r="A1530">
        <v>1967</v>
      </c>
      <c r="B1530" t="s">
        <v>14398</v>
      </c>
      <c r="C1530" t="s">
        <v>2017</v>
      </c>
      <c r="D1530" t="s">
        <v>2018</v>
      </c>
      <c r="E1530" s="297">
        <v>10.32</v>
      </c>
    </row>
    <row r="1531" spans="1:5" ht="14.25">
      <c r="A1531">
        <v>1968</v>
      </c>
      <c r="B1531" t="s">
        <v>14399</v>
      </c>
      <c r="C1531" t="s">
        <v>2017</v>
      </c>
      <c r="D1531" t="s">
        <v>2018</v>
      </c>
      <c r="E1531" s="297">
        <v>20.41</v>
      </c>
    </row>
    <row r="1532" spans="1:5" ht="14.25">
      <c r="A1532">
        <v>1969</v>
      </c>
      <c r="B1532" t="s">
        <v>14400</v>
      </c>
      <c r="C1532" t="s">
        <v>2017</v>
      </c>
      <c r="D1532" t="s">
        <v>2018</v>
      </c>
      <c r="E1532" s="297">
        <v>66.430000000000007</v>
      </c>
    </row>
    <row r="1533" spans="1:5" ht="14.25">
      <c r="A1533">
        <v>1827</v>
      </c>
      <c r="B1533" t="s">
        <v>14401</v>
      </c>
      <c r="C1533" t="s">
        <v>2017</v>
      </c>
      <c r="D1533" t="s">
        <v>2020</v>
      </c>
      <c r="E1533" s="297">
        <v>111.25</v>
      </c>
    </row>
    <row r="1534" spans="1:5" ht="14.25">
      <c r="A1534">
        <v>1831</v>
      </c>
      <c r="B1534" t="s">
        <v>14402</v>
      </c>
      <c r="C1534" t="s">
        <v>2017</v>
      </c>
      <c r="D1534" t="s">
        <v>2020</v>
      </c>
      <c r="E1534" s="297">
        <v>24.28</v>
      </c>
    </row>
    <row r="1535" spans="1:5" ht="14.25">
      <c r="A1535">
        <v>1825</v>
      </c>
      <c r="B1535" t="s">
        <v>14403</v>
      </c>
      <c r="C1535" t="s">
        <v>2017</v>
      </c>
      <c r="D1535" t="s">
        <v>2020</v>
      </c>
      <c r="E1535" s="297">
        <v>59.94</v>
      </c>
    </row>
    <row r="1536" spans="1:5" ht="14.25">
      <c r="A1536">
        <v>1828</v>
      </c>
      <c r="B1536" t="s">
        <v>14404</v>
      </c>
      <c r="C1536" t="s">
        <v>2017</v>
      </c>
      <c r="D1536" t="s">
        <v>2020</v>
      </c>
      <c r="E1536" s="297">
        <v>135.76</v>
      </c>
    </row>
    <row r="1537" spans="1:5" ht="14.25">
      <c r="A1537">
        <v>1845</v>
      </c>
      <c r="B1537" t="s">
        <v>14405</v>
      </c>
      <c r="C1537" t="s">
        <v>2017</v>
      </c>
      <c r="D1537" t="s">
        <v>2020</v>
      </c>
      <c r="E1537" s="297">
        <v>30.43</v>
      </c>
    </row>
    <row r="1538" spans="1:5" ht="14.25">
      <c r="A1538">
        <v>1824</v>
      </c>
      <c r="B1538" t="s">
        <v>14406</v>
      </c>
      <c r="C1538" t="s">
        <v>2017</v>
      </c>
      <c r="D1538" t="s">
        <v>2020</v>
      </c>
      <c r="E1538" s="297">
        <v>71.849999999999994</v>
      </c>
    </row>
    <row r="1539" spans="1:5" ht="14.25">
      <c r="A1539">
        <v>1940</v>
      </c>
      <c r="B1539" t="s">
        <v>14407</v>
      </c>
      <c r="C1539" t="s">
        <v>2017</v>
      </c>
      <c r="D1539" t="s">
        <v>2018</v>
      </c>
      <c r="E1539" s="297">
        <v>47.89</v>
      </c>
    </row>
    <row r="1540" spans="1:5" ht="14.25">
      <c r="A1540">
        <v>1937</v>
      </c>
      <c r="B1540" t="s">
        <v>14408</v>
      </c>
      <c r="C1540" t="s">
        <v>2017</v>
      </c>
      <c r="D1540" t="s">
        <v>2018</v>
      </c>
      <c r="E1540" s="297">
        <v>8.08</v>
      </c>
    </row>
    <row r="1541" spans="1:5" ht="14.25">
      <c r="A1541">
        <v>1939</v>
      </c>
      <c r="B1541" t="s">
        <v>14409</v>
      </c>
      <c r="C1541" t="s">
        <v>2017</v>
      </c>
      <c r="D1541" t="s">
        <v>2018</v>
      </c>
      <c r="E1541" s="297">
        <v>13.13</v>
      </c>
    </row>
    <row r="1542" spans="1:5" ht="14.25">
      <c r="A1542">
        <v>1938</v>
      </c>
      <c r="B1542" t="s">
        <v>14410</v>
      </c>
      <c r="C1542" t="s">
        <v>2017</v>
      </c>
      <c r="D1542" t="s">
        <v>2018</v>
      </c>
      <c r="E1542" s="297">
        <v>9.19</v>
      </c>
    </row>
    <row r="1543" spans="1:5" ht="14.25">
      <c r="A1543">
        <v>42693</v>
      </c>
      <c r="B1543" t="s">
        <v>14411</v>
      </c>
      <c r="C1543" t="s">
        <v>2017</v>
      </c>
      <c r="D1543" t="s">
        <v>2018</v>
      </c>
      <c r="E1543" s="297">
        <v>638.4</v>
      </c>
    </row>
    <row r="1544" spans="1:5" ht="14.25">
      <c r="A1544">
        <v>42695</v>
      </c>
      <c r="B1544" t="s">
        <v>14412</v>
      </c>
      <c r="C1544" t="s">
        <v>2017</v>
      </c>
      <c r="D1544" t="s">
        <v>2018</v>
      </c>
      <c r="E1544" s="297">
        <v>446.02</v>
      </c>
    </row>
    <row r="1545" spans="1:5" ht="14.25">
      <c r="A1545">
        <v>42694</v>
      </c>
      <c r="B1545" t="s">
        <v>14413</v>
      </c>
      <c r="C1545" t="s">
        <v>2017</v>
      </c>
      <c r="D1545" t="s">
        <v>2018</v>
      </c>
      <c r="E1545" s="297">
        <v>854.32</v>
      </c>
    </row>
    <row r="1546" spans="1:5" ht="14.25">
      <c r="A1546">
        <v>20097</v>
      </c>
      <c r="B1546" t="s">
        <v>14414</v>
      </c>
      <c r="C1546" t="s">
        <v>2017</v>
      </c>
      <c r="D1546" t="s">
        <v>2018</v>
      </c>
      <c r="E1546" s="297">
        <v>37.04</v>
      </c>
    </row>
    <row r="1547" spans="1:5" ht="14.25">
      <c r="A1547">
        <v>20098</v>
      </c>
      <c r="B1547" t="s">
        <v>14415</v>
      </c>
      <c r="C1547" t="s">
        <v>2017</v>
      </c>
      <c r="D1547" t="s">
        <v>2018</v>
      </c>
      <c r="E1547" s="297">
        <v>151.38999999999999</v>
      </c>
    </row>
    <row r="1548" spans="1:5" ht="14.25">
      <c r="A1548">
        <v>20096</v>
      </c>
      <c r="B1548" t="s">
        <v>14416</v>
      </c>
      <c r="C1548" t="s">
        <v>2017</v>
      </c>
      <c r="D1548" t="s">
        <v>2018</v>
      </c>
      <c r="E1548" s="297">
        <v>38.340000000000003</v>
      </c>
    </row>
    <row r="1549" spans="1:5" ht="14.25">
      <c r="A1549">
        <v>1880</v>
      </c>
      <c r="B1549" t="s">
        <v>14417</v>
      </c>
      <c r="C1549" t="s">
        <v>2017</v>
      </c>
      <c r="D1549" t="s">
        <v>2018</v>
      </c>
      <c r="E1549" s="297">
        <v>3.46</v>
      </c>
    </row>
    <row r="1550" spans="1:5" ht="14.25">
      <c r="A1550">
        <v>39274</v>
      </c>
      <c r="B1550" t="s">
        <v>14418</v>
      </c>
      <c r="C1550" t="s">
        <v>2017</v>
      </c>
      <c r="D1550" t="s">
        <v>2018</v>
      </c>
      <c r="E1550" s="297">
        <v>2.68</v>
      </c>
    </row>
    <row r="1551" spans="1:5" ht="14.25">
      <c r="A1551">
        <v>2628</v>
      </c>
      <c r="B1551" t="s">
        <v>14419</v>
      </c>
      <c r="C1551" t="s">
        <v>2017</v>
      </c>
      <c r="D1551" t="s">
        <v>2018</v>
      </c>
      <c r="E1551" s="297">
        <v>200.27</v>
      </c>
    </row>
    <row r="1552" spans="1:5" ht="14.25">
      <c r="A1552">
        <v>2622</v>
      </c>
      <c r="B1552" t="s">
        <v>14420</v>
      </c>
      <c r="C1552" t="s">
        <v>2017</v>
      </c>
      <c r="D1552" t="s">
        <v>2018</v>
      </c>
      <c r="E1552" s="297">
        <v>4.75</v>
      </c>
    </row>
    <row r="1553" spans="1:5" ht="14.25">
      <c r="A1553">
        <v>2623</v>
      </c>
      <c r="B1553" t="s">
        <v>14421</v>
      </c>
      <c r="C1553" t="s">
        <v>2017</v>
      </c>
      <c r="D1553" t="s">
        <v>2018</v>
      </c>
      <c r="E1553" s="297">
        <v>5.72</v>
      </c>
    </row>
    <row r="1554" spans="1:5" ht="14.25">
      <c r="A1554">
        <v>2624</v>
      </c>
      <c r="B1554" t="s">
        <v>14422</v>
      </c>
      <c r="C1554" t="s">
        <v>2017</v>
      </c>
      <c r="D1554" t="s">
        <v>2018</v>
      </c>
      <c r="E1554" s="297">
        <v>9.1</v>
      </c>
    </row>
    <row r="1555" spans="1:5" ht="14.25">
      <c r="A1555">
        <v>2625</v>
      </c>
      <c r="B1555" t="s">
        <v>14423</v>
      </c>
      <c r="C1555" t="s">
        <v>2017</v>
      </c>
      <c r="D1555" t="s">
        <v>2018</v>
      </c>
      <c r="E1555" s="297">
        <v>19.21</v>
      </c>
    </row>
    <row r="1556" spans="1:5" ht="14.25">
      <c r="A1556">
        <v>2626</v>
      </c>
      <c r="B1556" t="s">
        <v>14424</v>
      </c>
      <c r="C1556" t="s">
        <v>2017</v>
      </c>
      <c r="D1556" t="s">
        <v>2018</v>
      </c>
      <c r="E1556" s="297">
        <v>28.16</v>
      </c>
    </row>
    <row r="1557" spans="1:5" ht="14.25">
      <c r="A1557">
        <v>2630</v>
      </c>
      <c r="B1557" t="s">
        <v>14425</v>
      </c>
      <c r="C1557" t="s">
        <v>2017</v>
      </c>
      <c r="D1557" t="s">
        <v>2018</v>
      </c>
      <c r="E1557" s="297">
        <v>42.82</v>
      </c>
    </row>
    <row r="1558" spans="1:5" ht="14.25">
      <c r="A1558">
        <v>2627</v>
      </c>
      <c r="B1558" t="s">
        <v>14426</v>
      </c>
      <c r="C1558" t="s">
        <v>2017</v>
      </c>
      <c r="D1558" t="s">
        <v>2018</v>
      </c>
      <c r="E1558" s="297">
        <v>75.430000000000007</v>
      </c>
    </row>
    <row r="1559" spans="1:5" ht="14.25">
      <c r="A1559">
        <v>2629</v>
      </c>
      <c r="B1559" t="s">
        <v>14427</v>
      </c>
      <c r="C1559" t="s">
        <v>2017</v>
      </c>
      <c r="D1559" t="s">
        <v>2018</v>
      </c>
      <c r="E1559" s="297">
        <v>102.03</v>
      </c>
    </row>
    <row r="1560" spans="1:5" ht="14.25">
      <c r="A1560">
        <v>12033</v>
      </c>
      <c r="B1560" t="s">
        <v>14428</v>
      </c>
      <c r="C1560" t="s">
        <v>2017</v>
      </c>
      <c r="D1560" t="s">
        <v>2018</v>
      </c>
      <c r="E1560" s="297">
        <v>11.05</v>
      </c>
    </row>
    <row r="1561" spans="1:5" ht="14.25">
      <c r="A1561">
        <v>40408</v>
      </c>
      <c r="B1561" t="s">
        <v>14429</v>
      </c>
      <c r="C1561" t="s">
        <v>2017</v>
      </c>
      <c r="D1561" t="s">
        <v>2018</v>
      </c>
      <c r="E1561" s="297">
        <v>7.26</v>
      </c>
    </row>
    <row r="1562" spans="1:5" ht="14.25">
      <c r="A1562">
        <v>40409</v>
      </c>
      <c r="B1562" t="s">
        <v>14430</v>
      </c>
      <c r="C1562" t="s">
        <v>2017</v>
      </c>
      <c r="D1562" t="s">
        <v>2018</v>
      </c>
      <c r="E1562" s="297">
        <v>2.57</v>
      </c>
    </row>
    <row r="1563" spans="1:5" ht="14.25">
      <c r="A1563">
        <v>39276</v>
      </c>
      <c r="B1563" t="s">
        <v>14431</v>
      </c>
      <c r="C1563" t="s">
        <v>2017</v>
      </c>
      <c r="D1563" t="s">
        <v>2018</v>
      </c>
      <c r="E1563" s="297">
        <v>6.54</v>
      </c>
    </row>
    <row r="1564" spans="1:5" ht="14.25">
      <c r="A1564">
        <v>39277</v>
      </c>
      <c r="B1564" t="s">
        <v>14432</v>
      </c>
      <c r="C1564" t="s">
        <v>2017</v>
      </c>
      <c r="D1564" t="s">
        <v>2018</v>
      </c>
      <c r="E1564" s="297">
        <v>17.66</v>
      </c>
    </row>
    <row r="1565" spans="1:5" ht="14.25">
      <c r="A1565">
        <v>12034</v>
      </c>
      <c r="B1565" t="s">
        <v>14433</v>
      </c>
      <c r="C1565" t="s">
        <v>2017</v>
      </c>
      <c r="D1565" t="s">
        <v>2018</v>
      </c>
      <c r="E1565" s="297">
        <v>5</v>
      </c>
    </row>
    <row r="1566" spans="1:5" ht="14.25">
      <c r="A1566">
        <v>39879</v>
      </c>
      <c r="B1566" t="s">
        <v>14434</v>
      </c>
      <c r="C1566" t="s">
        <v>2017</v>
      </c>
      <c r="D1566" t="s">
        <v>2020</v>
      </c>
      <c r="E1566" s="297">
        <v>4.72</v>
      </c>
    </row>
    <row r="1567" spans="1:5" ht="14.25">
      <c r="A1567">
        <v>39880</v>
      </c>
      <c r="B1567" t="s">
        <v>14435</v>
      </c>
      <c r="C1567" t="s">
        <v>2017</v>
      </c>
      <c r="D1567" t="s">
        <v>2020</v>
      </c>
      <c r="E1567" s="297">
        <v>10.46</v>
      </c>
    </row>
    <row r="1568" spans="1:5" ht="14.25">
      <c r="A1568">
        <v>39881</v>
      </c>
      <c r="B1568" t="s">
        <v>14436</v>
      </c>
      <c r="C1568" t="s">
        <v>2017</v>
      </c>
      <c r="D1568" t="s">
        <v>2020</v>
      </c>
      <c r="E1568" s="297">
        <v>16.8</v>
      </c>
    </row>
    <row r="1569" spans="1:5" ht="14.25">
      <c r="A1569">
        <v>39882</v>
      </c>
      <c r="B1569" t="s">
        <v>14437</v>
      </c>
      <c r="C1569" t="s">
        <v>2017</v>
      </c>
      <c r="D1569" t="s">
        <v>2020</v>
      </c>
      <c r="E1569" s="297">
        <v>44.25</v>
      </c>
    </row>
    <row r="1570" spans="1:5" ht="14.25">
      <c r="A1570">
        <v>39883</v>
      </c>
      <c r="B1570" t="s">
        <v>14438</v>
      </c>
      <c r="C1570" t="s">
        <v>2017</v>
      </c>
      <c r="D1570" t="s">
        <v>2020</v>
      </c>
      <c r="E1570" s="297">
        <v>70.66</v>
      </c>
    </row>
    <row r="1571" spans="1:5" ht="14.25">
      <c r="A1571">
        <v>39884</v>
      </c>
      <c r="B1571" t="s">
        <v>14439</v>
      </c>
      <c r="C1571" t="s">
        <v>2017</v>
      </c>
      <c r="D1571" t="s">
        <v>2020</v>
      </c>
      <c r="E1571" s="297">
        <v>104.95</v>
      </c>
    </row>
    <row r="1572" spans="1:5" ht="14.25">
      <c r="A1572">
        <v>39885</v>
      </c>
      <c r="B1572" t="s">
        <v>14440</v>
      </c>
      <c r="C1572" t="s">
        <v>2017</v>
      </c>
      <c r="D1572" t="s">
        <v>2020</v>
      </c>
      <c r="E1572" s="297">
        <v>249.43</v>
      </c>
    </row>
    <row r="1573" spans="1:5" ht="14.25">
      <c r="A1573">
        <v>1777</v>
      </c>
      <c r="B1573" t="s">
        <v>14441</v>
      </c>
      <c r="C1573" t="s">
        <v>2017</v>
      </c>
      <c r="D1573" t="s">
        <v>2020</v>
      </c>
      <c r="E1573" s="297">
        <v>92.31</v>
      </c>
    </row>
    <row r="1574" spans="1:5" ht="14.25">
      <c r="A1574">
        <v>1819</v>
      </c>
      <c r="B1574" t="s">
        <v>14442</v>
      </c>
      <c r="C1574" t="s">
        <v>2017</v>
      </c>
      <c r="D1574" t="s">
        <v>2020</v>
      </c>
      <c r="E1574" s="297">
        <v>67.16</v>
      </c>
    </row>
    <row r="1575" spans="1:5" ht="14.25">
      <c r="A1575">
        <v>1775</v>
      </c>
      <c r="B1575" t="s">
        <v>14443</v>
      </c>
      <c r="C1575" t="s">
        <v>2017</v>
      </c>
      <c r="D1575" t="s">
        <v>2020</v>
      </c>
      <c r="E1575" s="297">
        <v>20.079999999999998</v>
      </c>
    </row>
    <row r="1576" spans="1:5" ht="14.25">
      <c r="A1576">
        <v>1776</v>
      </c>
      <c r="B1576" t="s">
        <v>14444</v>
      </c>
      <c r="C1576" t="s">
        <v>2017</v>
      </c>
      <c r="D1576" t="s">
        <v>2020</v>
      </c>
      <c r="E1576" s="297">
        <v>54.64</v>
      </c>
    </row>
    <row r="1577" spans="1:5" ht="14.25">
      <c r="A1577">
        <v>1778</v>
      </c>
      <c r="B1577" t="s">
        <v>14445</v>
      </c>
      <c r="C1577" t="s">
        <v>2017</v>
      </c>
      <c r="D1577" t="s">
        <v>2020</v>
      </c>
      <c r="E1577" s="297">
        <v>223.44</v>
      </c>
    </row>
    <row r="1578" spans="1:5" ht="14.25">
      <c r="A1578">
        <v>1818</v>
      </c>
      <c r="B1578" t="s">
        <v>14446</v>
      </c>
      <c r="C1578" t="s">
        <v>2017</v>
      </c>
      <c r="D1578" t="s">
        <v>2020</v>
      </c>
      <c r="E1578" s="297">
        <v>148.32</v>
      </c>
    </row>
    <row r="1579" spans="1:5" ht="14.25">
      <c r="A1579">
        <v>1820</v>
      </c>
      <c r="B1579" t="s">
        <v>14447</v>
      </c>
      <c r="C1579" t="s">
        <v>2017</v>
      </c>
      <c r="D1579" t="s">
        <v>2020</v>
      </c>
      <c r="E1579" s="297">
        <v>29</v>
      </c>
    </row>
    <row r="1580" spans="1:5" ht="14.25">
      <c r="A1580">
        <v>1779</v>
      </c>
      <c r="B1580" t="s">
        <v>14448</v>
      </c>
      <c r="C1580" t="s">
        <v>2017</v>
      </c>
      <c r="D1580" t="s">
        <v>2020</v>
      </c>
      <c r="E1580" s="297">
        <v>324.95999999999998</v>
      </c>
    </row>
    <row r="1581" spans="1:5" ht="14.25">
      <c r="A1581">
        <v>1780</v>
      </c>
      <c r="B1581" t="s">
        <v>14449</v>
      </c>
      <c r="C1581" t="s">
        <v>2017</v>
      </c>
      <c r="D1581" t="s">
        <v>2020</v>
      </c>
      <c r="E1581" s="297">
        <v>669.91</v>
      </c>
    </row>
    <row r="1582" spans="1:5" ht="14.25">
      <c r="A1582">
        <v>1783</v>
      </c>
      <c r="B1582" t="s">
        <v>14450</v>
      </c>
      <c r="C1582" t="s">
        <v>2017</v>
      </c>
      <c r="D1582" t="s">
        <v>2020</v>
      </c>
      <c r="E1582" s="297">
        <v>70.83</v>
      </c>
    </row>
    <row r="1583" spans="1:5" ht="14.25">
      <c r="A1583">
        <v>1782</v>
      </c>
      <c r="B1583" t="s">
        <v>14451</v>
      </c>
      <c r="C1583" t="s">
        <v>2017</v>
      </c>
      <c r="D1583" t="s">
        <v>2020</v>
      </c>
      <c r="E1583" s="297">
        <v>56</v>
      </c>
    </row>
    <row r="1584" spans="1:5" ht="14.25">
      <c r="A1584">
        <v>1817</v>
      </c>
      <c r="B1584" t="s">
        <v>14452</v>
      </c>
      <c r="C1584" t="s">
        <v>2017</v>
      </c>
      <c r="D1584" t="s">
        <v>2020</v>
      </c>
      <c r="E1584" s="297">
        <v>16.690000000000001</v>
      </c>
    </row>
    <row r="1585" spans="1:5" ht="14.25">
      <c r="A1585">
        <v>1781</v>
      </c>
      <c r="B1585" t="s">
        <v>14453</v>
      </c>
      <c r="C1585" t="s">
        <v>2017</v>
      </c>
      <c r="D1585" t="s">
        <v>2020</v>
      </c>
      <c r="E1585" s="297">
        <v>36.49</v>
      </c>
    </row>
    <row r="1586" spans="1:5" ht="14.25">
      <c r="A1586">
        <v>1784</v>
      </c>
      <c r="B1586" t="s">
        <v>14454</v>
      </c>
      <c r="C1586" t="s">
        <v>2017</v>
      </c>
      <c r="D1586" t="s">
        <v>2020</v>
      </c>
      <c r="E1586" s="297">
        <v>200.01</v>
      </c>
    </row>
    <row r="1587" spans="1:5" ht="14.25">
      <c r="A1587">
        <v>1810</v>
      </c>
      <c r="B1587" t="s">
        <v>14455</v>
      </c>
      <c r="C1587" t="s">
        <v>2017</v>
      </c>
      <c r="D1587" t="s">
        <v>2020</v>
      </c>
      <c r="E1587" s="297">
        <v>110.94</v>
      </c>
    </row>
    <row r="1588" spans="1:5" ht="14.25">
      <c r="A1588">
        <v>1811</v>
      </c>
      <c r="B1588" t="s">
        <v>14456</v>
      </c>
      <c r="C1588" t="s">
        <v>2017</v>
      </c>
      <c r="D1588" t="s">
        <v>2020</v>
      </c>
      <c r="E1588" s="297">
        <v>24</v>
      </c>
    </row>
    <row r="1589" spans="1:5" ht="14.25">
      <c r="A1589">
        <v>1812</v>
      </c>
      <c r="B1589" t="s">
        <v>14457</v>
      </c>
      <c r="C1589" t="s">
        <v>2017</v>
      </c>
      <c r="D1589" t="s">
        <v>2020</v>
      </c>
      <c r="E1589" s="297">
        <v>280.05</v>
      </c>
    </row>
    <row r="1590" spans="1:5" ht="14.25">
      <c r="A1590">
        <v>40386</v>
      </c>
      <c r="B1590" t="s">
        <v>14458</v>
      </c>
      <c r="C1590" t="s">
        <v>2017</v>
      </c>
      <c r="D1590" t="s">
        <v>2018</v>
      </c>
      <c r="E1590" s="297">
        <v>113.37</v>
      </c>
    </row>
    <row r="1591" spans="1:5" ht="14.25">
      <c r="A1591">
        <v>40384</v>
      </c>
      <c r="B1591" t="s">
        <v>14459</v>
      </c>
      <c r="C1591" t="s">
        <v>2017</v>
      </c>
      <c r="D1591" t="s">
        <v>2018</v>
      </c>
      <c r="E1591" s="297">
        <v>77.62</v>
      </c>
    </row>
    <row r="1592" spans="1:5" ht="14.25">
      <c r="A1592">
        <v>40379</v>
      </c>
      <c r="B1592" t="s">
        <v>14460</v>
      </c>
      <c r="C1592" t="s">
        <v>2017</v>
      </c>
      <c r="D1592" t="s">
        <v>2018</v>
      </c>
      <c r="E1592" s="297">
        <v>26.83</v>
      </c>
    </row>
    <row r="1593" spans="1:5" ht="14.25">
      <c r="A1593">
        <v>40423</v>
      </c>
      <c r="B1593" t="s">
        <v>14461</v>
      </c>
      <c r="C1593" t="s">
        <v>2017</v>
      </c>
      <c r="D1593" t="s">
        <v>2018</v>
      </c>
      <c r="E1593" s="297">
        <v>50.78</v>
      </c>
    </row>
    <row r="1594" spans="1:5" ht="14.25">
      <c r="A1594">
        <v>40389</v>
      </c>
      <c r="B1594" t="s">
        <v>14462</v>
      </c>
      <c r="C1594" t="s">
        <v>2017</v>
      </c>
      <c r="D1594" t="s">
        <v>2018</v>
      </c>
      <c r="E1594" s="297">
        <v>322.02</v>
      </c>
    </row>
    <row r="1595" spans="1:5" ht="14.25">
      <c r="A1595">
        <v>40388</v>
      </c>
      <c r="B1595" t="s">
        <v>14463</v>
      </c>
      <c r="C1595" t="s">
        <v>2017</v>
      </c>
      <c r="D1595" t="s">
        <v>2018</v>
      </c>
      <c r="E1595" s="297">
        <v>161.18</v>
      </c>
    </row>
    <row r="1596" spans="1:5" ht="14.25">
      <c r="A1596">
        <v>40381</v>
      </c>
      <c r="B1596" t="s">
        <v>14464</v>
      </c>
      <c r="C1596" t="s">
        <v>2017</v>
      </c>
      <c r="D1596" t="s">
        <v>2018</v>
      </c>
      <c r="E1596" s="297">
        <v>35.78</v>
      </c>
    </row>
    <row r="1597" spans="1:5" ht="14.25">
      <c r="A1597">
        <v>40391</v>
      </c>
      <c r="B1597" t="s">
        <v>14465</v>
      </c>
      <c r="C1597" t="s">
        <v>2017</v>
      </c>
      <c r="D1597" t="s">
        <v>2018</v>
      </c>
      <c r="E1597" s="297">
        <v>835.81</v>
      </c>
    </row>
    <row r="1598" spans="1:5" ht="14.25">
      <c r="A1598">
        <v>40414</v>
      </c>
      <c r="B1598" t="s">
        <v>14466</v>
      </c>
      <c r="C1598" t="s">
        <v>2017</v>
      </c>
      <c r="D1598" t="s">
        <v>2020</v>
      </c>
      <c r="E1598" s="297">
        <v>20.76</v>
      </c>
    </row>
    <row r="1599" spans="1:5" ht="14.25">
      <c r="A1599">
        <v>40416</v>
      </c>
      <c r="B1599" t="s">
        <v>14467</v>
      </c>
      <c r="C1599" t="s">
        <v>2017</v>
      </c>
      <c r="D1599" t="s">
        <v>2020</v>
      </c>
      <c r="E1599" s="297">
        <v>28.7</v>
      </c>
    </row>
    <row r="1600" spans="1:5" ht="14.25">
      <c r="A1600">
        <v>40418</v>
      </c>
      <c r="B1600" t="s">
        <v>14468</v>
      </c>
      <c r="C1600" t="s">
        <v>2017</v>
      </c>
      <c r="D1600" t="s">
        <v>2020</v>
      </c>
      <c r="E1600" s="297">
        <v>34.24</v>
      </c>
    </row>
    <row r="1601" spans="1:5" ht="14.25">
      <c r="A1601">
        <v>2609</v>
      </c>
      <c r="B1601" t="s">
        <v>14469</v>
      </c>
      <c r="C1601" t="s">
        <v>2017</v>
      </c>
      <c r="D1601" t="s">
        <v>2018</v>
      </c>
      <c r="E1601" s="297">
        <v>4.47</v>
      </c>
    </row>
    <row r="1602" spans="1:5" ht="14.25">
      <c r="A1602">
        <v>2634</v>
      </c>
      <c r="B1602" t="s">
        <v>14470</v>
      </c>
      <c r="C1602" t="s">
        <v>2017</v>
      </c>
      <c r="D1602" t="s">
        <v>2018</v>
      </c>
      <c r="E1602" s="297">
        <v>5.87</v>
      </c>
    </row>
    <row r="1603" spans="1:5" ht="14.25">
      <c r="A1603">
        <v>2611</v>
      </c>
      <c r="B1603" t="s">
        <v>14471</v>
      </c>
      <c r="C1603" t="s">
        <v>2017</v>
      </c>
      <c r="D1603" t="s">
        <v>2018</v>
      </c>
      <c r="E1603" s="297">
        <v>16.54</v>
      </c>
    </row>
    <row r="1604" spans="1:5" ht="14.25">
      <c r="A1604">
        <v>34359</v>
      </c>
      <c r="B1604" t="s">
        <v>19928</v>
      </c>
      <c r="C1604" t="s">
        <v>2017</v>
      </c>
      <c r="D1604" t="s">
        <v>2020</v>
      </c>
      <c r="E1604" s="297">
        <v>10.18</v>
      </c>
    </row>
    <row r="1605" spans="1:5" ht="14.25">
      <c r="A1605">
        <v>1789</v>
      </c>
      <c r="B1605" t="s">
        <v>14472</v>
      </c>
      <c r="C1605" t="s">
        <v>2017</v>
      </c>
      <c r="D1605" t="s">
        <v>2020</v>
      </c>
      <c r="E1605" s="297">
        <v>88.6</v>
      </c>
    </row>
    <row r="1606" spans="1:5" ht="14.25">
      <c r="A1606">
        <v>1788</v>
      </c>
      <c r="B1606" t="s">
        <v>14473</v>
      </c>
      <c r="C1606" t="s">
        <v>2017</v>
      </c>
      <c r="D1606" t="s">
        <v>2020</v>
      </c>
      <c r="E1606" s="297">
        <v>71.02</v>
      </c>
    </row>
    <row r="1607" spans="1:5" ht="14.25">
      <c r="A1607">
        <v>1786</v>
      </c>
      <c r="B1607" t="s">
        <v>14474</v>
      </c>
      <c r="C1607" t="s">
        <v>2017</v>
      </c>
      <c r="D1607" t="s">
        <v>2020</v>
      </c>
      <c r="E1607" s="297">
        <v>17.63</v>
      </c>
    </row>
    <row r="1608" spans="1:5" ht="14.25">
      <c r="A1608">
        <v>1787</v>
      </c>
      <c r="B1608" t="s">
        <v>14475</v>
      </c>
      <c r="C1608" t="s">
        <v>2017</v>
      </c>
      <c r="D1608" t="s">
        <v>2020</v>
      </c>
      <c r="E1608" s="297">
        <v>42.22</v>
      </c>
    </row>
    <row r="1609" spans="1:5" ht="14.25">
      <c r="A1609">
        <v>1791</v>
      </c>
      <c r="B1609" t="s">
        <v>14476</v>
      </c>
      <c r="C1609" t="s">
        <v>2017</v>
      </c>
      <c r="D1609" t="s">
        <v>2020</v>
      </c>
      <c r="E1609" s="297">
        <v>256.04000000000002</v>
      </c>
    </row>
    <row r="1610" spans="1:5" ht="14.25">
      <c r="A1610">
        <v>1790</v>
      </c>
      <c r="B1610" t="s">
        <v>14477</v>
      </c>
      <c r="C1610" t="s">
        <v>2017</v>
      </c>
      <c r="D1610" t="s">
        <v>2020</v>
      </c>
      <c r="E1610" s="297">
        <v>147.54</v>
      </c>
    </row>
    <row r="1611" spans="1:5" ht="14.25">
      <c r="A1611">
        <v>1813</v>
      </c>
      <c r="B1611" t="s">
        <v>14478</v>
      </c>
      <c r="C1611" t="s">
        <v>2017</v>
      </c>
      <c r="D1611" t="s">
        <v>2020</v>
      </c>
      <c r="E1611" s="297">
        <v>27.98</v>
      </c>
    </row>
    <row r="1612" spans="1:5" ht="14.25">
      <c r="A1612">
        <v>1792</v>
      </c>
      <c r="B1612" t="s">
        <v>14479</v>
      </c>
      <c r="C1612" t="s">
        <v>2017</v>
      </c>
      <c r="D1612" t="s">
        <v>2020</v>
      </c>
      <c r="E1612" s="297">
        <v>345.62</v>
      </c>
    </row>
    <row r="1613" spans="1:5" ht="14.25">
      <c r="A1613">
        <v>1793</v>
      </c>
      <c r="B1613" t="s">
        <v>14480</v>
      </c>
      <c r="C1613" t="s">
        <v>2017</v>
      </c>
      <c r="D1613" t="s">
        <v>2020</v>
      </c>
      <c r="E1613" s="297">
        <v>698.39</v>
      </c>
    </row>
    <row r="1614" spans="1:5" ht="14.25">
      <c r="A1614">
        <v>1809</v>
      </c>
      <c r="B1614" t="s">
        <v>14481</v>
      </c>
      <c r="C1614" t="s">
        <v>2017</v>
      </c>
      <c r="D1614" t="s">
        <v>2020</v>
      </c>
      <c r="E1614" s="297">
        <v>83.06</v>
      </c>
    </row>
    <row r="1615" spans="1:5" ht="14.25">
      <c r="A1615">
        <v>1814</v>
      </c>
      <c r="B1615" t="s">
        <v>14482</v>
      </c>
      <c r="C1615" t="s">
        <v>2017</v>
      </c>
      <c r="D1615" t="s">
        <v>2020</v>
      </c>
      <c r="E1615" s="297">
        <v>68.23</v>
      </c>
    </row>
    <row r="1616" spans="1:5" ht="14.25">
      <c r="A1616">
        <v>1803</v>
      </c>
      <c r="B1616" t="s">
        <v>14483</v>
      </c>
      <c r="C1616" t="s">
        <v>2017</v>
      </c>
      <c r="D1616" t="s">
        <v>2020</v>
      </c>
      <c r="E1616" s="297">
        <v>17.239999999999998</v>
      </c>
    </row>
    <row r="1617" spans="1:5" ht="14.25">
      <c r="A1617">
        <v>1805</v>
      </c>
      <c r="B1617" t="s">
        <v>14484</v>
      </c>
      <c r="C1617" t="s">
        <v>2017</v>
      </c>
      <c r="D1617" t="s">
        <v>2020</v>
      </c>
      <c r="E1617" s="297">
        <v>39.6</v>
      </c>
    </row>
    <row r="1618" spans="1:5" ht="14.25">
      <c r="A1618">
        <v>1821</v>
      </c>
      <c r="B1618" t="s">
        <v>14485</v>
      </c>
      <c r="C1618" t="s">
        <v>2017</v>
      </c>
      <c r="D1618" t="s">
        <v>2020</v>
      </c>
      <c r="E1618" s="297">
        <v>233.93</v>
      </c>
    </row>
    <row r="1619" spans="1:5" ht="14.25">
      <c r="A1619">
        <v>1806</v>
      </c>
      <c r="B1619" t="s">
        <v>14486</v>
      </c>
      <c r="C1619" t="s">
        <v>2017</v>
      </c>
      <c r="D1619" t="s">
        <v>2020</v>
      </c>
      <c r="E1619" s="297">
        <v>139.24</v>
      </c>
    </row>
    <row r="1620" spans="1:5" ht="14.25">
      <c r="A1620">
        <v>1804</v>
      </c>
      <c r="B1620" t="s">
        <v>14487</v>
      </c>
      <c r="C1620" t="s">
        <v>2017</v>
      </c>
      <c r="D1620" t="s">
        <v>2020</v>
      </c>
      <c r="E1620" s="297">
        <v>24.54</v>
      </c>
    </row>
    <row r="1621" spans="1:5" ht="14.25">
      <c r="A1621">
        <v>1807</v>
      </c>
      <c r="B1621" t="s">
        <v>14488</v>
      </c>
      <c r="C1621" t="s">
        <v>2017</v>
      </c>
      <c r="D1621" t="s">
        <v>2020</v>
      </c>
      <c r="E1621" s="297">
        <v>334.56</v>
      </c>
    </row>
    <row r="1622" spans="1:5" ht="14.25">
      <c r="A1622">
        <v>1808</v>
      </c>
      <c r="B1622" t="s">
        <v>14489</v>
      </c>
      <c r="C1622" t="s">
        <v>2017</v>
      </c>
      <c r="D1622" t="s">
        <v>2020</v>
      </c>
      <c r="E1622" s="297">
        <v>670.74</v>
      </c>
    </row>
    <row r="1623" spans="1:5" ht="14.25">
      <c r="A1623">
        <v>1797</v>
      </c>
      <c r="B1623" t="s">
        <v>14490</v>
      </c>
      <c r="C1623" t="s">
        <v>2017</v>
      </c>
      <c r="D1623" t="s">
        <v>2020</v>
      </c>
      <c r="E1623" s="297">
        <v>100.6</v>
      </c>
    </row>
    <row r="1624" spans="1:5" ht="14.25">
      <c r="A1624">
        <v>1796</v>
      </c>
      <c r="B1624" t="s">
        <v>14491</v>
      </c>
      <c r="C1624" t="s">
        <v>2017</v>
      </c>
      <c r="D1624" t="s">
        <v>2020</v>
      </c>
      <c r="E1624" s="297">
        <v>77.17</v>
      </c>
    </row>
    <row r="1625" spans="1:5" ht="14.25">
      <c r="A1625">
        <v>1794</v>
      </c>
      <c r="B1625" t="s">
        <v>14492</v>
      </c>
      <c r="C1625" t="s">
        <v>2017</v>
      </c>
      <c r="D1625" t="s">
        <v>2020</v>
      </c>
      <c r="E1625" s="297">
        <v>18.420000000000002</v>
      </c>
    </row>
    <row r="1626" spans="1:5" ht="14.25">
      <c r="A1626">
        <v>1816</v>
      </c>
      <c r="B1626" t="s">
        <v>14493</v>
      </c>
      <c r="C1626" t="s">
        <v>2017</v>
      </c>
      <c r="D1626" t="s">
        <v>2020</v>
      </c>
      <c r="E1626" s="297">
        <v>41.53</v>
      </c>
    </row>
    <row r="1627" spans="1:5" ht="14.25">
      <c r="A1627">
        <v>1815</v>
      </c>
      <c r="B1627" t="s">
        <v>14494</v>
      </c>
      <c r="C1627" t="s">
        <v>2017</v>
      </c>
      <c r="D1627" t="s">
        <v>2020</v>
      </c>
      <c r="E1627" s="297">
        <v>318.95999999999998</v>
      </c>
    </row>
    <row r="1628" spans="1:5" ht="14.25">
      <c r="A1628">
        <v>1798</v>
      </c>
      <c r="B1628" t="s">
        <v>14495</v>
      </c>
      <c r="C1628" t="s">
        <v>2017</v>
      </c>
      <c r="D1628" t="s">
        <v>2020</v>
      </c>
      <c r="E1628" s="297">
        <v>142.72</v>
      </c>
    </row>
    <row r="1629" spans="1:5" ht="14.25">
      <c r="A1629">
        <v>1795</v>
      </c>
      <c r="B1629" t="s">
        <v>14496</v>
      </c>
      <c r="C1629" t="s">
        <v>2017</v>
      </c>
      <c r="D1629" t="s">
        <v>2020</v>
      </c>
      <c r="E1629" s="297">
        <v>25.52</v>
      </c>
    </row>
    <row r="1630" spans="1:5" ht="14.25">
      <c r="A1630">
        <v>1799</v>
      </c>
      <c r="B1630" t="s">
        <v>14497</v>
      </c>
      <c r="C1630" t="s">
        <v>2017</v>
      </c>
      <c r="D1630" t="s">
        <v>2020</v>
      </c>
      <c r="E1630" s="297">
        <v>415.42</v>
      </c>
    </row>
    <row r="1631" spans="1:5" ht="14.25">
      <c r="A1631">
        <v>1800</v>
      </c>
      <c r="B1631" t="s">
        <v>14498</v>
      </c>
      <c r="C1631" t="s">
        <v>2017</v>
      </c>
      <c r="D1631" t="s">
        <v>2020</v>
      </c>
      <c r="E1631" s="297">
        <v>793.11</v>
      </c>
    </row>
    <row r="1632" spans="1:5" ht="14.25">
      <c r="A1632">
        <v>1802</v>
      </c>
      <c r="B1632" t="s">
        <v>14499</v>
      </c>
      <c r="C1632" t="s">
        <v>2017</v>
      </c>
      <c r="D1632" t="s">
        <v>2020</v>
      </c>
      <c r="E1632" s="371">
        <v>1983.88</v>
      </c>
    </row>
    <row r="1633" spans="1:5" ht="14.25">
      <c r="A1633">
        <v>40385</v>
      </c>
      <c r="B1633" t="s">
        <v>14500</v>
      </c>
      <c r="C1633" t="s">
        <v>2017</v>
      </c>
      <c r="D1633" t="s">
        <v>2018</v>
      </c>
      <c r="E1633" s="297">
        <v>113.37</v>
      </c>
    </row>
    <row r="1634" spans="1:5" ht="14.25">
      <c r="A1634">
        <v>40383</v>
      </c>
      <c r="B1634" t="s">
        <v>14501</v>
      </c>
      <c r="C1634" t="s">
        <v>2017</v>
      </c>
      <c r="D1634" t="s">
        <v>2018</v>
      </c>
      <c r="E1634" s="297">
        <v>77.62</v>
      </c>
    </row>
    <row r="1635" spans="1:5" ht="14.25">
      <c r="A1635">
        <v>40378</v>
      </c>
      <c r="B1635" t="s">
        <v>14502</v>
      </c>
      <c r="C1635" t="s">
        <v>2017</v>
      </c>
      <c r="D1635" t="s">
        <v>2018</v>
      </c>
      <c r="E1635" s="297">
        <v>26.83</v>
      </c>
    </row>
    <row r="1636" spans="1:5" ht="14.25">
      <c r="A1636">
        <v>40382</v>
      </c>
      <c r="B1636" t="s">
        <v>14503</v>
      </c>
      <c r="C1636" t="s">
        <v>2017</v>
      </c>
      <c r="D1636" t="s">
        <v>2018</v>
      </c>
      <c r="E1636" s="297">
        <v>50.78</v>
      </c>
    </row>
    <row r="1637" spans="1:5" ht="14.25">
      <c r="A1637">
        <v>40422</v>
      </c>
      <c r="B1637" t="s">
        <v>14504</v>
      </c>
      <c r="C1637" t="s">
        <v>2017</v>
      </c>
      <c r="D1637" t="s">
        <v>2018</v>
      </c>
      <c r="E1637" s="297">
        <v>345.93</v>
      </c>
    </row>
    <row r="1638" spans="1:5" ht="14.25">
      <c r="A1638">
        <v>40387</v>
      </c>
      <c r="B1638" t="s">
        <v>14505</v>
      </c>
      <c r="C1638" t="s">
        <v>2017</v>
      </c>
      <c r="D1638" t="s">
        <v>2018</v>
      </c>
      <c r="E1638" s="297">
        <v>176.13</v>
      </c>
    </row>
    <row r="1639" spans="1:5" ht="14.25">
      <c r="A1639">
        <v>40380</v>
      </c>
      <c r="B1639" t="s">
        <v>14506</v>
      </c>
      <c r="C1639" t="s">
        <v>2017</v>
      </c>
      <c r="D1639" t="s">
        <v>2018</v>
      </c>
      <c r="E1639" s="297">
        <v>35.78</v>
      </c>
    </row>
    <row r="1640" spans="1:5" ht="14.25">
      <c r="A1640">
        <v>40390</v>
      </c>
      <c r="B1640" t="s">
        <v>14507</v>
      </c>
      <c r="C1640" t="s">
        <v>2017</v>
      </c>
      <c r="D1640" t="s">
        <v>2018</v>
      </c>
      <c r="E1640" s="297">
        <v>728.56</v>
      </c>
    </row>
    <row r="1641" spans="1:5" ht="14.25">
      <c r="A1641">
        <v>40413</v>
      </c>
      <c r="B1641" t="s">
        <v>14508</v>
      </c>
      <c r="C1641" t="s">
        <v>2017</v>
      </c>
      <c r="D1641" t="s">
        <v>2020</v>
      </c>
      <c r="E1641" s="297">
        <v>22.56</v>
      </c>
    </row>
    <row r="1642" spans="1:5" ht="14.25">
      <c r="A1642">
        <v>40415</v>
      </c>
      <c r="B1642" t="s">
        <v>14509</v>
      </c>
      <c r="C1642" t="s">
        <v>2017</v>
      </c>
      <c r="D1642" t="s">
        <v>2020</v>
      </c>
      <c r="E1642" s="297">
        <v>32.14</v>
      </c>
    </row>
    <row r="1643" spans="1:5" ht="14.25">
      <c r="A1643">
        <v>40417</v>
      </c>
      <c r="B1643" t="s">
        <v>14510</v>
      </c>
      <c r="C1643" t="s">
        <v>2017</v>
      </c>
      <c r="D1643" t="s">
        <v>2020</v>
      </c>
      <c r="E1643" s="297">
        <v>37.92</v>
      </c>
    </row>
    <row r="1644" spans="1:5" ht="14.25">
      <c r="A1644">
        <v>39271</v>
      </c>
      <c r="B1644" t="s">
        <v>14511</v>
      </c>
      <c r="C1644" t="s">
        <v>2017</v>
      </c>
      <c r="D1644" t="s">
        <v>2018</v>
      </c>
      <c r="E1644" s="297">
        <v>2.2200000000000002</v>
      </c>
    </row>
    <row r="1645" spans="1:5" ht="14.25">
      <c r="A1645">
        <v>39273</v>
      </c>
      <c r="B1645" t="s">
        <v>14512</v>
      </c>
      <c r="C1645" t="s">
        <v>2017</v>
      </c>
      <c r="D1645" t="s">
        <v>2018</v>
      </c>
      <c r="E1645" s="297">
        <v>3.78</v>
      </c>
    </row>
    <row r="1646" spans="1:5" ht="14.25">
      <c r="A1646">
        <v>39272</v>
      </c>
      <c r="B1646" t="s">
        <v>14513</v>
      </c>
      <c r="C1646" t="s">
        <v>2017</v>
      </c>
      <c r="D1646" t="s">
        <v>2018</v>
      </c>
      <c r="E1646" s="297">
        <v>2.73</v>
      </c>
    </row>
    <row r="1647" spans="1:5" ht="14.25">
      <c r="A1647">
        <v>1875</v>
      </c>
      <c r="B1647" t="s">
        <v>14514</v>
      </c>
      <c r="C1647" t="s">
        <v>2017</v>
      </c>
      <c r="D1647" t="s">
        <v>2018</v>
      </c>
      <c r="E1647" s="297">
        <v>6.04</v>
      </c>
    </row>
    <row r="1648" spans="1:5" ht="14.25">
      <c r="A1648">
        <v>1874</v>
      </c>
      <c r="B1648" t="s">
        <v>14515</v>
      </c>
      <c r="C1648" t="s">
        <v>2017</v>
      </c>
      <c r="D1648" t="s">
        <v>2018</v>
      </c>
      <c r="E1648" s="297">
        <v>4.99</v>
      </c>
    </row>
    <row r="1649" spans="1:5" ht="14.25">
      <c r="A1649">
        <v>1870</v>
      </c>
      <c r="B1649" t="s">
        <v>14516</v>
      </c>
      <c r="C1649" t="s">
        <v>2017</v>
      </c>
      <c r="D1649" t="s">
        <v>2022</v>
      </c>
      <c r="E1649" s="297">
        <v>2.88</v>
      </c>
    </row>
    <row r="1650" spans="1:5" ht="14.25">
      <c r="A1650">
        <v>1884</v>
      </c>
      <c r="B1650" t="s">
        <v>14517</v>
      </c>
      <c r="C1650" t="s">
        <v>2017</v>
      </c>
      <c r="D1650" t="s">
        <v>2018</v>
      </c>
      <c r="E1650" s="297">
        <v>4.42</v>
      </c>
    </row>
    <row r="1651" spans="1:5" ht="14.25">
      <c r="A1651">
        <v>1887</v>
      </c>
      <c r="B1651" t="s">
        <v>14518</v>
      </c>
      <c r="C1651" t="s">
        <v>2017</v>
      </c>
      <c r="D1651" t="s">
        <v>2018</v>
      </c>
      <c r="E1651" s="297">
        <v>25.04</v>
      </c>
    </row>
    <row r="1652" spans="1:5" ht="14.25">
      <c r="A1652">
        <v>1876</v>
      </c>
      <c r="B1652" t="s">
        <v>14519</v>
      </c>
      <c r="C1652" t="s">
        <v>2017</v>
      </c>
      <c r="D1652" t="s">
        <v>2018</v>
      </c>
      <c r="E1652" s="297">
        <v>9.81</v>
      </c>
    </row>
    <row r="1653" spans="1:5" ht="14.25">
      <c r="A1653">
        <v>1879</v>
      </c>
      <c r="B1653" t="s">
        <v>14520</v>
      </c>
      <c r="C1653" t="s">
        <v>2017</v>
      </c>
      <c r="D1653" t="s">
        <v>2018</v>
      </c>
      <c r="E1653" s="297">
        <v>2.92</v>
      </c>
    </row>
    <row r="1654" spans="1:5" ht="14.25">
      <c r="A1654">
        <v>1877</v>
      </c>
      <c r="B1654" t="s">
        <v>14521</v>
      </c>
      <c r="C1654" t="s">
        <v>2017</v>
      </c>
      <c r="D1654" t="s">
        <v>2018</v>
      </c>
      <c r="E1654" s="297">
        <v>25.07</v>
      </c>
    </row>
    <row r="1655" spans="1:5" ht="14.25">
      <c r="A1655">
        <v>1878</v>
      </c>
      <c r="B1655" t="s">
        <v>14522</v>
      </c>
      <c r="C1655" t="s">
        <v>2017</v>
      </c>
      <c r="D1655" t="s">
        <v>2018</v>
      </c>
      <c r="E1655" s="297">
        <v>50.37</v>
      </c>
    </row>
    <row r="1656" spans="1:5" ht="14.25">
      <c r="A1656">
        <v>2621</v>
      </c>
      <c r="B1656" t="s">
        <v>14523</v>
      </c>
      <c r="C1656" t="s">
        <v>2017</v>
      </c>
      <c r="D1656" t="s">
        <v>2018</v>
      </c>
      <c r="E1656" s="297">
        <v>141.5</v>
      </c>
    </row>
    <row r="1657" spans="1:5" ht="14.25">
      <c r="A1657">
        <v>2616</v>
      </c>
      <c r="B1657" t="s">
        <v>14524</v>
      </c>
      <c r="C1657" t="s">
        <v>2017</v>
      </c>
      <c r="D1657" t="s">
        <v>2018</v>
      </c>
      <c r="E1657" s="297">
        <v>4</v>
      </c>
    </row>
    <row r="1658" spans="1:5" ht="14.25">
      <c r="A1658">
        <v>2633</v>
      </c>
      <c r="B1658" t="s">
        <v>14525</v>
      </c>
      <c r="C1658" t="s">
        <v>2017</v>
      </c>
      <c r="D1658" t="s">
        <v>2018</v>
      </c>
      <c r="E1658" s="297">
        <v>4.53</v>
      </c>
    </row>
    <row r="1659" spans="1:5" ht="14.25">
      <c r="A1659">
        <v>2617</v>
      </c>
      <c r="B1659" t="s">
        <v>14526</v>
      </c>
      <c r="C1659" t="s">
        <v>2017</v>
      </c>
      <c r="D1659" t="s">
        <v>2018</v>
      </c>
      <c r="E1659" s="297">
        <v>6.15</v>
      </c>
    </row>
    <row r="1660" spans="1:5" ht="14.25">
      <c r="A1660">
        <v>2618</v>
      </c>
      <c r="B1660" t="s">
        <v>14527</v>
      </c>
      <c r="C1660" t="s">
        <v>2017</v>
      </c>
      <c r="D1660" t="s">
        <v>2018</v>
      </c>
      <c r="E1660" s="297">
        <v>14.01</v>
      </c>
    </row>
    <row r="1661" spans="1:5" ht="14.25">
      <c r="A1661">
        <v>2632</v>
      </c>
      <c r="B1661" t="s">
        <v>14528</v>
      </c>
      <c r="C1661" t="s">
        <v>2017</v>
      </c>
      <c r="D1661" t="s">
        <v>2018</v>
      </c>
      <c r="E1661" s="297">
        <v>17.09</v>
      </c>
    </row>
    <row r="1662" spans="1:5" ht="14.25">
      <c r="A1662">
        <v>2631</v>
      </c>
      <c r="B1662" t="s">
        <v>14529</v>
      </c>
      <c r="C1662" t="s">
        <v>2017</v>
      </c>
      <c r="D1662" t="s">
        <v>2018</v>
      </c>
      <c r="E1662" s="297">
        <v>25.1</v>
      </c>
    </row>
    <row r="1663" spans="1:5" ht="14.25">
      <c r="A1663">
        <v>2619</v>
      </c>
      <c r="B1663" t="s">
        <v>14530</v>
      </c>
      <c r="C1663" t="s">
        <v>2017</v>
      </c>
      <c r="D1663" t="s">
        <v>2018</v>
      </c>
      <c r="E1663" s="297">
        <v>63.55</v>
      </c>
    </row>
    <row r="1664" spans="1:5" ht="14.25">
      <c r="A1664">
        <v>2620</v>
      </c>
      <c r="B1664" t="s">
        <v>14531</v>
      </c>
      <c r="C1664" t="s">
        <v>2017</v>
      </c>
      <c r="D1664" t="s">
        <v>2018</v>
      </c>
      <c r="E1664" s="297">
        <v>83.43</v>
      </c>
    </row>
    <row r="1665" spans="1:5" ht="14.25">
      <c r="A1665">
        <v>44472</v>
      </c>
      <c r="B1665" t="s">
        <v>14532</v>
      </c>
      <c r="C1665" t="s">
        <v>2017</v>
      </c>
      <c r="D1665" t="s">
        <v>2020</v>
      </c>
      <c r="E1665" s="297">
        <v>59.75</v>
      </c>
    </row>
    <row r="1666" spans="1:5" ht="14.25">
      <c r="A1666">
        <v>38369</v>
      </c>
      <c r="B1666" t="s">
        <v>14533</v>
      </c>
      <c r="C1666" t="s">
        <v>2017</v>
      </c>
      <c r="D1666" t="s">
        <v>2018</v>
      </c>
      <c r="E1666" s="297">
        <v>22.86</v>
      </c>
    </row>
    <row r="1667" spans="1:5" ht="14.25">
      <c r="A1667">
        <v>38370</v>
      </c>
      <c r="B1667" t="s">
        <v>14534</v>
      </c>
      <c r="C1667" t="s">
        <v>2017</v>
      </c>
      <c r="D1667" t="s">
        <v>2018</v>
      </c>
      <c r="E1667" s="297">
        <v>22.86</v>
      </c>
    </row>
    <row r="1668" spans="1:5" ht="14.25">
      <c r="A1668">
        <v>38372</v>
      </c>
      <c r="B1668" t="s">
        <v>14535</v>
      </c>
      <c r="C1668" t="s">
        <v>2017</v>
      </c>
      <c r="D1668" t="s">
        <v>2018</v>
      </c>
      <c r="E1668" s="297">
        <v>22.88</v>
      </c>
    </row>
    <row r="1669" spans="1:5" ht="14.25">
      <c r="A1669">
        <v>2357</v>
      </c>
      <c r="B1669" t="s">
        <v>14536</v>
      </c>
      <c r="C1669" t="s">
        <v>2021</v>
      </c>
      <c r="D1669" t="s">
        <v>2018</v>
      </c>
      <c r="E1669" s="297">
        <v>10.23</v>
      </c>
    </row>
    <row r="1670" spans="1:5" ht="14.25">
      <c r="A1670">
        <v>40806</v>
      </c>
      <c r="B1670" t="s">
        <v>14537</v>
      </c>
      <c r="C1670" t="s">
        <v>2027</v>
      </c>
      <c r="D1670" t="s">
        <v>2018</v>
      </c>
      <c r="E1670" s="371">
        <v>1798.49</v>
      </c>
    </row>
    <row r="1671" spans="1:5" ht="14.25">
      <c r="A1671">
        <v>2355</v>
      </c>
      <c r="B1671" t="s">
        <v>14538</v>
      </c>
      <c r="C1671" t="s">
        <v>2021</v>
      </c>
      <c r="D1671" t="s">
        <v>2018</v>
      </c>
      <c r="E1671" s="297">
        <v>28.35</v>
      </c>
    </row>
    <row r="1672" spans="1:5" ht="14.25">
      <c r="A1672">
        <v>40805</v>
      </c>
      <c r="B1672" t="s">
        <v>14539</v>
      </c>
      <c r="C1672" t="s">
        <v>2027</v>
      </c>
      <c r="D1672" t="s">
        <v>2018</v>
      </c>
      <c r="E1672" s="371">
        <v>4980.3599999999997</v>
      </c>
    </row>
    <row r="1673" spans="1:5" ht="14.25">
      <c r="A1673">
        <v>2358</v>
      </c>
      <c r="B1673" t="s">
        <v>14540</v>
      </c>
      <c r="C1673" t="s">
        <v>2021</v>
      </c>
      <c r="D1673" t="s">
        <v>2018</v>
      </c>
      <c r="E1673" s="297">
        <v>18.100000000000001</v>
      </c>
    </row>
    <row r="1674" spans="1:5" ht="14.25">
      <c r="A1674">
        <v>40807</v>
      </c>
      <c r="B1674" t="s">
        <v>14541</v>
      </c>
      <c r="C1674" t="s">
        <v>2027</v>
      </c>
      <c r="D1674" t="s">
        <v>2018</v>
      </c>
      <c r="E1674" s="371">
        <v>3179.18</v>
      </c>
    </row>
    <row r="1675" spans="1:5" ht="14.25">
      <c r="A1675">
        <v>2359</v>
      </c>
      <c r="B1675" t="s">
        <v>14542</v>
      </c>
      <c r="C1675" t="s">
        <v>2021</v>
      </c>
      <c r="D1675" t="s">
        <v>2018</v>
      </c>
      <c r="E1675" s="297">
        <v>13.54</v>
      </c>
    </row>
    <row r="1676" spans="1:5" ht="14.25">
      <c r="A1676">
        <v>40808</v>
      </c>
      <c r="B1676" t="s">
        <v>14543</v>
      </c>
      <c r="C1676" t="s">
        <v>2027</v>
      </c>
      <c r="D1676" t="s">
        <v>2018</v>
      </c>
      <c r="E1676" s="371">
        <v>2379.36</v>
      </c>
    </row>
    <row r="1677" spans="1:5" ht="14.25">
      <c r="A1677">
        <v>44330</v>
      </c>
      <c r="B1677" t="s">
        <v>14544</v>
      </c>
      <c r="C1677" t="s">
        <v>2025</v>
      </c>
      <c r="D1677" t="s">
        <v>2018</v>
      </c>
      <c r="E1677" s="297">
        <v>9.44</v>
      </c>
    </row>
    <row r="1678" spans="1:5" ht="14.25">
      <c r="A1678">
        <v>43144</v>
      </c>
      <c r="B1678" t="s">
        <v>14545</v>
      </c>
      <c r="C1678" t="s">
        <v>2024</v>
      </c>
      <c r="D1678" t="s">
        <v>2018</v>
      </c>
      <c r="E1678" s="297">
        <v>35.119999999999997</v>
      </c>
    </row>
    <row r="1679" spans="1:5" ht="14.25">
      <c r="A1679">
        <v>39397</v>
      </c>
      <c r="B1679" t="s">
        <v>14546</v>
      </c>
      <c r="C1679" t="s">
        <v>2025</v>
      </c>
      <c r="D1679" t="s">
        <v>2018</v>
      </c>
      <c r="E1679" s="297">
        <v>16</v>
      </c>
    </row>
    <row r="1680" spans="1:5" ht="14.25">
      <c r="A1680">
        <v>2692</v>
      </c>
      <c r="B1680" t="s">
        <v>14547</v>
      </c>
      <c r="C1680" t="s">
        <v>2025</v>
      </c>
      <c r="D1680" t="s">
        <v>2018</v>
      </c>
      <c r="E1680" s="297">
        <v>6.46</v>
      </c>
    </row>
    <row r="1681" spans="1:5" ht="14.25">
      <c r="A1681">
        <v>44329</v>
      </c>
      <c r="B1681" t="s">
        <v>14548</v>
      </c>
      <c r="C1681" t="s">
        <v>2025</v>
      </c>
      <c r="D1681" t="s">
        <v>2018</v>
      </c>
      <c r="E1681" s="297">
        <v>12.37</v>
      </c>
    </row>
    <row r="1682" spans="1:5" ht="14.25">
      <c r="A1682">
        <v>5318</v>
      </c>
      <c r="B1682" t="s">
        <v>14549</v>
      </c>
      <c r="C1682" t="s">
        <v>2025</v>
      </c>
      <c r="D1682" t="s">
        <v>2022</v>
      </c>
      <c r="E1682" s="297">
        <v>20</v>
      </c>
    </row>
    <row r="1683" spans="1:5" ht="14.25">
      <c r="A1683">
        <v>5330</v>
      </c>
      <c r="B1683" t="s">
        <v>14550</v>
      </c>
      <c r="C1683" t="s">
        <v>2025</v>
      </c>
      <c r="D1683" t="s">
        <v>2018</v>
      </c>
      <c r="E1683" s="297">
        <v>45.59</v>
      </c>
    </row>
    <row r="1684" spans="1:5" ht="14.25">
      <c r="A1684">
        <v>44532</v>
      </c>
      <c r="B1684" t="s">
        <v>14551</v>
      </c>
      <c r="C1684" t="s">
        <v>2017</v>
      </c>
      <c r="D1684" t="s">
        <v>2018</v>
      </c>
      <c r="E1684" s="297">
        <v>20.76</v>
      </c>
    </row>
    <row r="1685" spans="1:5" ht="14.25">
      <c r="A1685">
        <v>44531</v>
      </c>
      <c r="B1685" t="s">
        <v>14552</v>
      </c>
      <c r="C1685" t="s">
        <v>2017</v>
      </c>
      <c r="D1685" t="s">
        <v>2018</v>
      </c>
      <c r="E1685" s="297">
        <v>65.97</v>
      </c>
    </row>
    <row r="1686" spans="1:5" ht="14.25">
      <c r="A1686">
        <v>38140</v>
      </c>
      <c r="B1686" t="s">
        <v>14553</v>
      </c>
      <c r="C1686" t="s">
        <v>2017</v>
      </c>
      <c r="D1686" t="s">
        <v>2022</v>
      </c>
      <c r="E1686" s="297">
        <v>16</v>
      </c>
    </row>
    <row r="1687" spans="1:5" ht="14.25">
      <c r="A1687">
        <v>13887</v>
      </c>
      <c r="B1687" t="s">
        <v>14554</v>
      </c>
      <c r="C1687" t="s">
        <v>2017</v>
      </c>
      <c r="D1687" t="s">
        <v>2018</v>
      </c>
      <c r="E1687" s="297">
        <v>378.81</v>
      </c>
    </row>
    <row r="1688" spans="1:5" ht="14.25">
      <c r="A1688">
        <v>44495</v>
      </c>
      <c r="B1688" t="s">
        <v>14555</v>
      </c>
      <c r="C1688" t="s">
        <v>2017</v>
      </c>
      <c r="D1688" t="s">
        <v>2018</v>
      </c>
      <c r="E1688" s="297">
        <v>16.86</v>
      </c>
    </row>
    <row r="1689" spans="1:5" ht="14.25">
      <c r="A1689">
        <v>44533</v>
      </c>
      <c r="B1689" t="s">
        <v>14556</v>
      </c>
      <c r="C1689" t="s">
        <v>2017</v>
      </c>
      <c r="D1689" t="s">
        <v>2018</v>
      </c>
      <c r="E1689" s="297">
        <v>15.92</v>
      </c>
    </row>
    <row r="1690" spans="1:5" ht="14.25">
      <c r="A1690">
        <v>44534</v>
      </c>
      <c r="B1690" t="s">
        <v>14557</v>
      </c>
      <c r="C1690" t="s">
        <v>2017</v>
      </c>
      <c r="D1690" t="s">
        <v>2018</v>
      </c>
      <c r="E1690" s="297">
        <v>4.1500000000000004</v>
      </c>
    </row>
    <row r="1691" spans="1:5" ht="14.25">
      <c r="A1691">
        <v>34544</v>
      </c>
      <c r="B1691" t="s">
        <v>14558</v>
      </c>
      <c r="C1691" t="s">
        <v>2017</v>
      </c>
      <c r="D1691" t="s">
        <v>2018</v>
      </c>
      <c r="E1691" s="371">
        <v>1386.6</v>
      </c>
    </row>
    <row r="1692" spans="1:5" ht="14.25">
      <c r="A1692">
        <v>34729</v>
      </c>
      <c r="B1692" t="s">
        <v>19929</v>
      </c>
      <c r="C1692" t="s">
        <v>2017</v>
      </c>
      <c r="D1692" t="s">
        <v>2018</v>
      </c>
      <c r="E1692" s="371">
        <v>1090.77</v>
      </c>
    </row>
    <row r="1693" spans="1:5" ht="14.25">
      <c r="A1693">
        <v>34734</v>
      </c>
      <c r="B1693" t="s">
        <v>19930</v>
      </c>
      <c r="C1693" t="s">
        <v>2017</v>
      </c>
      <c r="D1693" t="s">
        <v>2018</v>
      </c>
      <c r="E1693" s="371">
        <v>1688.87</v>
      </c>
    </row>
    <row r="1694" spans="1:5" ht="14.25">
      <c r="A1694">
        <v>34738</v>
      </c>
      <c r="B1694" t="s">
        <v>19931</v>
      </c>
      <c r="C1694" t="s">
        <v>2017</v>
      </c>
      <c r="D1694" t="s">
        <v>2018</v>
      </c>
      <c r="E1694" s="371">
        <v>3945.73</v>
      </c>
    </row>
    <row r="1695" spans="1:5" ht="14.25">
      <c r="A1695">
        <v>34623</v>
      </c>
      <c r="B1695" t="s">
        <v>19932</v>
      </c>
      <c r="C1695" t="s">
        <v>2017</v>
      </c>
      <c r="D1695" t="s">
        <v>2018</v>
      </c>
      <c r="E1695" s="297">
        <v>47.28</v>
      </c>
    </row>
    <row r="1696" spans="1:5" ht="14.25">
      <c r="A1696">
        <v>34616</v>
      </c>
      <c r="B1696" t="s">
        <v>19933</v>
      </c>
      <c r="C1696" t="s">
        <v>2017</v>
      </c>
      <c r="D1696" t="s">
        <v>2018</v>
      </c>
      <c r="E1696" s="297">
        <v>48.02</v>
      </c>
    </row>
    <row r="1697" spans="1:5" ht="14.25">
      <c r="A1697">
        <v>34628</v>
      </c>
      <c r="B1697" t="s">
        <v>19934</v>
      </c>
      <c r="C1697" t="s">
        <v>2017</v>
      </c>
      <c r="D1697" t="s">
        <v>2018</v>
      </c>
      <c r="E1697" s="297">
        <v>67.72</v>
      </c>
    </row>
    <row r="1698" spans="1:5" ht="14.25">
      <c r="A1698">
        <v>34686</v>
      </c>
      <c r="B1698" t="s">
        <v>19935</v>
      </c>
      <c r="C1698" t="s">
        <v>2017</v>
      </c>
      <c r="D1698" t="s">
        <v>2018</v>
      </c>
      <c r="E1698" s="297">
        <v>12.42</v>
      </c>
    </row>
    <row r="1699" spans="1:5" ht="14.25">
      <c r="A1699">
        <v>34653</v>
      </c>
      <c r="B1699" t="s">
        <v>19936</v>
      </c>
      <c r="C1699" t="s">
        <v>2017</v>
      </c>
      <c r="D1699" t="s">
        <v>2018</v>
      </c>
      <c r="E1699" s="297">
        <v>8.3699999999999992</v>
      </c>
    </row>
    <row r="1700" spans="1:5" ht="14.25">
      <c r="A1700">
        <v>34688</v>
      </c>
      <c r="B1700" t="s">
        <v>19937</v>
      </c>
      <c r="C1700" t="s">
        <v>2017</v>
      </c>
      <c r="D1700" t="s">
        <v>2018</v>
      </c>
      <c r="E1700" s="297">
        <v>15.18</v>
      </c>
    </row>
    <row r="1701" spans="1:5" ht="14.25">
      <c r="A1701">
        <v>34709</v>
      </c>
      <c r="B1701" t="s">
        <v>19938</v>
      </c>
      <c r="C1701" t="s">
        <v>2017</v>
      </c>
      <c r="D1701" t="s">
        <v>2018</v>
      </c>
      <c r="E1701" s="297">
        <v>58.83</v>
      </c>
    </row>
    <row r="1702" spans="1:5" ht="14.25">
      <c r="A1702">
        <v>34714</v>
      </c>
      <c r="B1702" t="s">
        <v>19939</v>
      </c>
      <c r="C1702" t="s">
        <v>2017</v>
      </c>
      <c r="D1702" t="s">
        <v>2018</v>
      </c>
      <c r="E1702" s="297">
        <v>70.27</v>
      </c>
    </row>
    <row r="1703" spans="1:5" ht="14.25">
      <c r="A1703">
        <v>2391</v>
      </c>
      <c r="B1703" t="s">
        <v>19940</v>
      </c>
      <c r="C1703" t="s">
        <v>2017</v>
      </c>
      <c r="D1703" t="s">
        <v>2018</v>
      </c>
      <c r="E1703" s="297">
        <v>320.92</v>
      </c>
    </row>
    <row r="1704" spans="1:5" ht="14.25">
      <c r="A1704">
        <v>2374</v>
      </c>
      <c r="B1704" t="s">
        <v>14559</v>
      </c>
      <c r="C1704" t="s">
        <v>2017</v>
      </c>
      <c r="D1704" t="s">
        <v>2018</v>
      </c>
      <c r="E1704" s="297">
        <v>364.07</v>
      </c>
    </row>
    <row r="1705" spans="1:5" ht="14.25">
      <c r="A1705">
        <v>2377</v>
      </c>
      <c r="B1705" t="s">
        <v>14560</v>
      </c>
      <c r="C1705" t="s">
        <v>2017</v>
      </c>
      <c r="D1705" t="s">
        <v>2018</v>
      </c>
      <c r="E1705" s="297">
        <v>510.93</v>
      </c>
    </row>
    <row r="1706" spans="1:5" ht="14.25">
      <c r="A1706">
        <v>2393</v>
      </c>
      <c r="B1706" t="s">
        <v>14561</v>
      </c>
      <c r="C1706" t="s">
        <v>2017</v>
      </c>
      <c r="D1706" t="s">
        <v>2018</v>
      </c>
      <c r="E1706" s="297">
        <v>855.63</v>
      </c>
    </row>
    <row r="1707" spans="1:5" ht="14.25">
      <c r="A1707">
        <v>34705</v>
      </c>
      <c r="B1707" t="s">
        <v>14562</v>
      </c>
      <c r="C1707" t="s">
        <v>2017</v>
      </c>
      <c r="D1707" t="s">
        <v>2018</v>
      </c>
      <c r="E1707" s="297">
        <v>748.37</v>
      </c>
    </row>
    <row r="1708" spans="1:5" ht="14.25">
      <c r="A1708">
        <v>34707</v>
      </c>
      <c r="B1708" t="s">
        <v>14563</v>
      </c>
      <c r="C1708" t="s">
        <v>2017</v>
      </c>
      <c r="D1708" t="s">
        <v>2018</v>
      </c>
      <c r="E1708" s="371">
        <v>1386.74</v>
      </c>
    </row>
    <row r="1709" spans="1:5" ht="14.25">
      <c r="A1709">
        <v>2378</v>
      </c>
      <c r="B1709" t="s">
        <v>14564</v>
      </c>
      <c r="C1709" t="s">
        <v>2017</v>
      </c>
      <c r="D1709" t="s">
        <v>2018</v>
      </c>
      <c r="E1709" s="371">
        <v>1175.32</v>
      </c>
    </row>
    <row r="1710" spans="1:5" ht="14.25">
      <c r="A1710">
        <v>2379</v>
      </c>
      <c r="B1710" t="s">
        <v>14565</v>
      </c>
      <c r="C1710" t="s">
        <v>2017</v>
      </c>
      <c r="D1710" t="s">
        <v>2018</v>
      </c>
      <c r="E1710" s="371">
        <v>1175.32</v>
      </c>
    </row>
    <row r="1711" spans="1:5" ht="14.25">
      <c r="A1711">
        <v>2376</v>
      </c>
      <c r="B1711" t="s">
        <v>14566</v>
      </c>
      <c r="C1711" t="s">
        <v>2017</v>
      </c>
      <c r="D1711" t="s">
        <v>2018</v>
      </c>
      <c r="E1711" s="371">
        <v>1935.74</v>
      </c>
    </row>
    <row r="1712" spans="1:5" ht="14.25">
      <c r="A1712">
        <v>2394</v>
      </c>
      <c r="B1712" t="s">
        <v>14567</v>
      </c>
      <c r="C1712" t="s">
        <v>2017</v>
      </c>
      <c r="D1712" t="s">
        <v>2018</v>
      </c>
      <c r="E1712" s="371">
        <v>4138.2700000000004</v>
      </c>
    </row>
    <row r="1713" spans="1:5" ht="14.25">
      <c r="A1713">
        <v>2388</v>
      </c>
      <c r="B1713" t="s">
        <v>14568</v>
      </c>
      <c r="C1713" t="s">
        <v>2017</v>
      </c>
      <c r="D1713" t="s">
        <v>2018</v>
      </c>
      <c r="E1713" s="297">
        <v>58.39</v>
      </c>
    </row>
    <row r="1714" spans="1:5" ht="14.25">
      <c r="A1714">
        <v>34606</v>
      </c>
      <c r="B1714" t="s">
        <v>14569</v>
      </c>
      <c r="C1714" t="s">
        <v>2017</v>
      </c>
      <c r="D1714" t="s">
        <v>2018</v>
      </c>
      <c r="E1714" s="297">
        <v>89.57</v>
      </c>
    </row>
    <row r="1715" spans="1:5" ht="14.25">
      <c r="A1715">
        <v>34689</v>
      </c>
      <c r="B1715" t="s">
        <v>14570</v>
      </c>
      <c r="C1715" t="s">
        <v>2017</v>
      </c>
      <c r="D1715" t="s">
        <v>2018</v>
      </c>
      <c r="E1715" s="297">
        <v>28.51</v>
      </c>
    </row>
    <row r="1716" spans="1:5" ht="14.25">
      <c r="A1716">
        <v>2370</v>
      </c>
      <c r="B1716" t="s">
        <v>14571</v>
      </c>
      <c r="C1716" t="s">
        <v>2017</v>
      </c>
      <c r="D1716" t="s">
        <v>2022</v>
      </c>
      <c r="E1716" s="297">
        <v>10.85</v>
      </c>
    </row>
    <row r="1717" spans="1:5" ht="14.25">
      <c r="A1717">
        <v>2386</v>
      </c>
      <c r="B1717" t="s">
        <v>14572</v>
      </c>
      <c r="C1717" t="s">
        <v>2017</v>
      </c>
      <c r="D1717" t="s">
        <v>2018</v>
      </c>
      <c r="E1717" s="297">
        <v>18.2</v>
      </c>
    </row>
    <row r="1718" spans="1:5" ht="14.25">
      <c r="A1718">
        <v>2392</v>
      </c>
      <c r="B1718" t="s">
        <v>14573</v>
      </c>
      <c r="C1718" t="s">
        <v>2017</v>
      </c>
      <c r="D1718" t="s">
        <v>2018</v>
      </c>
      <c r="E1718" s="297">
        <v>72.83</v>
      </c>
    </row>
    <row r="1719" spans="1:5" ht="14.25">
      <c r="A1719">
        <v>2373</v>
      </c>
      <c r="B1719" t="s">
        <v>14574</v>
      </c>
      <c r="C1719" t="s">
        <v>2017</v>
      </c>
      <c r="D1719" t="s">
        <v>2018</v>
      </c>
      <c r="E1719" s="297">
        <v>102.61</v>
      </c>
    </row>
    <row r="1720" spans="1:5" ht="14.25">
      <c r="A1720">
        <v>39465</v>
      </c>
      <c r="B1720" t="s">
        <v>14575</v>
      </c>
      <c r="C1720" t="s">
        <v>2017</v>
      </c>
      <c r="D1720" t="s">
        <v>2018</v>
      </c>
      <c r="E1720" s="297">
        <v>62.68</v>
      </c>
    </row>
    <row r="1721" spans="1:5" ht="14.25">
      <c r="A1721">
        <v>39466</v>
      </c>
      <c r="B1721" t="s">
        <v>14576</v>
      </c>
      <c r="C1721" t="s">
        <v>2017</v>
      </c>
      <c r="D1721" t="s">
        <v>2018</v>
      </c>
      <c r="E1721" s="297">
        <v>70.52</v>
      </c>
    </row>
    <row r="1722" spans="1:5" ht="14.25">
      <c r="A1722">
        <v>39467</v>
      </c>
      <c r="B1722" t="s">
        <v>14577</v>
      </c>
      <c r="C1722" t="s">
        <v>2017</v>
      </c>
      <c r="D1722" t="s">
        <v>2018</v>
      </c>
      <c r="E1722" s="297">
        <v>90.21</v>
      </c>
    </row>
    <row r="1723" spans="1:5" ht="14.25">
      <c r="A1723">
        <v>39468</v>
      </c>
      <c r="B1723" t="s">
        <v>14578</v>
      </c>
      <c r="C1723" t="s">
        <v>2017</v>
      </c>
      <c r="D1723" t="s">
        <v>2018</v>
      </c>
      <c r="E1723" s="297">
        <v>160.34</v>
      </c>
    </row>
    <row r="1724" spans="1:5" ht="14.25">
      <c r="A1724">
        <v>39469</v>
      </c>
      <c r="B1724" t="s">
        <v>14579</v>
      </c>
      <c r="C1724" t="s">
        <v>2017</v>
      </c>
      <c r="D1724" t="s">
        <v>2018</v>
      </c>
      <c r="E1724" s="297">
        <v>65.31</v>
      </c>
    </row>
    <row r="1725" spans="1:5" ht="14.25">
      <c r="A1725">
        <v>39470</v>
      </c>
      <c r="B1725" t="s">
        <v>14580</v>
      </c>
      <c r="C1725" t="s">
        <v>2017</v>
      </c>
      <c r="D1725" t="s">
        <v>2018</v>
      </c>
      <c r="E1725" s="297">
        <v>80.25</v>
      </c>
    </row>
    <row r="1726" spans="1:5" ht="14.25">
      <c r="A1726">
        <v>39471</v>
      </c>
      <c r="B1726" t="s">
        <v>14581</v>
      </c>
      <c r="C1726" t="s">
        <v>2017</v>
      </c>
      <c r="D1726" t="s">
        <v>2018</v>
      </c>
      <c r="E1726" s="297">
        <v>96.44</v>
      </c>
    </row>
    <row r="1727" spans="1:5" ht="14.25">
      <c r="A1727">
        <v>39472</v>
      </c>
      <c r="B1727" t="s">
        <v>14582</v>
      </c>
      <c r="C1727" t="s">
        <v>2017</v>
      </c>
      <c r="D1727" t="s">
        <v>2018</v>
      </c>
      <c r="E1727" s="297">
        <v>167.57</v>
      </c>
    </row>
    <row r="1728" spans="1:5" ht="14.25">
      <c r="A1728">
        <v>39473</v>
      </c>
      <c r="B1728" t="s">
        <v>14583</v>
      </c>
      <c r="C1728" t="s">
        <v>2017</v>
      </c>
      <c r="D1728" t="s">
        <v>2018</v>
      </c>
      <c r="E1728" s="297">
        <v>108.25</v>
      </c>
    </row>
    <row r="1729" spans="1:5" ht="14.25">
      <c r="A1729">
        <v>39474</v>
      </c>
      <c r="B1729" t="s">
        <v>14584</v>
      </c>
      <c r="C1729" t="s">
        <v>2017</v>
      </c>
      <c r="D1729" t="s">
        <v>2018</v>
      </c>
      <c r="E1729" s="297">
        <v>115.4</v>
      </c>
    </row>
    <row r="1730" spans="1:5" ht="14.25">
      <c r="A1730">
        <v>39475</v>
      </c>
      <c r="B1730" t="s">
        <v>14585</v>
      </c>
      <c r="C1730" t="s">
        <v>2017</v>
      </c>
      <c r="D1730" t="s">
        <v>2018</v>
      </c>
      <c r="E1730" s="297">
        <v>130.93</v>
      </c>
    </row>
    <row r="1731" spans="1:5" ht="14.25">
      <c r="A1731">
        <v>39476</v>
      </c>
      <c r="B1731" t="s">
        <v>14586</v>
      </c>
      <c r="C1731" t="s">
        <v>2017</v>
      </c>
      <c r="D1731" t="s">
        <v>2018</v>
      </c>
      <c r="E1731" s="297">
        <v>246.47</v>
      </c>
    </row>
    <row r="1732" spans="1:5" ht="14.25">
      <c r="A1732">
        <v>39477</v>
      </c>
      <c r="B1732" t="s">
        <v>14587</v>
      </c>
      <c r="C1732" t="s">
        <v>2017</v>
      </c>
      <c r="D1732" t="s">
        <v>2018</v>
      </c>
      <c r="E1732" s="297">
        <v>120.76</v>
      </c>
    </row>
    <row r="1733" spans="1:5" ht="14.25">
      <c r="A1733">
        <v>39478</v>
      </c>
      <c r="B1733" t="s">
        <v>14588</v>
      </c>
      <c r="C1733" t="s">
        <v>2017</v>
      </c>
      <c r="D1733" t="s">
        <v>2018</v>
      </c>
      <c r="E1733" s="297">
        <v>124.5</v>
      </c>
    </row>
    <row r="1734" spans="1:5" ht="14.25">
      <c r="A1734">
        <v>39479</v>
      </c>
      <c r="B1734" t="s">
        <v>14589</v>
      </c>
      <c r="C1734" t="s">
        <v>2017</v>
      </c>
      <c r="D1734" t="s">
        <v>2018</v>
      </c>
      <c r="E1734" s="297">
        <v>146.69</v>
      </c>
    </row>
    <row r="1735" spans="1:5" ht="14.25">
      <c r="A1735">
        <v>39480</v>
      </c>
      <c r="B1735" t="s">
        <v>14590</v>
      </c>
      <c r="C1735" t="s">
        <v>2017</v>
      </c>
      <c r="D1735" t="s">
        <v>2018</v>
      </c>
      <c r="E1735" s="297">
        <v>302.69</v>
      </c>
    </row>
    <row r="1736" spans="1:5" ht="14.25">
      <c r="A1736">
        <v>39459</v>
      </c>
      <c r="B1736" t="s">
        <v>14591</v>
      </c>
      <c r="C1736" t="s">
        <v>2017</v>
      </c>
      <c r="D1736" t="s">
        <v>2018</v>
      </c>
      <c r="E1736" s="297">
        <v>256.89999999999998</v>
      </c>
    </row>
    <row r="1737" spans="1:5" ht="14.25">
      <c r="A1737">
        <v>39445</v>
      </c>
      <c r="B1737" t="s">
        <v>14592</v>
      </c>
      <c r="C1737" t="s">
        <v>2017</v>
      </c>
      <c r="D1737" t="s">
        <v>2018</v>
      </c>
      <c r="E1737" s="297">
        <v>128.99</v>
      </c>
    </row>
    <row r="1738" spans="1:5" ht="14.25">
      <c r="A1738">
        <v>39446</v>
      </c>
      <c r="B1738" t="s">
        <v>14593</v>
      </c>
      <c r="C1738" t="s">
        <v>2017</v>
      </c>
      <c r="D1738" t="s">
        <v>2018</v>
      </c>
      <c r="E1738" s="297">
        <v>131.29</v>
      </c>
    </row>
    <row r="1739" spans="1:5" ht="14.25">
      <c r="A1739">
        <v>39447</v>
      </c>
      <c r="B1739" t="s">
        <v>14594</v>
      </c>
      <c r="C1739" t="s">
        <v>2017</v>
      </c>
      <c r="D1739" t="s">
        <v>2018</v>
      </c>
      <c r="E1739" s="297">
        <v>140.38999999999999</v>
      </c>
    </row>
    <row r="1740" spans="1:5" ht="14.25">
      <c r="A1740">
        <v>39448</v>
      </c>
      <c r="B1740" t="s">
        <v>14595</v>
      </c>
      <c r="C1740" t="s">
        <v>2017</v>
      </c>
      <c r="D1740" t="s">
        <v>2018</v>
      </c>
      <c r="E1740" s="297">
        <v>239.4</v>
      </c>
    </row>
    <row r="1741" spans="1:5" ht="14.25">
      <c r="A1741">
        <v>39450</v>
      </c>
      <c r="B1741" t="s">
        <v>14596</v>
      </c>
      <c r="C1741" t="s">
        <v>2017</v>
      </c>
      <c r="D1741" t="s">
        <v>2018</v>
      </c>
      <c r="E1741" s="297">
        <v>146.06</v>
      </c>
    </row>
    <row r="1742" spans="1:5" ht="14.25">
      <c r="A1742">
        <v>39451</v>
      </c>
      <c r="B1742" t="s">
        <v>14597</v>
      </c>
      <c r="C1742" t="s">
        <v>2017</v>
      </c>
      <c r="D1742" t="s">
        <v>2018</v>
      </c>
      <c r="E1742" s="297">
        <v>159.31</v>
      </c>
    </row>
    <row r="1743" spans="1:5" ht="14.25">
      <c r="A1743">
        <v>39452</v>
      </c>
      <c r="B1743" t="s">
        <v>14598</v>
      </c>
      <c r="C1743" t="s">
        <v>2017</v>
      </c>
      <c r="D1743" t="s">
        <v>2018</v>
      </c>
      <c r="E1743" s="297">
        <v>160.26</v>
      </c>
    </row>
    <row r="1744" spans="1:5" ht="14.25">
      <c r="A1744">
        <v>39523</v>
      </c>
      <c r="B1744" t="s">
        <v>14599</v>
      </c>
      <c r="C1744" t="s">
        <v>2017</v>
      </c>
      <c r="D1744" t="s">
        <v>2018</v>
      </c>
      <c r="E1744" s="297">
        <v>268.19</v>
      </c>
    </row>
    <row r="1745" spans="1:5" ht="14.25">
      <c r="A1745">
        <v>39449</v>
      </c>
      <c r="B1745" t="s">
        <v>14600</v>
      </c>
      <c r="C1745" t="s">
        <v>2017</v>
      </c>
      <c r="D1745" t="s">
        <v>2018</v>
      </c>
      <c r="E1745" s="297">
        <v>297.01</v>
      </c>
    </row>
    <row r="1746" spans="1:5" ht="14.25">
      <c r="A1746">
        <v>39455</v>
      </c>
      <c r="B1746" t="s">
        <v>14601</v>
      </c>
      <c r="C1746" t="s">
        <v>2017</v>
      </c>
      <c r="D1746" t="s">
        <v>2018</v>
      </c>
      <c r="E1746" s="297">
        <v>146.96</v>
      </c>
    </row>
    <row r="1747" spans="1:5" ht="14.25">
      <c r="A1747">
        <v>39456</v>
      </c>
      <c r="B1747" t="s">
        <v>14602</v>
      </c>
      <c r="C1747" t="s">
        <v>2017</v>
      </c>
      <c r="D1747" t="s">
        <v>2018</v>
      </c>
      <c r="E1747" s="297">
        <v>147.07</v>
      </c>
    </row>
    <row r="1748" spans="1:5" ht="14.25">
      <c r="A1748">
        <v>39457</v>
      </c>
      <c r="B1748" t="s">
        <v>14603</v>
      </c>
      <c r="C1748" t="s">
        <v>2017</v>
      </c>
      <c r="D1748" t="s">
        <v>2018</v>
      </c>
      <c r="E1748" s="297">
        <v>160.33000000000001</v>
      </c>
    </row>
    <row r="1749" spans="1:5" ht="14.25">
      <c r="A1749">
        <v>39458</v>
      </c>
      <c r="B1749" t="s">
        <v>14604</v>
      </c>
      <c r="C1749" t="s">
        <v>2017</v>
      </c>
      <c r="D1749" t="s">
        <v>2018</v>
      </c>
      <c r="E1749" s="297">
        <v>299.2</v>
      </c>
    </row>
    <row r="1750" spans="1:5" ht="14.25">
      <c r="A1750">
        <v>39464</v>
      </c>
      <c r="B1750" t="s">
        <v>14605</v>
      </c>
      <c r="C1750" t="s">
        <v>2017</v>
      </c>
      <c r="D1750" t="s">
        <v>2018</v>
      </c>
      <c r="E1750" s="297">
        <v>481.13</v>
      </c>
    </row>
    <row r="1751" spans="1:5" ht="14.25">
      <c r="A1751">
        <v>39460</v>
      </c>
      <c r="B1751" t="s">
        <v>14606</v>
      </c>
      <c r="C1751" t="s">
        <v>2017</v>
      </c>
      <c r="D1751" t="s">
        <v>2018</v>
      </c>
      <c r="E1751" s="297">
        <v>182.48</v>
      </c>
    </row>
    <row r="1752" spans="1:5" ht="14.25">
      <c r="A1752">
        <v>39461</v>
      </c>
      <c r="B1752" t="s">
        <v>14607</v>
      </c>
      <c r="C1752" t="s">
        <v>2017</v>
      </c>
      <c r="D1752" t="s">
        <v>2018</v>
      </c>
      <c r="E1752" s="297">
        <v>213.82</v>
      </c>
    </row>
    <row r="1753" spans="1:5" ht="14.25">
      <c r="A1753">
        <v>39462</v>
      </c>
      <c r="B1753" t="s">
        <v>14608</v>
      </c>
      <c r="C1753" t="s">
        <v>2017</v>
      </c>
      <c r="D1753" t="s">
        <v>2018</v>
      </c>
      <c r="E1753" s="297">
        <v>206.07</v>
      </c>
    </row>
    <row r="1754" spans="1:5" ht="14.25">
      <c r="A1754">
        <v>39463</v>
      </c>
      <c r="B1754" t="s">
        <v>14609</v>
      </c>
      <c r="C1754" t="s">
        <v>2017</v>
      </c>
      <c r="D1754" t="s">
        <v>2018</v>
      </c>
      <c r="E1754" s="297">
        <v>477.4</v>
      </c>
    </row>
    <row r="1755" spans="1:5" ht="14.25">
      <c r="A1755">
        <v>26039</v>
      </c>
      <c r="B1755" t="s">
        <v>14610</v>
      </c>
      <c r="C1755" t="s">
        <v>2017</v>
      </c>
      <c r="D1755" t="s">
        <v>2020</v>
      </c>
      <c r="E1755" s="371">
        <v>391246.87</v>
      </c>
    </row>
    <row r="1756" spans="1:5" ht="14.25">
      <c r="A1756">
        <v>2401</v>
      </c>
      <c r="B1756" t="s">
        <v>14611</v>
      </c>
      <c r="C1756" t="s">
        <v>2017</v>
      </c>
      <c r="D1756" t="s">
        <v>2020</v>
      </c>
      <c r="E1756" s="371">
        <v>89991.11</v>
      </c>
    </row>
    <row r="1757" spans="1:5" ht="14.25">
      <c r="A1757">
        <v>38870</v>
      </c>
      <c r="B1757" t="s">
        <v>19941</v>
      </c>
      <c r="C1757" t="s">
        <v>2017</v>
      </c>
      <c r="D1757" t="s">
        <v>2020</v>
      </c>
      <c r="E1757" s="297">
        <v>29.51</v>
      </c>
    </row>
    <row r="1758" spans="1:5" ht="14.25">
      <c r="A1758">
        <v>38869</v>
      </c>
      <c r="B1758" t="s">
        <v>19942</v>
      </c>
      <c r="C1758" t="s">
        <v>2017</v>
      </c>
      <c r="D1758" t="s">
        <v>2020</v>
      </c>
      <c r="E1758" s="297">
        <v>19.91</v>
      </c>
    </row>
    <row r="1759" spans="1:5" ht="14.25">
      <c r="A1759">
        <v>38872</v>
      </c>
      <c r="B1759" t="s">
        <v>19943</v>
      </c>
      <c r="C1759" t="s">
        <v>2017</v>
      </c>
      <c r="D1759" t="s">
        <v>2020</v>
      </c>
      <c r="E1759" s="297">
        <v>37.590000000000003</v>
      </c>
    </row>
    <row r="1760" spans="1:5" ht="14.25">
      <c r="A1760">
        <v>38871</v>
      </c>
      <c r="B1760" t="s">
        <v>19944</v>
      </c>
      <c r="C1760" t="s">
        <v>2017</v>
      </c>
      <c r="D1760" t="s">
        <v>2020</v>
      </c>
      <c r="E1760" s="297">
        <v>25.99</v>
      </c>
    </row>
    <row r="1761" spans="1:5" ht="14.25">
      <c r="A1761">
        <v>39283</v>
      </c>
      <c r="B1761" t="s">
        <v>19945</v>
      </c>
      <c r="C1761" t="s">
        <v>2017</v>
      </c>
      <c r="D1761" t="s">
        <v>2020</v>
      </c>
      <c r="E1761" s="297">
        <v>121.76</v>
      </c>
    </row>
    <row r="1762" spans="1:5" ht="14.25">
      <c r="A1762">
        <v>39285</v>
      </c>
      <c r="B1762" t="s">
        <v>19946</v>
      </c>
      <c r="C1762" t="s">
        <v>2017</v>
      </c>
      <c r="D1762" t="s">
        <v>2020</v>
      </c>
      <c r="E1762" s="297">
        <v>139.16</v>
      </c>
    </row>
    <row r="1763" spans="1:5" ht="14.25">
      <c r="A1763">
        <v>39286</v>
      </c>
      <c r="B1763" t="s">
        <v>19947</v>
      </c>
      <c r="C1763" t="s">
        <v>2017</v>
      </c>
      <c r="D1763" t="s">
        <v>2020</v>
      </c>
      <c r="E1763" s="297">
        <v>133.37</v>
      </c>
    </row>
    <row r="1764" spans="1:5" ht="14.25">
      <c r="A1764">
        <v>39288</v>
      </c>
      <c r="B1764" t="s">
        <v>19948</v>
      </c>
      <c r="C1764" t="s">
        <v>2017</v>
      </c>
      <c r="D1764" t="s">
        <v>2020</v>
      </c>
      <c r="E1764" s="297">
        <v>162.34</v>
      </c>
    </row>
    <row r="1765" spans="1:5" ht="14.25">
      <c r="A1765">
        <v>44476</v>
      </c>
      <c r="B1765" t="s">
        <v>14612</v>
      </c>
      <c r="C1765" t="s">
        <v>2019</v>
      </c>
      <c r="D1765" t="s">
        <v>2018</v>
      </c>
      <c r="E1765" s="297">
        <v>397.32</v>
      </c>
    </row>
    <row r="1766" spans="1:5" ht="14.25">
      <c r="A1766">
        <v>10629</v>
      </c>
      <c r="B1766" t="s">
        <v>14613</v>
      </c>
      <c r="C1766" t="s">
        <v>2019</v>
      </c>
      <c r="D1766" t="s">
        <v>2018</v>
      </c>
      <c r="E1766" s="297">
        <v>294.18</v>
      </c>
    </row>
    <row r="1767" spans="1:5" ht="14.25">
      <c r="A1767">
        <v>10698</v>
      </c>
      <c r="B1767" t="s">
        <v>14614</v>
      </c>
      <c r="C1767" t="s">
        <v>2019</v>
      </c>
      <c r="D1767" t="s">
        <v>2020</v>
      </c>
      <c r="E1767" s="297">
        <v>229.56</v>
      </c>
    </row>
    <row r="1768" spans="1:5" ht="14.25">
      <c r="A1768">
        <v>40521</v>
      </c>
      <c r="B1768" t="s">
        <v>19949</v>
      </c>
      <c r="C1768" t="s">
        <v>2017</v>
      </c>
      <c r="D1768" t="s">
        <v>2020</v>
      </c>
      <c r="E1768" s="371">
        <v>99576.31</v>
      </c>
    </row>
    <row r="1769" spans="1:5" ht="14.25">
      <c r="A1769">
        <v>2432</v>
      </c>
      <c r="B1769" t="s">
        <v>14615</v>
      </c>
      <c r="C1769" t="s">
        <v>2017</v>
      </c>
      <c r="D1769" t="s">
        <v>2018</v>
      </c>
      <c r="E1769" s="297">
        <v>18.97</v>
      </c>
    </row>
    <row r="1770" spans="1:5" ht="14.25">
      <c r="A1770">
        <v>2433</v>
      </c>
      <c r="B1770" t="s">
        <v>14616</v>
      </c>
      <c r="C1770" t="s">
        <v>2017</v>
      </c>
      <c r="D1770" t="s">
        <v>2018</v>
      </c>
      <c r="E1770" s="297">
        <v>6.42</v>
      </c>
    </row>
    <row r="1771" spans="1:5" ht="14.25">
      <c r="A1771">
        <v>2418</v>
      </c>
      <c r="B1771" t="s">
        <v>14617</v>
      </c>
      <c r="C1771" t="s">
        <v>2017</v>
      </c>
      <c r="D1771" t="s">
        <v>2022</v>
      </c>
      <c r="E1771" s="297">
        <v>8.8000000000000007</v>
      </c>
    </row>
    <row r="1772" spans="1:5" ht="14.25">
      <c r="A1772">
        <v>2420</v>
      </c>
      <c r="B1772" t="s">
        <v>14618</v>
      </c>
      <c r="C1772" t="s">
        <v>2017</v>
      </c>
      <c r="D1772" t="s">
        <v>2018</v>
      </c>
      <c r="E1772" s="297">
        <v>11.03</v>
      </c>
    </row>
    <row r="1773" spans="1:5" ht="14.25">
      <c r="A1773">
        <v>11447</v>
      </c>
      <c r="B1773" t="s">
        <v>14619</v>
      </c>
      <c r="C1773" t="s">
        <v>2017</v>
      </c>
      <c r="D1773" t="s">
        <v>2018</v>
      </c>
      <c r="E1773" s="297">
        <v>21.81</v>
      </c>
    </row>
    <row r="1774" spans="1:5" ht="14.25">
      <c r="A1774">
        <v>11451</v>
      </c>
      <c r="B1774" t="s">
        <v>14620</v>
      </c>
      <c r="C1774" t="s">
        <v>2017</v>
      </c>
      <c r="D1774" t="s">
        <v>2018</v>
      </c>
      <c r="E1774" s="297">
        <v>58.47</v>
      </c>
    </row>
    <row r="1775" spans="1:5" ht="14.25">
      <c r="A1775">
        <v>11116</v>
      </c>
      <c r="B1775" t="s">
        <v>14621</v>
      </c>
      <c r="C1775" t="s">
        <v>2017</v>
      </c>
      <c r="D1775" t="s">
        <v>2020</v>
      </c>
      <c r="E1775" s="297">
        <v>838.13</v>
      </c>
    </row>
    <row r="1776" spans="1:5" ht="14.25">
      <c r="A1776">
        <v>38411</v>
      </c>
      <c r="B1776" t="s">
        <v>14622</v>
      </c>
      <c r="C1776" t="s">
        <v>2017</v>
      </c>
      <c r="D1776" t="s">
        <v>2018</v>
      </c>
      <c r="E1776" s="371">
        <v>1596.91</v>
      </c>
    </row>
    <row r="1777" spans="1:5" ht="14.25">
      <c r="A1777">
        <v>38189</v>
      </c>
      <c r="B1777" t="s">
        <v>14623</v>
      </c>
      <c r="C1777" t="s">
        <v>2017</v>
      </c>
      <c r="D1777" t="s">
        <v>2018</v>
      </c>
      <c r="E1777" s="297">
        <v>135.57</v>
      </c>
    </row>
    <row r="1778" spans="1:5" ht="14.25">
      <c r="A1778">
        <v>38190</v>
      </c>
      <c r="B1778" t="s">
        <v>14624</v>
      </c>
      <c r="C1778" t="s">
        <v>2017</v>
      </c>
      <c r="D1778" t="s">
        <v>2018</v>
      </c>
      <c r="E1778" s="297">
        <v>285.60000000000002</v>
      </c>
    </row>
    <row r="1779" spans="1:5" ht="14.25">
      <c r="A1779">
        <v>7608</v>
      </c>
      <c r="B1779" t="s">
        <v>14625</v>
      </c>
      <c r="C1779" t="s">
        <v>2017</v>
      </c>
      <c r="D1779" t="s">
        <v>2018</v>
      </c>
      <c r="E1779" s="297">
        <v>12.7</v>
      </c>
    </row>
    <row r="1780" spans="1:5" ht="14.25">
      <c r="A1780">
        <v>1370</v>
      </c>
      <c r="B1780" t="s">
        <v>14626</v>
      </c>
      <c r="C1780" t="s">
        <v>2017</v>
      </c>
      <c r="D1780" t="s">
        <v>2018</v>
      </c>
      <c r="E1780" s="297">
        <v>100.15</v>
      </c>
    </row>
    <row r="1781" spans="1:5" ht="14.25">
      <c r="A1781">
        <v>36516</v>
      </c>
      <c r="B1781" t="s">
        <v>14627</v>
      </c>
      <c r="C1781" t="s">
        <v>2017</v>
      </c>
      <c r="D1781" t="s">
        <v>2020</v>
      </c>
      <c r="E1781" s="371">
        <v>137999.9</v>
      </c>
    </row>
    <row r="1782" spans="1:5" ht="14.25">
      <c r="A1782">
        <v>34777</v>
      </c>
      <c r="B1782" t="s">
        <v>14628</v>
      </c>
      <c r="C1782" t="s">
        <v>2017</v>
      </c>
      <c r="D1782" t="s">
        <v>2018</v>
      </c>
      <c r="E1782" s="297">
        <v>1.86</v>
      </c>
    </row>
    <row r="1783" spans="1:5" ht="14.25">
      <c r="A1783">
        <v>7272</v>
      </c>
      <c r="B1783" t="s">
        <v>14629</v>
      </c>
      <c r="C1783" t="s">
        <v>2017</v>
      </c>
      <c r="D1783" t="s">
        <v>2018</v>
      </c>
      <c r="E1783" s="297">
        <v>1.57</v>
      </c>
    </row>
    <row r="1784" spans="1:5" ht="14.25">
      <c r="A1784">
        <v>10605</v>
      </c>
      <c r="B1784" t="s">
        <v>14630</v>
      </c>
      <c r="C1784" t="s">
        <v>2017</v>
      </c>
      <c r="D1784" t="s">
        <v>2018</v>
      </c>
      <c r="E1784" s="297">
        <v>4.88</v>
      </c>
    </row>
    <row r="1785" spans="1:5" ht="14.25">
      <c r="A1785">
        <v>10604</v>
      </c>
      <c r="B1785" t="s">
        <v>14631</v>
      </c>
      <c r="C1785" t="s">
        <v>2017</v>
      </c>
      <c r="D1785" t="s">
        <v>2018</v>
      </c>
      <c r="E1785" s="297">
        <v>11.38</v>
      </c>
    </row>
    <row r="1786" spans="1:5" ht="14.25">
      <c r="A1786">
        <v>672</v>
      </c>
      <c r="B1786" t="s">
        <v>14632</v>
      </c>
      <c r="C1786" t="s">
        <v>2017</v>
      </c>
      <c r="D1786" t="s">
        <v>2018</v>
      </c>
      <c r="E1786" s="297">
        <v>15.65</v>
      </c>
    </row>
    <row r="1787" spans="1:5" ht="14.25">
      <c r="A1787">
        <v>668</v>
      </c>
      <c r="B1787" t="s">
        <v>14633</v>
      </c>
      <c r="C1787" t="s">
        <v>2017</v>
      </c>
      <c r="D1787" t="s">
        <v>2018</v>
      </c>
      <c r="E1787" s="297">
        <v>18.899999999999999</v>
      </c>
    </row>
    <row r="1788" spans="1:5" ht="14.25">
      <c r="A1788">
        <v>10578</v>
      </c>
      <c r="B1788" t="s">
        <v>14634</v>
      </c>
      <c r="C1788" t="s">
        <v>2017</v>
      </c>
      <c r="D1788" t="s">
        <v>2018</v>
      </c>
      <c r="E1788" s="297">
        <v>22.01</v>
      </c>
    </row>
    <row r="1789" spans="1:5" ht="14.25">
      <c r="A1789">
        <v>666</v>
      </c>
      <c r="B1789" t="s">
        <v>14635</v>
      </c>
      <c r="C1789" t="s">
        <v>2017</v>
      </c>
      <c r="D1789" t="s">
        <v>2018</v>
      </c>
      <c r="E1789" s="297">
        <v>24.48</v>
      </c>
    </row>
    <row r="1790" spans="1:5" ht="14.25">
      <c r="A1790">
        <v>665</v>
      </c>
      <c r="B1790" t="s">
        <v>14636</v>
      </c>
      <c r="C1790" t="s">
        <v>2017</v>
      </c>
      <c r="D1790" t="s">
        <v>2018</v>
      </c>
      <c r="E1790" s="297">
        <v>32.729999999999997</v>
      </c>
    </row>
    <row r="1791" spans="1:5" ht="14.25">
      <c r="A1791">
        <v>10577</v>
      </c>
      <c r="B1791" t="s">
        <v>14637</v>
      </c>
      <c r="C1791" t="s">
        <v>2017</v>
      </c>
      <c r="D1791" t="s">
        <v>2018</v>
      </c>
      <c r="E1791" s="297">
        <v>29.03</v>
      </c>
    </row>
    <row r="1792" spans="1:5" ht="14.25">
      <c r="A1792">
        <v>10583</v>
      </c>
      <c r="B1792" t="s">
        <v>14638</v>
      </c>
      <c r="C1792" t="s">
        <v>2017</v>
      </c>
      <c r="D1792" t="s">
        <v>2018</v>
      </c>
      <c r="E1792" s="297">
        <v>15.08</v>
      </c>
    </row>
    <row r="1793" spans="1:5" ht="14.25">
      <c r="A1793">
        <v>10579</v>
      </c>
      <c r="B1793" t="s">
        <v>14639</v>
      </c>
      <c r="C1793" t="s">
        <v>2017</v>
      </c>
      <c r="D1793" t="s">
        <v>2018</v>
      </c>
      <c r="E1793" s="297">
        <v>26.29</v>
      </c>
    </row>
    <row r="1794" spans="1:5" ht="14.25">
      <c r="A1794">
        <v>10582</v>
      </c>
      <c r="B1794" t="s">
        <v>14640</v>
      </c>
      <c r="C1794" t="s">
        <v>2017</v>
      </c>
      <c r="D1794" t="s">
        <v>2018</v>
      </c>
      <c r="E1794" s="297">
        <v>13.28</v>
      </c>
    </row>
    <row r="1795" spans="1:5" ht="14.25">
      <c r="A1795">
        <v>2436</v>
      </c>
      <c r="B1795" t="s">
        <v>14641</v>
      </c>
      <c r="C1795" t="s">
        <v>2021</v>
      </c>
      <c r="D1795" t="s">
        <v>2022</v>
      </c>
      <c r="E1795" s="297">
        <v>23.36</v>
      </c>
    </row>
    <row r="1796" spans="1:5" ht="14.25">
      <c r="A1796">
        <v>40918</v>
      </c>
      <c r="B1796" t="s">
        <v>14642</v>
      </c>
      <c r="C1796" t="s">
        <v>2027</v>
      </c>
      <c r="D1796" t="s">
        <v>2018</v>
      </c>
      <c r="E1796" s="371">
        <v>4100.5</v>
      </c>
    </row>
    <row r="1797" spans="1:5" ht="14.25">
      <c r="A1797">
        <v>2439</v>
      </c>
      <c r="B1797" t="s">
        <v>14643</v>
      </c>
      <c r="C1797" t="s">
        <v>2021</v>
      </c>
      <c r="D1797" t="s">
        <v>2018</v>
      </c>
      <c r="E1797" s="297">
        <v>22.67</v>
      </c>
    </row>
    <row r="1798" spans="1:5" ht="14.25">
      <c r="A1798">
        <v>40923</v>
      </c>
      <c r="B1798" t="s">
        <v>14644</v>
      </c>
      <c r="C1798" t="s">
        <v>2027</v>
      </c>
      <c r="D1798" t="s">
        <v>2018</v>
      </c>
      <c r="E1798" s="371">
        <v>3982.33</v>
      </c>
    </row>
    <row r="1799" spans="1:5" ht="14.25">
      <c r="A1799">
        <v>10998</v>
      </c>
      <c r="B1799" t="s">
        <v>14645</v>
      </c>
      <c r="C1799" t="s">
        <v>2024</v>
      </c>
      <c r="D1799" t="s">
        <v>2018</v>
      </c>
      <c r="E1799" s="297">
        <v>34.33</v>
      </c>
    </row>
    <row r="1800" spans="1:5" ht="14.25">
      <c r="A1800">
        <v>11002</v>
      </c>
      <c r="B1800" t="s">
        <v>14646</v>
      </c>
      <c r="C1800" t="s">
        <v>2024</v>
      </c>
      <c r="D1800" t="s">
        <v>2018</v>
      </c>
      <c r="E1800" s="297">
        <v>31.45</v>
      </c>
    </row>
    <row r="1801" spans="1:5" ht="14.25">
      <c r="A1801">
        <v>10999</v>
      </c>
      <c r="B1801" t="s">
        <v>14647</v>
      </c>
      <c r="C1801" t="s">
        <v>2024</v>
      </c>
      <c r="D1801" t="s">
        <v>2018</v>
      </c>
      <c r="E1801" s="297">
        <v>30.21</v>
      </c>
    </row>
    <row r="1802" spans="1:5" ht="14.25">
      <c r="A1802">
        <v>10997</v>
      </c>
      <c r="B1802" t="s">
        <v>14648</v>
      </c>
      <c r="C1802" t="s">
        <v>2024</v>
      </c>
      <c r="D1802" t="s">
        <v>2022</v>
      </c>
      <c r="E1802" s="297">
        <v>32.75</v>
      </c>
    </row>
    <row r="1803" spans="1:5" ht="14.25">
      <c r="A1803">
        <v>2685</v>
      </c>
      <c r="B1803" t="s">
        <v>14649</v>
      </c>
      <c r="C1803" t="s">
        <v>2023</v>
      </c>
      <c r="D1803" t="s">
        <v>2018</v>
      </c>
      <c r="E1803" s="297">
        <v>6.3</v>
      </c>
    </row>
    <row r="1804" spans="1:5" ht="14.25">
      <c r="A1804">
        <v>2680</v>
      </c>
      <c r="B1804" t="s">
        <v>14650</v>
      </c>
      <c r="C1804" t="s">
        <v>2023</v>
      </c>
      <c r="D1804" t="s">
        <v>2018</v>
      </c>
      <c r="E1804" s="297">
        <v>9.2200000000000006</v>
      </c>
    </row>
    <row r="1805" spans="1:5" ht="14.25">
      <c r="A1805">
        <v>2684</v>
      </c>
      <c r="B1805" t="s">
        <v>14651</v>
      </c>
      <c r="C1805" t="s">
        <v>2023</v>
      </c>
      <c r="D1805" t="s">
        <v>2018</v>
      </c>
      <c r="E1805" s="297">
        <v>8.39</v>
      </c>
    </row>
    <row r="1806" spans="1:5" ht="14.25">
      <c r="A1806">
        <v>2673</v>
      </c>
      <c r="B1806" t="s">
        <v>14652</v>
      </c>
      <c r="C1806" t="s">
        <v>2023</v>
      </c>
      <c r="D1806" t="s">
        <v>2022</v>
      </c>
      <c r="E1806" s="297">
        <v>3.24</v>
      </c>
    </row>
    <row r="1807" spans="1:5" ht="14.25">
      <c r="A1807">
        <v>2681</v>
      </c>
      <c r="B1807" t="s">
        <v>14653</v>
      </c>
      <c r="C1807" t="s">
        <v>2023</v>
      </c>
      <c r="D1807" t="s">
        <v>2018</v>
      </c>
      <c r="E1807" s="297">
        <v>15.07</v>
      </c>
    </row>
    <row r="1808" spans="1:5" ht="14.25">
      <c r="A1808">
        <v>2682</v>
      </c>
      <c r="B1808" t="s">
        <v>14654</v>
      </c>
      <c r="C1808" t="s">
        <v>2023</v>
      </c>
      <c r="D1808" t="s">
        <v>2018</v>
      </c>
      <c r="E1808" s="297">
        <v>21.99</v>
      </c>
    </row>
    <row r="1809" spans="1:5" ht="14.25">
      <c r="A1809">
        <v>2686</v>
      </c>
      <c r="B1809" t="s">
        <v>14655</v>
      </c>
      <c r="C1809" t="s">
        <v>2023</v>
      </c>
      <c r="D1809" t="s">
        <v>2018</v>
      </c>
      <c r="E1809" s="297">
        <v>27.58</v>
      </c>
    </row>
    <row r="1810" spans="1:5" ht="14.25">
      <c r="A1810">
        <v>2674</v>
      </c>
      <c r="B1810" t="s">
        <v>14656</v>
      </c>
      <c r="C1810" t="s">
        <v>2023</v>
      </c>
      <c r="D1810" t="s">
        <v>2018</v>
      </c>
      <c r="E1810" s="297">
        <v>4.03</v>
      </c>
    </row>
    <row r="1811" spans="1:5" ht="14.25">
      <c r="A1811">
        <v>2683</v>
      </c>
      <c r="B1811" t="s">
        <v>14657</v>
      </c>
      <c r="C1811" t="s">
        <v>2023</v>
      </c>
      <c r="D1811" t="s">
        <v>2018</v>
      </c>
      <c r="E1811" s="297">
        <v>43.46</v>
      </c>
    </row>
    <row r="1812" spans="1:5" ht="14.25">
      <c r="A1812">
        <v>2676</v>
      </c>
      <c r="B1812" t="s">
        <v>14658</v>
      </c>
      <c r="C1812" t="s">
        <v>2023</v>
      </c>
      <c r="D1812" t="s">
        <v>2018</v>
      </c>
      <c r="E1812" s="297">
        <v>1.88</v>
      </c>
    </row>
    <row r="1813" spans="1:5" ht="14.25">
      <c r="A1813">
        <v>2678</v>
      </c>
      <c r="B1813" t="s">
        <v>14659</v>
      </c>
      <c r="C1813" t="s">
        <v>2023</v>
      </c>
      <c r="D1813" t="s">
        <v>2018</v>
      </c>
      <c r="E1813" s="297">
        <v>2.36</v>
      </c>
    </row>
    <row r="1814" spans="1:5" ht="14.25">
      <c r="A1814">
        <v>2679</v>
      </c>
      <c r="B1814" t="s">
        <v>14660</v>
      </c>
      <c r="C1814" t="s">
        <v>2023</v>
      </c>
      <c r="D1814" t="s">
        <v>2018</v>
      </c>
      <c r="E1814" s="297">
        <v>3.64</v>
      </c>
    </row>
    <row r="1815" spans="1:5" ht="14.25">
      <c r="A1815">
        <v>12070</v>
      </c>
      <c r="B1815" t="s">
        <v>14661</v>
      </c>
      <c r="C1815" t="s">
        <v>2023</v>
      </c>
      <c r="D1815" t="s">
        <v>2018</v>
      </c>
      <c r="E1815" s="297">
        <v>5.0599999999999996</v>
      </c>
    </row>
    <row r="1816" spans="1:5" ht="14.25">
      <c r="A1816">
        <v>2675</v>
      </c>
      <c r="B1816" t="s">
        <v>14662</v>
      </c>
      <c r="C1816" t="s">
        <v>2023</v>
      </c>
      <c r="D1816" t="s">
        <v>2018</v>
      </c>
      <c r="E1816" s="297">
        <v>6.58</v>
      </c>
    </row>
    <row r="1817" spans="1:5" ht="14.25">
      <c r="A1817">
        <v>12067</v>
      </c>
      <c r="B1817" t="s">
        <v>14663</v>
      </c>
      <c r="C1817" t="s">
        <v>2023</v>
      </c>
      <c r="D1817" t="s">
        <v>2018</v>
      </c>
      <c r="E1817" s="297">
        <v>8.93</v>
      </c>
    </row>
    <row r="1818" spans="1:5" ht="14.25">
      <c r="A1818">
        <v>21136</v>
      </c>
      <c r="B1818" t="s">
        <v>14664</v>
      </c>
      <c r="C1818" t="s">
        <v>2023</v>
      </c>
      <c r="D1818" t="s">
        <v>2018</v>
      </c>
      <c r="E1818" s="297">
        <v>11.98</v>
      </c>
    </row>
    <row r="1819" spans="1:5" ht="14.25">
      <c r="A1819">
        <v>21128</v>
      </c>
      <c r="B1819" t="s">
        <v>14665</v>
      </c>
      <c r="C1819" t="s">
        <v>2023</v>
      </c>
      <c r="D1819" t="s">
        <v>2022</v>
      </c>
      <c r="E1819" s="297">
        <v>9.27</v>
      </c>
    </row>
    <row r="1820" spans="1:5" ht="14.25">
      <c r="A1820">
        <v>21130</v>
      </c>
      <c r="B1820" t="s">
        <v>14666</v>
      </c>
      <c r="C1820" t="s">
        <v>2023</v>
      </c>
      <c r="D1820" t="s">
        <v>2018</v>
      </c>
      <c r="E1820" s="297">
        <v>23.41</v>
      </c>
    </row>
    <row r="1821" spans="1:5" ht="14.25">
      <c r="A1821">
        <v>21135</v>
      </c>
      <c r="B1821" t="s">
        <v>14667</v>
      </c>
      <c r="C1821" t="s">
        <v>2023</v>
      </c>
      <c r="D1821" t="s">
        <v>2018</v>
      </c>
      <c r="E1821" s="297">
        <v>23.05</v>
      </c>
    </row>
    <row r="1822" spans="1:5" ht="14.25">
      <c r="A1822">
        <v>40401</v>
      </c>
      <c r="B1822" t="s">
        <v>14668</v>
      </c>
      <c r="C1822" t="s">
        <v>2023</v>
      </c>
      <c r="D1822" t="s">
        <v>2018</v>
      </c>
      <c r="E1822" s="297">
        <v>3.1</v>
      </c>
    </row>
    <row r="1823" spans="1:5" ht="14.25">
      <c r="A1823">
        <v>40402</v>
      </c>
      <c r="B1823" t="s">
        <v>14669</v>
      </c>
      <c r="C1823" t="s">
        <v>2023</v>
      </c>
      <c r="D1823" t="s">
        <v>2018</v>
      </c>
      <c r="E1823" s="297">
        <v>3.98</v>
      </c>
    </row>
    <row r="1824" spans="1:5" ht="14.25">
      <c r="A1824">
        <v>40400</v>
      </c>
      <c r="B1824" t="s">
        <v>14670</v>
      </c>
      <c r="C1824" t="s">
        <v>2023</v>
      </c>
      <c r="D1824" t="s">
        <v>2018</v>
      </c>
      <c r="E1824" s="297">
        <v>2.1</v>
      </c>
    </row>
    <row r="1825" spans="1:5" ht="14.25">
      <c r="A1825">
        <v>2504</v>
      </c>
      <c r="B1825" t="s">
        <v>14671</v>
      </c>
      <c r="C1825" t="s">
        <v>2023</v>
      </c>
      <c r="D1825" t="s">
        <v>2018</v>
      </c>
      <c r="E1825" s="297">
        <v>10.28</v>
      </c>
    </row>
    <row r="1826" spans="1:5" ht="14.25">
      <c r="A1826">
        <v>2501</v>
      </c>
      <c r="B1826" t="s">
        <v>14672</v>
      </c>
      <c r="C1826" t="s">
        <v>2023</v>
      </c>
      <c r="D1826" t="s">
        <v>2018</v>
      </c>
      <c r="E1826" s="297">
        <v>13.49</v>
      </c>
    </row>
    <row r="1827" spans="1:5" ht="14.25">
      <c r="A1827">
        <v>2502</v>
      </c>
      <c r="B1827" t="s">
        <v>14673</v>
      </c>
      <c r="C1827" t="s">
        <v>2023</v>
      </c>
      <c r="D1827" t="s">
        <v>2018</v>
      </c>
      <c r="E1827" s="297">
        <v>20.350000000000001</v>
      </c>
    </row>
    <row r="1828" spans="1:5" ht="14.25">
      <c r="A1828">
        <v>2503</v>
      </c>
      <c r="B1828" t="s">
        <v>14674</v>
      </c>
      <c r="C1828" t="s">
        <v>2023</v>
      </c>
      <c r="D1828" t="s">
        <v>2018</v>
      </c>
      <c r="E1828" s="297">
        <v>26.19</v>
      </c>
    </row>
    <row r="1829" spans="1:5" ht="14.25">
      <c r="A1829">
        <v>2500</v>
      </c>
      <c r="B1829" t="s">
        <v>14675</v>
      </c>
      <c r="C1829" t="s">
        <v>2023</v>
      </c>
      <c r="D1829" t="s">
        <v>2018</v>
      </c>
      <c r="E1829" s="297">
        <v>34.89</v>
      </c>
    </row>
    <row r="1830" spans="1:5" ht="14.25">
      <c r="A1830">
        <v>2505</v>
      </c>
      <c r="B1830" t="s">
        <v>14676</v>
      </c>
      <c r="C1830" t="s">
        <v>2023</v>
      </c>
      <c r="D1830" t="s">
        <v>2018</v>
      </c>
      <c r="E1830" s="297">
        <v>54.37</v>
      </c>
    </row>
    <row r="1831" spans="1:5" ht="14.25">
      <c r="A1831">
        <v>12056</v>
      </c>
      <c r="B1831" t="s">
        <v>14677</v>
      </c>
      <c r="C1831" t="s">
        <v>2023</v>
      </c>
      <c r="D1831" t="s">
        <v>2018</v>
      </c>
      <c r="E1831" s="297">
        <v>21.97</v>
      </c>
    </row>
    <row r="1832" spans="1:5" ht="14.25">
      <c r="A1832">
        <v>12057</v>
      </c>
      <c r="B1832" t="s">
        <v>14678</v>
      </c>
      <c r="C1832" t="s">
        <v>2023</v>
      </c>
      <c r="D1832" t="s">
        <v>2018</v>
      </c>
      <c r="E1832" s="297">
        <v>18.66</v>
      </c>
    </row>
    <row r="1833" spans="1:5" ht="14.25">
      <c r="A1833">
        <v>12059</v>
      </c>
      <c r="B1833" t="s">
        <v>14679</v>
      </c>
      <c r="C1833" t="s">
        <v>2023</v>
      </c>
      <c r="D1833" t="s">
        <v>2018</v>
      </c>
      <c r="E1833" s="297">
        <v>6.55</v>
      </c>
    </row>
    <row r="1834" spans="1:5" ht="14.25">
      <c r="A1834">
        <v>12058</v>
      </c>
      <c r="B1834" t="s">
        <v>14680</v>
      </c>
      <c r="C1834" t="s">
        <v>2023</v>
      </c>
      <c r="D1834" t="s">
        <v>2018</v>
      </c>
      <c r="E1834" s="297">
        <v>11.63</v>
      </c>
    </row>
    <row r="1835" spans="1:5" ht="14.25">
      <c r="A1835">
        <v>12060</v>
      </c>
      <c r="B1835" t="s">
        <v>14681</v>
      </c>
      <c r="C1835" t="s">
        <v>2023</v>
      </c>
      <c r="D1835" t="s">
        <v>2018</v>
      </c>
      <c r="E1835" s="297">
        <v>48.49</v>
      </c>
    </row>
    <row r="1836" spans="1:5" ht="14.25">
      <c r="A1836">
        <v>12061</v>
      </c>
      <c r="B1836" t="s">
        <v>14682</v>
      </c>
      <c r="C1836" t="s">
        <v>2023</v>
      </c>
      <c r="D1836" t="s">
        <v>2018</v>
      </c>
      <c r="E1836" s="297">
        <v>29.6</v>
      </c>
    </row>
    <row r="1837" spans="1:5" ht="14.25">
      <c r="A1837">
        <v>12062</v>
      </c>
      <c r="B1837" t="s">
        <v>14683</v>
      </c>
      <c r="C1837" t="s">
        <v>2023</v>
      </c>
      <c r="D1837" t="s">
        <v>2018</v>
      </c>
      <c r="E1837" s="297">
        <v>54.6</v>
      </c>
    </row>
    <row r="1838" spans="1:5" ht="14.25">
      <c r="A1838">
        <v>21137</v>
      </c>
      <c r="B1838" t="s">
        <v>14684</v>
      </c>
      <c r="C1838" t="s">
        <v>2023</v>
      </c>
      <c r="D1838" t="s">
        <v>2018</v>
      </c>
      <c r="E1838" s="297">
        <v>9.49</v>
      </c>
    </row>
    <row r="1839" spans="1:5" ht="14.25">
      <c r="A1839">
        <v>2687</v>
      </c>
      <c r="B1839" t="s">
        <v>14685</v>
      </c>
      <c r="C1839" t="s">
        <v>2023</v>
      </c>
      <c r="D1839" t="s">
        <v>2018</v>
      </c>
      <c r="E1839" s="297">
        <v>1.64</v>
      </c>
    </row>
    <row r="1840" spans="1:5" ht="14.25">
      <c r="A1840">
        <v>2689</v>
      </c>
      <c r="B1840" t="s">
        <v>14686</v>
      </c>
      <c r="C1840" t="s">
        <v>2023</v>
      </c>
      <c r="D1840" t="s">
        <v>2018</v>
      </c>
      <c r="E1840" s="297">
        <v>1.96</v>
      </c>
    </row>
    <row r="1841" spans="1:5" ht="14.25">
      <c r="A1841">
        <v>2688</v>
      </c>
      <c r="B1841" t="s">
        <v>14687</v>
      </c>
      <c r="C1841" t="s">
        <v>2023</v>
      </c>
      <c r="D1841" t="s">
        <v>2018</v>
      </c>
      <c r="E1841" s="297">
        <v>2.12</v>
      </c>
    </row>
    <row r="1842" spans="1:5" ht="14.25">
      <c r="A1842">
        <v>2690</v>
      </c>
      <c r="B1842" t="s">
        <v>14688</v>
      </c>
      <c r="C1842" t="s">
        <v>2023</v>
      </c>
      <c r="D1842" t="s">
        <v>2018</v>
      </c>
      <c r="E1842" s="297">
        <v>3.63</v>
      </c>
    </row>
    <row r="1843" spans="1:5" ht="14.25">
      <c r="A1843">
        <v>39243</v>
      </c>
      <c r="B1843" t="s">
        <v>14689</v>
      </c>
      <c r="C1843" t="s">
        <v>2023</v>
      </c>
      <c r="D1843" t="s">
        <v>2018</v>
      </c>
      <c r="E1843" s="297">
        <v>2.39</v>
      </c>
    </row>
    <row r="1844" spans="1:5" ht="14.25">
      <c r="A1844">
        <v>39244</v>
      </c>
      <c r="B1844" t="s">
        <v>14690</v>
      </c>
      <c r="C1844" t="s">
        <v>2023</v>
      </c>
      <c r="D1844" t="s">
        <v>2018</v>
      </c>
      <c r="E1844" s="297">
        <v>3.23</v>
      </c>
    </row>
    <row r="1845" spans="1:5" ht="14.25">
      <c r="A1845">
        <v>39245</v>
      </c>
      <c r="B1845" t="s">
        <v>14691</v>
      </c>
      <c r="C1845" t="s">
        <v>2023</v>
      </c>
      <c r="D1845" t="s">
        <v>2018</v>
      </c>
      <c r="E1845" s="297">
        <v>6.22</v>
      </c>
    </row>
    <row r="1846" spans="1:5" ht="14.25">
      <c r="A1846">
        <v>39254</v>
      </c>
      <c r="B1846" t="s">
        <v>14692</v>
      </c>
      <c r="C1846" t="s">
        <v>2023</v>
      </c>
      <c r="D1846" t="s">
        <v>2018</v>
      </c>
      <c r="E1846" s="297">
        <v>9.3000000000000007</v>
      </c>
    </row>
    <row r="1847" spans="1:5" ht="14.25">
      <c r="A1847">
        <v>39255</v>
      </c>
      <c r="B1847" t="s">
        <v>14693</v>
      </c>
      <c r="C1847" t="s">
        <v>2023</v>
      </c>
      <c r="D1847" t="s">
        <v>2018</v>
      </c>
      <c r="E1847" s="297">
        <v>17.22</v>
      </c>
    </row>
    <row r="1848" spans="1:5" ht="14.25">
      <c r="A1848">
        <v>39253</v>
      </c>
      <c r="B1848" t="s">
        <v>14694</v>
      </c>
      <c r="C1848" t="s">
        <v>2023</v>
      </c>
      <c r="D1848" t="s">
        <v>2018</v>
      </c>
      <c r="E1848" s="297">
        <v>11.86</v>
      </c>
    </row>
    <row r="1849" spans="1:5" ht="14.25">
      <c r="A1849">
        <v>39246</v>
      </c>
      <c r="B1849" t="s">
        <v>19950</v>
      </c>
      <c r="C1849" t="s">
        <v>2023</v>
      </c>
      <c r="D1849" t="s">
        <v>2018</v>
      </c>
      <c r="E1849" s="297">
        <v>5.38</v>
      </c>
    </row>
    <row r="1850" spans="1:5" ht="14.25">
      <c r="A1850">
        <v>39247</v>
      </c>
      <c r="B1850" t="s">
        <v>19951</v>
      </c>
      <c r="C1850" t="s">
        <v>2023</v>
      </c>
      <c r="D1850" t="s">
        <v>2018</v>
      </c>
      <c r="E1850" s="297">
        <v>4.6900000000000004</v>
      </c>
    </row>
    <row r="1851" spans="1:5" ht="14.25">
      <c r="A1851">
        <v>2446</v>
      </c>
      <c r="B1851" t="s">
        <v>19952</v>
      </c>
      <c r="C1851" t="s">
        <v>2023</v>
      </c>
      <c r="D1851" t="s">
        <v>2022</v>
      </c>
      <c r="E1851" s="297">
        <v>7.73</v>
      </c>
    </row>
    <row r="1852" spans="1:5" ht="14.25">
      <c r="A1852">
        <v>2442</v>
      </c>
      <c r="B1852" t="s">
        <v>19953</v>
      </c>
      <c r="C1852" t="s">
        <v>2023</v>
      </c>
      <c r="D1852" t="s">
        <v>2018</v>
      </c>
      <c r="E1852" s="297">
        <v>10.83</v>
      </c>
    </row>
    <row r="1853" spans="1:5" ht="14.25">
      <c r="A1853">
        <v>39248</v>
      </c>
      <c r="B1853" t="s">
        <v>19954</v>
      </c>
      <c r="C1853" t="s">
        <v>2023</v>
      </c>
      <c r="D1853" t="s">
        <v>2018</v>
      </c>
      <c r="E1853" s="297">
        <v>15.09</v>
      </c>
    </row>
    <row r="1854" spans="1:5" ht="14.25">
      <c r="A1854">
        <v>2438</v>
      </c>
      <c r="B1854" t="s">
        <v>14695</v>
      </c>
      <c r="C1854" t="s">
        <v>2021</v>
      </c>
      <c r="D1854" t="s">
        <v>2018</v>
      </c>
      <c r="E1854" s="297">
        <v>26.84</v>
      </c>
    </row>
    <row r="1855" spans="1:5" ht="14.25">
      <c r="A1855">
        <v>40922</v>
      </c>
      <c r="B1855" t="s">
        <v>14696</v>
      </c>
      <c r="C1855" t="s">
        <v>2027</v>
      </c>
      <c r="D1855" t="s">
        <v>2018</v>
      </c>
      <c r="E1855" s="371">
        <v>4715.07</v>
      </c>
    </row>
    <row r="1856" spans="1:5" ht="14.25">
      <c r="A1856">
        <v>36486</v>
      </c>
      <c r="B1856" t="s">
        <v>14697</v>
      </c>
      <c r="C1856" t="s">
        <v>2017</v>
      </c>
      <c r="D1856" t="s">
        <v>2020</v>
      </c>
      <c r="E1856" s="371">
        <v>70127.199999999997</v>
      </c>
    </row>
    <row r="1857" spans="1:5" ht="14.25">
      <c r="A1857">
        <v>37777</v>
      </c>
      <c r="B1857" t="s">
        <v>14698</v>
      </c>
      <c r="C1857" t="s">
        <v>2017</v>
      </c>
      <c r="D1857" t="s">
        <v>2020</v>
      </c>
      <c r="E1857" s="371">
        <v>330157.49</v>
      </c>
    </row>
    <row r="1858" spans="1:5" ht="14.25">
      <c r="A1858">
        <v>12624</v>
      </c>
      <c r="B1858" t="s">
        <v>14699</v>
      </c>
      <c r="C1858" t="s">
        <v>2017</v>
      </c>
      <c r="D1858" t="s">
        <v>2018</v>
      </c>
      <c r="E1858" s="297">
        <v>47.83</v>
      </c>
    </row>
    <row r="1859" spans="1:5" ht="14.25">
      <c r="A1859">
        <v>517</v>
      </c>
      <c r="B1859" t="s">
        <v>14700</v>
      </c>
      <c r="C1859" t="s">
        <v>2025</v>
      </c>
      <c r="D1859" t="s">
        <v>2018</v>
      </c>
      <c r="E1859" s="297">
        <v>9.73</v>
      </c>
    </row>
    <row r="1860" spans="1:5" ht="14.25">
      <c r="A1860">
        <v>37534</v>
      </c>
      <c r="B1860" t="s">
        <v>14701</v>
      </c>
      <c r="C1860" t="s">
        <v>2024</v>
      </c>
      <c r="D1860" t="s">
        <v>2020</v>
      </c>
      <c r="E1860" s="297">
        <v>22.57</v>
      </c>
    </row>
    <row r="1861" spans="1:5" ht="14.25">
      <c r="A1861">
        <v>37535</v>
      </c>
      <c r="B1861" t="s">
        <v>14702</v>
      </c>
      <c r="C1861" t="s">
        <v>2024</v>
      </c>
      <c r="D1861" t="s">
        <v>2020</v>
      </c>
      <c r="E1861" s="297">
        <v>22.57</v>
      </c>
    </row>
    <row r="1862" spans="1:5" ht="14.25">
      <c r="A1862">
        <v>37533</v>
      </c>
      <c r="B1862" t="s">
        <v>14703</v>
      </c>
      <c r="C1862" t="s">
        <v>2024</v>
      </c>
      <c r="D1862" t="s">
        <v>2020</v>
      </c>
      <c r="E1862" s="297">
        <v>22.57</v>
      </c>
    </row>
    <row r="1863" spans="1:5" ht="14.25">
      <c r="A1863">
        <v>37537</v>
      </c>
      <c r="B1863" t="s">
        <v>14704</v>
      </c>
      <c r="C1863" t="s">
        <v>2024</v>
      </c>
      <c r="D1863" t="s">
        <v>2020</v>
      </c>
      <c r="E1863" s="297">
        <v>17.079999999999998</v>
      </c>
    </row>
    <row r="1864" spans="1:5" ht="14.25">
      <c r="A1864">
        <v>37536</v>
      </c>
      <c r="B1864" t="s">
        <v>14705</v>
      </c>
      <c r="C1864" t="s">
        <v>2024</v>
      </c>
      <c r="D1864" t="s">
        <v>2020</v>
      </c>
      <c r="E1864" s="297">
        <v>17.079999999999998</v>
      </c>
    </row>
    <row r="1865" spans="1:5" ht="14.25">
      <c r="A1865">
        <v>37532</v>
      </c>
      <c r="B1865" t="s">
        <v>14706</v>
      </c>
      <c r="C1865" t="s">
        <v>2024</v>
      </c>
      <c r="D1865" t="s">
        <v>2020</v>
      </c>
      <c r="E1865" s="297">
        <v>17.079999999999998</v>
      </c>
    </row>
    <row r="1866" spans="1:5" ht="14.25">
      <c r="A1866">
        <v>2696</v>
      </c>
      <c r="B1866" t="s">
        <v>14707</v>
      </c>
      <c r="C1866" t="s">
        <v>2021</v>
      </c>
      <c r="D1866" t="s">
        <v>2022</v>
      </c>
      <c r="E1866" s="297">
        <v>19.12</v>
      </c>
    </row>
    <row r="1867" spans="1:5" ht="14.25">
      <c r="A1867">
        <v>40928</v>
      </c>
      <c r="B1867" t="s">
        <v>14708</v>
      </c>
      <c r="C1867" t="s">
        <v>2027</v>
      </c>
      <c r="D1867" t="s">
        <v>2018</v>
      </c>
      <c r="E1867" s="371">
        <v>3356.33</v>
      </c>
    </row>
    <row r="1868" spans="1:5" ht="14.25">
      <c r="A1868">
        <v>4083</v>
      </c>
      <c r="B1868" t="s">
        <v>14709</v>
      </c>
      <c r="C1868" t="s">
        <v>2021</v>
      </c>
      <c r="D1868" t="s">
        <v>2022</v>
      </c>
      <c r="E1868" s="297">
        <v>36.1</v>
      </c>
    </row>
    <row r="1869" spans="1:5" ht="14.25">
      <c r="A1869">
        <v>40818</v>
      </c>
      <c r="B1869" t="s">
        <v>14710</v>
      </c>
      <c r="C1869" t="s">
        <v>2027</v>
      </c>
      <c r="D1869" t="s">
        <v>2018</v>
      </c>
      <c r="E1869" s="371">
        <v>6336.79</v>
      </c>
    </row>
    <row r="1870" spans="1:5" ht="14.25">
      <c r="A1870">
        <v>43146</v>
      </c>
      <c r="B1870" t="s">
        <v>14711</v>
      </c>
      <c r="C1870" t="s">
        <v>2024</v>
      </c>
      <c r="D1870" t="s">
        <v>2018</v>
      </c>
      <c r="E1870" s="297">
        <v>8.27</v>
      </c>
    </row>
    <row r="1871" spans="1:5" ht="14.25">
      <c r="A1871">
        <v>2705</v>
      </c>
      <c r="B1871" t="s">
        <v>14712</v>
      </c>
      <c r="C1871" t="s">
        <v>9767</v>
      </c>
      <c r="D1871" t="s">
        <v>2018</v>
      </c>
      <c r="E1871" s="297">
        <v>0.89</v>
      </c>
    </row>
    <row r="1872" spans="1:5" ht="14.25">
      <c r="A1872">
        <v>14250</v>
      </c>
      <c r="B1872" t="s">
        <v>14713</v>
      </c>
      <c r="C1872" t="s">
        <v>9767</v>
      </c>
      <c r="D1872" t="s">
        <v>2022</v>
      </c>
      <c r="E1872" s="297">
        <v>0.91</v>
      </c>
    </row>
    <row r="1873" spans="1:5" ht="14.25">
      <c r="A1873">
        <v>11683</v>
      </c>
      <c r="B1873" t="s">
        <v>14714</v>
      </c>
      <c r="C1873" t="s">
        <v>2017</v>
      </c>
      <c r="D1873" t="s">
        <v>2018</v>
      </c>
      <c r="E1873" s="297">
        <v>39.35</v>
      </c>
    </row>
    <row r="1874" spans="1:5" ht="14.25">
      <c r="A1874">
        <v>11684</v>
      </c>
      <c r="B1874" t="s">
        <v>14715</v>
      </c>
      <c r="C1874" t="s">
        <v>2017</v>
      </c>
      <c r="D1874" t="s">
        <v>2018</v>
      </c>
      <c r="E1874" s="297">
        <v>43.07</v>
      </c>
    </row>
    <row r="1875" spans="1:5" ht="14.25">
      <c r="A1875">
        <v>6141</v>
      </c>
      <c r="B1875" t="s">
        <v>14716</v>
      </c>
      <c r="C1875" t="s">
        <v>2017</v>
      </c>
      <c r="D1875" t="s">
        <v>2018</v>
      </c>
      <c r="E1875" s="297">
        <v>4.84</v>
      </c>
    </row>
    <row r="1876" spans="1:5" ht="14.25">
      <c r="A1876">
        <v>11681</v>
      </c>
      <c r="B1876" t="s">
        <v>14717</v>
      </c>
      <c r="C1876" t="s">
        <v>2017</v>
      </c>
      <c r="D1876" t="s">
        <v>2018</v>
      </c>
      <c r="E1876" s="297">
        <v>6.1</v>
      </c>
    </row>
    <row r="1877" spans="1:5" ht="14.25">
      <c r="A1877">
        <v>2706</v>
      </c>
      <c r="B1877" t="s">
        <v>19955</v>
      </c>
      <c r="C1877" t="s">
        <v>2021</v>
      </c>
      <c r="D1877" t="s">
        <v>2022</v>
      </c>
      <c r="E1877" s="297">
        <v>110.32</v>
      </c>
    </row>
    <row r="1878" spans="1:5" ht="14.25">
      <c r="A1878">
        <v>40811</v>
      </c>
      <c r="B1878" t="s">
        <v>14718</v>
      </c>
      <c r="C1878" t="s">
        <v>2027</v>
      </c>
      <c r="D1878" t="s">
        <v>2018</v>
      </c>
      <c r="E1878" s="371">
        <v>19363.47</v>
      </c>
    </row>
    <row r="1879" spans="1:5" ht="14.25">
      <c r="A1879">
        <v>2707</v>
      </c>
      <c r="B1879" t="s">
        <v>19956</v>
      </c>
      <c r="C1879" t="s">
        <v>2021</v>
      </c>
      <c r="D1879" t="s">
        <v>2018</v>
      </c>
      <c r="E1879" s="297">
        <v>118.52</v>
      </c>
    </row>
    <row r="1880" spans="1:5" ht="14.25">
      <c r="A1880">
        <v>40813</v>
      </c>
      <c r="B1880" t="s">
        <v>14719</v>
      </c>
      <c r="C1880" t="s">
        <v>2027</v>
      </c>
      <c r="D1880" t="s">
        <v>2018</v>
      </c>
      <c r="E1880" s="371">
        <v>20803.25</v>
      </c>
    </row>
    <row r="1881" spans="1:5" ht="14.25">
      <c r="A1881">
        <v>2708</v>
      </c>
      <c r="B1881" t="s">
        <v>19957</v>
      </c>
      <c r="C1881" t="s">
        <v>2021</v>
      </c>
      <c r="D1881" t="s">
        <v>2018</v>
      </c>
      <c r="E1881" s="297">
        <v>138.57</v>
      </c>
    </row>
    <row r="1882" spans="1:5" ht="14.25">
      <c r="A1882">
        <v>40814</v>
      </c>
      <c r="B1882" t="s">
        <v>14720</v>
      </c>
      <c r="C1882" t="s">
        <v>2027</v>
      </c>
      <c r="D1882" t="s">
        <v>2018</v>
      </c>
      <c r="E1882" s="371">
        <v>24324.99</v>
      </c>
    </row>
    <row r="1883" spans="1:5" ht="14.25">
      <c r="A1883">
        <v>38403</v>
      </c>
      <c r="B1883" t="s">
        <v>14721</v>
      </c>
      <c r="C1883" t="s">
        <v>2017</v>
      </c>
      <c r="D1883" t="s">
        <v>2018</v>
      </c>
      <c r="E1883" s="297">
        <v>56.6</v>
      </c>
    </row>
    <row r="1884" spans="1:5" ht="14.25">
      <c r="A1884">
        <v>43482</v>
      </c>
      <c r="B1884" t="s">
        <v>14722</v>
      </c>
      <c r="C1884" t="s">
        <v>2021</v>
      </c>
      <c r="D1884" t="s">
        <v>2022</v>
      </c>
      <c r="E1884" s="297">
        <v>0.75</v>
      </c>
    </row>
    <row r="1885" spans="1:5" ht="14.25">
      <c r="A1885">
        <v>43494</v>
      </c>
      <c r="B1885" t="s">
        <v>14723</v>
      </c>
      <c r="C1885" t="s">
        <v>2027</v>
      </c>
      <c r="D1885" t="s">
        <v>2022</v>
      </c>
      <c r="E1885" s="297">
        <v>140.69</v>
      </c>
    </row>
    <row r="1886" spans="1:5" ht="14.25">
      <c r="A1886">
        <v>43483</v>
      </c>
      <c r="B1886" t="s">
        <v>14724</v>
      </c>
      <c r="C1886" t="s">
        <v>2021</v>
      </c>
      <c r="D1886" t="s">
        <v>2022</v>
      </c>
      <c r="E1886" s="297">
        <v>1.34</v>
      </c>
    </row>
    <row r="1887" spans="1:5" ht="14.25">
      <c r="A1887">
        <v>43495</v>
      </c>
      <c r="B1887" t="s">
        <v>14725</v>
      </c>
      <c r="C1887" t="s">
        <v>2027</v>
      </c>
      <c r="D1887" t="s">
        <v>2022</v>
      </c>
      <c r="E1887" s="297">
        <v>253.46</v>
      </c>
    </row>
    <row r="1888" spans="1:5" ht="14.25">
      <c r="A1888">
        <v>43484</v>
      </c>
      <c r="B1888" t="s">
        <v>14726</v>
      </c>
      <c r="C1888" t="s">
        <v>2021</v>
      </c>
      <c r="D1888" t="s">
        <v>2022</v>
      </c>
      <c r="E1888" s="297">
        <v>1.1399999999999999</v>
      </c>
    </row>
    <row r="1889" spans="1:5" ht="14.25">
      <c r="A1889">
        <v>43496</v>
      </c>
      <c r="B1889" t="s">
        <v>14727</v>
      </c>
      <c r="C1889" t="s">
        <v>2027</v>
      </c>
      <c r="D1889" t="s">
        <v>2022</v>
      </c>
      <c r="E1889" s="297">
        <v>214.4</v>
      </c>
    </row>
    <row r="1890" spans="1:5" ht="14.25">
      <c r="A1890">
        <v>43485</v>
      </c>
      <c r="B1890" t="s">
        <v>14728</v>
      </c>
      <c r="C1890" t="s">
        <v>2021</v>
      </c>
      <c r="D1890" t="s">
        <v>2022</v>
      </c>
      <c r="E1890" s="297">
        <v>1.01</v>
      </c>
    </row>
    <row r="1891" spans="1:5" ht="14.25">
      <c r="A1891">
        <v>43497</v>
      </c>
      <c r="B1891" t="s">
        <v>14729</v>
      </c>
      <c r="C1891" t="s">
        <v>2027</v>
      </c>
      <c r="D1891" t="s">
        <v>2022</v>
      </c>
      <c r="E1891" s="297">
        <v>189.52</v>
      </c>
    </row>
    <row r="1892" spans="1:5" ht="14.25">
      <c r="A1892">
        <v>43487</v>
      </c>
      <c r="B1892" t="s">
        <v>14730</v>
      </c>
      <c r="C1892" t="s">
        <v>2021</v>
      </c>
      <c r="D1892" t="s">
        <v>2022</v>
      </c>
      <c r="E1892" s="297">
        <v>1.17</v>
      </c>
    </row>
    <row r="1893" spans="1:5" ht="14.25">
      <c r="A1893">
        <v>43499</v>
      </c>
      <c r="B1893" t="s">
        <v>14731</v>
      </c>
      <c r="C1893" t="s">
        <v>2027</v>
      </c>
      <c r="D1893" t="s">
        <v>2022</v>
      </c>
      <c r="E1893" s="297">
        <v>221.51</v>
      </c>
    </row>
    <row r="1894" spans="1:5" ht="14.25">
      <c r="A1894">
        <v>43486</v>
      </c>
      <c r="B1894" t="s">
        <v>14732</v>
      </c>
      <c r="C1894" t="s">
        <v>2021</v>
      </c>
      <c r="D1894" t="s">
        <v>2022</v>
      </c>
      <c r="E1894" s="297">
        <v>0.71</v>
      </c>
    </row>
    <row r="1895" spans="1:5" ht="14.25">
      <c r="A1895">
        <v>43498</v>
      </c>
      <c r="B1895" t="s">
        <v>14733</v>
      </c>
      <c r="C1895" t="s">
        <v>2027</v>
      </c>
      <c r="D1895" t="s">
        <v>2022</v>
      </c>
      <c r="E1895" s="297">
        <v>133.44999999999999</v>
      </c>
    </row>
    <row r="1896" spans="1:5" ht="14.25">
      <c r="A1896">
        <v>43488</v>
      </c>
      <c r="B1896" t="s">
        <v>14734</v>
      </c>
      <c r="C1896" t="s">
        <v>2021</v>
      </c>
      <c r="D1896" t="s">
        <v>2022</v>
      </c>
      <c r="E1896" s="297">
        <v>0.82</v>
      </c>
    </row>
    <row r="1897" spans="1:5" ht="14.25">
      <c r="A1897">
        <v>43500</v>
      </c>
      <c r="B1897" t="s">
        <v>14735</v>
      </c>
      <c r="C1897" t="s">
        <v>2027</v>
      </c>
      <c r="D1897" t="s">
        <v>2022</v>
      </c>
      <c r="E1897" s="297">
        <v>154.53</v>
      </c>
    </row>
    <row r="1898" spans="1:5" ht="14.25">
      <c r="A1898">
        <v>43489</v>
      </c>
      <c r="B1898" t="s">
        <v>14736</v>
      </c>
      <c r="C1898" t="s">
        <v>2021</v>
      </c>
      <c r="D1898" t="s">
        <v>2022</v>
      </c>
      <c r="E1898" s="297">
        <v>1.17</v>
      </c>
    </row>
    <row r="1899" spans="1:5" ht="14.25">
      <c r="A1899">
        <v>43501</v>
      </c>
      <c r="B1899" t="s">
        <v>14737</v>
      </c>
      <c r="C1899" t="s">
        <v>2027</v>
      </c>
      <c r="D1899" t="s">
        <v>2022</v>
      </c>
      <c r="E1899" s="297">
        <v>220.75</v>
      </c>
    </row>
    <row r="1900" spans="1:5" ht="14.25">
      <c r="A1900">
        <v>43490</v>
      </c>
      <c r="B1900" t="s">
        <v>14738</v>
      </c>
      <c r="C1900" t="s">
        <v>2021</v>
      </c>
      <c r="D1900" t="s">
        <v>2022</v>
      </c>
      <c r="E1900" s="297">
        <v>1.68</v>
      </c>
    </row>
    <row r="1901" spans="1:5" ht="14.25">
      <c r="A1901">
        <v>43502</v>
      </c>
      <c r="B1901" t="s">
        <v>14739</v>
      </c>
      <c r="C1901" t="s">
        <v>2027</v>
      </c>
      <c r="D1901" t="s">
        <v>2022</v>
      </c>
      <c r="E1901" s="297">
        <v>316.25</v>
      </c>
    </row>
    <row r="1902" spans="1:5" ht="14.25">
      <c r="A1902">
        <v>43491</v>
      </c>
      <c r="B1902" t="s">
        <v>14740</v>
      </c>
      <c r="C1902" t="s">
        <v>2021</v>
      </c>
      <c r="D1902" t="s">
        <v>2022</v>
      </c>
      <c r="E1902" s="297">
        <v>1.25</v>
      </c>
    </row>
    <row r="1903" spans="1:5" ht="14.25">
      <c r="A1903">
        <v>43503</v>
      </c>
      <c r="B1903" t="s">
        <v>14741</v>
      </c>
      <c r="C1903" t="s">
        <v>2027</v>
      </c>
      <c r="D1903" t="s">
        <v>2022</v>
      </c>
      <c r="E1903" s="297">
        <v>235.5</v>
      </c>
    </row>
    <row r="1904" spans="1:5" ht="14.25">
      <c r="A1904">
        <v>43492</v>
      </c>
      <c r="B1904" t="s">
        <v>14742</v>
      </c>
      <c r="C1904" t="s">
        <v>2021</v>
      </c>
      <c r="D1904" t="s">
        <v>2022</v>
      </c>
      <c r="E1904" s="297">
        <v>1.68</v>
      </c>
    </row>
    <row r="1905" spans="1:5" ht="14.25">
      <c r="A1905">
        <v>43504</v>
      </c>
      <c r="B1905" t="s">
        <v>14743</v>
      </c>
      <c r="C1905" t="s">
        <v>2027</v>
      </c>
      <c r="D1905" t="s">
        <v>2022</v>
      </c>
      <c r="E1905" s="297">
        <v>317.67</v>
      </c>
    </row>
    <row r="1906" spans="1:5" ht="14.25">
      <c r="A1906">
        <v>43493</v>
      </c>
      <c r="B1906" t="s">
        <v>14744</v>
      </c>
      <c r="C1906" t="s">
        <v>2021</v>
      </c>
      <c r="D1906" t="s">
        <v>2022</v>
      </c>
      <c r="E1906" s="297">
        <v>0.67</v>
      </c>
    </row>
    <row r="1907" spans="1:5" ht="14.25">
      <c r="A1907">
        <v>43505</v>
      </c>
      <c r="B1907" t="s">
        <v>14745</v>
      </c>
      <c r="C1907" t="s">
        <v>2027</v>
      </c>
      <c r="D1907" t="s">
        <v>2022</v>
      </c>
      <c r="E1907" s="297">
        <v>126.7</v>
      </c>
    </row>
    <row r="1908" spans="1:5" ht="14.25">
      <c r="A1908">
        <v>37774</v>
      </c>
      <c r="B1908" t="s">
        <v>14746</v>
      </c>
      <c r="C1908" t="s">
        <v>2017</v>
      </c>
      <c r="D1908" t="s">
        <v>2020</v>
      </c>
      <c r="E1908" s="371">
        <v>565124.71</v>
      </c>
    </row>
    <row r="1909" spans="1:5" ht="14.25">
      <c r="A1909">
        <v>38629</v>
      </c>
      <c r="B1909" t="s">
        <v>19958</v>
      </c>
      <c r="C1909" t="s">
        <v>2017</v>
      </c>
      <c r="D1909" t="s">
        <v>2018</v>
      </c>
      <c r="E1909" s="371">
        <v>2513671.87</v>
      </c>
    </row>
    <row r="1910" spans="1:5" ht="14.25">
      <c r="A1910">
        <v>38630</v>
      </c>
      <c r="B1910" t="s">
        <v>14747</v>
      </c>
      <c r="C1910" t="s">
        <v>2017</v>
      </c>
      <c r="D1910" t="s">
        <v>2018</v>
      </c>
      <c r="E1910" s="371">
        <v>1688671.87</v>
      </c>
    </row>
    <row r="1911" spans="1:5" ht="14.25">
      <c r="A1911">
        <v>38476</v>
      </c>
      <c r="B1911" t="s">
        <v>14748</v>
      </c>
      <c r="C1911" t="s">
        <v>2017</v>
      </c>
      <c r="D1911" t="s">
        <v>2018</v>
      </c>
      <c r="E1911" s="297">
        <v>425.36</v>
      </c>
    </row>
    <row r="1912" spans="1:5" ht="14.25">
      <c r="A1912">
        <v>38477</v>
      </c>
      <c r="B1912" t="s">
        <v>14749</v>
      </c>
      <c r="C1912" t="s">
        <v>2017</v>
      </c>
      <c r="D1912" t="s">
        <v>2018</v>
      </c>
      <c r="E1912" s="371">
        <v>1204.6099999999999</v>
      </c>
    </row>
    <row r="1913" spans="1:5" ht="14.25">
      <c r="A1913">
        <v>40635</v>
      </c>
      <c r="B1913" t="s">
        <v>14750</v>
      </c>
      <c r="C1913" t="s">
        <v>2017</v>
      </c>
      <c r="D1913" t="s">
        <v>2018</v>
      </c>
      <c r="E1913" s="371">
        <v>960573.9</v>
      </c>
    </row>
    <row r="1914" spans="1:5" ht="14.25">
      <c r="A1914">
        <v>36483</v>
      </c>
      <c r="B1914" t="s">
        <v>14751</v>
      </c>
      <c r="C1914" t="s">
        <v>2017</v>
      </c>
      <c r="D1914" t="s">
        <v>2018</v>
      </c>
      <c r="E1914" s="371">
        <v>870433.83</v>
      </c>
    </row>
    <row r="1915" spans="1:5" ht="14.25">
      <c r="A1915">
        <v>14525</v>
      </c>
      <c r="B1915" t="s">
        <v>14752</v>
      </c>
      <c r="C1915" t="s">
        <v>2017</v>
      </c>
      <c r="D1915" t="s">
        <v>2018</v>
      </c>
      <c r="E1915" s="371">
        <v>911395.42</v>
      </c>
    </row>
    <row r="1916" spans="1:5" ht="14.25">
      <c r="A1916">
        <v>36482</v>
      </c>
      <c r="B1916" t="s">
        <v>14753</v>
      </c>
      <c r="C1916" t="s">
        <v>2017</v>
      </c>
      <c r="D1916" t="s">
        <v>2018</v>
      </c>
      <c r="E1916" s="371">
        <v>781648.51</v>
      </c>
    </row>
    <row r="1917" spans="1:5" ht="14.25">
      <c r="A1917">
        <v>36408</v>
      </c>
      <c r="B1917" t="s">
        <v>14754</v>
      </c>
      <c r="C1917" t="s">
        <v>2017</v>
      </c>
      <c r="D1917" t="s">
        <v>2018</v>
      </c>
      <c r="E1917" s="371">
        <v>933924.29</v>
      </c>
    </row>
    <row r="1918" spans="1:5" ht="14.25">
      <c r="A1918">
        <v>2723</v>
      </c>
      <c r="B1918" t="s">
        <v>14755</v>
      </c>
      <c r="C1918" t="s">
        <v>2017</v>
      </c>
      <c r="D1918" t="s">
        <v>2018</v>
      </c>
      <c r="E1918" s="371">
        <v>716827.86</v>
      </c>
    </row>
    <row r="1919" spans="1:5" ht="14.25">
      <c r="A1919">
        <v>36481</v>
      </c>
      <c r="B1919" t="s">
        <v>14756</v>
      </c>
      <c r="C1919" t="s">
        <v>2017</v>
      </c>
      <c r="D1919" t="s">
        <v>2018</v>
      </c>
      <c r="E1919" s="371">
        <v>855073.23</v>
      </c>
    </row>
    <row r="1920" spans="1:5" ht="14.25">
      <c r="A1920">
        <v>10685</v>
      </c>
      <c r="B1920" t="s">
        <v>14757</v>
      </c>
      <c r="C1920" t="s">
        <v>2017</v>
      </c>
      <c r="D1920" t="s">
        <v>2022</v>
      </c>
      <c r="E1920" s="371">
        <v>819231.84</v>
      </c>
    </row>
    <row r="1921" spans="1:5" ht="14.25">
      <c r="A1921">
        <v>40636</v>
      </c>
      <c r="B1921" t="s">
        <v>14758</v>
      </c>
      <c r="C1921" t="s">
        <v>2017</v>
      </c>
      <c r="D1921" t="s">
        <v>2018</v>
      </c>
      <c r="E1921" s="371">
        <v>924732.51</v>
      </c>
    </row>
    <row r="1922" spans="1:5" ht="14.25">
      <c r="A1922">
        <v>4111</v>
      </c>
      <c r="B1922" t="s">
        <v>14759</v>
      </c>
      <c r="C1922" t="s">
        <v>2017</v>
      </c>
      <c r="D1922" t="s">
        <v>2018</v>
      </c>
      <c r="E1922" s="297">
        <v>60.28</v>
      </c>
    </row>
    <row r="1923" spans="1:5" ht="14.25">
      <c r="A1923">
        <v>44538</v>
      </c>
      <c r="B1923" t="s">
        <v>14760</v>
      </c>
      <c r="C1923" t="s">
        <v>2017</v>
      </c>
      <c r="D1923" t="s">
        <v>2018</v>
      </c>
      <c r="E1923" s="297">
        <v>38.33</v>
      </c>
    </row>
    <row r="1924" spans="1:5" ht="14.25">
      <c r="A1924">
        <v>12</v>
      </c>
      <c r="B1924" t="s">
        <v>14761</v>
      </c>
      <c r="C1924" t="s">
        <v>2017</v>
      </c>
      <c r="D1924" t="s">
        <v>2022</v>
      </c>
      <c r="E1924" s="297">
        <v>13</v>
      </c>
    </row>
    <row r="1925" spans="1:5" ht="14.25">
      <c r="A1925">
        <v>37554</v>
      </c>
      <c r="B1925" t="s">
        <v>14762</v>
      </c>
      <c r="C1925" t="s">
        <v>2017</v>
      </c>
      <c r="D1925" t="s">
        <v>2018</v>
      </c>
      <c r="E1925" s="297">
        <v>223.13</v>
      </c>
    </row>
    <row r="1926" spans="1:5" ht="14.25">
      <c r="A1926">
        <v>37555</v>
      </c>
      <c r="B1926" t="s">
        <v>14763</v>
      </c>
      <c r="C1926" t="s">
        <v>2017</v>
      </c>
      <c r="D1926" t="s">
        <v>2018</v>
      </c>
      <c r="E1926" s="297">
        <v>271.42</v>
      </c>
    </row>
    <row r="1927" spans="1:5" ht="14.25">
      <c r="A1927">
        <v>10902</v>
      </c>
      <c r="B1927" t="s">
        <v>14764</v>
      </c>
      <c r="C1927" t="s">
        <v>2017</v>
      </c>
      <c r="D1927" t="s">
        <v>2018</v>
      </c>
      <c r="E1927" s="297">
        <v>68.11</v>
      </c>
    </row>
    <row r="1928" spans="1:5" ht="14.25">
      <c r="A1928">
        <v>20965</v>
      </c>
      <c r="B1928" t="s">
        <v>14765</v>
      </c>
      <c r="C1928" t="s">
        <v>2017</v>
      </c>
      <c r="D1928" t="s">
        <v>2018</v>
      </c>
      <c r="E1928" s="297">
        <v>68.739999999999995</v>
      </c>
    </row>
    <row r="1929" spans="1:5" ht="14.25">
      <c r="A1929">
        <v>20966</v>
      </c>
      <c r="B1929" t="s">
        <v>14766</v>
      </c>
      <c r="C1929" t="s">
        <v>2017</v>
      </c>
      <c r="D1929" t="s">
        <v>2018</v>
      </c>
      <c r="E1929" s="297">
        <v>74.010000000000005</v>
      </c>
    </row>
    <row r="1930" spans="1:5" ht="14.25">
      <c r="A1930">
        <v>10903</v>
      </c>
      <c r="B1930" t="s">
        <v>14767</v>
      </c>
      <c r="C1930" t="s">
        <v>2017</v>
      </c>
      <c r="D1930" t="s">
        <v>2018</v>
      </c>
      <c r="E1930" s="297">
        <v>112.19</v>
      </c>
    </row>
    <row r="1931" spans="1:5" ht="14.25">
      <c r="A1931">
        <v>20967</v>
      </c>
      <c r="B1931" t="s">
        <v>14768</v>
      </c>
      <c r="C1931" t="s">
        <v>2017</v>
      </c>
      <c r="D1931" t="s">
        <v>2018</v>
      </c>
      <c r="E1931" s="297">
        <v>112.19</v>
      </c>
    </row>
    <row r="1932" spans="1:5" ht="14.25">
      <c r="A1932">
        <v>20968</v>
      </c>
      <c r="B1932" t="s">
        <v>14769</v>
      </c>
      <c r="C1932" t="s">
        <v>2017</v>
      </c>
      <c r="D1932" t="s">
        <v>2018</v>
      </c>
      <c r="E1932" s="297">
        <v>123.04</v>
      </c>
    </row>
    <row r="1933" spans="1:5" ht="14.25">
      <c r="A1933">
        <v>11359</v>
      </c>
      <c r="B1933" t="s">
        <v>14770</v>
      </c>
      <c r="C1933" t="s">
        <v>2017</v>
      </c>
      <c r="D1933" t="s">
        <v>2020</v>
      </c>
      <c r="E1933" s="297">
        <v>824.95</v>
      </c>
    </row>
    <row r="1934" spans="1:5" ht="14.25">
      <c r="A1934">
        <v>39017</v>
      </c>
      <c r="B1934" t="s">
        <v>14771</v>
      </c>
      <c r="C1934" t="s">
        <v>2017</v>
      </c>
      <c r="D1934" t="s">
        <v>2020</v>
      </c>
      <c r="E1934" s="297">
        <v>0.22</v>
      </c>
    </row>
    <row r="1935" spans="1:5" ht="14.25">
      <c r="A1935">
        <v>39315</v>
      </c>
      <c r="B1935" t="s">
        <v>14772</v>
      </c>
      <c r="C1935" t="s">
        <v>2017</v>
      </c>
      <c r="D1935" t="s">
        <v>2020</v>
      </c>
      <c r="E1935" s="297">
        <v>0.35</v>
      </c>
    </row>
    <row r="1936" spans="1:5" ht="14.25">
      <c r="A1936">
        <v>39016</v>
      </c>
      <c r="B1936" t="s">
        <v>14773</v>
      </c>
      <c r="C1936" t="s">
        <v>2017</v>
      </c>
      <c r="D1936" t="s">
        <v>2020</v>
      </c>
      <c r="E1936" s="297">
        <v>0.36</v>
      </c>
    </row>
    <row r="1937" spans="1:5" ht="14.25">
      <c r="A1937">
        <v>39481</v>
      </c>
      <c r="B1937" t="s">
        <v>14774</v>
      </c>
      <c r="C1937" t="s">
        <v>2017</v>
      </c>
      <c r="D1937" t="s">
        <v>2020</v>
      </c>
      <c r="E1937" s="297">
        <v>1.74</v>
      </c>
    </row>
    <row r="1938" spans="1:5" ht="14.25">
      <c r="A1938">
        <v>39013</v>
      </c>
      <c r="B1938" t="s">
        <v>14775</v>
      </c>
      <c r="C1938" t="s">
        <v>2017</v>
      </c>
      <c r="D1938" t="s">
        <v>2020</v>
      </c>
      <c r="E1938" s="297">
        <v>1.48</v>
      </c>
    </row>
    <row r="1939" spans="1:5" ht="14.25">
      <c r="A1939">
        <v>44919</v>
      </c>
      <c r="B1939" t="s">
        <v>14776</v>
      </c>
      <c r="C1939" t="s">
        <v>2017</v>
      </c>
      <c r="D1939" t="s">
        <v>2020</v>
      </c>
      <c r="E1939" s="297">
        <v>2.77</v>
      </c>
    </row>
    <row r="1940" spans="1:5" ht="14.25">
      <c r="A1940">
        <v>40433</v>
      </c>
      <c r="B1940" t="s">
        <v>14777</v>
      </c>
      <c r="C1940" t="s">
        <v>2017</v>
      </c>
      <c r="D1940" t="s">
        <v>2020</v>
      </c>
      <c r="E1940" s="297">
        <v>1.53</v>
      </c>
    </row>
    <row r="1941" spans="1:5" ht="14.25">
      <c r="A1941">
        <v>20219</v>
      </c>
      <c r="B1941" t="s">
        <v>14778</v>
      </c>
      <c r="C1941" t="s">
        <v>2017</v>
      </c>
      <c r="D1941" t="s">
        <v>2020</v>
      </c>
      <c r="E1941" s="371">
        <v>116000</v>
      </c>
    </row>
    <row r="1942" spans="1:5" ht="14.25">
      <c r="A1942">
        <v>36484</v>
      </c>
      <c r="B1942" t="s">
        <v>14779</v>
      </c>
      <c r="C1942" t="s">
        <v>2017</v>
      </c>
      <c r="D1942" t="s">
        <v>2020</v>
      </c>
      <c r="E1942" s="371">
        <v>246246.87</v>
      </c>
    </row>
    <row r="1943" spans="1:5" ht="14.25">
      <c r="A1943">
        <v>38367</v>
      </c>
      <c r="B1943" t="s">
        <v>14780</v>
      </c>
      <c r="C1943" t="s">
        <v>2017</v>
      </c>
      <c r="D1943" t="s">
        <v>2018</v>
      </c>
      <c r="E1943" s="297">
        <v>22.85</v>
      </c>
    </row>
    <row r="1944" spans="1:5" ht="14.25">
      <c r="A1944">
        <v>38368</v>
      </c>
      <c r="B1944" t="s">
        <v>14781</v>
      </c>
      <c r="C1944" t="s">
        <v>2017</v>
      </c>
      <c r="D1944" t="s">
        <v>2018</v>
      </c>
      <c r="E1944" s="297">
        <v>8.9</v>
      </c>
    </row>
    <row r="1945" spans="1:5" ht="14.25">
      <c r="A1945">
        <v>38091</v>
      </c>
      <c r="B1945" t="s">
        <v>14782</v>
      </c>
      <c r="C1945" t="s">
        <v>2017</v>
      </c>
      <c r="D1945" t="s">
        <v>2018</v>
      </c>
      <c r="E1945" s="297">
        <v>2.86</v>
      </c>
    </row>
    <row r="1946" spans="1:5" ht="14.25">
      <c r="A1946">
        <v>38095</v>
      </c>
      <c r="B1946" t="s">
        <v>14783</v>
      </c>
      <c r="C1946" t="s">
        <v>2017</v>
      </c>
      <c r="D1946" t="s">
        <v>2018</v>
      </c>
      <c r="E1946" s="297">
        <v>6.05</v>
      </c>
    </row>
    <row r="1947" spans="1:5" ht="14.25">
      <c r="A1947">
        <v>38092</v>
      </c>
      <c r="B1947" t="s">
        <v>14784</v>
      </c>
      <c r="C1947" t="s">
        <v>2017</v>
      </c>
      <c r="D1947" t="s">
        <v>2018</v>
      </c>
      <c r="E1947" s="297">
        <v>2.71</v>
      </c>
    </row>
    <row r="1948" spans="1:5" ht="14.25">
      <c r="A1948">
        <v>38093</v>
      </c>
      <c r="B1948" t="s">
        <v>14785</v>
      </c>
      <c r="C1948" t="s">
        <v>2017</v>
      </c>
      <c r="D1948" t="s">
        <v>2018</v>
      </c>
      <c r="E1948" s="297">
        <v>2.8</v>
      </c>
    </row>
    <row r="1949" spans="1:5" ht="14.25">
      <c r="A1949">
        <v>38096</v>
      </c>
      <c r="B1949" t="s">
        <v>14786</v>
      </c>
      <c r="C1949" t="s">
        <v>2017</v>
      </c>
      <c r="D1949" t="s">
        <v>2018</v>
      </c>
      <c r="E1949" s="297">
        <v>6.5</v>
      </c>
    </row>
    <row r="1950" spans="1:5" ht="14.25">
      <c r="A1950">
        <v>38094</v>
      </c>
      <c r="B1950" t="s">
        <v>14787</v>
      </c>
      <c r="C1950" t="s">
        <v>2017</v>
      </c>
      <c r="D1950" t="s">
        <v>2018</v>
      </c>
      <c r="E1950" s="297">
        <v>3.43</v>
      </c>
    </row>
    <row r="1951" spans="1:5" ht="14.25">
      <c r="A1951">
        <v>38097</v>
      </c>
      <c r="B1951" t="s">
        <v>14788</v>
      </c>
      <c r="C1951" t="s">
        <v>2017</v>
      </c>
      <c r="D1951" t="s">
        <v>2018</v>
      </c>
      <c r="E1951" s="297">
        <v>6.97</v>
      </c>
    </row>
    <row r="1952" spans="1:5" ht="14.25">
      <c r="A1952">
        <v>38098</v>
      </c>
      <c r="B1952" t="s">
        <v>14789</v>
      </c>
      <c r="C1952" t="s">
        <v>2017</v>
      </c>
      <c r="D1952" t="s">
        <v>2018</v>
      </c>
      <c r="E1952" s="297">
        <v>6.97</v>
      </c>
    </row>
    <row r="1953" spans="1:5" ht="14.25">
      <c r="A1953">
        <v>11186</v>
      </c>
      <c r="B1953" t="s">
        <v>14790</v>
      </c>
      <c r="C1953" t="s">
        <v>2019</v>
      </c>
      <c r="D1953" t="s">
        <v>2018</v>
      </c>
      <c r="E1953" s="297">
        <v>415.66</v>
      </c>
    </row>
    <row r="1954" spans="1:5" ht="14.25">
      <c r="A1954">
        <v>11558</v>
      </c>
      <c r="B1954" t="s">
        <v>14791</v>
      </c>
      <c r="C1954" t="s">
        <v>2028</v>
      </c>
      <c r="D1954" t="s">
        <v>2018</v>
      </c>
      <c r="E1954" s="297">
        <v>13.96</v>
      </c>
    </row>
    <row r="1955" spans="1:5" ht="14.25">
      <c r="A1955">
        <v>11557</v>
      </c>
      <c r="B1955" t="s">
        <v>14792</v>
      </c>
      <c r="C1955" t="s">
        <v>2028</v>
      </c>
      <c r="D1955" t="s">
        <v>2018</v>
      </c>
      <c r="E1955" s="297">
        <v>35.35</v>
      </c>
    </row>
    <row r="1956" spans="1:5" ht="14.25">
      <c r="A1956">
        <v>2759</v>
      </c>
      <c r="B1956" t="s">
        <v>14793</v>
      </c>
      <c r="C1956" t="s">
        <v>2017</v>
      </c>
      <c r="D1956" t="s">
        <v>2020</v>
      </c>
      <c r="E1956" s="297">
        <v>9.68</v>
      </c>
    </row>
    <row r="1957" spans="1:5" ht="14.25">
      <c r="A1957">
        <v>38124</v>
      </c>
      <c r="B1957" t="s">
        <v>14794</v>
      </c>
      <c r="C1957" t="s">
        <v>2017</v>
      </c>
      <c r="D1957" t="s">
        <v>2022</v>
      </c>
      <c r="E1957" s="297">
        <v>32.65</v>
      </c>
    </row>
    <row r="1958" spans="1:5" ht="14.25">
      <c r="A1958">
        <v>38380</v>
      </c>
      <c r="B1958" t="s">
        <v>14795</v>
      </c>
      <c r="C1958" t="s">
        <v>2017</v>
      </c>
      <c r="D1958" t="s">
        <v>2018</v>
      </c>
      <c r="E1958" s="297">
        <v>36.31</v>
      </c>
    </row>
    <row r="1959" spans="1:5" ht="14.25">
      <c r="A1959">
        <v>42429</v>
      </c>
      <c r="B1959" t="s">
        <v>14796</v>
      </c>
      <c r="C1959" t="s">
        <v>2017</v>
      </c>
      <c r="D1959" t="s">
        <v>2020</v>
      </c>
      <c r="E1959" s="371">
        <v>6025.1</v>
      </c>
    </row>
    <row r="1960" spans="1:5" ht="14.25">
      <c r="A1960">
        <v>39616</v>
      </c>
      <c r="B1960" t="s">
        <v>14797</v>
      </c>
      <c r="C1960" t="s">
        <v>2017</v>
      </c>
      <c r="D1960" t="s">
        <v>2020</v>
      </c>
      <c r="E1960" s="297">
        <v>516.30999999999995</v>
      </c>
    </row>
    <row r="1961" spans="1:5" ht="14.25">
      <c r="A1961">
        <v>39618</v>
      </c>
      <c r="B1961" t="s">
        <v>14798</v>
      </c>
      <c r="C1961" t="s">
        <v>2017</v>
      </c>
      <c r="D1961" t="s">
        <v>2020</v>
      </c>
      <c r="E1961" s="297">
        <v>936.5</v>
      </c>
    </row>
    <row r="1962" spans="1:5" ht="14.25">
      <c r="A1962">
        <v>39619</v>
      </c>
      <c r="B1962" t="s">
        <v>14799</v>
      </c>
      <c r="C1962" t="s">
        <v>2017</v>
      </c>
      <c r="D1962" t="s">
        <v>2020</v>
      </c>
      <c r="E1962" s="371">
        <v>1282.6199999999999</v>
      </c>
    </row>
    <row r="1963" spans="1:5" ht="14.25">
      <c r="A1963">
        <v>39613</v>
      </c>
      <c r="B1963" t="s">
        <v>14800</v>
      </c>
      <c r="C1963" t="s">
        <v>2017</v>
      </c>
      <c r="D1963" t="s">
        <v>2020</v>
      </c>
      <c r="E1963" s="297">
        <v>205.09</v>
      </c>
    </row>
    <row r="1964" spans="1:5" ht="14.25">
      <c r="A1964">
        <v>39614</v>
      </c>
      <c r="B1964" t="s">
        <v>14801</v>
      </c>
      <c r="C1964" t="s">
        <v>2017</v>
      </c>
      <c r="D1964" t="s">
        <v>2020</v>
      </c>
      <c r="E1964" s="297">
        <v>299.20999999999998</v>
      </c>
    </row>
    <row r="1965" spans="1:5" ht="14.25">
      <c r="A1965">
        <v>38538</v>
      </c>
      <c r="B1965" t="s">
        <v>14802</v>
      </c>
      <c r="C1965" t="s">
        <v>2023</v>
      </c>
      <c r="D1965" t="s">
        <v>2020</v>
      </c>
      <c r="E1965" s="297">
        <v>81.8</v>
      </c>
    </row>
    <row r="1966" spans="1:5" ht="14.25">
      <c r="A1966">
        <v>38539</v>
      </c>
      <c r="B1966" t="s">
        <v>14803</v>
      </c>
      <c r="C1966" t="s">
        <v>2023</v>
      </c>
      <c r="D1966" t="s">
        <v>2020</v>
      </c>
      <c r="E1966" s="297">
        <v>111.23</v>
      </c>
    </row>
    <row r="1967" spans="1:5" ht="14.25">
      <c r="A1967">
        <v>38540</v>
      </c>
      <c r="B1967" t="s">
        <v>14804</v>
      </c>
      <c r="C1967" t="s">
        <v>2023</v>
      </c>
      <c r="D1967" t="s">
        <v>2020</v>
      </c>
      <c r="E1967" s="297">
        <v>285.07</v>
      </c>
    </row>
    <row r="1968" spans="1:5" ht="14.25">
      <c r="A1968">
        <v>38384</v>
      </c>
      <c r="B1968" t="s">
        <v>14805</v>
      </c>
      <c r="C1968" t="s">
        <v>2017</v>
      </c>
      <c r="D1968" t="s">
        <v>2018</v>
      </c>
      <c r="E1968" s="297">
        <v>23.06</v>
      </c>
    </row>
    <row r="1969" spans="1:5" ht="14.25">
      <c r="A1969">
        <v>13</v>
      </c>
      <c r="B1969" t="s">
        <v>14806</v>
      </c>
      <c r="C1969" t="s">
        <v>2024</v>
      </c>
      <c r="D1969" t="s">
        <v>2018</v>
      </c>
      <c r="E1969" s="297">
        <v>20.010000000000002</v>
      </c>
    </row>
    <row r="1970" spans="1:5" ht="14.25">
      <c r="A1970">
        <v>2762</v>
      </c>
      <c r="B1970" t="s">
        <v>14807</v>
      </c>
      <c r="C1970" t="s">
        <v>2023</v>
      </c>
      <c r="D1970" t="s">
        <v>2020</v>
      </c>
      <c r="E1970" s="297">
        <v>12.1</v>
      </c>
    </row>
    <row r="1971" spans="1:5" ht="14.25">
      <c r="A1971">
        <v>21142</v>
      </c>
      <c r="B1971" t="s">
        <v>14808</v>
      </c>
      <c r="C1971" t="s">
        <v>2017</v>
      </c>
      <c r="D1971" t="s">
        <v>2018</v>
      </c>
      <c r="E1971" s="297">
        <v>40.299999999999997</v>
      </c>
    </row>
    <row r="1972" spans="1:5" ht="14.25">
      <c r="A1972">
        <v>4223</v>
      </c>
      <c r="B1972" t="s">
        <v>14809</v>
      </c>
      <c r="C1972" t="s">
        <v>2025</v>
      </c>
      <c r="D1972" t="s">
        <v>2022</v>
      </c>
      <c r="E1972" s="297">
        <v>4.2</v>
      </c>
    </row>
    <row r="1973" spans="1:5" ht="14.25">
      <c r="A1973">
        <v>37372</v>
      </c>
      <c r="B1973" t="s">
        <v>14810</v>
      </c>
      <c r="C1973" t="s">
        <v>2021</v>
      </c>
      <c r="D1973" t="s">
        <v>2022</v>
      </c>
      <c r="E1973" s="297">
        <v>1.1399999999999999</v>
      </c>
    </row>
    <row r="1974" spans="1:5" ht="14.25">
      <c r="A1974">
        <v>40863</v>
      </c>
      <c r="B1974" t="s">
        <v>14811</v>
      </c>
      <c r="C1974" t="s">
        <v>2027</v>
      </c>
      <c r="D1974" t="s">
        <v>2022</v>
      </c>
      <c r="E1974" s="297">
        <v>215.56</v>
      </c>
    </row>
    <row r="1975" spans="1:5" ht="14.25">
      <c r="A1975">
        <v>38475</v>
      </c>
      <c r="B1975" t="s">
        <v>14812</v>
      </c>
      <c r="C1975" t="s">
        <v>2017</v>
      </c>
      <c r="D1975" t="s">
        <v>2018</v>
      </c>
      <c r="E1975" s="297">
        <v>35.770000000000003</v>
      </c>
    </row>
    <row r="1976" spans="1:5" ht="14.25">
      <c r="A1976">
        <v>38474</v>
      </c>
      <c r="B1976" t="s">
        <v>14813</v>
      </c>
      <c r="C1976" t="s">
        <v>2017</v>
      </c>
      <c r="D1976" t="s">
        <v>2018</v>
      </c>
      <c r="E1976" s="297">
        <v>44.22</v>
      </c>
    </row>
    <row r="1977" spans="1:5" ht="14.25">
      <c r="A1977">
        <v>10886</v>
      </c>
      <c r="B1977" t="s">
        <v>14814</v>
      </c>
      <c r="C1977" t="s">
        <v>2017</v>
      </c>
      <c r="D1977" t="s">
        <v>2018</v>
      </c>
      <c r="E1977" s="297">
        <v>192.5</v>
      </c>
    </row>
    <row r="1978" spans="1:5" ht="14.25">
      <c r="A1978">
        <v>10888</v>
      </c>
      <c r="B1978" t="s">
        <v>14815</v>
      </c>
      <c r="C1978" t="s">
        <v>2017</v>
      </c>
      <c r="D1978" t="s">
        <v>2018</v>
      </c>
      <c r="E1978" s="297">
        <v>609.23</v>
      </c>
    </row>
    <row r="1979" spans="1:5" ht="14.25">
      <c r="A1979">
        <v>10889</v>
      </c>
      <c r="B1979" t="s">
        <v>14816</v>
      </c>
      <c r="C1979" t="s">
        <v>2017</v>
      </c>
      <c r="D1979" t="s">
        <v>2018</v>
      </c>
      <c r="E1979" s="297">
        <v>660</v>
      </c>
    </row>
    <row r="1980" spans="1:5" ht="14.25">
      <c r="A1980">
        <v>10890</v>
      </c>
      <c r="B1980" t="s">
        <v>14817</v>
      </c>
      <c r="C1980" t="s">
        <v>2017</v>
      </c>
      <c r="D1980" t="s">
        <v>2018</v>
      </c>
      <c r="E1980" s="297">
        <v>304.61</v>
      </c>
    </row>
    <row r="1981" spans="1:5" ht="14.25">
      <c r="A1981">
        <v>10891</v>
      </c>
      <c r="B1981" t="s">
        <v>14818</v>
      </c>
      <c r="C1981" t="s">
        <v>2017</v>
      </c>
      <c r="D1981" t="s">
        <v>2018</v>
      </c>
      <c r="E1981" s="297">
        <v>186.15</v>
      </c>
    </row>
    <row r="1982" spans="1:5" ht="14.25">
      <c r="A1982">
        <v>10892</v>
      </c>
      <c r="B1982" t="s">
        <v>14819</v>
      </c>
      <c r="C1982" t="s">
        <v>2017</v>
      </c>
      <c r="D1982" t="s">
        <v>2022</v>
      </c>
      <c r="E1982" s="297">
        <v>220</v>
      </c>
    </row>
    <row r="1983" spans="1:5" ht="14.25">
      <c r="A1983">
        <v>20977</v>
      </c>
      <c r="B1983" t="s">
        <v>14820</v>
      </c>
      <c r="C1983" t="s">
        <v>2017</v>
      </c>
      <c r="D1983" t="s">
        <v>2018</v>
      </c>
      <c r="E1983" s="297">
        <v>262.3</v>
      </c>
    </row>
    <row r="1984" spans="1:5" ht="14.25">
      <c r="A1984">
        <v>3073</v>
      </c>
      <c r="B1984" t="s">
        <v>14821</v>
      </c>
      <c r="C1984" t="s">
        <v>2017</v>
      </c>
      <c r="D1984" t="s">
        <v>2020</v>
      </c>
      <c r="E1984" s="297">
        <v>163.63</v>
      </c>
    </row>
    <row r="1985" spans="1:5" ht="14.25">
      <c r="A1985">
        <v>3074</v>
      </c>
      <c r="B1985" t="s">
        <v>14822</v>
      </c>
      <c r="C1985" t="s">
        <v>2017</v>
      </c>
      <c r="D1985" t="s">
        <v>2020</v>
      </c>
      <c r="E1985" s="297">
        <v>103.3</v>
      </c>
    </row>
    <row r="1986" spans="1:5" ht="14.25">
      <c r="A1986">
        <v>3076</v>
      </c>
      <c r="B1986" t="s">
        <v>14823</v>
      </c>
      <c r="C1986" t="s">
        <v>2017</v>
      </c>
      <c r="D1986" t="s">
        <v>2020</v>
      </c>
      <c r="E1986" s="297">
        <v>134.52000000000001</v>
      </c>
    </row>
    <row r="1987" spans="1:5" ht="14.25">
      <c r="A1987">
        <v>3075</v>
      </c>
      <c r="B1987" t="s">
        <v>14824</v>
      </c>
      <c r="C1987" t="s">
        <v>2017</v>
      </c>
      <c r="D1987" t="s">
        <v>2020</v>
      </c>
      <c r="E1987" s="297">
        <v>85.01</v>
      </c>
    </row>
    <row r="1988" spans="1:5" ht="14.25">
      <c r="A1988">
        <v>10781</v>
      </c>
      <c r="B1988" t="s">
        <v>14825</v>
      </c>
      <c r="C1988" t="s">
        <v>2017</v>
      </c>
      <c r="D1988" t="s">
        <v>2020</v>
      </c>
      <c r="E1988" s="297">
        <v>11.53</v>
      </c>
    </row>
    <row r="1989" spans="1:5" ht="14.25">
      <c r="A1989">
        <v>43612</v>
      </c>
      <c r="B1989" t="s">
        <v>14826</v>
      </c>
      <c r="C1989" t="s">
        <v>2032</v>
      </c>
      <c r="D1989" t="s">
        <v>2018</v>
      </c>
      <c r="E1989" s="297">
        <v>81.569999999999993</v>
      </c>
    </row>
    <row r="1990" spans="1:5" ht="14.25">
      <c r="A1990">
        <v>43613</v>
      </c>
      <c r="B1990" t="s">
        <v>14827</v>
      </c>
      <c r="C1990" t="s">
        <v>2032</v>
      </c>
      <c r="D1990" t="s">
        <v>2018</v>
      </c>
      <c r="E1990" s="297">
        <v>67.53</v>
      </c>
    </row>
    <row r="1991" spans="1:5" ht="14.25">
      <c r="A1991">
        <v>11480</v>
      </c>
      <c r="B1991" t="s">
        <v>14828</v>
      </c>
      <c r="C1991" t="s">
        <v>2032</v>
      </c>
      <c r="D1991" t="s">
        <v>2018</v>
      </c>
      <c r="E1991" s="297">
        <v>103.63</v>
      </c>
    </row>
    <row r="1992" spans="1:5" ht="14.25">
      <c r="A1992">
        <v>11469</v>
      </c>
      <c r="B1992" t="s">
        <v>14829</v>
      </c>
      <c r="C1992" t="s">
        <v>2017</v>
      </c>
      <c r="D1992" t="s">
        <v>2018</v>
      </c>
      <c r="E1992" s="297">
        <v>11.06</v>
      </c>
    </row>
    <row r="1993" spans="1:5" ht="14.25">
      <c r="A1993">
        <v>11468</v>
      </c>
      <c r="B1993" t="s">
        <v>14830</v>
      </c>
      <c r="C1993" t="s">
        <v>2017</v>
      </c>
      <c r="D1993" t="s">
        <v>2018</v>
      </c>
      <c r="E1993" s="297">
        <v>11.07</v>
      </c>
    </row>
    <row r="1994" spans="1:5" ht="14.25">
      <c r="A1994">
        <v>11484</v>
      </c>
      <c r="B1994" t="s">
        <v>14831</v>
      </c>
      <c r="C1994" t="s">
        <v>2017</v>
      </c>
      <c r="D1994" t="s">
        <v>2018</v>
      </c>
      <c r="E1994" s="297">
        <v>48.62</v>
      </c>
    </row>
    <row r="1995" spans="1:5" ht="14.25">
      <c r="A1995">
        <v>38155</v>
      </c>
      <c r="B1995" t="s">
        <v>14832</v>
      </c>
      <c r="C1995" t="s">
        <v>2017</v>
      </c>
      <c r="D1995" t="s">
        <v>2018</v>
      </c>
      <c r="E1995" s="297">
        <v>75.48</v>
      </c>
    </row>
    <row r="1996" spans="1:5" ht="14.25">
      <c r="A1996">
        <v>11467</v>
      </c>
      <c r="B1996" t="s">
        <v>14833</v>
      </c>
      <c r="C1996" t="s">
        <v>2017</v>
      </c>
      <c r="D1996" t="s">
        <v>2018</v>
      </c>
      <c r="E1996" s="297">
        <v>17.25</v>
      </c>
    </row>
    <row r="1997" spans="1:5" ht="14.25">
      <c r="A1997">
        <v>38153</v>
      </c>
      <c r="B1997" t="s">
        <v>14834</v>
      </c>
      <c r="C1997" t="s">
        <v>2032</v>
      </c>
      <c r="D1997" t="s">
        <v>2018</v>
      </c>
      <c r="E1997" s="297">
        <v>44.06</v>
      </c>
    </row>
    <row r="1998" spans="1:5" ht="14.25">
      <c r="A1998">
        <v>43607</v>
      </c>
      <c r="B1998" t="s">
        <v>14835</v>
      </c>
      <c r="C1998" t="s">
        <v>2032</v>
      </c>
      <c r="D1998" t="s">
        <v>2018</v>
      </c>
      <c r="E1998" s="297">
        <v>83.33</v>
      </c>
    </row>
    <row r="1999" spans="1:5" ht="14.25">
      <c r="A1999">
        <v>3080</v>
      </c>
      <c r="B1999" t="s">
        <v>14836</v>
      </c>
      <c r="C1999" t="s">
        <v>2032</v>
      </c>
      <c r="D1999" t="s">
        <v>2022</v>
      </c>
      <c r="E1999" s="297">
        <v>56.03</v>
      </c>
    </row>
    <row r="2000" spans="1:5" ht="14.25">
      <c r="A2000">
        <v>3081</v>
      </c>
      <c r="B2000" t="s">
        <v>14837</v>
      </c>
      <c r="C2000" t="s">
        <v>2032</v>
      </c>
      <c r="D2000" t="s">
        <v>2018</v>
      </c>
      <c r="E2000" s="297">
        <v>110.85</v>
      </c>
    </row>
    <row r="2001" spans="1:5" ht="14.25">
      <c r="A2001">
        <v>3090</v>
      </c>
      <c r="B2001" t="s">
        <v>14838</v>
      </c>
      <c r="C2001" t="s">
        <v>2032</v>
      </c>
      <c r="D2001" t="s">
        <v>2018</v>
      </c>
      <c r="E2001" s="297">
        <v>50.01</v>
      </c>
    </row>
    <row r="2002" spans="1:5" ht="14.25">
      <c r="A2002">
        <v>43611</v>
      </c>
      <c r="B2002" t="s">
        <v>14839</v>
      </c>
      <c r="C2002" t="s">
        <v>2032</v>
      </c>
      <c r="D2002" t="s">
        <v>2018</v>
      </c>
      <c r="E2002" s="297">
        <v>82.98</v>
      </c>
    </row>
    <row r="2003" spans="1:5" ht="14.25">
      <c r="A2003">
        <v>3103</v>
      </c>
      <c r="B2003" t="s">
        <v>14840</v>
      </c>
      <c r="C2003" t="s">
        <v>2017</v>
      </c>
      <c r="D2003" t="s">
        <v>2018</v>
      </c>
      <c r="E2003" s="297">
        <v>41.46</v>
      </c>
    </row>
    <row r="2004" spans="1:5" ht="14.25">
      <c r="A2004">
        <v>3097</v>
      </c>
      <c r="B2004" t="s">
        <v>14841</v>
      </c>
      <c r="C2004" t="s">
        <v>2032</v>
      </c>
      <c r="D2004" t="s">
        <v>2018</v>
      </c>
      <c r="E2004" s="297">
        <v>62.73</v>
      </c>
    </row>
    <row r="2005" spans="1:5" ht="14.25">
      <c r="A2005">
        <v>3099</v>
      </c>
      <c r="B2005" t="s">
        <v>14842</v>
      </c>
      <c r="C2005" t="s">
        <v>2032</v>
      </c>
      <c r="D2005" t="s">
        <v>2018</v>
      </c>
      <c r="E2005" s="297">
        <v>100.45</v>
      </c>
    </row>
    <row r="2006" spans="1:5" ht="14.25">
      <c r="A2006">
        <v>38151</v>
      </c>
      <c r="B2006" t="s">
        <v>14843</v>
      </c>
      <c r="C2006" t="s">
        <v>2032</v>
      </c>
      <c r="D2006" t="s">
        <v>2018</v>
      </c>
      <c r="E2006" s="297">
        <v>72.819999999999993</v>
      </c>
    </row>
    <row r="2007" spans="1:5" ht="14.25">
      <c r="A2007">
        <v>38152</v>
      </c>
      <c r="B2007" t="s">
        <v>14844</v>
      </c>
      <c r="C2007" t="s">
        <v>2032</v>
      </c>
      <c r="D2007" t="s">
        <v>2018</v>
      </c>
      <c r="E2007" s="297">
        <v>117.47</v>
      </c>
    </row>
    <row r="2008" spans="1:5" ht="14.25">
      <c r="A2008">
        <v>43610</v>
      </c>
      <c r="B2008" t="s">
        <v>14845</v>
      </c>
      <c r="C2008" t="s">
        <v>2032</v>
      </c>
      <c r="D2008" t="s">
        <v>2018</v>
      </c>
      <c r="E2008" s="297">
        <v>62.24</v>
      </c>
    </row>
    <row r="2009" spans="1:5" ht="14.25">
      <c r="A2009">
        <v>3093</v>
      </c>
      <c r="B2009" t="s">
        <v>14846</v>
      </c>
      <c r="C2009" t="s">
        <v>2032</v>
      </c>
      <c r="D2009" t="s">
        <v>2018</v>
      </c>
      <c r="E2009" s="297">
        <v>100.45</v>
      </c>
    </row>
    <row r="2010" spans="1:5" ht="14.25">
      <c r="A2010">
        <v>38165</v>
      </c>
      <c r="B2010" t="s">
        <v>14847</v>
      </c>
      <c r="C2010" t="s">
        <v>2032</v>
      </c>
      <c r="D2010" t="s">
        <v>2018</v>
      </c>
      <c r="E2010" s="297">
        <v>67.180000000000007</v>
      </c>
    </row>
    <row r="2011" spans="1:5" ht="14.25">
      <c r="A2011">
        <v>38177</v>
      </c>
      <c r="B2011" t="s">
        <v>14848</v>
      </c>
      <c r="C2011" t="s">
        <v>2017</v>
      </c>
      <c r="D2011" t="s">
        <v>2018</v>
      </c>
      <c r="E2011" s="297">
        <v>19.96</v>
      </c>
    </row>
    <row r="2012" spans="1:5" ht="14.25">
      <c r="A2012">
        <v>11458</v>
      </c>
      <c r="B2012" t="s">
        <v>14849</v>
      </c>
      <c r="C2012" t="s">
        <v>2017</v>
      </c>
      <c r="D2012" t="s">
        <v>2018</v>
      </c>
      <c r="E2012" s="297">
        <v>23.83</v>
      </c>
    </row>
    <row r="2013" spans="1:5" ht="14.25">
      <c r="A2013">
        <v>3108</v>
      </c>
      <c r="B2013" t="s">
        <v>14850</v>
      </c>
      <c r="C2013" t="s">
        <v>2017</v>
      </c>
      <c r="D2013" t="s">
        <v>2018</v>
      </c>
      <c r="E2013" s="297">
        <v>101.31</v>
      </c>
    </row>
    <row r="2014" spans="1:5" ht="14.25">
      <c r="A2014">
        <v>3105</v>
      </c>
      <c r="B2014" t="s">
        <v>14851</v>
      </c>
      <c r="C2014" t="s">
        <v>2017</v>
      </c>
      <c r="D2014" t="s">
        <v>2018</v>
      </c>
      <c r="E2014" s="297">
        <v>132.5</v>
      </c>
    </row>
    <row r="2015" spans="1:5" ht="14.25">
      <c r="A2015">
        <v>38178</v>
      </c>
      <c r="B2015" t="s">
        <v>14852</v>
      </c>
      <c r="C2015" t="s">
        <v>2017</v>
      </c>
      <c r="D2015" t="s">
        <v>2018</v>
      </c>
      <c r="E2015" s="297">
        <v>21.96</v>
      </c>
    </row>
    <row r="2016" spans="1:5" ht="14.25">
      <c r="A2016">
        <v>43575</v>
      </c>
      <c r="B2016" t="s">
        <v>14853</v>
      </c>
      <c r="C2016" t="s">
        <v>2017</v>
      </c>
      <c r="D2016" t="s">
        <v>2018</v>
      </c>
      <c r="E2016" s="297">
        <v>47.59</v>
      </c>
    </row>
    <row r="2017" spans="1:5" ht="14.25">
      <c r="A2017">
        <v>43577</v>
      </c>
      <c r="B2017" t="s">
        <v>14854</v>
      </c>
      <c r="C2017" t="s">
        <v>2017</v>
      </c>
      <c r="D2017" t="s">
        <v>2018</v>
      </c>
      <c r="E2017" s="297">
        <v>82.73</v>
      </c>
    </row>
    <row r="2018" spans="1:5" ht="14.25">
      <c r="A2018">
        <v>43458</v>
      </c>
      <c r="B2018" t="s">
        <v>14855</v>
      </c>
      <c r="C2018" t="s">
        <v>2021</v>
      </c>
      <c r="D2018" t="s">
        <v>2022</v>
      </c>
      <c r="E2018" s="297">
        <v>0.06</v>
      </c>
    </row>
    <row r="2019" spans="1:5" ht="14.25">
      <c r="A2019">
        <v>43470</v>
      </c>
      <c r="B2019" t="s">
        <v>14856</v>
      </c>
      <c r="C2019" t="s">
        <v>2027</v>
      </c>
      <c r="D2019" t="s">
        <v>2022</v>
      </c>
      <c r="E2019" s="297">
        <v>10.6</v>
      </c>
    </row>
    <row r="2020" spans="1:5" ht="14.25">
      <c r="A2020">
        <v>43459</v>
      </c>
      <c r="B2020" t="s">
        <v>14857</v>
      </c>
      <c r="C2020" t="s">
        <v>2021</v>
      </c>
      <c r="D2020" t="s">
        <v>2022</v>
      </c>
      <c r="E2020" s="297">
        <v>0.49</v>
      </c>
    </row>
    <row r="2021" spans="1:5" ht="14.25">
      <c r="A2021">
        <v>43471</v>
      </c>
      <c r="B2021" t="s">
        <v>14858</v>
      </c>
      <c r="C2021" t="s">
        <v>2027</v>
      </c>
      <c r="D2021" t="s">
        <v>2022</v>
      </c>
      <c r="E2021" s="297">
        <v>92.9</v>
      </c>
    </row>
    <row r="2022" spans="1:5" ht="14.25">
      <c r="A2022">
        <v>43460</v>
      </c>
      <c r="B2022" t="s">
        <v>14859</v>
      </c>
      <c r="C2022" t="s">
        <v>2021</v>
      </c>
      <c r="D2022" t="s">
        <v>2022</v>
      </c>
      <c r="E2022" s="297">
        <v>0.86</v>
      </c>
    </row>
    <row r="2023" spans="1:5" ht="14.25">
      <c r="A2023">
        <v>43472</v>
      </c>
      <c r="B2023" t="s">
        <v>14860</v>
      </c>
      <c r="C2023" t="s">
        <v>2027</v>
      </c>
      <c r="D2023" t="s">
        <v>2022</v>
      </c>
      <c r="E2023" s="297">
        <v>161.79</v>
      </c>
    </row>
    <row r="2024" spans="1:5" ht="14.25">
      <c r="A2024">
        <v>43461</v>
      </c>
      <c r="B2024" t="s">
        <v>14861</v>
      </c>
      <c r="C2024" t="s">
        <v>2021</v>
      </c>
      <c r="D2024" t="s">
        <v>2022</v>
      </c>
      <c r="E2024" s="297">
        <v>0.32</v>
      </c>
    </row>
    <row r="2025" spans="1:5" ht="14.25">
      <c r="A2025">
        <v>43473</v>
      </c>
      <c r="B2025" t="s">
        <v>14862</v>
      </c>
      <c r="C2025" t="s">
        <v>2027</v>
      </c>
      <c r="D2025" t="s">
        <v>2022</v>
      </c>
      <c r="E2025" s="297">
        <v>60.76</v>
      </c>
    </row>
    <row r="2026" spans="1:5" ht="14.25">
      <c r="A2026">
        <v>43463</v>
      </c>
      <c r="B2026" t="s">
        <v>14863</v>
      </c>
      <c r="C2026" t="s">
        <v>2021</v>
      </c>
      <c r="D2026" t="s">
        <v>2022</v>
      </c>
      <c r="E2026" s="297">
        <v>0.11</v>
      </c>
    </row>
    <row r="2027" spans="1:5" ht="14.25">
      <c r="A2027">
        <v>43475</v>
      </c>
      <c r="B2027" t="s">
        <v>14864</v>
      </c>
      <c r="C2027" t="s">
        <v>2027</v>
      </c>
      <c r="D2027" t="s">
        <v>2022</v>
      </c>
      <c r="E2027" s="297">
        <v>21.49</v>
      </c>
    </row>
    <row r="2028" spans="1:5" ht="14.25">
      <c r="A2028">
        <v>43462</v>
      </c>
      <c r="B2028" t="s">
        <v>14865</v>
      </c>
      <c r="C2028" t="s">
        <v>2021</v>
      </c>
      <c r="D2028" t="s">
        <v>2022</v>
      </c>
      <c r="E2028" s="297">
        <v>0.01</v>
      </c>
    </row>
    <row r="2029" spans="1:5" ht="14.25">
      <c r="A2029">
        <v>43474</v>
      </c>
      <c r="B2029" t="s">
        <v>14866</v>
      </c>
      <c r="C2029" t="s">
        <v>2027</v>
      </c>
      <c r="D2029" t="s">
        <v>2022</v>
      </c>
      <c r="E2029" s="297">
        <v>2.54</v>
      </c>
    </row>
    <row r="2030" spans="1:5" ht="14.25">
      <c r="A2030">
        <v>43464</v>
      </c>
      <c r="B2030" t="s">
        <v>14867</v>
      </c>
      <c r="C2030" t="s">
        <v>2021</v>
      </c>
      <c r="D2030" t="s">
        <v>2022</v>
      </c>
      <c r="E2030" s="297">
        <v>0.01</v>
      </c>
    </row>
    <row r="2031" spans="1:5" ht="14.25">
      <c r="A2031">
        <v>43476</v>
      </c>
      <c r="B2031" t="s">
        <v>14868</v>
      </c>
      <c r="C2031" t="s">
        <v>2027</v>
      </c>
      <c r="D2031" t="s">
        <v>2022</v>
      </c>
      <c r="E2031" s="297">
        <v>0.01</v>
      </c>
    </row>
    <row r="2032" spans="1:5" ht="14.25">
      <c r="A2032">
        <v>43465</v>
      </c>
      <c r="B2032" t="s">
        <v>14869</v>
      </c>
      <c r="C2032" t="s">
        <v>2021</v>
      </c>
      <c r="D2032" t="s">
        <v>2022</v>
      </c>
      <c r="E2032" s="297">
        <v>0.84</v>
      </c>
    </row>
    <row r="2033" spans="1:5" ht="14.25">
      <c r="A2033">
        <v>43477</v>
      </c>
      <c r="B2033" t="s">
        <v>14870</v>
      </c>
      <c r="C2033" t="s">
        <v>2027</v>
      </c>
      <c r="D2033" t="s">
        <v>2022</v>
      </c>
      <c r="E2033" s="297">
        <v>158.88</v>
      </c>
    </row>
    <row r="2034" spans="1:5" ht="14.25">
      <c r="A2034">
        <v>43466</v>
      </c>
      <c r="B2034" t="s">
        <v>14871</v>
      </c>
      <c r="C2034" t="s">
        <v>2021</v>
      </c>
      <c r="D2034" t="s">
        <v>2022</v>
      </c>
      <c r="E2034" s="297">
        <v>1.68</v>
      </c>
    </row>
    <row r="2035" spans="1:5" ht="14.25">
      <c r="A2035">
        <v>43478</v>
      </c>
      <c r="B2035" t="s">
        <v>14872</v>
      </c>
      <c r="C2035" t="s">
        <v>2027</v>
      </c>
      <c r="D2035" t="s">
        <v>2022</v>
      </c>
      <c r="E2035" s="297">
        <v>315.88</v>
      </c>
    </row>
    <row r="2036" spans="1:5" ht="14.25">
      <c r="A2036">
        <v>43467</v>
      </c>
      <c r="B2036" t="s">
        <v>14873</v>
      </c>
      <c r="C2036" t="s">
        <v>2021</v>
      </c>
      <c r="D2036" t="s">
        <v>2022</v>
      </c>
      <c r="E2036" s="297">
        <v>0.59</v>
      </c>
    </row>
    <row r="2037" spans="1:5" ht="14.25">
      <c r="A2037">
        <v>43479</v>
      </c>
      <c r="B2037" t="s">
        <v>14874</v>
      </c>
      <c r="C2037" t="s">
        <v>2027</v>
      </c>
      <c r="D2037" t="s">
        <v>2022</v>
      </c>
      <c r="E2037" s="297">
        <v>110.64</v>
      </c>
    </row>
    <row r="2038" spans="1:5" ht="14.25">
      <c r="A2038">
        <v>43468</v>
      </c>
      <c r="B2038" t="s">
        <v>14875</v>
      </c>
      <c r="C2038" t="s">
        <v>2021</v>
      </c>
      <c r="D2038" t="s">
        <v>2022</v>
      </c>
      <c r="E2038" s="297">
        <v>1.17</v>
      </c>
    </row>
    <row r="2039" spans="1:5" ht="14.25">
      <c r="A2039">
        <v>43480</v>
      </c>
      <c r="B2039" t="s">
        <v>14876</v>
      </c>
      <c r="C2039" t="s">
        <v>2027</v>
      </c>
      <c r="D2039" t="s">
        <v>2022</v>
      </c>
      <c r="E2039" s="297">
        <v>220.75</v>
      </c>
    </row>
    <row r="2040" spans="1:5" ht="14.25">
      <c r="A2040">
        <v>43469</v>
      </c>
      <c r="B2040" t="s">
        <v>14877</v>
      </c>
      <c r="C2040" t="s">
        <v>2021</v>
      </c>
      <c r="D2040" t="s">
        <v>2022</v>
      </c>
      <c r="E2040" s="297">
        <v>0.08</v>
      </c>
    </row>
    <row r="2041" spans="1:5" ht="14.25">
      <c r="A2041">
        <v>43481</v>
      </c>
      <c r="B2041" t="s">
        <v>14878</v>
      </c>
      <c r="C2041" t="s">
        <v>2027</v>
      </c>
      <c r="D2041" t="s">
        <v>2022</v>
      </c>
      <c r="E2041" s="297">
        <v>15.18</v>
      </c>
    </row>
    <row r="2042" spans="1:5" ht="14.25">
      <c r="A2042">
        <v>3119</v>
      </c>
      <c r="B2042" t="s">
        <v>14879</v>
      </c>
      <c r="C2042" t="s">
        <v>2017</v>
      </c>
      <c r="D2042" t="s">
        <v>2018</v>
      </c>
      <c r="E2042" s="297">
        <v>2.58</v>
      </c>
    </row>
    <row r="2043" spans="1:5" ht="14.25">
      <c r="A2043">
        <v>3122</v>
      </c>
      <c r="B2043" t="s">
        <v>14880</v>
      </c>
      <c r="C2043" t="s">
        <v>2017</v>
      </c>
      <c r="D2043" t="s">
        <v>2018</v>
      </c>
      <c r="E2043" s="297">
        <v>5.25</v>
      </c>
    </row>
    <row r="2044" spans="1:5" ht="14.25">
      <c r="A2044">
        <v>3121</v>
      </c>
      <c r="B2044" t="s">
        <v>14881</v>
      </c>
      <c r="C2044" t="s">
        <v>2017</v>
      </c>
      <c r="D2044" t="s">
        <v>2018</v>
      </c>
      <c r="E2044" s="297">
        <v>5.95</v>
      </c>
    </row>
    <row r="2045" spans="1:5" ht="14.25">
      <c r="A2045">
        <v>3120</v>
      </c>
      <c r="B2045" t="s">
        <v>14882</v>
      </c>
      <c r="C2045" t="s">
        <v>2017</v>
      </c>
      <c r="D2045" t="s">
        <v>2018</v>
      </c>
      <c r="E2045" s="297">
        <v>11.28</v>
      </c>
    </row>
    <row r="2046" spans="1:5" ht="14.25">
      <c r="A2046">
        <v>11455</v>
      </c>
      <c r="B2046" t="s">
        <v>14883</v>
      </c>
      <c r="C2046" t="s">
        <v>2017</v>
      </c>
      <c r="D2046" t="s">
        <v>2018</v>
      </c>
      <c r="E2046" s="297">
        <v>16.309999999999999</v>
      </c>
    </row>
    <row r="2047" spans="1:5" ht="14.25">
      <c r="A2047">
        <v>11456</v>
      </c>
      <c r="B2047" t="s">
        <v>14884</v>
      </c>
      <c r="C2047" t="s">
        <v>2017</v>
      </c>
      <c r="D2047" t="s">
        <v>2018</v>
      </c>
      <c r="E2047" s="297">
        <v>19.5</v>
      </c>
    </row>
    <row r="2048" spans="1:5" ht="14.25">
      <c r="A2048">
        <v>3107</v>
      </c>
      <c r="B2048" t="s">
        <v>14885</v>
      </c>
      <c r="C2048" t="s">
        <v>2017</v>
      </c>
      <c r="D2048" t="s">
        <v>2018</v>
      </c>
      <c r="E2048" s="297">
        <v>8.2200000000000006</v>
      </c>
    </row>
    <row r="2049" spans="1:5" ht="14.25">
      <c r="A2049">
        <v>43583</v>
      </c>
      <c r="B2049" t="s">
        <v>14886</v>
      </c>
      <c r="C2049" t="s">
        <v>2017</v>
      </c>
      <c r="D2049" t="s">
        <v>2018</v>
      </c>
      <c r="E2049" s="297">
        <v>9.2799999999999994</v>
      </c>
    </row>
    <row r="2050" spans="1:5" ht="14.25">
      <c r="A2050">
        <v>43586</v>
      </c>
      <c r="B2050" t="s">
        <v>14887</v>
      </c>
      <c r="C2050" t="s">
        <v>2017</v>
      </c>
      <c r="D2050" t="s">
        <v>2018</v>
      </c>
      <c r="E2050" s="297">
        <v>9.51</v>
      </c>
    </row>
    <row r="2051" spans="1:5" ht="14.25">
      <c r="A2051">
        <v>11461</v>
      </c>
      <c r="B2051" t="s">
        <v>14888</v>
      </c>
      <c r="C2051" t="s">
        <v>2017</v>
      </c>
      <c r="D2051" t="s">
        <v>2018</v>
      </c>
      <c r="E2051" s="297">
        <v>10.36</v>
      </c>
    </row>
    <row r="2052" spans="1:5" ht="14.25">
      <c r="A2052">
        <v>43587</v>
      </c>
      <c r="B2052" t="s">
        <v>14889</v>
      </c>
      <c r="C2052" t="s">
        <v>2017</v>
      </c>
      <c r="D2052" t="s">
        <v>2018</v>
      </c>
      <c r="E2052" s="297">
        <v>11.95</v>
      </c>
    </row>
    <row r="2053" spans="1:5" ht="14.25">
      <c r="A2053">
        <v>3106</v>
      </c>
      <c r="B2053" t="s">
        <v>14890</v>
      </c>
      <c r="C2053" t="s">
        <v>2017</v>
      </c>
      <c r="D2053" t="s">
        <v>2018</v>
      </c>
      <c r="E2053" s="297">
        <v>15.17</v>
      </c>
    </row>
    <row r="2054" spans="1:5" ht="14.25">
      <c r="A2054">
        <v>44539</v>
      </c>
      <c r="B2054" t="s">
        <v>14891</v>
      </c>
      <c r="C2054" t="s">
        <v>2024</v>
      </c>
      <c r="D2054" t="s">
        <v>2018</v>
      </c>
      <c r="E2054" s="297">
        <v>2.14</v>
      </c>
    </row>
    <row r="2055" spans="1:5" ht="14.25">
      <c r="A2055">
        <v>3123</v>
      </c>
      <c r="B2055" t="s">
        <v>14892</v>
      </c>
      <c r="C2055" t="s">
        <v>2024</v>
      </c>
      <c r="D2055" t="s">
        <v>2022</v>
      </c>
      <c r="E2055" s="297">
        <v>2</v>
      </c>
    </row>
    <row r="2056" spans="1:5" ht="14.25">
      <c r="A2056">
        <v>38125</v>
      </c>
      <c r="B2056" t="s">
        <v>14893</v>
      </c>
      <c r="C2056" t="s">
        <v>2024</v>
      </c>
      <c r="D2056" t="s">
        <v>2018</v>
      </c>
      <c r="E2056" s="297">
        <v>1.4</v>
      </c>
    </row>
    <row r="2057" spans="1:5" ht="14.25">
      <c r="A2057">
        <v>39014</v>
      </c>
      <c r="B2057" t="s">
        <v>14894</v>
      </c>
      <c r="C2057" t="s">
        <v>2024</v>
      </c>
      <c r="D2057" t="s">
        <v>2020</v>
      </c>
      <c r="E2057" s="297">
        <v>10.16</v>
      </c>
    </row>
    <row r="2058" spans="1:5" ht="14.25">
      <c r="A2058">
        <v>39365</v>
      </c>
      <c r="B2058" t="s">
        <v>14895</v>
      </c>
      <c r="C2058" t="s">
        <v>2017</v>
      </c>
      <c r="D2058" t="s">
        <v>2018</v>
      </c>
      <c r="E2058" s="371">
        <v>2011.19</v>
      </c>
    </row>
    <row r="2059" spans="1:5" ht="14.25">
      <c r="A2059">
        <v>39366</v>
      </c>
      <c r="B2059" t="s">
        <v>14896</v>
      </c>
      <c r="C2059" t="s">
        <v>2017</v>
      </c>
      <c r="D2059" t="s">
        <v>2018</v>
      </c>
      <c r="E2059" s="371">
        <v>3051.3</v>
      </c>
    </row>
    <row r="2060" spans="1:5" ht="14.25">
      <c r="A2060">
        <v>39367</v>
      </c>
      <c r="B2060" t="s">
        <v>14897</v>
      </c>
      <c r="C2060" t="s">
        <v>2017</v>
      </c>
      <c r="D2060" t="s">
        <v>2018</v>
      </c>
      <c r="E2060" s="371">
        <v>5228.21</v>
      </c>
    </row>
    <row r="2061" spans="1:5" ht="14.25">
      <c r="A2061">
        <v>37394</v>
      </c>
      <c r="B2061" t="s">
        <v>14898</v>
      </c>
      <c r="C2061" t="s">
        <v>2034</v>
      </c>
      <c r="D2061" t="s">
        <v>2020</v>
      </c>
      <c r="E2061" s="297">
        <v>40.79</v>
      </c>
    </row>
    <row r="2062" spans="1:5" ht="14.25">
      <c r="A2062">
        <v>14146</v>
      </c>
      <c r="B2062" t="s">
        <v>14899</v>
      </c>
      <c r="C2062" t="s">
        <v>2034</v>
      </c>
      <c r="D2062" t="s">
        <v>2020</v>
      </c>
      <c r="E2062" s="297">
        <v>65.599999999999994</v>
      </c>
    </row>
    <row r="2063" spans="1:5" ht="14.25">
      <c r="A2063">
        <v>938</v>
      </c>
      <c r="B2063" t="s">
        <v>14900</v>
      </c>
      <c r="C2063" t="s">
        <v>2023</v>
      </c>
      <c r="D2063" t="s">
        <v>2018</v>
      </c>
      <c r="E2063" s="297">
        <v>1.37</v>
      </c>
    </row>
    <row r="2064" spans="1:5" ht="14.25">
      <c r="A2064">
        <v>937</v>
      </c>
      <c r="B2064" t="s">
        <v>14901</v>
      </c>
      <c r="C2064" t="s">
        <v>2023</v>
      </c>
      <c r="D2064" t="s">
        <v>2018</v>
      </c>
      <c r="E2064" s="297">
        <v>8.01</v>
      </c>
    </row>
    <row r="2065" spans="1:5" ht="14.25">
      <c r="A2065">
        <v>939</v>
      </c>
      <c r="B2065" t="s">
        <v>14902</v>
      </c>
      <c r="C2065" t="s">
        <v>2023</v>
      </c>
      <c r="D2065" t="s">
        <v>2018</v>
      </c>
      <c r="E2065" s="297">
        <v>2.2200000000000002</v>
      </c>
    </row>
    <row r="2066" spans="1:5" ht="14.25">
      <c r="A2066">
        <v>944</v>
      </c>
      <c r="B2066" t="s">
        <v>14903</v>
      </c>
      <c r="C2066" t="s">
        <v>2023</v>
      </c>
      <c r="D2066" t="s">
        <v>2018</v>
      </c>
      <c r="E2066" s="297">
        <v>3.51</v>
      </c>
    </row>
    <row r="2067" spans="1:5" ht="14.25">
      <c r="A2067">
        <v>940</v>
      </c>
      <c r="B2067" t="s">
        <v>14904</v>
      </c>
      <c r="C2067" t="s">
        <v>2023</v>
      </c>
      <c r="D2067" t="s">
        <v>2018</v>
      </c>
      <c r="E2067" s="297">
        <v>5.07</v>
      </c>
    </row>
    <row r="2068" spans="1:5" ht="14.25">
      <c r="A2068">
        <v>44397</v>
      </c>
      <c r="B2068" t="s">
        <v>14905</v>
      </c>
      <c r="C2068" t="s">
        <v>2023</v>
      </c>
      <c r="D2068" t="s">
        <v>2018</v>
      </c>
      <c r="E2068" s="297">
        <v>4.38</v>
      </c>
    </row>
    <row r="2069" spans="1:5" ht="14.25">
      <c r="A2069">
        <v>406</v>
      </c>
      <c r="B2069" t="s">
        <v>14906</v>
      </c>
      <c r="C2069" t="s">
        <v>2017</v>
      </c>
      <c r="D2069" t="s">
        <v>2018</v>
      </c>
      <c r="E2069" s="297">
        <v>93.03</v>
      </c>
    </row>
    <row r="2070" spans="1:5" ht="14.25">
      <c r="A2070">
        <v>42529</v>
      </c>
      <c r="B2070" t="s">
        <v>14907</v>
      </c>
      <c r="C2070" t="s">
        <v>2023</v>
      </c>
      <c r="D2070" t="s">
        <v>2018</v>
      </c>
      <c r="E2070" s="297">
        <v>1</v>
      </c>
    </row>
    <row r="2071" spans="1:5" ht="14.25">
      <c r="A2071">
        <v>39634</v>
      </c>
      <c r="B2071" t="s">
        <v>14908</v>
      </c>
      <c r="C2071" t="s">
        <v>2023</v>
      </c>
      <c r="D2071" t="s">
        <v>2018</v>
      </c>
      <c r="E2071" s="297">
        <v>5.55</v>
      </c>
    </row>
    <row r="2072" spans="1:5" ht="14.25">
      <c r="A2072">
        <v>39701</v>
      </c>
      <c r="B2072" t="s">
        <v>14909</v>
      </c>
      <c r="C2072" t="s">
        <v>2017</v>
      </c>
      <c r="D2072" t="s">
        <v>2018</v>
      </c>
      <c r="E2072" s="297">
        <v>118.7</v>
      </c>
    </row>
    <row r="2073" spans="1:5" ht="14.25">
      <c r="A2073">
        <v>12815</v>
      </c>
      <c r="B2073" t="s">
        <v>14910</v>
      </c>
      <c r="C2073" t="s">
        <v>2017</v>
      </c>
      <c r="D2073" t="s">
        <v>2018</v>
      </c>
      <c r="E2073" s="297">
        <v>10.15</v>
      </c>
    </row>
    <row r="2074" spans="1:5" ht="14.25">
      <c r="A2074">
        <v>39431</v>
      </c>
      <c r="B2074" t="s">
        <v>14911</v>
      </c>
      <c r="C2074" t="s">
        <v>2023</v>
      </c>
      <c r="D2074" t="s">
        <v>2018</v>
      </c>
      <c r="E2074" s="297">
        <v>0.33</v>
      </c>
    </row>
    <row r="2075" spans="1:5" ht="14.25">
      <c r="A2075">
        <v>39432</v>
      </c>
      <c r="B2075" t="s">
        <v>14912</v>
      </c>
      <c r="C2075" t="s">
        <v>2023</v>
      </c>
      <c r="D2075" t="s">
        <v>2018</v>
      </c>
      <c r="E2075" s="297">
        <v>2.97</v>
      </c>
    </row>
    <row r="2076" spans="1:5" ht="14.25">
      <c r="A2076">
        <v>20111</v>
      </c>
      <c r="B2076" t="s">
        <v>14913</v>
      </c>
      <c r="C2076" t="s">
        <v>2017</v>
      </c>
      <c r="D2076" t="s">
        <v>2022</v>
      </c>
      <c r="E2076" s="297">
        <v>11.4</v>
      </c>
    </row>
    <row r="2077" spans="1:5" ht="14.25">
      <c r="A2077">
        <v>21127</v>
      </c>
      <c r="B2077" t="s">
        <v>14914</v>
      </c>
      <c r="C2077" t="s">
        <v>2017</v>
      </c>
      <c r="D2077" t="s">
        <v>2018</v>
      </c>
      <c r="E2077" s="297">
        <v>4.3099999999999996</v>
      </c>
    </row>
    <row r="2078" spans="1:5" ht="14.25">
      <c r="A2078">
        <v>404</v>
      </c>
      <c r="B2078" t="s">
        <v>14915</v>
      </c>
      <c r="C2078" t="s">
        <v>2023</v>
      </c>
      <c r="D2078" t="s">
        <v>2018</v>
      </c>
      <c r="E2078" s="297">
        <v>1.55</v>
      </c>
    </row>
    <row r="2079" spans="1:5" ht="14.25">
      <c r="A2079">
        <v>14151</v>
      </c>
      <c r="B2079" t="s">
        <v>14916</v>
      </c>
      <c r="C2079" t="s">
        <v>2017</v>
      </c>
      <c r="D2079" t="s">
        <v>2020</v>
      </c>
      <c r="E2079" s="297">
        <v>47.15</v>
      </c>
    </row>
    <row r="2080" spans="1:5" ht="14.25">
      <c r="A2080">
        <v>14153</v>
      </c>
      <c r="B2080" t="s">
        <v>14917</v>
      </c>
      <c r="C2080" t="s">
        <v>2017</v>
      </c>
      <c r="D2080" t="s">
        <v>2020</v>
      </c>
      <c r="E2080" s="297">
        <v>53.3</v>
      </c>
    </row>
    <row r="2081" spans="1:5" ht="14.25">
      <c r="A2081">
        <v>14152</v>
      </c>
      <c r="B2081" t="s">
        <v>14918</v>
      </c>
      <c r="C2081" t="s">
        <v>2017</v>
      </c>
      <c r="D2081" t="s">
        <v>2020</v>
      </c>
      <c r="E2081" s="297">
        <v>40.909999999999997</v>
      </c>
    </row>
    <row r="2082" spans="1:5" ht="14.25">
      <c r="A2082">
        <v>14154</v>
      </c>
      <c r="B2082" t="s">
        <v>14919</v>
      </c>
      <c r="C2082" t="s">
        <v>2017</v>
      </c>
      <c r="D2082" t="s">
        <v>2020</v>
      </c>
      <c r="E2082" s="297">
        <v>143.21</v>
      </c>
    </row>
    <row r="2083" spans="1:5" ht="14.25">
      <c r="A2083">
        <v>3146</v>
      </c>
      <c r="B2083" t="s">
        <v>14920</v>
      </c>
      <c r="C2083" t="s">
        <v>2017</v>
      </c>
      <c r="D2083" t="s">
        <v>2022</v>
      </c>
      <c r="E2083" s="297">
        <v>2.85</v>
      </c>
    </row>
    <row r="2084" spans="1:5" ht="14.25">
      <c r="A2084">
        <v>3143</v>
      </c>
      <c r="B2084" t="s">
        <v>14921</v>
      </c>
      <c r="C2084" t="s">
        <v>2017</v>
      </c>
      <c r="D2084" t="s">
        <v>2018</v>
      </c>
      <c r="E2084" s="297">
        <v>6.48</v>
      </c>
    </row>
    <row r="2085" spans="1:5" ht="14.25">
      <c r="A2085">
        <v>3148</v>
      </c>
      <c r="B2085" t="s">
        <v>14922</v>
      </c>
      <c r="C2085" t="s">
        <v>2017</v>
      </c>
      <c r="D2085" t="s">
        <v>2018</v>
      </c>
      <c r="E2085" s="297">
        <v>10.51</v>
      </c>
    </row>
    <row r="2086" spans="1:5" ht="14.25">
      <c r="A2086">
        <v>4310</v>
      </c>
      <c r="B2086" t="s">
        <v>14923</v>
      </c>
      <c r="C2086" t="s">
        <v>2017</v>
      </c>
      <c r="D2086" t="s">
        <v>2018</v>
      </c>
      <c r="E2086" s="297">
        <v>3.85</v>
      </c>
    </row>
    <row r="2087" spans="1:5" ht="14.25">
      <c r="A2087">
        <v>4311</v>
      </c>
      <c r="B2087" t="s">
        <v>14924</v>
      </c>
      <c r="C2087" t="s">
        <v>2017</v>
      </c>
      <c r="D2087" t="s">
        <v>2018</v>
      </c>
      <c r="E2087" s="297">
        <v>2.71</v>
      </c>
    </row>
    <row r="2088" spans="1:5" ht="14.25">
      <c r="A2088">
        <v>4312</v>
      </c>
      <c r="B2088" t="s">
        <v>14925</v>
      </c>
      <c r="C2088" t="s">
        <v>2017</v>
      </c>
      <c r="D2088" t="s">
        <v>2018</v>
      </c>
      <c r="E2088" s="297">
        <v>3.79</v>
      </c>
    </row>
    <row r="2089" spans="1:5" ht="14.25">
      <c r="A2089">
        <v>13261</v>
      </c>
      <c r="B2089" t="s">
        <v>14926</v>
      </c>
      <c r="C2089" t="s">
        <v>2017</v>
      </c>
      <c r="D2089" t="s">
        <v>2018</v>
      </c>
      <c r="E2089" s="297">
        <v>3.08</v>
      </c>
    </row>
    <row r="2090" spans="1:5" ht="14.25">
      <c r="A2090">
        <v>3272</v>
      </c>
      <c r="B2090" t="s">
        <v>14927</v>
      </c>
      <c r="C2090" t="s">
        <v>2017</v>
      </c>
      <c r="D2090" t="s">
        <v>2020</v>
      </c>
      <c r="E2090" s="297">
        <v>59.03</v>
      </c>
    </row>
    <row r="2091" spans="1:5" ht="14.25">
      <c r="A2091">
        <v>3265</v>
      </c>
      <c r="B2091" t="s">
        <v>14928</v>
      </c>
      <c r="C2091" t="s">
        <v>2017</v>
      </c>
      <c r="D2091" t="s">
        <v>2020</v>
      </c>
      <c r="E2091" s="297">
        <v>46.9</v>
      </c>
    </row>
    <row r="2092" spans="1:5" ht="14.25">
      <c r="A2092">
        <v>3262</v>
      </c>
      <c r="B2092" t="s">
        <v>14929</v>
      </c>
      <c r="C2092" t="s">
        <v>2017</v>
      </c>
      <c r="D2092" t="s">
        <v>2020</v>
      </c>
      <c r="E2092" s="297">
        <v>20.53</v>
      </c>
    </row>
    <row r="2093" spans="1:5" ht="14.25">
      <c r="A2093">
        <v>3264</v>
      </c>
      <c r="B2093" t="s">
        <v>14930</v>
      </c>
      <c r="C2093" t="s">
        <v>2017</v>
      </c>
      <c r="D2093" t="s">
        <v>2020</v>
      </c>
      <c r="E2093" s="297">
        <v>33.72</v>
      </c>
    </row>
    <row r="2094" spans="1:5" ht="14.25">
      <c r="A2094">
        <v>3267</v>
      </c>
      <c r="B2094" t="s">
        <v>14931</v>
      </c>
      <c r="C2094" t="s">
        <v>2017</v>
      </c>
      <c r="D2094" t="s">
        <v>2020</v>
      </c>
      <c r="E2094" s="297">
        <v>110.13</v>
      </c>
    </row>
    <row r="2095" spans="1:5" ht="14.25">
      <c r="A2095">
        <v>3266</v>
      </c>
      <c r="B2095" t="s">
        <v>14932</v>
      </c>
      <c r="C2095" t="s">
        <v>2017</v>
      </c>
      <c r="D2095" t="s">
        <v>2020</v>
      </c>
      <c r="E2095" s="297">
        <v>70.069999999999993</v>
      </c>
    </row>
    <row r="2096" spans="1:5" ht="14.25">
      <c r="A2096">
        <v>3263</v>
      </c>
      <c r="B2096" t="s">
        <v>14933</v>
      </c>
      <c r="C2096" t="s">
        <v>2017</v>
      </c>
      <c r="D2096" t="s">
        <v>2020</v>
      </c>
      <c r="E2096" s="297">
        <v>28.04</v>
      </c>
    </row>
    <row r="2097" spans="1:5" ht="14.25">
      <c r="A2097">
        <v>3268</v>
      </c>
      <c r="B2097" t="s">
        <v>14934</v>
      </c>
      <c r="C2097" t="s">
        <v>2017</v>
      </c>
      <c r="D2097" t="s">
        <v>2020</v>
      </c>
      <c r="E2097" s="297">
        <v>148.9</v>
      </c>
    </row>
    <row r="2098" spans="1:5" ht="14.25">
      <c r="A2098">
        <v>3271</v>
      </c>
      <c r="B2098" t="s">
        <v>14935</v>
      </c>
      <c r="C2098" t="s">
        <v>2017</v>
      </c>
      <c r="D2098" t="s">
        <v>2020</v>
      </c>
      <c r="E2098" s="297">
        <v>220.14</v>
      </c>
    </row>
    <row r="2099" spans="1:5" ht="14.25">
      <c r="A2099">
        <v>3270</v>
      </c>
      <c r="B2099" t="s">
        <v>14936</v>
      </c>
      <c r="C2099" t="s">
        <v>2017</v>
      </c>
      <c r="D2099" t="s">
        <v>2020</v>
      </c>
      <c r="E2099" s="297">
        <v>369.85</v>
      </c>
    </row>
    <row r="2100" spans="1:5" ht="14.25">
      <c r="A2100">
        <v>3275</v>
      </c>
      <c r="B2100" t="s">
        <v>14937</v>
      </c>
      <c r="C2100" t="s">
        <v>2019</v>
      </c>
      <c r="D2100" t="s">
        <v>2018</v>
      </c>
      <c r="E2100" s="297">
        <v>109.7</v>
      </c>
    </row>
    <row r="2101" spans="1:5" ht="14.25">
      <c r="A2101">
        <v>39512</v>
      </c>
      <c r="B2101" t="s">
        <v>14938</v>
      </c>
      <c r="C2101" t="s">
        <v>2019</v>
      </c>
      <c r="D2101" t="s">
        <v>2020</v>
      </c>
      <c r="E2101" s="297">
        <v>132.57</v>
      </c>
    </row>
    <row r="2102" spans="1:5" ht="14.25">
      <c r="A2102">
        <v>39511</v>
      </c>
      <c r="B2102" t="s">
        <v>14939</v>
      </c>
      <c r="C2102" t="s">
        <v>2019</v>
      </c>
      <c r="D2102" t="s">
        <v>2020</v>
      </c>
      <c r="E2102" s="297">
        <v>144.6</v>
      </c>
    </row>
    <row r="2103" spans="1:5" ht="14.25">
      <c r="A2103">
        <v>39513</v>
      </c>
      <c r="B2103" t="s">
        <v>14940</v>
      </c>
      <c r="C2103" t="s">
        <v>2019</v>
      </c>
      <c r="D2103" t="s">
        <v>2020</v>
      </c>
      <c r="E2103" s="297">
        <v>155.09</v>
      </c>
    </row>
    <row r="2104" spans="1:5" ht="14.25">
      <c r="A2104">
        <v>3286</v>
      </c>
      <c r="B2104" t="s">
        <v>14941</v>
      </c>
      <c r="C2104" t="s">
        <v>2019</v>
      </c>
      <c r="D2104" t="s">
        <v>2020</v>
      </c>
      <c r="E2104" s="297">
        <v>86.02</v>
      </c>
    </row>
    <row r="2105" spans="1:5" ht="14.25">
      <c r="A2105">
        <v>3287</v>
      </c>
      <c r="B2105" t="s">
        <v>14942</v>
      </c>
      <c r="C2105" t="s">
        <v>2019</v>
      </c>
      <c r="D2105" t="s">
        <v>2020</v>
      </c>
      <c r="E2105" s="297">
        <v>130</v>
      </c>
    </row>
    <row r="2106" spans="1:5" ht="14.25">
      <c r="A2106">
        <v>3283</v>
      </c>
      <c r="B2106" t="s">
        <v>14943</v>
      </c>
      <c r="C2106" t="s">
        <v>2019</v>
      </c>
      <c r="D2106" t="s">
        <v>2020</v>
      </c>
      <c r="E2106" s="297">
        <v>27.3</v>
      </c>
    </row>
    <row r="2107" spans="1:5" ht="14.25">
      <c r="A2107">
        <v>11587</v>
      </c>
      <c r="B2107" t="s">
        <v>14944</v>
      </c>
      <c r="C2107" t="s">
        <v>2019</v>
      </c>
      <c r="D2107" t="s">
        <v>2018</v>
      </c>
      <c r="E2107" s="297">
        <v>75.22</v>
      </c>
    </row>
    <row r="2108" spans="1:5" ht="14.25">
      <c r="A2108">
        <v>36225</v>
      </c>
      <c r="B2108" t="s">
        <v>14945</v>
      </c>
      <c r="C2108" t="s">
        <v>2019</v>
      </c>
      <c r="D2108" t="s">
        <v>2018</v>
      </c>
      <c r="E2108" s="297">
        <v>30.56</v>
      </c>
    </row>
    <row r="2109" spans="1:5" ht="14.25">
      <c r="A2109">
        <v>36230</v>
      </c>
      <c r="B2109" t="s">
        <v>14946</v>
      </c>
      <c r="C2109" t="s">
        <v>2019</v>
      </c>
      <c r="D2109" t="s">
        <v>2022</v>
      </c>
      <c r="E2109" s="297">
        <v>22.45</v>
      </c>
    </row>
    <row r="2110" spans="1:5" ht="14.25">
      <c r="A2110">
        <v>36238</v>
      </c>
      <c r="B2110" t="s">
        <v>14947</v>
      </c>
      <c r="C2110" t="s">
        <v>2019</v>
      </c>
      <c r="D2110" t="s">
        <v>2018</v>
      </c>
      <c r="E2110" s="297">
        <v>21.94</v>
      </c>
    </row>
    <row r="2111" spans="1:5" ht="14.25">
      <c r="A2111">
        <v>39363</v>
      </c>
      <c r="B2111" t="s">
        <v>19959</v>
      </c>
      <c r="C2111" t="s">
        <v>2017</v>
      </c>
      <c r="D2111" t="s">
        <v>2018</v>
      </c>
      <c r="E2111" s="371">
        <v>5928.3</v>
      </c>
    </row>
    <row r="2112" spans="1:5" ht="14.25">
      <c r="A2112">
        <v>39361</v>
      </c>
      <c r="B2112" t="s">
        <v>19960</v>
      </c>
      <c r="C2112" t="s">
        <v>2017</v>
      </c>
      <c r="D2112" t="s">
        <v>2018</v>
      </c>
      <c r="E2112" s="371">
        <v>1811.13</v>
      </c>
    </row>
    <row r="2113" spans="1:5" ht="14.25">
      <c r="A2113">
        <v>39362</v>
      </c>
      <c r="B2113" t="s">
        <v>19961</v>
      </c>
      <c r="C2113" t="s">
        <v>2017</v>
      </c>
      <c r="D2113" t="s">
        <v>2018</v>
      </c>
      <c r="E2113" s="371">
        <v>3199.47</v>
      </c>
    </row>
    <row r="2114" spans="1:5" ht="14.25">
      <c r="A2114">
        <v>39364</v>
      </c>
      <c r="B2114" t="s">
        <v>19962</v>
      </c>
      <c r="C2114" t="s">
        <v>2017</v>
      </c>
      <c r="D2114" t="s">
        <v>2018</v>
      </c>
      <c r="E2114" s="371">
        <v>12504.35</v>
      </c>
    </row>
    <row r="2115" spans="1:5" ht="14.25">
      <c r="A2115">
        <v>14576</v>
      </c>
      <c r="B2115" t="s">
        <v>14948</v>
      </c>
      <c r="C2115" t="s">
        <v>2017</v>
      </c>
      <c r="D2115" t="s">
        <v>2020</v>
      </c>
      <c r="E2115" s="371">
        <v>6540097.5099999998</v>
      </c>
    </row>
    <row r="2116" spans="1:5" ht="14.25">
      <c r="A2116">
        <v>13877</v>
      </c>
      <c r="B2116" t="s">
        <v>14949</v>
      </c>
      <c r="C2116" t="s">
        <v>2017</v>
      </c>
      <c r="D2116" t="s">
        <v>2020</v>
      </c>
      <c r="E2116" s="371">
        <v>2799718.2</v>
      </c>
    </row>
    <row r="2117" spans="1:5" ht="14.25">
      <c r="A2117">
        <v>7307</v>
      </c>
      <c r="B2117" t="s">
        <v>14950</v>
      </c>
      <c r="C2117" t="s">
        <v>2025</v>
      </c>
      <c r="D2117" t="s">
        <v>2018</v>
      </c>
      <c r="E2117" s="297">
        <v>42.58</v>
      </c>
    </row>
    <row r="2118" spans="1:5" ht="14.25">
      <c r="A2118">
        <v>38122</v>
      </c>
      <c r="B2118" t="s">
        <v>14951</v>
      </c>
      <c r="C2118" t="s">
        <v>2025</v>
      </c>
      <c r="D2118" t="s">
        <v>2018</v>
      </c>
      <c r="E2118" s="297">
        <v>22.9</v>
      </c>
    </row>
    <row r="2119" spans="1:5" ht="14.25">
      <c r="A2119">
        <v>43653</v>
      </c>
      <c r="B2119" t="s">
        <v>14952</v>
      </c>
      <c r="C2119" t="s">
        <v>2025</v>
      </c>
      <c r="D2119" t="s">
        <v>2018</v>
      </c>
      <c r="E2119" s="297">
        <v>48.5</v>
      </c>
    </row>
    <row r="2120" spans="1:5" ht="14.25">
      <c r="A2120">
        <v>38633</v>
      </c>
      <c r="B2120" t="s">
        <v>14953</v>
      </c>
      <c r="C2120" t="s">
        <v>2017</v>
      </c>
      <c r="D2120" t="s">
        <v>2018</v>
      </c>
      <c r="E2120" s="297">
        <v>10.28</v>
      </c>
    </row>
    <row r="2121" spans="1:5" ht="14.25">
      <c r="A2121">
        <v>12344</v>
      </c>
      <c r="B2121" t="s">
        <v>14954</v>
      </c>
      <c r="C2121" t="s">
        <v>2017</v>
      </c>
      <c r="D2121" t="s">
        <v>2018</v>
      </c>
      <c r="E2121" s="297">
        <v>3.92</v>
      </c>
    </row>
    <row r="2122" spans="1:5" ht="14.25">
      <c r="A2122">
        <v>12343</v>
      </c>
      <c r="B2122" t="s">
        <v>14955</v>
      </c>
      <c r="C2122" t="s">
        <v>2017</v>
      </c>
      <c r="D2122" t="s">
        <v>2018</v>
      </c>
      <c r="E2122" s="297">
        <v>6.08</v>
      </c>
    </row>
    <row r="2123" spans="1:5" ht="14.25">
      <c r="A2123">
        <v>3295</v>
      </c>
      <c r="B2123" t="s">
        <v>14956</v>
      </c>
      <c r="C2123" t="s">
        <v>2017</v>
      </c>
      <c r="D2123" t="s">
        <v>2018</v>
      </c>
      <c r="E2123" s="297">
        <v>21.24</v>
      </c>
    </row>
    <row r="2124" spans="1:5" ht="14.25">
      <c r="A2124">
        <v>3302</v>
      </c>
      <c r="B2124" t="s">
        <v>14957</v>
      </c>
      <c r="C2124" t="s">
        <v>2017</v>
      </c>
      <c r="D2124" t="s">
        <v>2018</v>
      </c>
      <c r="E2124" s="297">
        <v>22.2</v>
      </c>
    </row>
    <row r="2125" spans="1:5" ht="14.25">
      <c r="A2125">
        <v>3297</v>
      </c>
      <c r="B2125" t="s">
        <v>14958</v>
      </c>
      <c r="C2125" t="s">
        <v>2017</v>
      </c>
      <c r="D2125" t="s">
        <v>2018</v>
      </c>
      <c r="E2125" s="297">
        <v>23.7</v>
      </c>
    </row>
    <row r="2126" spans="1:5" ht="14.25">
      <c r="A2126">
        <v>3294</v>
      </c>
      <c r="B2126" t="s">
        <v>14959</v>
      </c>
      <c r="C2126" t="s">
        <v>2017</v>
      </c>
      <c r="D2126" t="s">
        <v>2018</v>
      </c>
      <c r="E2126" s="297">
        <v>24.07</v>
      </c>
    </row>
    <row r="2127" spans="1:5" ht="14.25">
      <c r="A2127">
        <v>3292</v>
      </c>
      <c r="B2127" t="s">
        <v>14960</v>
      </c>
      <c r="C2127" t="s">
        <v>2017</v>
      </c>
      <c r="D2127" t="s">
        <v>2022</v>
      </c>
      <c r="E2127" s="297">
        <v>22.61</v>
      </c>
    </row>
    <row r="2128" spans="1:5" ht="14.25">
      <c r="A2128">
        <v>3298</v>
      </c>
      <c r="B2128" t="s">
        <v>14961</v>
      </c>
      <c r="C2128" t="s">
        <v>2017</v>
      </c>
      <c r="D2128" t="s">
        <v>2018</v>
      </c>
      <c r="E2128" s="297">
        <v>52.99</v>
      </c>
    </row>
    <row r="2129" spans="1:5" ht="14.25">
      <c r="A2129">
        <v>11596</v>
      </c>
      <c r="B2129" t="s">
        <v>14962</v>
      </c>
      <c r="C2129" t="s">
        <v>2017</v>
      </c>
      <c r="D2129" t="s">
        <v>2018</v>
      </c>
      <c r="E2129" s="297">
        <v>568.11</v>
      </c>
    </row>
    <row r="2130" spans="1:5" ht="14.25">
      <c r="A2130">
        <v>34802</v>
      </c>
      <c r="B2130" t="s">
        <v>14963</v>
      </c>
      <c r="C2130" t="s">
        <v>2017</v>
      </c>
      <c r="D2130" t="s">
        <v>2018</v>
      </c>
      <c r="E2130" s="371">
        <v>1560.23</v>
      </c>
    </row>
    <row r="2131" spans="1:5" ht="14.25">
      <c r="A2131">
        <v>11588</v>
      </c>
      <c r="B2131" t="s">
        <v>14964</v>
      </c>
      <c r="C2131" t="s">
        <v>2017</v>
      </c>
      <c r="D2131" t="s">
        <v>2018</v>
      </c>
      <c r="E2131" s="371">
        <v>1683.23</v>
      </c>
    </row>
    <row r="2132" spans="1:5" ht="14.25">
      <c r="A2132">
        <v>34383</v>
      </c>
      <c r="B2132" t="s">
        <v>14965</v>
      </c>
      <c r="C2132" t="s">
        <v>2017</v>
      </c>
      <c r="D2132" t="s">
        <v>2018</v>
      </c>
      <c r="E2132" s="371">
        <v>1851.67</v>
      </c>
    </row>
    <row r="2133" spans="1:5" ht="14.25">
      <c r="A2133">
        <v>40451</v>
      </c>
      <c r="B2133" t="s">
        <v>14966</v>
      </c>
      <c r="C2133" t="s">
        <v>2019</v>
      </c>
      <c r="D2133" t="s">
        <v>2018</v>
      </c>
      <c r="E2133" s="297">
        <v>149.68</v>
      </c>
    </row>
    <row r="2134" spans="1:5" ht="14.25">
      <c r="A2134">
        <v>40453</v>
      </c>
      <c r="B2134" t="s">
        <v>14967</v>
      </c>
      <c r="C2134" t="s">
        <v>2019</v>
      </c>
      <c r="D2134" t="s">
        <v>2018</v>
      </c>
      <c r="E2134" s="297">
        <v>161.94999999999999</v>
      </c>
    </row>
    <row r="2135" spans="1:5" ht="14.25">
      <c r="A2135">
        <v>40452</v>
      </c>
      <c r="B2135" t="s">
        <v>14968</v>
      </c>
      <c r="C2135" t="s">
        <v>2019</v>
      </c>
      <c r="D2135" t="s">
        <v>2018</v>
      </c>
      <c r="E2135" s="297">
        <v>177.64</v>
      </c>
    </row>
    <row r="2136" spans="1:5" ht="14.25">
      <c r="A2136">
        <v>11594</v>
      </c>
      <c r="B2136" t="s">
        <v>14969</v>
      </c>
      <c r="C2136" t="s">
        <v>2017</v>
      </c>
      <c r="D2136" t="s">
        <v>2018</v>
      </c>
      <c r="E2136" s="297">
        <v>536.49</v>
      </c>
    </row>
    <row r="2137" spans="1:5" ht="14.25">
      <c r="A2137">
        <v>3311</v>
      </c>
      <c r="B2137" t="s">
        <v>14970</v>
      </c>
      <c r="C2137" t="s">
        <v>2026</v>
      </c>
      <c r="D2137" t="s">
        <v>2018</v>
      </c>
      <c r="E2137" s="297">
        <v>536.49</v>
      </c>
    </row>
    <row r="2138" spans="1:5" ht="14.25">
      <c r="A2138">
        <v>11599</v>
      </c>
      <c r="B2138" t="s">
        <v>14971</v>
      </c>
      <c r="C2138" t="s">
        <v>2017</v>
      </c>
      <c r="D2138" t="s">
        <v>2018</v>
      </c>
      <c r="E2138" s="297">
        <v>713.47</v>
      </c>
    </row>
    <row r="2139" spans="1:5" ht="14.25">
      <c r="A2139">
        <v>11593</v>
      </c>
      <c r="B2139" t="s">
        <v>14972</v>
      </c>
      <c r="C2139" t="s">
        <v>2017</v>
      </c>
      <c r="D2139" t="s">
        <v>2018</v>
      </c>
      <c r="E2139" s="371">
        <v>1000.25</v>
      </c>
    </row>
    <row r="2140" spans="1:5" ht="14.25">
      <c r="A2140">
        <v>3314</v>
      </c>
      <c r="B2140" t="s">
        <v>14973</v>
      </c>
      <c r="C2140" t="s">
        <v>2026</v>
      </c>
      <c r="D2140" t="s">
        <v>2018</v>
      </c>
      <c r="E2140" s="297">
        <v>715.38</v>
      </c>
    </row>
    <row r="2141" spans="1:5" ht="14.25">
      <c r="A2141">
        <v>11597</v>
      </c>
      <c r="B2141" t="s">
        <v>14974</v>
      </c>
      <c r="C2141" t="s">
        <v>2017</v>
      </c>
      <c r="D2141" t="s">
        <v>2018</v>
      </c>
      <c r="E2141" s="297">
        <v>831.9</v>
      </c>
    </row>
    <row r="2142" spans="1:5" ht="14.25">
      <c r="A2142">
        <v>3309</v>
      </c>
      <c r="B2142" t="s">
        <v>14975</v>
      </c>
      <c r="C2142" t="s">
        <v>2026</v>
      </c>
      <c r="D2142" t="s">
        <v>2018</v>
      </c>
      <c r="E2142" s="297">
        <v>568.11</v>
      </c>
    </row>
    <row r="2143" spans="1:5" ht="14.25">
      <c r="A2143">
        <v>34612</v>
      </c>
      <c r="B2143" t="s">
        <v>14976</v>
      </c>
      <c r="C2143" t="s">
        <v>2017</v>
      </c>
      <c r="D2143" t="s">
        <v>2018</v>
      </c>
      <c r="E2143" s="371">
        <v>1028.9100000000001</v>
      </c>
    </row>
    <row r="2144" spans="1:5" ht="14.25">
      <c r="A2144">
        <v>34635</v>
      </c>
      <c r="B2144" t="s">
        <v>14977</v>
      </c>
      <c r="C2144" t="s">
        <v>2017</v>
      </c>
      <c r="D2144" t="s">
        <v>2018</v>
      </c>
      <c r="E2144" s="371">
        <v>1323.13</v>
      </c>
    </row>
    <row r="2145" spans="1:5" ht="14.25">
      <c r="A2145">
        <v>34633</v>
      </c>
      <c r="B2145" t="s">
        <v>14978</v>
      </c>
      <c r="C2145" t="s">
        <v>2017</v>
      </c>
      <c r="D2145" t="s">
        <v>2018</v>
      </c>
      <c r="E2145" s="371">
        <v>1458.44</v>
      </c>
    </row>
    <row r="2146" spans="1:5" ht="14.25">
      <c r="A2146">
        <v>40440</v>
      </c>
      <c r="B2146" t="s">
        <v>14979</v>
      </c>
      <c r="C2146" t="s">
        <v>2026</v>
      </c>
      <c r="D2146" t="s">
        <v>2018</v>
      </c>
      <c r="E2146" s="297">
        <v>745.14</v>
      </c>
    </row>
    <row r="2147" spans="1:5" ht="14.25">
      <c r="A2147">
        <v>40441</v>
      </c>
      <c r="B2147" t="s">
        <v>14980</v>
      </c>
      <c r="C2147" t="s">
        <v>2026</v>
      </c>
      <c r="D2147" t="s">
        <v>2018</v>
      </c>
      <c r="E2147" s="297">
        <v>475.73</v>
      </c>
    </row>
    <row r="2148" spans="1:5" ht="14.25">
      <c r="A2148">
        <v>40449</v>
      </c>
      <c r="B2148" t="s">
        <v>14981</v>
      </c>
      <c r="C2148" t="s">
        <v>2026</v>
      </c>
      <c r="D2148" t="s">
        <v>2018</v>
      </c>
      <c r="E2148" s="297">
        <v>399.93</v>
      </c>
    </row>
    <row r="2149" spans="1:5" ht="14.25">
      <c r="A2149">
        <v>34800</v>
      </c>
      <c r="B2149" t="s">
        <v>14982</v>
      </c>
      <c r="C2149" t="s">
        <v>2026</v>
      </c>
      <c r="D2149" t="s">
        <v>2018</v>
      </c>
      <c r="E2149" s="297">
        <v>500.12</v>
      </c>
    </row>
    <row r="2150" spans="1:5" ht="14.25">
      <c r="A2150">
        <v>11592</v>
      </c>
      <c r="B2150" t="s">
        <v>14983</v>
      </c>
      <c r="C2150" t="s">
        <v>2017</v>
      </c>
      <c r="D2150" t="s">
        <v>2018</v>
      </c>
      <c r="E2150" s="297">
        <v>715.38</v>
      </c>
    </row>
    <row r="2151" spans="1:5" ht="14.25">
      <c r="A2151">
        <v>40438</v>
      </c>
      <c r="B2151" t="s">
        <v>14984</v>
      </c>
      <c r="C2151" t="s">
        <v>2026</v>
      </c>
      <c r="D2151" t="s">
        <v>2018</v>
      </c>
      <c r="E2151" s="297">
        <v>333.19</v>
      </c>
    </row>
    <row r="2152" spans="1:5" ht="14.25">
      <c r="A2152">
        <v>40436</v>
      </c>
      <c r="B2152" t="s">
        <v>14985</v>
      </c>
      <c r="C2152" t="s">
        <v>2026</v>
      </c>
      <c r="D2152" t="s">
        <v>2018</v>
      </c>
      <c r="E2152" s="297">
        <v>415.46</v>
      </c>
    </row>
    <row r="2153" spans="1:5" ht="14.25">
      <c r="A2153">
        <v>4315</v>
      </c>
      <c r="B2153" t="s">
        <v>14986</v>
      </c>
      <c r="C2153" t="s">
        <v>2017</v>
      </c>
      <c r="D2153" t="s">
        <v>2018</v>
      </c>
      <c r="E2153" s="297">
        <v>2.79</v>
      </c>
    </row>
    <row r="2154" spans="1:5" ht="14.25">
      <c r="A2154">
        <v>402</v>
      </c>
      <c r="B2154" t="s">
        <v>14987</v>
      </c>
      <c r="C2154" t="s">
        <v>2017</v>
      </c>
      <c r="D2154" t="s">
        <v>2018</v>
      </c>
      <c r="E2154" s="297">
        <v>17.36</v>
      </c>
    </row>
    <row r="2155" spans="1:5" ht="14.25">
      <c r="A2155">
        <v>4226</v>
      </c>
      <c r="B2155" t="s">
        <v>14988</v>
      </c>
      <c r="C2155" t="s">
        <v>2024</v>
      </c>
      <c r="D2155" t="s">
        <v>2022</v>
      </c>
      <c r="E2155" s="297">
        <v>7.38</v>
      </c>
    </row>
    <row r="2156" spans="1:5" ht="14.25">
      <c r="A2156">
        <v>4222</v>
      </c>
      <c r="B2156" t="s">
        <v>14989</v>
      </c>
      <c r="C2156" t="s">
        <v>2025</v>
      </c>
      <c r="D2156" t="s">
        <v>2022</v>
      </c>
      <c r="E2156" s="297">
        <v>5.89</v>
      </c>
    </row>
    <row r="2157" spans="1:5" ht="14.25">
      <c r="A2157">
        <v>34804</v>
      </c>
      <c r="B2157" t="s">
        <v>14990</v>
      </c>
      <c r="C2157" t="s">
        <v>2019</v>
      </c>
      <c r="D2157" t="s">
        <v>2018</v>
      </c>
      <c r="E2157" s="297">
        <v>60.39</v>
      </c>
    </row>
    <row r="2158" spans="1:5" ht="14.25">
      <c r="A2158">
        <v>4013</v>
      </c>
      <c r="B2158" t="s">
        <v>14991</v>
      </c>
      <c r="C2158" t="s">
        <v>2019</v>
      </c>
      <c r="D2158" t="s">
        <v>2018</v>
      </c>
      <c r="E2158" s="297">
        <v>8.3699999999999992</v>
      </c>
    </row>
    <row r="2159" spans="1:5" ht="14.25">
      <c r="A2159">
        <v>4011</v>
      </c>
      <c r="B2159" t="s">
        <v>14992</v>
      </c>
      <c r="C2159" t="s">
        <v>2019</v>
      </c>
      <c r="D2159" t="s">
        <v>2018</v>
      </c>
      <c r="E2159" s="297">
        <v>9.35</v>
      </c>
    </row>
    <row r="2160" spans="1:5" ht="14.25">
      <c r="A2160">
        <v>4021</v>
      </c>
      <c r="B2160" t="s">
        <v>14993</v>
      </c>
      <c r="C2160" t="s">
        <v>2019</v>
      </c>
      <c r="D2160" t="s">
        <v>2018</v>
      </c>
      <c r="E2160" s="297">
        <v>11.66</v>
      </c>
    </row>
    <row r="2161" spans="1:5" ht="14.25">
      <c r="A2161">
        <v>4019</v>
      </c>
      <c r="B2161" t="s">
        <v>14994</v>
      </c>
      <c r="C2161" t="s">
        <v>2019</v>
      </c>
      <c r="D2161" t="s">
        <v>2018</v>
      </c>
      <c r="E2161" s="297">
        <v>14</v>
      </c>
    </row>
    <row r="2162" spans="1:5" ht="14.25">
      <c r="A2162">
        <v>4012</v>
      </c>
      <c r="B2162" t="s">
        <v>14995</v>
      </c>
      <c r="C2162" t="s">
        <v>2019</v>
      </c>
      <c r="D2162" t="s">
        <v>2018</v>
      </c>
      <c r="E2162" s="297">
        <v>18.760000000000002</v>
      </c>
    </row>
    <row r="2163" spans="1:5" ht="14.25">
      <c r="A2163">
        <v>4020</v>
      </c>
      <c r="B2163" t="s">
        <v>14996</v>
      </c>
      <c r="C2163" t="s">
        <v>2019</v>
      </c>
      <c r="D2163" t="s">
        <v>2018</v>
      </c>
      <c r="E2163" s="297">
        <v>23.49</v>
      </c>
    </row>
    <row r="2164" spans="1:5" ht="14.25">
      <c r="A2164">
        <v>4018</v>
      </c>
      <c r="B2164" t="s">
        <v>14997</v>
      </c>
      <c r="C2164" t="s">
        <v>2019</v>
      </c>
      <c r="D2164" t="s">
        <v>2018</v>
      </c>
      <c r="E2164" s="297">
        <v>28.14</v>
      </c>
    </row>
    <row r="2165" spans="1:5" ht="14.25">
      <c r="A2165">
        <v>36498</v>
      </c>
      <c r="B2165" t="s">
        <v>14998</v>
      </c>
      <c r="C2165" t="s">
        <v>2017</v>
      </c>
      <c r="D2165" t="s">
        <v>2020</v>
      </c>
      <c r="E2165" s="371">
        <v>7535.98</v>
      </c>
    </row>
    <row r="2166" spans="1:5" ht="14.25">
      <c r="A2166">
        <v>12872</v>
      </c>
      <c r="B2166" t="s">
        <v>14999</v>
      </c>
      <c r="C2166" t="s">
        <v>2021</v>
      </c>
      <c r="D2166" t="s">
        <v>2018</v>
      </c>
      <c r="E2166" s="297">
        <v>14.42</v>
      </c>
    </row>
    <row r="2167" spans="1:5" ht="14.25">
      <c r="A2167">
        <v>41075</v>
      </c>
      <c r="B2167" t="s">
        <v>15000</v>
      </c>
      <c r="C2167" t="s">
        <v>2027</v>
      </c>
      <c r="D2167" t="s">
        <v>2018</v>
      </c>
      <c r="E2167" s="371">
        <v>2533.54</v>
      </c>
    </row>
    <row r="2168" spans="1:5" ht="14.25">
      <c r="A2168">
        <v>44324</v>
      </c>
      <c r="B2168" t="s">
        <v>15001</v>
      </c>
      <c r="C2168" t="s">
        <v>2024</v>
      </c>
      <c r="D2168" t="s">
        <v>2018</v>
      </c>
      <c r="E2168" s="297">
        <v>2.95</v>
      </c>
    </row>
    <row r="2169" spans="1:5" ht="14.25">
      <c r="A2169">
        <v>3315</v>
      </c>
      <c r="B2169" t="s">
        <v>15002</v>
      </c>
      <c r="C2169" t="s">
        <v>2024</v>
      </c>
      <c r="D2169" t="s">
        <v>2018</v>
      </c>
      <c r="E2169" s="297">
        <v>0.85</v>
      </c>
    </row>
    <row r="2170" spans="1:5" ht="14.25">
      <c r="A2170">
        <v>36870</v>
      </c>
      <c r="B2170" t="s">
        <v>15003</v>
      </c>
      <c r="C2170" t="s">
        <v>2024</v>
      </c>
      <c r="D2170" t="s">
        <v>2018</v>
      </c>
      <c r="E2170" s="297">
        <v>0.66</v>
      </c>
    </row>
    <row r="2171" spans="1:5" ht="14.25">
      <c r="A2171">
        <v>5092</v>
      </c>
      <c r="B2171" t="s">
        <v>15004</v>
      </c>
      <c r="C2171" t="s">
        <v>2028</v>
      </c>
      <c r="D2171" t="s">
        <v>2018</v>
      </c>
      <c r="E2171" s="297">
        <v>17.09</v>
      </c>
    </row>
    <row r="2172" spans="1:5" ht="14.25">
      <c r="A2172">
        <v>11462</v>
      </c>
      <c r="B2172" t="s">
        <v>15005</v>
      </c>
      <c r="C2172" t="s">
        <v>2028</v>
      </c>
      <c r="D2172" t="s">
        <v>2018</v>
      </c>
      <c r="E2172" s="297">
        <v>17.48</v>
      </c>
    </row>
    <row r="2173" spans="1:5" ht="14.25">
      <c r="A2173">
        <v>36529</v>
      </c>
      <c r="B2173" t="s">
        <v>15006</v>
      </c>
      <c r="C2173" t="s">
        <v>2017</v>
      </c>
      <c r="D2173" t="s">
        <v>2020</v>
      </c>
      <c r="E2173" s="371">
        <v>67142.850000000006</v>
      </c>
    </row>
    <row r="2174" spans="1:5" ht="14.25">
      <c r="A2174">
        <v>3318</v>
      </c>
      <c r="B2174" t="s">
        <v>15007</v>
      </c>
      <c r="C2174" t="s">
        <v>2017</v>
      </c>
      <c r="D2174" t="s">
        <v>2020</v>
      </c>
      <c r="E2174" s="371">
        <v>52640</v>
      </c>
    </row>
    <row r="2175" spans="1:5" ht="14.25">
      <c r="A2175">
        <v>3324</v>
      </c>
      <c r="B2175" t="s">
        <v>15008</v>
      </c>
      <c r="C2175" t="s">
        <v>2019</v>
      </c>
      <c r="D2175" t="s">
        <v>2018</v>
      </c>
      <c r="E2175" s="297">
        <v>8.92</v>
      </c>
    </row>
    <row r="2176" spans="1:5" ht="14.25">
      <c r="A2176">
        <v>3322</v>
      </c>
      <c r="B2176" t="s">
        <v>15009</v>
      </c>
      <c r="C2176" t="s">
        <v>2019</v>
      </c>
      <c r="D2176" t="s">
        <v>2022</v>
      </c>
      <c r="E2176" s="297">
        <v>12.5</v>
      </c>
    </row>
    <row r="2177" spans="1:5" ht="14.25">
      <c r="A2177">
        <v>5076</v>
      </c>
      <c r="B2177" t="s">
        <v>15010</v>
      </c>
      <c r="C2177" t="s">
        <v>2024</v>
      </c>
      <c r="D2177" t="s">
        <v>2018</v>
      </c>
      <c r="E2177" s="297">
        <v>20.54</v>
      </c>
    </row>
    <row r="2178" spans="1:5" ht="14.25">
      <c r="A2178">
        <v>5077</v>
      </c>
      <c r="B2178" t="s">
        <v>15011</v>
      </c>
      <c r="C2178" t="s">
        <v>2024</v>
      </c>
      <c r="D2178" t="s">
        <v>2018</v>
      </c>
      <c r="E2178" s="297">
        <v>22.7</v>
      </c>
    </row>
    <row r="2179" spans="1:5" ht="14.25">
      <c r="A2179">
        <v>11837</v>
      </c>
      <c r="B2179" t="s">
        <v>15012</v>
      </c>
      <c r="C2179" t="s">
        <v>2017</v>
      </c>
      <c r="D2179" t="s">
        <v>2018</v>
      </c>
      <c r="E2179" s="297">
        <v>68.680000000000007</v>
      </c>
    </row>
    <row r="2180" spans="1:5" ht="14.25">
      <c r="A2180">
        <v>38055</v>
      </c>
      <c r="B2180" t="s">
        <v>15013</v>
      </c>
      <c r="C2180" t="s">
        <v>2017</v>
      </c>
      <c r="D2180" t="s">
        <v>2018</v>
      </c>
      <c r="E2180" s="297">
        <v>6.23</v>
      </c>
    </row>
    <row r="2181" spans="1:5" ht="14.25">
      <c r="A2181">
        <v>415</v>
      </c>
      <c r="B2181" t="s">
        <v>15014</v>
      </c>
      <c r="C2181" t="s">
        <v>2017</v>
      </c>
      <c r="D2181" t="s">
        <v>2018</v>
      </c>
      <c r="E2181" s="297">
        <v>28.16</v>
      </c>
    </row>
    <row r="2182" spans="1:5" ht="14.25">
      <c r="A2182">
        <v>416</v>
      </c>
      <c r="B2182" t="s">
        <v>15015</v>
      </c>
      <c r="C2182" t="s">
        <v>2017</v>
      </c>
      <c r="D2182" t="s">
        <v>2018</v>
      </c>
      <c r="E2182" s="297">
        <v>10.31</v>
      </c>
    </row>
    <row r="2183" spans="1:5" ht="14.25">
      <c r="A2183">
        <v>425</v>
      </c>
      <c r="B2183" t="s">
        <v>15016</v>
      </c>
      <c r="C2183" t="s">
        <v>2017</v>
      </c>
      <c r="D2183" t="s">
        <v>2018</v>
      </c>
      <c r="E2183" s="297">
        <v>6.39</v>
      </c>
    </row>
    <row r="2184" spans="1:5" ht="14.25">
      <c r="A2184">
        <v>426</v>
      </c>
      <c r="B2184" t="s">
        <v>15017</v>
      </c>
      <c r="C2184" t="s">
        <v>2017</v>
      </c>
      <c r="D2184" t="s">
        <v>2018</v>
      </c>
      <c r="E2184" s="297">
        <v>35.19</v>
      </c>
    </row>
    <row r="2185" spans="1:5" ht="14.25">
      <c r="A2185">
        <v>38056</v>
      </c>
      <c r="B2185" t="s">
        <v>15018</v>
      </c>
      <c r="C2185" t="s">
        <v>2017</v>
      </c>
      <c r="D2185" t="s">
        <v>2018</v>
      </c>
      <c r="E2185" s="297">
        <v>34.369999999999997</v>
      </c>
    </row>
    <row r="2186" spans="1:5" ht="14.25">
      <c r="A2186">
        <v>1564</v>
      </c>
      <c r="B2186" t="s">
        <v>15019</v>
      </c>
      <c r="C2186" t="s">
        <v>2017</v>
      </c>
      <c r="D2186" t="s">
        <v>2018</v>
      </c>
      <c r="E2186" s="297">
        <v>13.11</v>
      </c>
    </row>
    <row r="2187" spans="1:5" ht="14.25">
      <c r="A2187">
        <v>11032</v>
      </c>
      <c r="B2187" t="s">
        <v>15020</v>
      </c>
      <c r="C2187" t="s">
        <v>2017</v>
      </c>
      <c r="D2187" t="s">
        <v>2018</v>
      </c>
      <c r="E2187" s="297">
        <v>15.74</v>
      </c>
    </row>
    <row r="2188" spans="1:5" ht="14.25">
      <c r="A2188">
        <v>36786</v>
      </c>
      <c r="B2188" t="s">
        <v>15021</v>
      </c>
      <c r="C2188" t="s">
        <v>2035</v>
      </c>
      <c r="D2188" t="s">
        <v>2020</v>
      </c>
      <c r="E2188" s="297">
        <v>158.34</v>
      </c>
    </row>
    <row r="2189" spans="1:5" ht="14.25">
      <c r="A2189">
        <v>36785</v>
      </c>
      <c r="B2189" t="s">
        <v>15022</v>
      </c>
      <c r="C2189" t="s">
        <v>2035</v>
      </c>
      <c r="D2189" t="s">
        <v>2020</v>
      </c>
      <c r="E2189" s="297">
        <v>137.59</v>
      </c>
    </row>
    <row r="2190" spans="1:5" ht="14.25">
      <c r="A2190">
        <v>36782</v>
      </c>
      <c r="B2190" t="s">
        <v>15023</v>
      </c>
      <c r="C2190" t="s">
        <v>2035</v>
      </c>
      <c r="D2190" t="s">
        <v>2020</v>
      </c>
      <c r="E2190" s="297">
        <v>164.24</v>
      </c>
    </row>
    <row r="2191" spans="1:5" ht="14.25">
      <c r="A2191">
        <v>44481</v>
      </c>
      <c r="B2191" t="s">
        <v>15024</v>
      </c>
      <c r="C2191" t="s">
        <v>2035</v>
      </c>
      <c r="D2191" t="s">
        <v>2020</v>
      </c>
      <c r="E2191" s="297">
        <v>185</v>
      </c>
    </row>
    <row r="2192" spans="1:5" ht="14.25">
      <c r="A2192">
        <v>4824</v>
      </c>
      <c r="B2192" t="s">
        <v>15025</v>
      </c>
      <c r="C2192" t="s">
        <v>2024</v>
      </c>
      <c r="D2192" t="s">
        <v>2018</v>
      </c>
      <c r="E2192" s="297">
        <v>0.27</v>
      </c>
    </row>
    <row r="2193" spans="1:5" ht="14.25">
      <c r="A2193">
        <v>11795</v>
      </c>
      <c r="B2193" t="s">
        <v>15026</v>
      </c>
      <c r="C2193" t="s">
        <v>2019</v>
      </c>
      <c r="D2193" t="s">
        <v>2018</v>
      </c>
      <c r="E2193" s="297">
        <v>358.49</v>
      </c>
    </row>
    <row r="2194" spans="1:5" ht="14.25">
      <c r="A2194">
        <v>134</v>
      </c>
      <c r="B2194" t="s">
        <v>15027</v>
      </c>
      <c r="C2194" t="s">
        <v>2024</v>
      </c>
      <c r="D2194" t="s">
        <v>2018</v>
      </c>
      <c r="E2194" s="297">
        <v>1.58</v>
      </c>
    </row>
    <row r="2195" spans="1:5" ht="14.25">
      <c r="A2195">
        <v>4229</v>
      </c>
      <c r="B2195" t="s">
        <v>19963</v>
      </c>
      <c r="C2195" t="s">
        <v>2024</v>
      </c>
      <c r="D2195" t="s">
        <v>2018</v>
      </c>
      <c r="E2195" s="297">
        <v>44.54</v>
      </c>
    </row>
    <row r="2196" spans="1:5" ht="14.25">
      <c r="A2196">
        <v>11731</v>
      </c>
      <c r="B2196" t="s">
        <v>15028</v>
      </c>
      <c r="C2196" t="s">
        <v>2017</v>
      </c>
      <c r="D2196" t="s">
        <v>2018</v>
      </c>
      <c r="E2196" s="297">
        <v>10.61</v>
      </c>
    </row>
    <row r="2197" spans="1:5" ht="14.25">
      <c r="A2197">
        <v>11732</v>
      </c>
      <c r="B2197" t="s">
        <v>15029</v>
      </c>
      <c r="C2197" t="s">
        <v>2017</v>
      </c>
      <c r="D2197" t="s">
        <v>2018</v>
      </c>
      <c r="E2197" s="297">
        <v>27.8</v>
      </c>
    </row>
    <row r="2198" spans="1:5" ht="14.25">
      <c r="A2198">
        <v>11244</v>
      </c>
      <c r="B2198" t="s">
        <v>15030</v>
      </c>
      <c r="C2198" t="s">
        <v>2017</v>
      </c>
      <c r="D2198" t="s">
        <v>2020</v>
      </c>
      <c r="E2198" s="297">
        <v>278.66000000000003</v>
      </c>
    </row>
    <row r="2199" spans="1:5" ht="14.25">
      <c r="A2199">
        <v>11245</v>
      </c>
      <c r="B2199" t="s">
        <v>15031</v>
      </c>
      <c r="C2199" t="s">
        <v>2017</v>
      </c>
      <c r="D2199" t="s">
        <v>2020</v>
      </c>
      <c r="E2199" s="297">
        <v>385.43</v>
      </c>
    </row>
    <row r="2200" spans="1:5" ht="14.25">
      <c r="A2200">
        <v>11235</v>
      </c>
      <c r="B2200" t="s">
        <v>15032</v>
      </c>
      <c r="C2200" t="s">
        <v>2017</v>
      </c>
      <c r="D2200" t="s">
        <v>2020</v>
      </c>
      <c r="E2200" s="297">
        <v>212.65</v>
      </c>
    </row>
    <row r="2201" spans="1:5" ht="14.25">
      <c r="A2201">
        <v>11236</v>
      </c>
      <c r="B2201" t="s">
        <v>15033</v>
      </c>
      <c r="C2201" t="s">
        <v>2017</v>
      </c>
      <c r="D2201" t="s">
        <v>2020</v>
      </c>
      <c r="E2201" s="297">
        <v>270.24</v>
      </c>
    </row>
    <row r="2202" spans="1:5" ht="14.25">
      <c r="A2202">
        <v>36494</v>
      </c>
      <c r="B2202" t="s">
        <v>15034</v>
      </c>
      <c r="C2202" t="s">
        <v>2017</v>
      </c>
      <c r="D2202" t="s">
        <v>2020</v>
      </c>
      <c r="E2202" s="371">
        <v>719505.07</v>
      </c>
    </row>
    <row r="2203" spans="1:5" ht="14.25">
      <c r="A2203">
        <v>36493</v>
      </c>
      <c r="B2203" t="s">
        <v>15035</v>
      </c>
      <c r="C2203" t="s">
        <v>2017</v>
      </c>
      <c r="D2203" t="s">
        <v>2020</v>
      </c>
      <c r="E2203" s="371">
        <v>815170.02</v>
      </c>
    </row>
    <row r="2204" spans="1:5" ht="14.25">
      <c r="A2204">
        <v>36492</v>
      </c>
      <c r="B2204" t="s">
        <v>15036</v>
      </c>
      <c r="C2204" t="s">
        <v>2017</v>
      </c>
      <c r="D2204" t="s">
        <v>2020</v>
      </c>
      <c r="E2204" s="371">
        <v>1514276.75</v>
      </c>
    </row>
    <row r="2205" spans="1:5" ht="14.25">
      <c r="A2205">
        <v>36499</v>
      </c>
      <c r="B2205" t="s">
        <v>15037</v>
      </c>
      <c r="C2205" t="s">
        <v>2017</v>
      </c>
      <c r="D2205" t="s">
        <v>2020</v>
      </c>
      <c r="E2205" s="371">
        <v>4069.43</v>
      </c>
    </row>
    <row r="2206" spans="1:5" ht="14.25">
      <c r="A2206">
        <v>13533</v>
      </c>
      <c r="B2206" t="s">
        <v>15038</v>
      </c>
      <c r="C2206" t="s">
        <v>2017</v>
      </c>
      <c r="D2206" t="s">
        <v>2020</v>
      </c>
      <c r="E2206" s="371">
        <v>186544.45</v>
      </c>
    </row>
    <row r="2207" spans="1:5" ht="14.25">
      <c r="A2207">
        <v>13333</v>
      </c>
      <c r="B2207" t="s">
        <v>15039</v>
      </c>
      <c r="C2207" t="s">
        <v>2017</v>
      </c>
      <c r="D2207" t="s">
        <v>2020</v>
      </c>
      <c r="E2207" s="371">
        <v>208688.63</v>
      </c>
    </row>
    <row r="2208" spans="1:5" ht="14.25">
      <c r="A2208">
        <v>39585</v>
      </c>
      <c r="B2208" t="s">
        <v>15040</v>
      </c>
      <c r="C2208" t="s">
        <v>2017</v>
      </c>
      <c r="D2208" t="s">
        <v>2020</v>
      </c>
      <c r="E2208" s="371">
        <v>134750.24</v>
      </c>
    </row>
    <row r="2209" spans="1:5" ht="14.25">
      <c r="A2209">
        <v>39586</v>
      </c>
      <c r="B2209" t="s">
        <v>15041</v>
      </c>
      <c r="C2209" t="s">
        <v>2017</v>
      </c>
      <c r="D2209" t="s">
        <v>2020</v>
      </c>
      <c r="E2209" s="371">
        <v>158052.91</v>
      </c>
    </row>
    <row r="2210" spans="1:5" ht="14.25">
      <c r="A2210">
        <v>39587</v>
      </c>
      <c r="B2210" t="s">
        <v>15042</v>
      </c>
      <c r="C2210" t="s">
        <v>2017</v>
      </c>
      <c r="D2210" t="s">
        <v>2020</v>
      </c>
      <c r="E2210" s="371">
        <v>192500.35</v>
      </c>
    </row>
    <row r="2211" spans="1:5" ht="14.25">
      <c r="A2211">
        <v>39588</v>
      </c>
      <c r="B2211" t="s">
        <v>15043</v>
      </c>
      <c r="C2211" t="s">
        <v>2017</v>
      </c>
      <c r="D2211" t="s">
        <v>2020</v>
      </c>
      <c r="E2211" s="371">
        <v>222895.13</v>
      </c>
    </row>
    <row r="2212" spans="1:5" ht="14.25">
      <c r="A2212">
        <v>39584</v>
      </c>
      <c r="B2212" t="s">
        <v>15044</v>
      </c>
      <c r="C2212" t="s">
        <v>2017</v>
      </c>
      <c r="D2212" t="s">
        <v>2020</v>
      </c>
      <c r="E2212" s="371">
        <v>119998.64</v>
      </c>
    </row>
    <row r="2213" spans="1:5" ht="14.25">
      <c r="A2213">
        <v>39590</v>
      </c>
      <c r="B2213" t="s">
        <v>15045</v>
      </c>
      <c r="C2213" t="s">
        <v>2017</v>
      </c>
      <c r="D2213" t="s">
        <v>2020</v>
      </c>
      <c r="E2213" s="371">
        <v>117121.26</v>
      </c>
    </row>
    <row r="2214" spans="1:5" ht="14.25">
      <c r="A2214">
        <v>39592</v>
      </c>
      <c r="B2214" t="s">
        <v>15046</v>
      </c>
      <c r="C2214" t="s">
        <v>2017</v>
      </c>
      <c r="D2214" t="s">
        <v>2020</v>
      </c>
      <c r="E2214" s="371">
        <v>168306.08</v>
      </c>
    </row>
    <row r="2215" spans="1:5" ht="14.25">
      <c r="A2215">
        <v>39593</v>
      </c>
      <c r="B2215" t="s">
        <v>15047</v>
      </c>
      <c r="C2215" t="s">
        <v>2017</v>
      </c>
      <c r="D2215" t="s">
        <v>2020</v>
      </c>
      <c r="E2215" s="371">
        <v>192500.35</v>
      </c>
    </row>
    <row r="2216" spans="1:5" ht="14.25">
      <c r="A2216">
        <v>14254</v>
      </c>
      <c r="B2216" t="s">
        <v>15048</v>
      </c>
      <c r="C2216" t="s">
        <v>2017</v>
      </c>
      <c r="D2216" t="s">
        <v>2020</v>
      </c>
      <c r="E2216" s="371">
        <v>109421.25</v>
      </c>
    </row>
    <row r="2217" spans="1:5" ht="14.25">
      <c r="A2217">
        <v>44494</v>
      </c>
      <c r="B2217" t="s">
        <v>15049</v>
      </c>
      <c r="C2217" t="s">
        <v>2017</v>
      </c>
      <c r="D2217" t="s">
        <v>2020</v>
      </c>
      <c r="E2217" s="371">
        <v>91375.47</v>
      </c>
    </row>
    <row r="2218" spans="1:5" ht="14.25">
      <c r="A2218">
        <v>25019</v>
      </c>
      <c r="B2218" t="s">
        <v>15050</v>
      </c>
      <c r="C2218" t="s">
        <v>2017</v>
      </c>
      <c r="D2218" t="s">
        <v>2020</v>
      </c>
      <c r="E2218" s="371">
        <v>156627.76999999999</v>
      </c>
    </row>
    <row r="2219" spans="1:5" ht="14.25">
      <c r="A2219">
        <v>36501</v>
      </c>
      <c r="B2219" t="s">
        <v>15051</v>
      </c>
      <c r="C2219" t="s">
        <v>2017</v>
      </c>
      <c r="D2219" t="s">
        <v>2020</v>
      </c>
      <c r="E2219" s="371">
        <v>139452.69</v>
      </c>
    </row>
    <row r="2220" spans="1:5" ht="14.25">
      <c r="A2220">
        <v>44493</v>
      </c>
      <c r="B2220" t="s">
        <v>15052</v>
      </c>
      <c r="C2220" t="s">
        <v>2017</v>
      </c>
      <c r="D2220" t="s">
        <v>2020</v>
      </c>
      <c r="E2220" s="371">
        <v>167648.85</v>
      </c>
    </row>
    <row r="2221" spans="1:5" ht="14.25">
      <c r="A2221">
        <v>36500</v>
      </c>
      <c r="B2221" t="s">
        <v>15053</v>
      </c>
      <c r="C2221" t="s">
        <v>2017</v>
      </c>
      <c r="D2221" t="s">
        <v>2020</v>
      </c>
      <c r="E2221" s="371">
        <v>98547.41</v>
      </c>
    </row>
    <row r="2222" spans="1:5" ht="14.25">
      <c r="A2222">
        <v>20017</v>
      </c>
      <c r="B2222" t="s">
        <v>15054</v>
      </c>
      <c r="C2222" t="s">
        <v>2023</v>
      </c>
      <c r="D2222" t="s">
        <v>2018</v>
      </c>
      <c r="E2222" s="297">
        <v>7.09</v>
      </c>
    </row>
    <row r="2223" spans="1:5" ht="14.25">
      <c r="A2223">
        <v>20007</v>
      </c>
      <c r="B2223" t="s">
        <v>15055</v>
      </c>
      <c r="C2223" t="s">
        <v>2023</v>
      </c>
      <c r="D2223" t="s">
        <v>2018</v>
      </c>
      <c r="E2223" s="297">
        <v>4.2300000000000004</v>
      </c>
    </row>
    <row r="2224" spans="1:5" ht="14.25">
      <c r="A2224">
        <v>39831</v>
      </c>
      <c r="B2224" t="s">
        <v>15056</v>
      </c>
      <c r="C2224" t="s">
        <v>2029</v>
      </c>
      <c r="D2224" t="s">
        <v>2020</v>
      </c>
      <c r="E2224" s="297">
        <v>300.97000000000003</v>
      </c>
    </row>
    <row r="2225" spans="1:5" ht="14.25">
      <c r="A2225">
        <v>36888</v>
      </c>
      <c r="B2225" t="s">
        <v>15057</v>
      </c>
      <c r="C2225" t="s">
        <v>2023</v>
      </c>
      <c r="D2225" t="s">
        <v>2020</v>
      </c>
      <c r="E2225" s="297">
        <v>26.11</v>
      </c>
    </row>
    <row r="2226" spans="1:5" ht="14.25">
      <c r="A2226">
        <v>39836</v>
      </c>
      <c r="B2226" t="s">
        <v>15058</v>
      </c>
      <c r="C2226" t="s">
        <v>2029</v>
      </c>
      <c r="D2226" t="s">
        <v>2020</v>
      </c>
      <c r="E2226" s="297">
        <v>264.45999999999998</v>
      </c>
    </row>
    <row r="2227" spans="1:5" ht="14.25">
      <c r="A2227">
        <v>39830</v>
      </c>
      <c r="B2227" t="s">
        <v>15059</v>
      </c>
      <c r="C2227" t="s">
        <v>2029</v>
      </c>
      <c r="D2227" t="s">
        <v>2020</v>
      </c>
      <c r="E2227" s="297">
        <v>301.61</v>
      </c>
    </row>
    <row r="2228" spans="1:5" ht="14.25">
      <c r="A2228">
        <v>40527</v>
      </c>
      <c r="B2228" t="s">
        <v>15060</v>
      </c>
      <c r="C2228" t="s">
        <v>2017</v>
      </c>
      <c r="D2228" t="s">
        <v>2020</v>
      </c>
      <c r="E2228" s="371">
        <v>2360.29</v>
      </c>
    </row>
    <row r="2229" spans="1:5" ht="14.25">
      <c r="A2229">
        <v>36497</v>
      </c>
      <c r="B2229" t="s">
        <v>15061</v>
      </c>
      <c r="C2229" t="s">
        <v>2017</v>
      </c>
      <c r="D2229" t="s">
        <v>2020</v>
      </c>
      <c r="E2229" s="371">
        <v>2694.53</v>
      </c>
    </row>
    <row r="2230" spans="1:5" ht="14.25">
      <c r="A2230">
        <v>36487</v>
      </c>
      <c r="B2230" t="s">
        <v>15062</v>
      </c>
      <c r="C2230" t="s">
        <v>2017</v>
      </c>
      <c r="D2230" t="s">
        <v>2020</v>
      </c>
      <c r="E2230" s="371">
        <v>4691.58</v>
      </c>
    </row>
    <row r="2231" spans="1:5" ht="14.25">
      <c r="A2231">
        <v>44475</v>
      </c>
      <c r="B2231" t="s">
        <v>15063</v>
      </c>
      <c r="C2231" t="s">
        <v>2017</v>
      </c>
      <c r="D2231" t="s">
        <v>2020</v>
      </c>
      <c r="E2231" s="371">
        <v>1258165.24</v>
      </c>
    </row>
    <row r="2232" spans="1:5" ht="14.25">
      <c r="A2232">
        <v>44474</v>
      </c>
      <c r="B2232" t="s">
        <v>15064</v>
      </c>
      <c r="C2232" t="s">
        <v>2017</v>
      </c>
      <c r="D2232" t="s">
        <v>2020</v>
      </c>
      <c r="E2232" s="371">
        <v>2419548.54</v>
      </c>
    </row>
    <row r="2233" spans="1:5" ht="14.25">
      <c r="A2233">
        <v>44490</v>
      </c>
      <c r="B2233" t="s">
        <v>15065</v>
      </c>
      <c r="C2233" t="s">
        <v>2017</v>
      </c>
      <c r="D2233" t="s">
        <v>2020</v>
      </c>
      <c r="E2233" s="371">
        <v>4113232.5</v>
      </c>
    </row>
    <row r="2234" spans="1:5" ht="14.25">
      <c r="A2234">
        <v>37776</v>
      </c>
      <c r="B2234" t="s">
        <v>15066</v>
      </c>
      <c r="C2234" t="s">
        <v>2017</v>
      </c>
      <c r="D2234" t="s">
        <v>2020</v>
      </c>
      <c r="E2234" s="371">
        <v>252088.58</v>
      </c>
    </row>
    <row r="2235" spans="1:5" ht="14.25">
      <c r="A2235">
        <v>37775</v>
      </c>
      <c r="B2235" t="s">
        <v>15067</v>
      </c>
      <c r="C2235" t="s">
        <v>2017</v>
      </c>
      <c r="D2235" t="s">
        <v>2020</v>
      </c>
      <c r="E2235" s="371">
        <v>397058.59</v>
      </c>
    </row>
    <row r="2236" spans="1:5" ht="14.25">
      <c r="A2236">
        <v>36491</v>
      </c>
      <c r="B2236" t="s">
        <v>15068</v>
      </c>
      <c r="C2236" t="s">
        <v>2017</v>
      </c>
      <c r="D2236" t="s">
        <v>2020</v>
      </c>
      <c r="E2236" s="371">
        <v>1470425.78</v>
      </c>
    </row>
    <row r="2237" spans="1:5" ht="14.25">
      <c r="A2237">
        <v>10712</v>
      </c>
      <c r="B2237" t="s">
        <v>15069</v>
      </c>
      <c r="C2237" t="s">
        <v>2017</v>
      </c>
      <c r="D2237" t="s">
        <v>2020</v>
      </c>
      <c r="E2237" s="371">
        <v>99264.639999999999</v>
      </c>
    </row>
    <row r="2238" spans="1:5" ht="14.25">
      <c r="A2238">
        <v>3363</v>
      </c>
      <c r="B2238" t="s">
        <v>15070</v>
      </c>
      <c r="C2238" t="s">
        <v>2017</v>
      </c>
      <c r="D2238" t="s">
        <v>2020</v>
      </c>
      <c r="E2238" s="371">
        <v>139625</v>
      </c>
    </row>
    <row r="2239" spans="1:5" ht="14.25">
      <c r="A2239">
        <v>3365</v>
      </c>
      <c r="B2239" t="s">
        <v>15071</v>
      </c>
      <c r="C2239" t="s">
        <v>2017</v>
      </c>
      <c r="D2239" t="s">
        <v>2020</v>
      </c>
      <c r="E2239" s="371">
        <v>326373.43</v>
      </c>
    </row>
    <row r="2240" spans="1:5" ht="14.25">
      <c r="A2240">
        <v>7569</v>
      </c>
      <c r="B2240" t="s">
        <v>15072</v>
      </c>
      <c r="C2240" t="s">
        <v>2017</v>
      </c>
      <c r="D2240" t="s">
        <v>2018</v>
      </c>
      <c r="E2240" s="297">
        <v>81.099999999999994</v>
      </c>
    </row>
    <row r="2241" spans="1:5" ht="14.25">
      <c r="A2241">
        <v>34349</v>
      </c>
      <c r="B2241" t="s">
        <v>15073</v>
      </c>
      <c r="C2241" t="s">
        <v>2017</v>
      </c>
      <c r="D2241" t="s">
        <v>2018</v>
      </c>
      <c r="E2241" s="297">
        <v>34.31</v>
      </c>
    </row>
    <row r="2242" spans="1:5" ht="14.25">
      <c r="A2242">
        <v>3378</v>
      </c>
      <c r="B2242" t="s">
        <v>15074</v>
      </c>
      <c r="C2242" t="s">
        <v>2017</v>
      </c>
      <c r="D2242" t="s">
        <v>2018</v>
      </c>
      <c r="E2242" s="297">
        <v>99.68</v>
      </c>
    </row>
    <row r="2243" spans="1:5" ht="14.25">
      <c r="A2243">
        <v>3380</v>
      </c>
      <c r="B2243" t="s">
        <v>15075</v>
      </c>
      <c r="C2243" t="s">
        <v>2017</v>
      </c>
      <c r="D2243" t="s">
        <v>2022</v>
      </c>
      <c r="E2243" s="297">
        <v>69.78</v>
      </c>
    </row>
    <row r="2244" spans="1:5" ht="14.25">
      <c r="A2244">
        <v>3379</v>
      </c>
      <c r="B2244" t="s">
        <v>15076</v>
      </c>
      <c r="C2244" t="s">
        <v>2017</v>
      </c>
      <c r="D2244" t="s">
        <v>2018</v>
      </c>
      <c r="E2244" s="297">
        <v>67.37</v>
      </c>
    </row>
    <row r="2245" spans="1:5" ht="14.25">
      <c r="A2245">
        <v>11991</v>
      </c>
      <c r="B2245" t="s">
        <v>15077</v>
      </c>
      <c r="C2245" t="s">
        <v>2017</v>
      </c>
      <c r="D2245" t="s">
        <v>2018</v>
      </c>
      <c r="E2245" s="297">
        <v>78.22</v>
      </c>
    </row>
    <row r="2246" spans="1:5" ht="14.25">
      <c r="A2246">
        <v>11029</v>
      </c>
      <c r="B2246" t="s">
        <v>15078</v>
      </c>
      <c r="C2246" t="s">
        <v>2032</v>
      </c>
      <c r="D2246" t="s">
        <v>2018</v>
      </c>
      <c r="E2246" s="297">
        <v>2.41</v>
      </c>
    </row>
    <row r="2247" spans="1:5" ht="14.25">
      <c r="A2247">
        <v>4316</v>
      </c>
      <c r="B2247" t="s">
        <v>15079</v>
      </c>
      <c r="C2247" t="s">
        <v>2017</v>
      </c>
      <c r="D2247" t="s">
        <v>2018</v>
      </c>
      <c r="E2247" s="297">
        <v>2.44</v>
      </c>
    </row>
    <row r="2248" spans="1:5" ht="14.25">
      <c r="A2248">
        <v>4313</v>
      </c>
      <c r="B2248" t="s">
        <v>15080</v>
      </c>
      <c r="C2248" t="s">
        <v>2032</v>
      </c>
      <c r="D2248" t="s">
        <v>2018</v>
      </c>
      <c r="E2248" s="297">
        <v>3.5</v>
      </c>
    </row>
    <row r="2249" spans="1:5" ht="14.25">
      <c r="A2249">
        <v>4317</v>
      </c>
      <c r="B2249" t="s">
        <v>15081</v>
      </c>
      <c r="C2249" t="s">
        <v>2017</v>
      </c>
      <c r="D2249" t="s">
        <v>2018</v>
      </c>
      <c r="E2249" s="297">
        <v>3.98</v>
      </c>
    </row>
    <row r="2250" spans="1:5" ht="14.25">
      <c r="A2250">
        <v>4314</v>
      </c>
      <c r="B2250" t="s">
        <v>15082</v>
      </c>
      <c r="C2250" t="s">
        <v>2032</v>
      </c>
      <c r="D2250" t="s">
        <v>2018</v>
      </c>
      <c r="E2250" s="297">
        <v>4.66</v>
      </c>
    </row>
    <row r="2251" spans="1:5" ht="14.25">
      <c r="A2251">
        <v>10921</v>
      </c>
      <c r="B2251" t="s">
        <v>15083</v>
      </c>
      <c r="C2251" t="s">
        <v>2017</v>
      </c>
      <c r="D2251" t="s">
        <v>2020</v>
      </c>
      <c r="E2251" s="371">
        <v>5920</v>
      </c>
    </row>
    <row r="2252" spans="1:5" ht="14.25">
      <c r="A2252">
        <v>10922</v>
      </c>
      <c r="B2252" t="s">
        <v>15084</v>
      </c>
      <c r="C2252" t="s">
        <v>2017</v>
      </c>
      <c r="D2252" t="s">
        <v>2020</v>
      </c>
      <c r="E2252" s="371">
        <v>5362.18</v>
      </c>
    </row>
    <row r="2253" spans="1:5" ht="14.25">
      <c r="A2253">
        <v>10923</v>
      </c>
      <c r="B2253" t="s">
        <v>15085</v>
      </c>
      <c r="C2253" t="s">
        <v>2017</v>
      </c>
      <c r="D2253" t="s">
        <v>2020</v>
      </c>
      <c r="E2253" s="371">
        <v>3169.28</v>
      </c>
    </row>
    <row r="2254" spans="1:5" ht="14.25">
      <c r="A2254">
        <v>10924</v>
      </c>
      <c r="B2254" t="s">
        <v>15086</v>
      </c>
      <c r="C2254" t="s">
        <v>2017</v>
      </c>
      <c r="D2254" t="s">
        <v>2020</v>
      </c>
      <c r="E2254" s="371">
        <v>3337.87</v>
      </c>
    </row>
    <row r="2255" spans="1:5" ht="14.25">
      <c r="A2255">
        <v>37772</v>
      </c>
      <c r="B2255" t="s">
        <v>15087</v>
      </c>
      <c r="C2255" t="s">
        <v>2017</v>
      </c>
      <c r="D2255" t="s">
        <v>2020</v>
      </c>
      <c r="E2255" s="371">
        <v>342998.8</v>
      </c>
    </row>
    <row r="2256" spans="1:5" ht="14.25">
      <c r="A2256">
        <v>37771</v>
      </c>
      <c r="B2256" t="s">
        <v>15088</v>
      </c>
      <c r="C2256" t="s">
        <v>2017</v>
      </c>
      <c r="D2256" t="s">
        <v>2020</v>
      </c>
      <c r="E2256" s="371">
        <v>364896.09</v>
      </c>
    </row>
    <row r="2257" spans="1:5" ht="14.25">
      <c r="A2257">
        <v>12772</v>
      </c>
      <c r="B2257" t="s">
        <v>15089</v>
      </c>
      <c r="C2257" t="s">
        <v>2017</v>
      </c>
      <c r="D2257" t="s">
        <v>2020</v>
      </c>
      <c r="E2257" s="297">
        <v>800.4</v>
      </c>
    </row>
    <row r="2258" spans="1:5" ht="14.25">
      <c r="A2258">
        <v>12770</v>
      </c>
      <c r="B2258" t="s">
        <v>15090</v>
      </c>
      <c r="C2258" t="s">
        <v>2017</v>
      </c>
      <c r="D2258" t="s">
        <v>2020</v>
      </c>
      <c r="E2258" s="297">
        <v>481.59</v>
      </c>
    </row>
    <row r="2259" spans="1:5" ht="14.25">
      <c r="A2259">
        <v>12775</v>
      </c>
      <c r="B2259" t="s">
        <v>15091</v>
      </c>
      <c r="C2259" t="s">
        <v>2017</v>
      </c>
      <c r="D2259" t="s">
        <v>2020</v>
      </c>
      <c r="E2259" s="297">
        <v>352.72</v>
      </c>
    </row>
    <row r="2260" spans="1:5" ht="14.25">
      <c r="A2260">
        <v>12768</v>
      </c>
      <c r="B2260" t="s">
        <v>15092</v>
      </c>
      <c r="C2260" t="s">
        <v>2017</v>
      </c>
      <c r="D2260" t="s">
        <v>2020</v>
      </c>
      <c r="E2260" s="371">
        <v>1125.99</v>
      </c>
    </row>
    <row r="2261" spans="1:5" ht="14.25">
      <c r="A2261">
        <v>12769</v>
      </c>
      <c r="B2261" t="s">
        <v>15093</v>
      </c>
      <c r="C2261" t="s">
        <v>2017</v>
      </c>
      <c r="D2261" t="s">
        <v>2020</v>
      </c>
      <c r="E2261" s="297">
        <v>92.25</v>
      </c>
    </row>
    <row r="2262" spans="1:5" ht="14.25">
      <c r="A2262">
        <v>12773</v>
      </c>
      <c r="B2262" t="s">
        <v>15094</v>
      </c>
      <c r="C2262" t="s">
        <v>2017</v>
      </c>
      <c r="D2262" t="s">
        <v>2020</v>
      </c>
      <c r="E2262" s="297">
        <v>99.03</v>
      </c>
    </row>
    <row r="2263" spans="1:5" ht="14.25">
      <c r="A2263">
        <v>12774</v>
      </c>
      <c r="B2263" t="s">
        <v>15095</v>
      </c>
      <c r="C2263" t="s">
        <v>2017</v>
      </c>
      <c r="D2263" t="s">
        <v>2020</v>
      </c>
      <c r="E2263" s="297">
        <v>122.09</v>
      </c>
    </row>
    <row r="2264" spans="1:5" ht="14.25">
      <c r="A2264">
        <v>12776</v>
      </c>
      <c r="B2264" t="s">
        <v>15096</v>
      </c>
      <c r="C2264" t="s">
        <v>2017</v>
      </c>
      <c r="D2264" t="s">
        <v>2020</v>
      </c>
      <c r="E2264" s="371">
        <v>1817.86</v>
      </c>
    </row>
    <row r="2265" spans="1:5" ht="14.25">
      <c r="A2265">
        <v>12777</v>
      </c>
      <c r="B2265" t="s">
        <v>15097</v>
      </c>
      <c r="C2265" t="s">
        <v>2017</v>
      </c>
      <c r="D2265" t="s">
        <v>2020</v>
      </c>
      <c r="E2265" s="371">
        <v>2374.08</v>
      </c>
    </row>
    <row r="2266" spans="1:5" ht="14.25">
      <c r="A2266">
        <v>3391</v>
      </c>
      <c r="B2266" t="s">
        <v>15098</v>
      </c>
      <c r="C2266" t="s">
        <v>2017</v>
      </c>
      <c r="D2266" t="s">
        <v>2020</v>
      </c>
      <c r="E2266" s="297">
        <v>53.01</v>
      </c>
    </row>
    <row r="2267" spans="1:5" ht="14.25">
      <c r="A2267">
        <v>3389</v>
      </c>
      <c r="B2267" t="s">
        <v>15099</v>
      </c>
      <c r="C2267" t="s">
        <v>2017</v>
      </c>
      <c r="D2267" t="s">
        <v>2020</v>
      </c>
      <c r="E2267" s="297">
        <v>27.5</v>
      </c>
    </row>
    <row r="2268" spans="1:5" ht="14.25">
      <c r="A2268">
        <v>3390</v>
      </c>
      <c r="B2268" t="s">
        <v>15100</v>
      </c>
      <c r="C2268" t="s">
        <v>2017</v>
      </c>
      <c r="D2268" t="s">
        <v>2020</v>
      </c>
      <c r="E2268" s="297">
        <v>30.95</v>
      </c>
    </row>
    <row r="2269" spans="1:5" ht="14.25">
      <c r="A2269">
        <v>12873</v>
      </c>
      <c r="B2269" t="s">
        <v>15101</v>
      </c>
      <c r="C2269" t="s">
        <v>2021</v>
      </c>
      <c r="D2269" t="s">
        <v>2018</v>
      </c>
      <c r="E2269" s="297">
        <v>18.45</v>
      </c>
    </row>
    <row r="2270" spans="1:5" ht="14.25">
      <c r="A2270">
        <v>41076</v>
      </c>
      <c r="B2270" t="s">
        <v>15102</v>
      </c>
      <c r="C2270" t="s">
        <v>2027</v>
      </c>
      <c r="D2270" t="s">
        <v>2018</v>
      </c>
      <c r="E2270" s="371">
        <v>3241</v>
      </c>
    </row>
    <row r="2271" spans="1:5" ht="14.25">
      <c r="A2271">
        <v>140</v>
      </c>
      <c r="B2271" t="s">
        <v>15103</v>
      </c>
      <c r="C2271" t="s">
        <v>2024</v>
      </c>
      <c r="D2271" t="s">
        <v>2018</v>
      </c>
      <c r="E2271" s="297">
        <v>17.670000000000002</v>
      </c>
    </row>
    <row r="2272" spans="1:5" ht="14.25">
      <c r="A2272">
        <v>151</v>
      </c>
      <c r="B2272" t="s">
        <v>15104</v>
      </c>
      <c r="C2272" t="s">
        <v>2025</v>
      </c>
      <c r="D2272" t="s">
        <v>2018</v>
      </c>
      <c r="E2272" s="297">
        <v>26.07</v>
      </c>
    </row>
    <row r="2273" spans="1:5" ht="14.25">
      <c r="A2273">
        <v>7340</v>
      </c>
      <c r="B2273" t="s">
        <v>15105</v>
      </c>
      <c r="C2273" t="s">
        <v>2025</v>
      </c>
      <c r="D2273" t="s">
        <v>2018</v>
      </c>
      <c r="E2273" s="297">
        <v>23.75</v>
      </c>
    </row>
    <row r="2274" spans="1:5" ht="14.25">
      <c r="A2274">
        <v>40929</v>
      </c>
      <c r="B2274" t="s">
        <v>15106</v>
      </c>
      <c r="C2274" t="s">
        <v>2027</v>
      </c>
      <c r="D2274" t="s">
        <v>2018</v>
      </c>
      <c r="E2274" s="371">
        <v>4638.96</v>
      </c>
    </row>
    <row r="2275" spans="1:5" ht="14.25">
      <c r="A2275">
        <v>2701</v>
      </c>
      <c r="B2275" t="s">
        <v>19964</v>
      </c>
      <c r="C2275" t="s">
        <v>2021</v>
      </c>
      <c r="D2275" t="s">
        <v>2018</v>
      </c>
      <c r="E2275" s="297">
        <v>26.41</v>
      </c>
    </row>
    <row r="2276" spans="1:5" ht="14.25">
      <c r="A2276">
        <v>38114</v>
      </c>
      <c r="B2276" t="s">
        <v>15107</v>
      </c>
      <c r="C2276" t="s">
        <v>2017</v>
      </c>
      <c r="D2276" t="s">
        <v>2018</v>
      </c>
      <c r="E2276" s="297">
        <v>20.98</v>
      </c>
    </row>
    <row r="2277" spans="1:5" ht="14.25">
      <c r="A2277">
        <v>38064</v>
      </c>
      <c r="B2277" t="s">
        <v>15108</v>
      </c>
      <c r="C2277" t="s">
        <v>2017</v>
      </c>
      <c r="D2277" t="s">
        <v>2018</v>
      </c>
      <c r="E2277" s="297">
        <v>23.46</v>
      </c>
    </row>
    <row r="2278" spans="1:5" ht="14.25">
      <c r="A2278">
        <v>38115</v>
      </c>
      <c r="B2278" t="s">
        <v>15109</v>
      </c>
      <c r="C2278" t="s">
        <v>2017</v>
      </c>
      <c r="D2278" t="s">
        <v>2018</v>
      </c>
      <c r="E2278" s="297">
        <v>22.4</v>
      </c>
    </row>
    <row r="2279" spans="1:5" ht="14.25">
      <c r="A2279">
        <v>38065</v>
      </c>
      <c r="B2279" t="s">
        <v>15110</v>
      </c>
      <c r="C2279" t="s">
        <v>2017</v>
      </c>
      <c r="D2279" t="s">
        <v>2018</v>
      </c>
      <c r="E2279" s="297">
        <v>33.28</v>
      </c>
    </row>
    <row r="2280" spans="1:5" ht="14.25">
      <c r="A2280">
        <v>38078</v>
      </c>
      <c r="B2280" t="s">
        <v>15111</v>
      </c>
      <c r="C2280" t="s">
        <v>2017</v>
      </c>
      <c r="D2280" t="s">
        <v>2018</v>
      </c>
      <c r="E2280" s="297">
        <v>19.420000000000002</v>
      </c>
    </row>
    <row r="2281" spans="1:5" ht="14.25">
      <c r="A2281">
        <v>38113</v>
      </c>
      <c r="B2281" t="s">
        <v>15112</v>
      </c>
      <c r="C2281" t="s">
        <v>2017</v>
      </c>
      <c r="D2281" t="s">
        <v>2018</v>
      </c>
      <c r="E2281" s="297">
        <v>10.55</v>
      </c>
    </row>
    <row r="2282" spans="1:5" ht="14.25">
      <c r="A2282">
        <v>38063</v>
      </c>
      <c r="B2282" t="s">
        <v>15113</v>
      </c>
      <c r="C2282" t="s">
        <v>2017</v>
      </c>
      <c r="D2282" t="s">
        <v>2018</v>
      </c>
      <c r="E2282" s="297">
        <v>11.32</v>
      </c>
    </row>
    <row r="2283" spans="1:5" ht="14.25">
      <c r="A2283">
        <v>38080</v>
      </c>
      <c r="B2283" t="s">
        <v>15114</v>
      </c>
      <c r="C2283" t="s">
        <v>2017</v>
      </c>
      <c r="D2283" t="s">
        <v>2018</v>
      </c>
      <c r="E2283" s="297">
        <v>33.729999999999997</v>
      </c>
    </row>
    <row r="2284" spans="1:5" ht="14.25">
      <c r="A2284">
        <v>38069</v>
      </c>
      <c r="B2284" t="s">
        <v>15115</v>
      </c>
      <c r="C2284" t="s">
        <v>2017</v>
      </c>
      <c r="D2284" t="s">
        <v>2018</v>
      </c>
      <c r="E2284" s="297">
        <v>18.440000000000001</v>
      </c>
    </row>
    <row r="2285" spans="1:5" ht="14.25">
      <c r="A2285">
        <v>38077</v>
      </c>
      <c r="B2285" t="s">
        <v>15116</v>
      </c>
      <c r="C2285" t="s">
        <v>2017</v>
      </c>
      <c r="D2285" t="s">
        <v>2018</v>
      </c>
      <c r="E2285" s="297">
        <v>18.02</v>
      </c>
    </row>
    <row r="2286" spans="1:5" ht="14.25">
      <c r="A2286">
        <v>38073</v>
      </c>
      <c r="B2286" t="s">
        <v>15117</v>
      </c>
      <c r="C2286" t="s">
        <v>2017</v>
      </c>
      <c r="D2286" t="s">
        <v>2018</v>
      </c>
      <c r="E2286" s="297">
        <v>27.46</v>
      </c>
    </row>
    <row r="2287" spans="1:5" ht="14.25">
      <c r="A2287">
        <v>38112</v>
      </c>
      <c r="B2287" t="s">
        <v>15118</v>
      </c>
      <c r="C2287" t="s">
        <v>2017</v>
      </c>
      <c r="D2287" t="s">
        <v>2018</v>
      </c>
      <c r="E2287" s="297">
        <v>8.1</v>
      </c>
    </row>
    <row r="2288" spans="1:5" ht="14.25">
      <c r="A2288">
        <v>38062</v>
      </c>
      <c r="B2288" t="s">
        <v>15119</v>
      </c>
      <c r="C2288" t="s">
        <v>2017</v>
      </c>
      <c r="D2288" t="s">
        <v>2018</v>
      </c>
      <c r="E2288" s="297">
        <v>8.31</v>
      </c>
    </row>
    <row r="2289" spans="1:5" ht="14.25">
      <c r="A2289">
        <v>12128</v>
      </c>
      <c r="B2289" t="s">
        <v>15120</v>
      </c>
      <c r="C2289" t="s">
        <v>2017</v>
      </c>
      <c r="D2289" t="s">
        <v>2018</v>
      </c>
      <c r="E2289" s="297">
        <v>11.11</v>
      </c>
    </row>
    <row r="2290" spans="1:5" ht="14.25">
      <c r="A2290">
        <v>12129</v>
      </c>
      <c r="B2290" t="s">
        <v>15121</v>
      </c>
      <c r="C2290" t="s">
        <v>2017</v>
      </c>
      <c r="D2290" t="s">
        <v>2018</v>
      </c>
      <c r="E2290" s="297">
        <v>14.69</v>
      </c>
    </row>
    <row r="2291" spans="1:5" ht="14.25">
      <c r="A2291">
        <v>38081</v>
      </c>
      <c r="B2291" t="s">
        <v>15122</v>
      </c>
      <c r="C2291" t="s">
        <v>2017</v>
      </c>
      <c r="D2291" t="s">
        <v>2018</v>
      </c>
      <c r="E2291" s="297">
        <v>28.61</v>
      </c>
    </row>
    <row r="2292" spans="1:5" ht="14.25">
      <c r="A2292">
        <v>38070</v>
      </c>
      <c r="B2292" t="s">
        <v>15123</v>
      </c>
      <c r="C2292" t="s">
        <v>2017</v>
      </c>
      <c r="D2292" t="s">
        <v>2018</v>
      </c>
      <c r="E2292" s="297">
        <v>19.71</v>
      </c>
    </row>
    <row r="2293" spans="1:5" ht="14.25">
      <c r="A2293">
        <v>38074</v>
      </c>
      <c r="B2293" t="s">
        <v>15124</v>
      </c>
      <c r="C2293" t="s">
        <v>2017</v>
      </c>
      <c r="D2293" t="s">
        <v>2018</v>
      </c>
      <c r="E2293" s="297">
        <v>29.97</v>
      </c>
    </row>
    <row r="2294" spans="1:5" ht="14.25">
      <c r="A2294">
        <v>38079</v>
      </c>
      <c r="B2294" t="s">
        <v>15125</v>
      </c>
      <c r="C2294" t="s">
        <v>2017</v>
      </c>
      <c r="D2294" t="s">
        <v>2018</v>
      </c>
      <c r="E2294" s="297">
        <v>25.73</v>
      </c>
    </row>
    <row r="2295" spans="1:5" ht="14.25">
      <c r="A2295">
        <v>38072</v>
      </c>
      <c r="B2295" t="s">
        <v>15126</v>
      </c>
      <c r="C2295" t="s">
        <v>2017</v>
      </c>
      <c r="D2295" t="s">
        <v>2018</v>
      </c>
      <c r="E2295" s="297">
        <v>24.72</v>
      </c>
    </row>
    <row r="2296" spans="1:5" ht="14.25">
      <c r="A2296">
        <v>38068</v>
      </c>
      <c r="B2296" t="s">
        <v>15127</v>
      </c>
      <c r="C2296" t="s">
        <v>2017</v>
      </c>
      <c r="D2296" t="s">
        <v>2018</v>
      </c>
      <c r="E2296" s="297">
        <v>17.07</v>
      </c>
    </row>
    <row r="2297" spans="1:5" ht="14.25">
      <c r="A2297">
        <v>38071</v>
      </c>
      <c r="B2297" t="s">
        <v>15128</v>
      </c>
      <c r="C2297" t="s">
        <v>2017</v>
      </c>
      <c r="D2297" t="s">
        <v>2018</v>
      </c>
      <c r="E2297" s="297">
        <v>20.399999999999999</v>
      </c>
    </row>
    <row r="2298" spans="1:5" ht="14.25">
      <c r="A2298">
        <v>38412</v>
      </c>
      <c r="B2298" t="s">
        <v>15129</v>
      </c>
      <c r="C2298" t="s">
        <v>2017</v>
      </c>
      <c r="D2298" t="s">
        <v>2020</v>
      </c>
      <c r="E2298" s="297">
        <v>900</v>
      </c>
    </row>
    <row r="2299" spans="1:5" ht="14.25">
      <c r="A2299">
        <v>3405</v>
      </c>
      <c r="B2299" t="s">
        <v>15130</v>
      </c>
      <c r="C2299" t="s">
        <v>2017</v>
      </c>
      <c r="D2299" t="s">
        <v>2018</v>
      </c>
      <c r="E2299" s="297">
        <v>124.6</v>
      </c>
    </row>
    <row r="2300" spans="1:5" ht="14.25">
      <c r="A2300">
        <v>3394</v>
      </c>
      <c r="B2300" t="s">
        <v>15131</v>
      </c>
      <c r="C2300" t="s">
        <v>2017</v>
      </c>
      <c r="D2300" t="s">
        <v>2018</v>
      </c>
      <c r="E2300" s="297">
        <v>657.74</v>
      </c>
    </row>
    <row r="2301" spans="1:5" ht="14.25">
      <c r="A2301">
        <v>3393</v>
      </c>
      <c r="B2301" t="s">
        <v>15132</v>
      </c>
      <c r="C2301" t="s">
        <v>2017</v>
      </c>
      <c r="D2301" t="s">
        <v>2018</v>
      </c>
      <c r="E2301" s="371">
        <v>1119.8699999999999</v>
      </c>
    </row>
    <row r="2302" spans="1:5" ht="14.25">
      <c r="A2302">
        <v>3406</v>
      </c>
      <c r="B2302" t="s">
        <v>15133</v>
      </c>
      <c r="C2302" t="s">
        <v>2017</v>
      </c>
      <c r="D2302" t="s">
        <v>2022</v>
      </c>
      <c r="E2302" s="297">
        <v>38.14</v>
      </c>
    </row>
    <row r="2303" spans="1:5" ht="14.25">
      <c r="A2303">
        <v>3395</v>
      </c>
      <c r="B2303" t="s">
        <v>15134</v>
      </c>
      <c r="C2303" t="s">
        <v>2017</v>
      </c>
      <c r="D2303" t="s">
        <v>2018</v>
      </c>
      <c r="E2303" s="297">
        <v>160.88999999999999</v>
      </c>
    </row>
    <row r="2304" spans="1:5" ht="14.25">
      <c r="A2304">
        <v>3398</v>
      </c>
      <c r="B2304" t="s">
        <v>15135</v>
      </c>
      <c r="C2304" t="s">
        <v>2017</v>
      </c>
      <c r="D2304" t="s">
        <v>2018</v>
      </c>
      <c r="E2304" s="297">
        <v>7.65</v>
      </c>
    </row>
    <row r="2305" spans="1:5" ht="14.25">
      <c r="A2305">
        <v>40662</v>
      </c>
      <c r="B2305" t="s">
        <v>15136</v>
      </c>
      <c r="C2305" t="s">
        <v>2017</v>
      </c>
      <c r="D2305" t="s">
        <v>2020</v>
      </c>
      <c r="E2305" s="297">
        <v>348.79</v>
      </c>
    </row>
    <row r="2306" spans="1:5" ht="14.25">
      <c r="A2306">
        <v>3437</v>
      </c>
      <c r="B2306" t="s">
        <v>15137</v>
      </c>
      <c r="C2306" t="s">
        <v>2019</v>
      </c>
      <c r="D2306" t="s">
        <v>2020</v>
      </c>
      <c r="E2306" s="297">
        <v>968.87</v>
      </c>
    </row>
    <row r="2307" spans="1:5" ht="14.25">
      <c r="A2307">
        <v>11190</v>
      </c>
      <c r="B2307" t="s">
        <v>15138</v>
      </c>
      <c r="C2307" t="s">
        <v>2017</v>
      </c>
      <c r="D2307" t="s">
        <v>2020</v>
      </c>
      <c r="E2307" s="297">
        <v>171.25</v>
      </c>
    </row>
    <row r="2308" spans="1:5" ht="14.25">
      <c r="A2308">
        <v>34377</v>
      </c>
      <c r="B2308" t="s">
        <v>19965</v>
      </c>
      <c r="C2308" t="s">
        <v>2017</v>
      </c>
      <c r="D2308" t="s">
        <v>2020</v>
      </c>
      <c r="E2308" s="297">
        <v>183.86</v>
      </c>
    </row>
    <row r="2309" spans="1:5" ht="14.25">
      <c r="A2309">
        <v>3428</v>
      </c>
      <c r="B2309" t="s">
        <v>15139</v>
      </c>
      <c r="C2309" t="s">
        <v>2019</v>
      </c>
      <c r="D2309" t="s">
        <v>2020</v>
      </c>
      <c r="E2309" s="371">
        <v>1437.16</v>
      </c>
    </row>
    <row r="2310" spans="1:5" ht="14.25">
      <c r="A2310">
        <v>3429</v>
      </c>
      <c r="B2310" t="s">
        <v>15140</v>
      </c>
      <c r="C2310" t="s">
        <v>2019</v>
      </c>
      <c r="D2310" t="s">
        <v>2020</v>
      </c>
      <c r="E2310" s="297">
        <v>821.11</v>
      </c>
    </row>
    <row r="2311" spans="1:5" ht="14.25">
      <c r="A2311">
        <v>11199</v>
      </c>
      <c r="B2311" t="s">
        <v>15141</v>
      </c>
      <c r="C2311" t="s">
        <v>2017</v>
      </c>
      <c r="D2311" t="s">
        <v>2020</v>
      </c>
      <c r="E2311" s="297">
        <v>945.78</v>
      </c>
    </row>
    <row r="2312" spans="1:5" ht="14.25">
      <c r="A2312">
        <v>34369</v>
      </c>
      <c r="B2312" t="s">
        <v>19966</v>
      </c>
      <c r="C2312" t="s">
        <v>2017</v>
      </c>
      <c r="D2312" t="s">
        <v>2020</v>
      </c>
      <c r="E2312" s="297">
        <v>639.49</v>
      </c>
    </row>
    <row r="2313" spans="1:5" ht="14.25">
      <c r="A2313">
        <v>36896</v>
      </c>
      <c r="B2313" t="s">
        <v>19967</v>
      </c>
      <c r="C2313" t="s">
        <v>2017</v>
      </c>
      <c r="D2313" t="s">
        <v>2020</v>
      </c>
      <c r="E2313" s="297">
        <v>356.1</v>
      </c>
    </row>
    <row r="2314" spans="1:5" ht="14.25">
      <c r="A2314">
        <v>34367</v>
      </c>
      <c r="B2314" t="s">
        <v>19968</v>
      </c>
      <c r="C2314" t="s">
        <v>2017</v>
      </c>
      <c r="D2314" t="s">
        <v>2020</v>
      </c>
      <c r="E2314" s="297">
        <v>458.96</v>
      </c>
    </row>
    <row r="2315" spans="1:5" ht="14.25">
      <c r="A2315">
        <v>36897</v>
      </c>
      <c r="B2315" t="s">
        <v>19969</v>
      </c>
      <c r="C2315" t="s">
        <v>2017</v>
      </c>
      <c r="D2315" t="s">
        <v>2020</v>
      </c>
      <c r="E2315" s="297">
        <v>555.67999999999995</v>
      </c>
    </row>
    <row r="2316" spans="1:5" ht="14.25">
      <c r="A2316">
        <v>34364</v>
      </c>
      <c r="B2316" t="s">
        <v>19970</v>
      </c>
      <c r="C2316" t="s">
        <v>2017</v>
      </c>
      <c r="D2316" t="s">
        <v>2020</v>
      </c>
      <c r="E2316" s="297">
        <v>603.28</v>
      </c>
    </row>
    <row r="2317" spans="1:5" ht="14.25">
      <c r="A2317">
        <v>40659</v>
      </c>
      <c r="B2317" t="s">
        <v>15142</v>
      </c>
      <c r="C2317" t="s">
        <v>2019</v>
      </c>
      <c r="D2317" t="s">
        <v>2020</v>
      </c>
      <c r="E2317" s="371">
        <v>1370.82</v>
      </c>
    </row>
    <row r="2318" spans="1:5" ht="14.25">
      <c r="A2318">
        <v>40660</v>
      </c>
      <c r="B2318" t="s">
        <v>15143</v>
      </c>
      <c r="C2318" t="s">
        <v>2019</v>
      </c>
      <c r="D2318" t="s">
        <v>2020</v>
      </c>
      <c r="E2318" s="371">
        <v>1737.35</v>
      </c>
    </row>
    <row r="2319" spans="1:5" ht="14.25">
      <c r="A2319">
        <v>40661</v>
      </c>
      <c r="B2319" t="s">
        <v>15144</v>
      </c>
      <c r="C2319" t="s">
        <v>2019</v>
      </c>
      <c r="D2319" t="s">
        <v>2020</v>
      </c>
      <c r="E2319" s="371">
        <v>1068.17</v>
      </c>
    </row>
    <row r="2320" spans="1:5" ht="14.25">
      <c r="A2320">
        <v>3421</v>
      </c>
      <c r="B2320" t="s">
        <v>15145</v>
      </c>
      <c r="C2320" t="s">
        <v>2019</v>
      </c>
      <c r="D2320" t="s">
        <v>2020</v>
      </c>
      <c r="E2320" s="371">
        <v>1076.3399999999999</v>
      </c>
    </row>
    <row r="2321" spans="1:5" ht="14.25">
      <c r="A2321">
        <v>599</v>
      </c>
      <c r="B2321" t="s">
        <v>15146</v>
      </c>
      <c r="C2321" t="s">
        <v>2019</v>
      </c>
      <c r="D2321" t="s">
        <v>2020</v>
      </c>
      <c r="E2321" s="297">
        <v>649.45000000000005</v>
      </c>
    </row>
    <row r="2322" spans="1:5" ht="14.25">
      <c r="A2322">
        <v>44053</v>
      </c>
      <c r="B2322" t="s">
        <v>19971</v>
      </c>
      <c r="C2322" t="s">
        <v>2017</v>
      </c>
      <c r="D2322" t="s">
        <v>2020</v>
      </c>
      <c r="E2322" s="371">
        <v>1441.47</v>
      </c>
    </row>
    <row r="2323" spans="1:5" ht="14.25">
      <c r="A2323">
        <v>3423</v>
      </c>
      <c r="B2323" t="s">
        <v>15147</v>
      </c>
      <c r="C2323" t="s">
        <v>2019</v>
      </c>
      <c r="D2323" t="s">
        <v>2020</v>
      </c>
      <c r="E2323" s="371">
        <v>1517.9</v>
      </c>
    </row>
    <row r="2324" spans="1:5" ht="14.25">
      <c r="A2324">
        <v>34381</v>
      </c>
      <c r="B2324" t="s">
        <v>19972</v>
      </c>
      <c r="C2324" t="s">
        <v>2017</v>
      </c>
      <c r="D2324" t="s">
        <v>2020</v>
      </c>
      <c r="E2324" s="297">
        <v>262.23</v>
      </c>
    </row>
    <row r="2325" spans="1:5" ht="14.25">
      <c r="A2325">
        <v>34797</v>
      </c>
      <c r="B2325" t="s">
        <v>15148</v>
      </c>
      <c r="C2325" t="s">
        <v>2017</v>
      </c>
      <c r="D2325" t="s">
        <v>2020</v>
      </c>
      <c r="E2325" s="297">
        <v>373.01</v>
      </c>
    </row>
    <row r="2326" spans="1:5" ht="14.25">
      <c r="A2326">
        <v>44054</v>
      </c>
      <c r="B2326" t="s">
        <v>19973</v>
      </c>
      <c r="C2326" t="s">
        <v>2017</v>
      </c>
      <c r="D2326" t="s">
        <v>2020</v>
      </c>
      <c r="E2326" s="297">
        <v>517.11</v>
      </c>
    </row>
    <row r="2327" spans="1:5" ht="14.25">
      <c r="A2327">
        <v>44399</v>
      </c>
      <c r="B2327" t="s">
        <v>19974</v>
      </c>
      <c r="C2327" t="s">
        <v>2017</v>
      </c>
      <c r="D2327" t="s">
        <v>2020</v>
      </c>
      <c r="E2327" s="297">
        <v>706.54</v>
      </c>
    </row>
    <row r="2328" spans="1:5" ht="14.25">
      <c r="A2328">
        <v>44503</v>
      </c>
      <c r="B2328" t="s">
        <v>15149</v>
      </c>
      <c r="C2328" t="s">
        <v>2021</v>
      </c>
      <c r="D2328" t="s">
        <v>2018</v>
      </c>
      <c r="E2328" s="297">
        <v>16.05</v>
      </c>
    </row>
    <row r="2329" spans="1:5" ht="14.25">
      <c r="A2329">
        <v>41077</v>
      </c>
      <c r="B2329" t="s">
        <v>15150</v>
      </c>
      <c r="C2329" t="s">
        <v>2027</v>
      </c>
      <c r="D2329" t="s">
        <v>2018</v>
      </c>
      <c r="E2329" s="371">
        <v>2818.76</v>
      </c>
    </row>
    <row r="2330" spans="1:5" ht="14.25">
      <c r="A2330">
        <v>37963</v>
      </c>
      <c r="B2330" t="s">
        <v>15151</v>
      </c>
      <c r="C2330" t="s">
        <v>2017</v>
      </c>
      <c r="D2330" t="s">
        <v>2018</v>
      </c>
      <c r="E2330" s="297">
        <v>4.91</v>
      </c>
    </row>
    <row r="2331" spans="1:5" ht="14.25">
      <c r="A2331">
        <v>37964</v>
      </c>
      <c r="B2331" t="s">
        <v>15152</v>
      </c>
      <c r="C2331" t="s">
        <v>2017</v>
      </c>
      <c r="D2331" t="s">
        <v>2018</v>
      </c>
      <c r="E2331" s="297">
        <v>6.57</v>
      </c>
    </row>
    <row r="2332" spans="1:5" ht="14.25">
      <c r="A2332">
        <v>37965</v>
      </c>
      <c r="B2332" t="s">
        <v>15153</v>
      </c>
      <c r="C2332" t="s">
        <v>2017</v>
      </c>
      <c r="D2332" t="s">
        <v>2018</v>
      </c>
      <c r="E2332" s="297">
        <v>9.48</v>
      </c>
    </row>
    <row r="2333" spans="1:5" ht="14.25">
      <c r="A2333">
        <v>37966</v>
      </c>
      <c r="B2333" t="s">
        <v>15154</v>
      </c>
      <c r="C2333" t="s">
        <v>2017</v>
      </c>
      <c r="D2333" t="s">
        <v>2018</v>
      </c>
      <c r="E2333" s="297">
        <v>16.64</v>
      </c>
    </row>
    <row r="2334" spans="1:5" ht="14.25">
      <c r="A2334">
        <v>37967</v>
      </c>
      <c r="B2334" t="s">
        <v>15155</v>
      </c>
      <c r="C2334" t="s">
        <v>2017</v>
      </c>
      <c r="D2334" t="s">
        <v>2018</v>
      </c>
      <c r="E2334" s="297">
        <v>27.96</v>
      </c>
    </row>
    <row r="2335" spans="1:5" ht="14.25">
      <c r="A2335">
        <v>37968</v>
      </c>
      <c r="B2335" t="s">
        <v>15156</v>
      </c>
      <c r="C2335" t="s">
        <v>2017</v>
      </c>
      <c r="D2335" t="s">
        <v>2018</v>
      </c>
      <c r="E2335" s="297">
        <v>59.37</v>
      </c>
    </row>
    <row r="2336" spans="1:5" ht="14.25">
      <c r="A2336">
        <v>37969</v>
      </c>
      <c r="B2336" t="s">
        <v>15157</v>
      </c>
      <c r="C2336" t="s">
        <v>2017</v>
      </c>
      <c r="D2336" t="s">
        <v>2018</v>
      </c>
      <c r="E2336" s="297">
        <v>150.01</v>
      </c>
    </row>
    <row r="2337" spans="1:5" ht="14.25">
      <c r="A2337">
        <v>37970</v>
      </c>
      <c r="B2337" t="s">
        <v>15158</v>
      </c>
      <c r="C2337" t="s">
        <v>2017</v>
      </c>
      <c r="D2337" t="s">
        <v>2018</v>
      </c>
      <c r="E2337" s="297">
        <v>217.03</v>
      </c>
    </row>
    <row r="2338" spans="1:5" ht="14.25">
      <c r="A2338">
        <v>44251</v>
      </c>
      <c r="B2338" t="s">
        <v>15159</v>
      </c>
      <c r="C2338" t="s">
        <v>2017</v>
      </c>
      <c r="D2338" t="s">
        <v>2018</v>
      </c>
      <c r="E2338" s="297">
        <v>250.68</v>
      </c>
    </row>
    <row r="2339" spans="1:5" ht="14.25">
      <c r="A2339">
        <v>21118</v>
      </c>
      <c r="B2339" t="s">
        <v>15160</v>
      </c>
      <c r="C2339" t="s">
        <v>2017</v>
      </c>
      <c r="D2339" t="s">
        <v>2018</v>
      </c>
      <c r="E2339" s="297">
        <v>3.9</v>
      </c>
    </row>
    <row r="2340" spans="1:5" ht="14.25">
      <c r="A2340">
        <v>37956</v>
      </c>
      <c r="B2340" t="s">
        <v>15161</v>
      </c>
      <c r="C2340" t="s">
        <v>2017</v>
      </c>
      <c r="D2340" t="s">
        <v>2018</v>
      </c>
      <c r="E2340" s="297">
        <v>4.8</v>
      </c>
    </row>
    <row r="2341" spans="1:5" ht="14.25">
      <c r="A2341">
        <v>37957</v>
      </c>
      <c r="B2341" t="s">
        <v>15162</v>
      </c>
      <c r="C2341" t="s">
        <v>2017</v>
      </c>
      <c r="D2341" t="s">
        <v>2018</v>
      </c>
      <c r="E2341" s="297">
        <v>10.210000000000001</v>
      </c>
    </row>
    <row r="2342" spans="1:5" ht="14.25">
      <c r="A2342">
        <v>37958</v>
      </c>
      <c r="B2342" t="s">
        <v>15163</v>
      </c>
      <c r="C2342" t="s">
        <v>2017</v>
      </c>
      <c r="D2342" t="s">
        <v>2018</v>
      </c>
      <c r="E2342" s="297">
        <v>18.45</v>
      </c>
    </row>
    <row r="2343" spans="1:5" ht="14.25">
      <c r="A2343">
        <v>37959</v>
      </c>
      <c r="B2343" t="s">
        <v>15164</v>
      </c>
      <c r="C2343" t="s">
        <v>2017</v>
      </c>
      <c r="D2343" t="s">
        <v>2018</v>
      </c>
      <c r="E2343" s="297">
        <v>28.41</v>
      </c>
    </row>
    <row r="2344" spans="1:5" ht="14.25">
      <c r="A2344">
        <v>37960</v>
      </c>
      <c r="B2344" t="s">
        <v>15165</v>
      </c>
      <c r="C2344" t="s">
        <v>2017</v>
      </c>
      <c r="D2344" t="s">
        <v>2018</v>
      </c>
      <c r="E2344" s="297">
        <v>72.58</v>
      </c>
    </row>
    <row r="2345" spans="1:5" ht="14.25">
      <c r="A2345">
        <v>37961</v>
      </c>
      <c r="B2345" t="s">
        <v>15166</v>
      </c>
      <c r="C2345" t="s">
        <v>2017</v>
      </c>
      <c r="D2345" t="s">
        <v>2018</v>
      </c>
      <c r="E2345" s="297">
        <v>155.99</v>
      </c>
    </row>
    <row r="2346" spans="1:5" ht="14.25">
      <c r="A2346">
        <v>37962</v>
      </c>
      <c r="B2346" t="s">
        <v>15167</v>
      </c>
      <c r="C2346" t="s">
        <v>2017</v>
      </c>
      <c r="D2346" t="s">
        <v>2018</v>
      </c>
      <c r="E2346" s="297">
        <v>179.83</v>
      </c>
    </row>
    <row r="2347" spans="1:5" ht="14.25">
      <c r="A2347">
        <v>3533</v>
      </c>
      <c r="B2347" t="s">
        <v>15168</v>
      </c>
      <c r="C2347" t="s">
        <v>2017</v>
      </c>
      <c r="D2347" t="s">
        <v>2018</v>
      </c>
      <c r="E2347" s="297">
        <v>3.93</v>
      </c>
    </row>
    <row r="2348" spans="1:5" ht="14.25">
      <c r="A2348">
        <v>3538</v>
      </c>
      <c r="B2348" t="s">
        <v>15169</v>
      </c>
      <c r="C2348" t="s">
        <v>2017</v>
      </c>
      <c r="D2348" t="s">
        <v>2018</v>
      </c>
      <c r="E2348" s="297">
        <v>7.44</v>
      </c>
    </row>
    <row r="2349" spans="1:5" ht="14.25">
      <c r="A2349">
        <v>3498</v>
      </c>
      <c r="B2349" t="s">
        <v>15170</v>
      </c>
      <c r="C2349" t="s">
        <v>2017</v>
      </c>
      <c r="D2349" t="s">
        <v>2018</v>
      </c>
      <c r="E2349" s="297">
        <v>7.22</v>
      </c>
    </row>
    <row r="2350" spans="1:5" ht="14.25">
      <c r="A2350">
        <v>3496</v>
      </c>
      <c r="B2350" t="s">
        <v>15171</v>
      </c>
      <c r="C2350" t="s">
        <v>2017</v>
      </c>
      <c r="D2350" t="s">
        <v>2018</v>
      </c>
      <c r="E2350" s="297">
        <v>4.83</v>
      </c>
    </row>
    <row r="2351" spans="1:5" ht="14.25">
      <c r="A2351">
        <v>38429</v>
      </c>
      <c r="B2351" t="s">
        <v>15172</v>
      </c>
      <c r="C2351" t="s">
        <v>2017</v>
      </c>
      <c r="D2351" t="s">
        <v>2018</v>
      </c>
      <c r="E2351" s="297">
        <v>13.28</v>
      </c>
    </row>
    <row r="2352" spans="1:5" ht="14.25">
      <c r="A2352">
        <v>38431</v>
      </c>
      <c r="B2352" t="s">
        <v>15173</v>
      </c>
      <c r="C2352" t="s">
        <v>2017</v>
      </c>
      <c r="D2352" t="s">
        <v>2018</v>
      </c>
      <c r="E2352" s="297">
        <v>16.66</v>
      </c>
    </row>
    <row r="2353" spans="1:5" ht="14.25">
      <c r="A2353">
        <v>38430</v>
      </c>
      <c r="B2353" t="s">
        <v>15174</v>
      </c>
      <c r="C2353" t="s">
        <v>2017</v>
      </c>
      <c r="D2353" t="s">
        <v>2018</v>
      </c>
      <c r="E2353" s="297">
        <v>25.83</v>
      </c>
    </row>
    <row r="2354" spans="1:5" ht="14.25">
      <c r="A2354">
        <v>36348</v>
      </c>
      <c r="B2354" t="s">
        <v>15175</v>
      </c>
      <c r="C2354" t="s">
        <v>2017</v>
      </c>
      <c r="D2354" t="s">
        <v>2020</v>
      </c>
      <c r="E2354" s="297">
        <v>1.96</v>
      </c>
    </row>
    <row r="2355" spans="1:5" ht="14.25">
      <c r="A2355">
        <v>36349</v>
      </c>
      <c r="B2355" t="s">
        <v>15176</v>
      </c>
      <c r="C2355" t="s">
        <v>2017</v>
      </c>
      <c r="D2355" t="s">
        <v>2020</v>
      </c>
      <c r="E2355" s="297">
        <v>2.7</v>
      </c>
    </row>
    <row r="2356" spans="1:5" ht="14.25">
      <c r="A2356">
        <v>38987</v>
      </c>
      <c r="B2356" t="s">
        <v>15177</v>
      </c>
      <c r="C2356" t="s">
        <v>2017</v>
      </c>
      <c r="D2356" t="s">
        <v>2020</v>
      </c>
      <c r="E2356" s="297">
        <v>12.98</v>
      </c>
    </row>
    <row r="2357" spans="1:5" ht="14.25">
      <c r="A2357">
        <v>38988</v>
      </c>
      <c r="B2357" t="s">
        <v>15178</v>
      </c>
      <c r="C2357" t="s">
        <v>2017</v>
      </c>
      <c r="D2357" t="s">
        <v>2020</v>
      </c>
      <c r="E2357" s="297">
        <v>21.15</v>
      </c>
    </row>
    <row r="2358" spans="1:5" ht="14.25">
      <c r="A2358">
        <v>38989</v>
      </c>
      <c r="B2358" t="s">
        <v>15179</v>
      </c>
      <c r="C2358" t="s">
        <v>2017</v>
      </c>
      <c r="D2358" t="s">
        <v>2020</v>
      </c>
      <c r="E2358" s="297">
        <v>35.590000000000003</v>
      </c>
    </row>
    <row r="2359" spans="1:5" ht="14.25">
      <c r="A2359">
        <v>38990</v>
      </c>
      <c r="B2359" t="s">
        <v>15180</v>
      </c>
      <c r="C2359" t="s">
        <v>2017</v>
      </c>
      <c r="D2359" t="s">
        <v>2020</v>
      </c>
      <c r="E2359" s="297">
        <v>71.12</v>
      </c>
    </row>
    <row r="2360" spans="1:5" ht="14.25">
      <c r="A2360">
        <v>38991</v>
      </c>
      <c r="B2360" t="s">
        <v>15181</v>
      </c>
      <c r="C2360" t="s">
        <v>2017</v>
      </c>
      <c r="D2360" t="s">
        <v>2020</v>
      </c>
      <c r="E2360" s="297">
        <v>127.97</v>
      </c>
    </row>
    <row r="2361" spans="1:5" ht="14.25">
      <c r="A2361">
        <v>38433</v>
      </c>
      <c r="B2361" t="s">
        <v>15182</v>
      </c>
      <c r="C2361" t="s">
        <v>2017</v>
      </c>
      <c r="D2361" t="s">
        <v>2020</v>
      </c>
      <c r="E2361" s="297">
        <v>6.61</v>
      </c>
    </row>
    <row r="2362" spans="1:5" ht="14.25">
      <c r="A2362">
        <v>38440</v>
      </c>
      <c r="B2362" t="s">
        <v>15183</v>
      </c>
      <c r="C2362" t="s">
        <v>2017</v>
      </c>
      <c r="D2362" t="s">
        <v>2020</v>
      </c>
      <c r="E2362" s="297">
        <v>278.89999999999998</v>
      </c>
    </row>
    <row r="2363" spans="1:5" ht="14.25">
      <c r="A2363">
        <v>36359</v>
      </c>
      <c r="B2363" t="s">
        <v>15184</v>
      </c>
      <c r="C2363" t="s">
        <v>2017</v>
      </c>
      <c r="D2363" t="s">
        <v>2020</v>
      </c>
      <c r="E2363" s="297">
        <v>1.74</v>
      </c>
    </row>
    <row r="2364" spans="1:5" ht="14.25">
      <c r="A2364">
        <v>36360</v>
      </c>
      <c r="B2364" t="s">
        <v>15185</v>
      </c>
      <c r="C2364" t="s">
        <v>2017</v>
      </c>
      <c r="D2364" t="s">
        <v>2020</v>
      </c>
      <c r="E2364" s="297">
        <v>2.34</v>
      </c>
    </row>
    <row r="2365" spans="1:5" ht="14.25">
      <c r="A2365">
        <v>38434</v>
      </c>
      <c r="B2365" t="s">
        <v>15186</v>
      </c>
      <c r="C2365" t="s">
        <v>2017</v>
      </c>
      <c r="D2365" t="s">
        <v>2020</v>
      </c>
      <c r="E2365" s="297">
        <v>3.56</v>
      </c>
    </row>
    <row r="2366" spans="1:5" ht="14.25">
      <c r="A2366">
        <v>38435</v>
      </c>
      <c r="B2366" t="s">
        <v>15187</v>
      </c>
      <c r="C2366" t="s">
        <v>2017</v>
      </c>
      <c r="D2366" t="s">
        <v>2020</v>
      </c>
      <c r="E2366" s="297">
        <v>8.02</v>
      </c>
    </row>
    <row r="2367" spans="1:5" ht="14.25">
      <c r="A2367">
        <v>38436</v>
      </c>
      <c r="B2367" t="s">
        <v>15188</v>
      </c>
      <c r="C2367" t="s">
        <v>2017</v>
      </c>
      <c r="D2367" t="s">
        <v>2020</v>
      </c>
      <c r="E2367" s="297">
        <v>13.3</v>
      </c>
    </row>
    <row r="2368" spans="1:5" ht="14.25">
      <c r="A2368">
        <v>38437</v>
      </c>
      <c r="B2368" t="s">
        <v>15189</v>
      </c>
      <c r="C2368" t="s">
        <v>2017</v>
      </c>
      <c r="D2368" t="s">
        <v>2020</v>
      </c>
      <c r="E2368" s="297">
        <v>21.57</v>
      </c>
    </row>
    <row r="2369" spans="1:5" ht="14.25">
      <c r="A2369">
        <v>38438</v>
      </c>
      <c r="B2369" t="s">
        <v>15190</v>
      </c>
      <c r="C2369" t="s">
        <v>2017</v>
      </c>
      <c r="D2369" t="s">
        <v>2020</v>
      </c>
      <c r="E2369" s="297">
        <v>62.57</v>
      </c>
    </row>
    <row r="2370" spans="1:5" ht="14.25">
      <c r="A2370">
        <v>38439</v>
      </c>
      <c r="B2370" t="s">
        <v>15191</v>
      </c>
      <c r="C2370" t="s">
        <v>2017</v>
      </c>
      <c r="D2370" t="s">
        <v>2020</v>
      </c>
      <c r="E2370" s="297">
        <v>79.5</v>
      </c>
    </row>
    <row r="2371" spans="1:5" ht="14.25">
      <c r="A2371">
        <v>10836</v>
      </c>
      <c r="B2371" t="s">
        <v>15192</v>
      </c>
      <c r="C2371" t="s">
        <v>2017</v>
      </c>
      <c r="D2371" t="s">
        <v>2018</v>
      </c>
      <c r="E2371" s="297">
        <v>30.29</v>
      </c>
    </row>
    <row r="2372" spans="1:5" ht="14.25">
      <c r="A2372">
        <v>10835</v>
      </c>
      <c r="B2372" t="s">
        <v>15193</v>
      </c>
      <c r="C2372" t="s">
        <v>2017</v>
      </c>
      <c r="D2372" t="s">
        <v>2018</v>
      </c>
      <c r="E2372" s="297">
        <v>8.4600000000000009</v>
      </c>
    </row>
    <row r="2373" spans="1:5" ht="14.25">
      <c r="A2373">
        <v>3475</v>
      </c>
      <c r="B2373" t="s">
        <v>15194</v>
      </c>
      <c r="C2373" t="s">
        <v>2017</v>
      </c>
      <c r="D2373" t="s">
        <v>2018</v>
      </c>
      <c r="E2373" s="297">
        <v>6.89</v>
      </c>
    </row>
    <row r="2374" spans="1:5" ht="14.25">
      <c r="A2374">
        <v>3485</v>
      </c>
      <c r="B2374" t="s">
        <v>15195</v>
      </c>
      <c r="C2374" t="s">
        <v>2017</v>
      </c>
      <c r="D2374" t="s">
        <v>2018</v>
      </c>
      <c r="E2374" s="297">
        <v>19.05</v>
      </c>
    </row>
    <row r="2375" spans="1:5" ht="14.25">
      <c r="A2375">
        <v>3534</v>
      </c>
      <c r="B2375" t="s">
        <v>15196</v>
      </c>
      <c r="C2375" t="s">
        <v>2017</v>
      </c>
      <c r="D2375" t="s">
        <v>2018</v>
      </c>
      <c r="E2375" s="297">
        <v>10.92</v>
      </c>
    </row>
    <row r="2376" spans="1:5" ht="14.25">
      <c r="A2376">
        <v>3543</v>
      </c>
      <c r="B2376" t="s">
        <v>15197</v>
      </c>
      <c r="C2376" t="s">
        <v>2017</v>
      </c>
      <c r="D2376" t="s">
        <v>2018</v>
      </c>
      <c r="E2376" s="297">
        <v>2.54</v>
      </c>
    </row>
    <row r="2377" spans="1:5" ht="14.25">
      <c r="A2377">
        <v>3482</v>
      </c>
      <c r="B2377" t="s">
        <v>15198</v>
      </c>
      <c r="C2377" t="s">
        <v>2017</v>
      </c>
      <c r="D2377" t="s">
        <v>2018</v>
      </c>
      <c r="E2377" s="297">
        <v>7.81</v>
      </c>
    </row>
    <row r="2378" spans="1:5" ht="14.25">
      <c r="A2378">
        <v>3505</v>
      </c>
      <c r="B2378" t="s">
        <v>15199</v>
      </c>
      <c r="C2378" t="s">
        <v>2017</v>
      </c>
      <c r="D2378" t="s">
        <v>2018</v>
      </c>
      <c r="E2378" s="297">
        <v>3.77</v>
      </c>
    </row>
    <row r="2379" spans="1:5" ht="14.25">
      <c r="A2379">
        <v>3521</v>
      </c>
      <c r="B2379" t="s">
        <v>15200</v>
      </c>
      <c r="C2379" t="s">
        <v>2017</v>
      </c>
      <c r="D2379" t="s">
        <v>2018</v>
      </c>
      <c r="E2379" s="297">
        <v>2.84</v>
      </c>
    </row>
    <row r="2380" spans="1:5" ht="14.25">
      <c r="A2380">
        <v>3531</v>
      </c>
      <c r="B2380" t="s">
        <v>15201</v>
      </c>
      <c r="C2380" t="s">
        <v>2017</v>
      </c>
      <c r="D2380" t="s">
        <v>2018</v>
      </c>
      <c r="E2380" s="297">
        <v>5.41</v>
      </c>
    </row>
    <row r="2381" spans="1:5" ht="14.25">
      <c r="A2381">
        <v>3522</v>
      </c>
      <c r="B2381" t="s">
        <v>15202</v>
      </c>
      <c r="C2381" t="s">
        <v>2017</v>
      </c>
      <c r="D2381" t="s">
        <v>2018</v>
      </c>
      <c r="E2381" s="297">
        <v>3.49</v>
      </c>
    </row>
    <row r="2382" spans="1:5" ht="14.25">
      <c r="A2382">
        <v>3527</v>
      </c>
      <c r="B2382" t="s">
        <v>15203</v>
      </c>
      <c r="C2382" t="s">
        <v>2017</v>
      </c>
      <c r="D2382" t="s">
        <v>2018</v>
      </c>
      <c r="E2382" s="297">
        <v>18.36</v>
      </c>
    </row>
    <row r="2383" spans="1:5" ht="14.25">
      <c r="A2383">
        <v>3516</v>
      </c>
      <c r="B2383" t="s">
        <v>15204</v>
      </c>
      <c r="C2383" t="s">
        <v>2017</v>
      </c>
      <c r="D2383" t="s">
        <v>2018</v>
      </c>
      <c r="E2383" s="297">
        <v>3.49</v>
      </c>
    </row>
    <row r="2384" spans="1:5" ht="14.25">
      <c r="A2384">
        <v>3517</v>
      </c>
      <c r="B2384" t="s">
        <v>15205</v>
      </c>
      <c r="C2384" t="s">
        <v>2017</v>
      </c>
      <c r="D2384" t="s">
        <v>2018</v>
      </c>
      <c r="E2384" s="297">
        <v>3.15</v>
      </c>
    </row>
    <row r="2385" spans="1:5" ht="14.25">
      <c r="A2385">
        <v>3515</v>
      </c>
      <c r="B2385" t="s">
        <v>15206</v>
      </c>
      <c r="C2385" t="s">
        <v>2017</v>
      </c>
      <c r="D2385" t="s">
        <v>2018</v>
      </c>
      <c r="E2385" s="297">
        <v>9.36</v>
      </c>
    </row>
    <row r="2386" spans="1:5" ht="14.25">
      <c r="A2386">
        <v>20147</v>
      </c>
      <c r="B2386" t="s">
        <v>15207</v>
      </c>
      <c r="C2386" t="s">
        <v>2017</v>
      </c>
      <c r="D2386" t="s">
        <v>2018</v>
      </c>
      <c r="E2386" s="297">
        <v>7.7</v>
      </c>
    </row>
    <row r="2387" spans="1:5" ht="14.25">
      <c r="A2387">
        <v>3524</v>
      </c>
      <c r="B2387" t="s">
        <v>15208</v>
      </c>
      <c r="C2387" t="s">
        <v>2017</v>
      </c>
      <c r="D2387" t="s">
        <v>2018</v>
      </c>
      <c r="E2387" s="297">
        <v>11.59</v>
      </c>
    </row>
    <row r="2388" spans="1:5" ht="14.25">
      <c r="A2388">
        <v>3532</v>
      </c>
      <c r="B2388" t="s">
        <v>15209</v>
      </c>
      <c r="C2388" t="s">
        <v>2017</v>
      </c>
      <c r="D2388" t="s">
        <v>2018</v>
      </c>
      <c r="E2388" s="297">
        <v>26.78</v>
      </c>
    </row>
    <row r="2389" spans="1:5" ht="14.25">
      <c r="A2389">
        <v>3528</v>
      </c>
      <c r="B2389" t="s">
        <v>15210</v>
      </c>
      <c r="C2389" t="s">
        <v>2017</v>
      </c>
      <c r="D2389" t="s">
        <v>2018</v>
      </c>
      <c r="E2389" s="297">
        <v>13.64</v>
      </c>
    </row>
    <row r="2390" spans="1:5" ht="14.25">
      <c r="A2390">
        <v>37952</v>
      </c>
      <c r="B2390" t="s">
        <v>15211</v>
      </c>
      <c r="C2390" t="s">
        <v>2017</v>
      </c>
      <c r="D2390" t="s">
        <v>2018</v>
      </c>
      <c r="E2390" s="297">
        <v>97.73</v>
      </c>
    </row>
    <row r="2391" spans="1:5" ht="14.25">
      <c r="A2391">
        <v>37951</v>
      </c>
      <c r="B2391" t="s">
        <v>15212</v>
      </c>
      <c r="C2391" t="s">
        <v>2017</v>
      </c>
      <c r="D2391" t="s">
        <v>2018</v>
      </c>
      <c r="E2391" s="297">
        <v>3.68</v>
      </c>
    </row>
    <row r="2392" spans="1:5" ht="14.25">
      <c r="A2392">
        <v>3518</v>
      </c>
      <c r="B2392" t="s">
        <v>15213</v>
      </c>
      <c r="C2392" t="s">
        <v>2017</v>
      </c>
      <c r="D2392" t="s">
        <v>2018</v>
      </c>
      <c r="E2392" s="297">
        <v>5.65</v>
      </c>
    </row>
    <row r="2393" spans="1:5" ht="14.25">
      <c r="A2393">
        <v>3519</v>
      </c>
      <c r="B2393" t="s">
        <v>15214</v>
      </c>
      <c r="C2393" t="s">
        <v>2017</v>
      </c>
      <c r="D2393" t="s">
        <v>2018</v>
      </c>
      <c r="E2393" s="297">
        <v>11.83</v>
      </c>
    </row>
    <row r="2394" spans="1:5" ht="14.25">
      <c r="A2394">
        <v>3520</v>
      </c>
      <c r="B2394" t="s">
        <v>15215</v>
      </c>
      <c r="C2394" t="s">
        <v>2017</v>
      </c>
      <c r="D2394" t="s">
        <v>2018</v>
      </c>
      <c r="E2394" s="297">
        <v>12.39</v>
      </c>
    </row>
    <row r="2395" spans="1:5" ht="14.25">
      <c r="A2395">
        <v>37950</v>
      </c>
      <c r="B2395" t="s">
        <v>15216</v>
      </c>
      <c r="C2395" t="s">
        <v>2017</v>
      </c>
      <c r="D2395" t="s">
        <v>2018</v>
      </c>
      <c r="E2395" s="297">
        <v>89.97</v>
      </c>
    </row>
    <row r="2396" spans="1:5" ht="14.25">
      <c r="A2396">
        <v>37949</v>
      </c>
      <c r="B2396" t="s">
        <v>15217</v>
      </c>
      <c r="C2396" t="s">
        <v>2017</v>
      </c>
      <c r="D2396" t="s">
        <v>2018</v>
      </c>
      <c r="E2396" s="297">
        <v>3.32</v>
      </c>
    </row>
    <row r="2397" spans="1:5" ht="14.25">
      <c r="A2397">
        <v>3526</v>
      </c>
      <c r="B2397" t="s">
        <v>15218</v>
      </c>
      <c r="C2397" t="s">
        <v>2017</v>
      </c>
      <c r="D2397" t="s">
        <v>2018</v>
      </c>
      <c r="E2397" s="297">
        <v>4.57</v>
      </c>
    </row>
    <row r="2398" spans="1:5" ht="14.25">
      <c r="A2398">
        <v>3509</v>
      </c>
      <c r="B2398" t="s">
        <v>15219</v>
      </c>
      <c r="C2398" t="s">
        <v>2017</v>
      </c>
      <c r="D2398" t="s">
        <v>2018</v>
      </c>
      <c r="E2398" s="297">
        <v>10.37</v>
      </c>
    </row>
    <row r="2399" spans="1:5" ht="14.25">
      <c r="A2399">
        <v>3530</v>
      </c>
      <c r="B2399" t="s">
        <v>15220</v>
      </c>
      <c r="C2399" t="s">
        <v>2017</v>
      </c>
      <c r="D2399" t="s">
        <v>2018</v>
      </c>
      <c r="E2399" s="297">
        <v>297.3</v>
      </c>
    </row>
    <row r="2400" spans="1:5" ht="14.25">
      <c r="A2400">
        <v>3542</v>
      </c>
      <c r="B2400" t="s">
        <v>15221</v>
      </c>
      <c r="C2400" t="s">
        <v>2017</v>
      </c>
      <c r="D2400" t="s">
        <v>2018</v>
      </c>
      <c r="E2400" s="297">
        <v>0.85</v>
      </c>
    </row>
    <row r="2401" spans="1:5" ht="14.25">
      <c r="A2401">
        <v>3529</v>
      </c>
      <c r="B2401" t="s">
        <v>15222</v>
      </c>
      <c r="C2401" t="s">
        <v>2017</v>
      </c>
      <c r="D2401" t="s">
        <v>2018</v>
      </c>
      <c r="E2401" s="297">
        <v>1.05</v>
      </c>
    </row>
    <row r="2402" spans="1:5" ht="14.25">
      <c r="A2402">
        <v>3536</v>
      </c>
      <c r="B2402" t="s">
        <v>15223</v>
      </c>
      <c r="C2402" t="s">
        <v>2017</v>
      </c>
      <c r="D2402" t="s">
        <v>2018</v>
      </c>
      <c r="E2402" s="297">
        <v>3.49</v>
      </c>
    </row>
    <row r="2403" spans="1:5" ht="14.25">
      <c r="A2403">
        <v>3535</v>
      </c>
      <c r="B2403" t="s">
        <v>15224</v>
      </c>
      <c r="C2403" t="s">
        <v>2017</v>
      </c>
      <c r="D2403" t="s">
        <v>2018</v>
      </c>
      <c r="E2403" s="297">
        <v>8.49</v>
      </c>
    </row>
    <row r="2404" spans="1:5" ht="14.25">
      <c r="A2404">
        <v>3540</v>
      </c>
      <c r="B2404" t="s">
        <v>15225</v>
      </c>
      <c r="C2404" t="s">
        <v>2017</v>
      </c>
      <c r="D2404" t="s">
        <v>2018</v>
      </c>
      <c r="E2404" s="297">
        <v>7.18</v>
      </c>
    </row>
    <row r="2405" spans="1:5" ht="14.25">
      <c r="A2405">
        <v>3539</v>
      </c>
      <c r="B2405" t="s">
        <v>15226</v>
      </c>
      <c r="C2405" t="s">
        <v>2017</v>
      </c>
      <c r="D2405" t="s">
        <v>2018</v>
      </c>
      <c r="E2405" s="297">
        <v>41.61</v>
      </c>
    </row>
    <row r="2406" spans="1:5" ht="14.25">
      <c r="A2406">
        <v>3513</v>
      </c>
      <c r="B2406" t="s">
        <v>15227</v>
      </c>
      <c r="C2406" t="s">
        <v>2017</v>
      </c>
      <c r="D2406" t="s">
        <v>2018</v>
      </c>
      <c r="E2406" s="297">
        <v>146.72</v>
      </c>
    </row>
    <row r="2407" spans="1:5" ht="14.25">
      <c r="A2407">
        <v>3510</v>
      </c>
      <c r="B2407" t="s">
        <v>15228</v>
      </c>
      <c r="C2407" t="s">
        <v>2017</v>
      </c>
      <c r="D2407" t="s">
        <v>2018</v>
      </c>
      <c r="E2407" s="297">
        <v>18.12</v>
      </c>
    </row>
    <row r="2408" spans="1:5" ht="14.25">
      <c r="A2408">
        <v>38913</v>
      </c>
      <c r="B2408" t="s">
        <v>19975</v>
      </c>
      <c r="C2408" t="s">
        <v>2017</v>
      </c>
      <c r="D2408" t="s">
        <v>2020</v>
      </c>
      <c r="E2408" s="297">
        <v>9.42</v>
      </c>
    </row>
    <row r="2409" spans="1:5" ht="14.25">
      <c r="A2409">
        <v>38914</v>
      </c>
      <c r="B2409" t="s">
        <v>19976</v>
      </c>
      <c r="C2409" t="s">
        <v>2017</v>
      </c>
      <c r="D2409" t="s">
        <v>2020</v>
      </c>
      <c r="E2409" s="297">
        <v>11.57</v>
      </c>
    </row>
    <row r="2410" spans="1:5" ht="14.25">
      <c r="A2410">
        <v>38915</v>
      </c>
      <c r="B2410" t="s">
        <v>19977</v>
      </c>
      <c r="C2410" t="s">
        <v>2017</v>
      </c>
      <c r="D2410" t="s">
        <v>2020</v>
      </c>
      <c r="E2410" s="297">
        <v>22.29</v>
      </c>
    </row>
    <row r="2411" spans="1:5" ht="14.25">
      <c r="A2411">
        <v>38916</v>
      </c>
      <c r="B2411" t="s">
        <v>19978</v>
      </c>
      <c r="C2411" t="s">
        <v>2017</v>
      </c>
      <c r="D2411" t="s">
        <v>2020</v>
      </c>
      <c r="E2411" s="297">
        <v>30.85</v>
      </c>
    </row>
    <row r="2412" spans="1:5" ht="14.25">
      <c r="A2412">
        <v>39300</v>
      </c>
      <c r="B2412" t="s">
        <v>19979</v>
      </c>
      <c r="C2412" t="s">
        <v>2017</v>
      </c>
      <c r="D2412" t="s">
        <v>2020</v>
      </c>
      <c r="E2412" s="297">
        <v>8.41</v>
      </c>
    </row>
    <row r="2413" spans="1:5" ht="14.25">
      <c r="A2413">
        <v>39301</v>
      </c>
      <c r="B2413" t="s">
        <v>19980</v>
      </c>
      <c r="C2413" t="s">
        <v>2017</v>
      </c>
      <c r="D2413" t="s">
        <v>2020</v>
      </c>
      <c r="E2413" s="297">
        <v>11.26</v>
      </c>
    </row>
    <row r="2414" spans="1:5" ht="14.25">
      <c r="A2414">
        <v>39302</v>
      </c>
      <c r="B2414" t="s">
        <v>19981</v>
      </c>
      <c r="C2414" t="s">
        <v>2017</v>
      </c>
      <c r="D2414" t="s">
        <v>2020</v>
      </c>
      <c r="E2414" s="297">
        <v>20.47</v>
      </c>
    </row>
    <row r="2415" spans="1:5" ht="14.25">
      <c r="A2415">
        <v>38923</v>
      </c>
      <c r="B2415" t="s">
        <v>19982</v>
      </c>
      <c r="C2415" t="s">
        <v>2017</v>
      </c>
      <c r="D2415" t="s">
        <v>2020</v>
      </c>
      <c r="E2415" s="297">
        <v>10.08</v>
      </c>
    </row>
    <row r="2416" spans="1:5" ht="14.25">
      <c r="A2416">
        <v>38925</v>
      </c>
      <c r="B2416" t="s">
        <v>19983</v>
      </c>
      <c r="C2416" t="s">
        <v>2017</v>
      </c>
      <c r="D2416" t="s">
        <v>2020</v>
      </c>
      <c r="E2416" s="297">
        <v>11.7</v>
      </c>
    </row>
    <row r="2417" spans="1:5" ht="14.25">
      <c r="A2417">
        <v>38926</v>
      </c>
      <c r="B2417" t="s">
        <v>19984</v>
      </c>
      <c r="C2417" t="s">
        <v>2017</v>
      </c>
      <c r="D2417" t="s">
        <v>2020</v>
      </c>
      <c r="E2417" s="297">
        <v>13.87</v>
      </c>
    </row>
    <row r="2418" spans="1:5" ht="14.25">
      <c r="A2418">
        <v>38927</v>
      </c>
      <c r="B2418" t="s">
        <v>19985</v>
      </c>
      <c r="C2418" t="s">
        <v>2017</v>
      </c>
      <c r="D2418" t="s">
        <v>2020</v>
      </c>
      <c r="E2418" s="297">
        <v>17.52</v>
      </c>
    </row>
    <row r="2419" spans="1:5" ht="14.25">
      <c r="A2419">
        <v>39304</v>
      </c>
      <c r="B2419" t="s">
        <v>19986</v>
      </c>
      <c r="C2419" t="s">
        <v>2017</v>
      </c>
      <c r="D2419" t="s">
        <v>2020</v>
      </c>
      <c r="E2419" s="297">
        <v>9.9499999999999993</v>
      </c>
    </row>
    <row r="2420" spans="1:5" ht="14.25">
      <c r="A2420">
        <v>39305</v>
      </c>
      <c r="B2420" t="s">
        <v>19987</v>
      </c>
      <c r="C2420" t="s">
        <v>2017</v>
      </c>
      <c r="D2420" t="s">
        <v>2020</v>
      </c>
      <c r="E2420" s="297">
        <v>10.91</v>
      </c>
    </row>
    <row r="2421" spans="1:5" ht="14.25">
      <c r="A2421">
        <v>39306</v>
      </c>
      <c r="B2421" t="s">
        <v>19988</v>
      </c>
      <c r="C2421" t="s">
        <v>2017</v>
      </c>
      <c r="D2421" t="s">
        <v>2020</v>
      </c>
      <c r="E2421" s="297">
        <v>14.67</v>
      </c>
    </row>
    <row r="2422" spans="1:5" ht="14.25">
      <c r="A2422">
        <v>38928</v>
      </c>
      <c r="B2422" t="s">
        <v>19989</v>
      </c>
      <c r="C2422" t="s">
        <v>2017</v>
      </c>
      <c r="D2422" t="s">
        <v>2020</v>
      </c>
      <c r="E2422" s="297">
        <v>19.39</v>
      </c>
    </row>
    <row r="2423" spans="1:5" ht="14.25">
      <c r="A2423">
        <v>38941</v>
      </c>
      <c r="B2423" t="s">
        <v>19990</v>
      </c>
      <c r="C2423" t="s">
        <v>2017</v>
      </c>
      <c r="D2423" t="s">
        <v>2020</v>
      </c>
      <c r="E2423" s="297">
        <v>15.2</v>
      </c>
    </row>
    <row r="2424" spans="1:5" ht="14.25">
      <c r="A2424">
        <v>38917</v>
      </c>
      <c r="B2424" t="s">
        <v>19991</v>
      </c>
      <c r="C2424" t="s">
        <v>2017</v>
      </c>
      <c r="D2424" t="s">
        <v>2020</v>
      </c>
      <c r="E2424" s="297">
        <v>10.84</v>
      </c>
    </row>
    <row r="2425" spans="1:5" ht="14.25">
      <c r="A2425">
        <v>38919</v>
      </c>
      <c r="B2425" t="s">
        <v>19992</v>
      </c>
      <c r="C2425" t="s">
        <v>2017</v>
      </c>
      <c r="D2425" t="s">
        <v>2020</v>
      </c>
      <c r="E2425" s="297">
        <v>12.72</v>
      </c>
    </row>
    <row r="2426" spans="1:5" ht="14.25">
      <c r="A2426">
        <v>38922</v>
      </c>
      <c r="B2426" t="s">
        <v>19993</v>
      </c>
      <c r="C2426" t="s">
        <v>2017</v>
      </c>
      <c r="D2426" t="s">
        <v>2020</v>
      </c>
      <c r="E2426" s="297">
        <v>17.07</v>
      </c>
    </row>
    <row r="2427" spans="1:5" ht="14.25">
      <c r="A2427">
        <v>20151</v>
      </c>
      <c r="B2427" t="s">
        <v>15229</v>
      </c>
      <c r="C2427" t="s">
        <v>2017</v>
      </c>
      <c r="D2427" t="s">
        <v>2018</v>
      </c>
      <c r="E2427" s="297">
        <v>30.48</v>
      </c>
    </row>
    <row r="2428" spans="1:5" ht="14.25">
      <c r="A2428">
        <v>20152</v>
      </c>
      <c r="B2428" t="s">
        <v>15230</v>
      </c>
      <c r="C2428" t="s">
        <v>2017</v>
      </c>
      <c r="D2428" t="s">
        <v>2018</v>
      </c>
      <c r="E2428" s="297">
        <v>110.28</v>
      </c>
    </row>
    <row r="2429" spans="1:5" ht="14.25">
      <c r="A2429">
        <v>20148</v>
      </c>
      <c r="B2429" t="s">
        <v>15231</v>
      </c>
      <c r="C2429" t="s">
        <v>2017</v>
      </c>
      <c r="D2429" t="s">
        <v>2018</v>
      </c>
      <c r="E2429" s="297">
        <v>5.99</v>
      </c>
    </row>
    <row r="2430" spans="1:5" ht="14.25">
      <c r="A2430">
        <v>20149</v>
      </c>
      <c r="B2430" t="s">
        <v>15232</v>
      </c>
      <c r="C2430" t="s">
        <v>2017</v>
      </c>
      <c r="D2430" t="s">
        <v>2018</v>
      </c>
      <c r="E2430" s="297">
        <v>10.01</v>
      </c>
    </row>
    <row r="2431" spans="1:5" ht="14.25">
      <c r="A2431">
        <v>20150</v>
      </c>
      <c r="B2431" t="s">
        <v>15233</v>
      </c>
      <c r="C2431" t="s">
        <v>2017</v>
      </c>
      <c r="D2431" t="s">
        <v>2018</v>
      </c>
      <c r="E2431" s="297">
        <v>25.79</v>
      </c>
    </row>
    <row r="2432" spans="1:5" ht="14.25">
      <c r="A2432">
        <v>20157</v>
      </c>
      <c r="B2432" t="s">
        <v>15234</v>
      </c>
      <c r="C2432" t="s">
        <v>2017</v>
      </c>
      <c r="D2432" t="s">
        <v>2018</v>
      </c>
      <c r="E2432" s="297">
        <v>28.95</v>
      </c>
    </row>
    <row r="2433" spans="1:5" ht="14.25">
      <c r="A2433">
        <v>20158</v>
      </c>
      <c r="B2433" t="s">
        <v>15235</v>
      </c>
      <c r="C2433" t="s">
        <v>2017</v>
      </c>
      <c r="D2433" t="s">
        <v>2018</v>
      </c>
      <c r="E2433" s="297">
        <v>114.96</v>
      </c>
    </row>
    <row r="2434" spans="1:5" ht="14.25">
      <c r="A2434">
        <v>20154</v>
      </c>
      <c r="B2434" t="s">
        <v>15236</v>
      </c>
      <c r="C2434" t="s">
        <v>2017</v>
      </c>
      <c r="D2434" t="s">
        <v>2018</v>
      </c>
      <c r="E2434" s="297">
        <v>5.87</v>
      </c>
    </row>
    <row r="2435" spans="1:5" ht="14.25">
      <c r="A2435">
        <v>20155</v>
      </c>
      <c r="B2435" t="s">
        <v>15237</v>
      </c>
      <c r="C2435" t="s">
        <v>2017</v>
      </c>
      <c r="D2435" t="s">
        <v>2018</v>
      </c>
      <c r="E2435" s="297">
        <v>8.93</v>
      </c>
    </row>
    <row r="2436" spans="1:5" ht="14.25">
      <c r="A2436">
        <v>20156</v>
      </c>
      <c r="B2436" t="s">
        <v>15238</v>
      </c>
      <c r="C2436" t="s">
        <v>2017</v>
      </c>
      <c r="D2436" t="s">
        <v>2018</v>
      </c>
      <c r="E2436" s="297">
        <v>25.11</v>
      </c>
    </row>
    <row r="2437" spans="1:5" ht="14.25">
      <c r="A2437">
        <v>3499</v>
      </c>
      <c r="B2437" t="s">
        <v>15239</v>
      </c>
      <c r="C2437" t="s">
        <v>2017</v>
      </c>
      <c r="D2437" t="s">
        <v>2018</v>
      </c>
      <c r="E2437" s="297">
        <v>1.63</v>
      </c>
    </row>
    <row r="2438" spans="1:5" ht="14.25">
      <c r="A2438">
        <v>3500</v>
      </c>
      <c r="B2438" t="s">
        <v>15240</v>
      </c>
      <c r="C2438" t="s">
        <v>2017</v>
      </c>
      <c r="D2438" t="s">
        <v>2018</v>
      </c>
      <c r="E2438" s="297">
        <v>2.16</v>
      </c>
    </row>
    <row r="2439" spans="1:5" ht="14.25">
      <c r="A2439">
        <v>3501</v>
      </c>
      <c r="B2439" t="s">
        <v>15241</v>
      </c>
      <c r="C2439" t="s">
        <v>2017</v>
      </c>
      <c r="D2439" t="s">
        <v>2018</v>
      </c>
      <c r="E2439" s="297">
        <v>5.95</v>
      </c>
    </row>
    <row r="2440" spans="1:5" ht="14.25">
      <c r="A2440">
        <v>3502</v>
      </c>
      <c r="B2440" t="s">
        <v>15242</v>
      </c>
      <c r="C2440" t="s">
        <v>2017</v>
      </c>
      <c r="D2440" t="s">
        <v>2018</v>
      </c>
      <c r="E2440" s="297">
        <v>8.57</v>
      </c>
    </row>
    <row r="2441" spans="1:5" ht="14.25">
      <c r="A2441">
        <v>3503</v>
      </c>
      <c r="B2441" t="s">
        <v>15243</v>
      </c>
      <c r="C2441" t="s">
        <v>2017</v>
      </c>
      <c r="D2441" t="s">
        <v>2018</v>
      </c>
      <c r="E2441" s="297">
        <v>10.76</v>
      </c>
    </row>
    <row r="2442" spans="1:5" ht="14.25">
      <c r="A2442">
        <v>3477</v>
      </c>
      <c r="B2442" t="s">
        <v>15244</v>
      </c>
      <c r="C2442" t="s">
        <v>2017</v>
      </c>
      <c r="D2442" t="s">
        <v>2018</v>
      </c>
      <c r="E2442" s="297">
        <v>39.1</v>
      </c>
    </row>
    <row r="2443" spans="1:5" ht="14.25">
      <c r="A2443">
        <v>3478</v>
      </c>
      <c r="B2443" t="s">
        <v>15245</v>
      </c>
      <c r="C2443" t="s">
        <v>2017</v>
      </c>
      <c r="D2443" t="s">
        <v>2018</v>
      </c>
      <c r="E2443" s="297">
        <v>93.75</v>
      </c>
    </row>
    <row r="2444" spans="1:5" ht="14.25">
      <c r="A2444">
        <v>3525</v>
      </c>
      <c r="B2444" t="s">
        <v>15246</v>
      </c>
      <c r="C2444" t="s">
        <v>2017</v>
      </c>
      <c r="D2444" t="s">
        <v>2018</v>
      </c>
      <c r="E2444" s="297">
        <v>115.7</v>
      </c>
    </row>
    <row r="2445" spans="1:5" ht="14.25">
      <c r="A2445">
        <v>3511</v>
      </c>
      <c r="B2445" t="s">
        <v>15247</v>
      </c>
      <c r="C2445" t="s">
        <v>2017</v>
      </c>
      <c r="D2445" t="s">
        <v>2018</v>
      </c>
      <c r="E2445" s="297">
        <v>122.72</v>
      </c>
    </row>
    <row r="2446" spans="1:5" ht="14.25">
      <c r="A2446">
        <v>12032</v>
      </c>
      <c r="B2446" t="s">
        <v>15248</v>
      </c>
      <c r="C2446" t="s">
        <v>2029</v>
      </c>
      <c r="D2446" t="s">
        <v>2018</v>
      </c>
      <c r="E2446" s="297">
        <v>53.19</v>
      </c>
    </row>
    <row r="2447" spans="1:5" ht="14.25">
      <c r="A2447">
        <v>12030</v>
      </c>
      <c r="B2447" t="s">
        <v>15249</v>
      </c>
      <c r="C2447" t="s">
        <v>2029</v>
      </c>
      <c r="D2447" t="s">
        <v>2018</v>
      </c>
      <c r="E2447" s="297">
        <v>49.98</v>
      </c>
    </row>
    <row r="2448" spans="1:5" ht="14.25">
      <c r="A2448">
        <v>10908</v>
      </c>
      <c r="B2448" t="s">
        <v>15250</v>
      </c>
      <c r="C2448" t="s">
        <v>2017</v>
      </c>
      <c r="D2448" t="s">
        <v>2018</v>
      </c>
      <c r="E2448" s="297">
        <v>28.46</v>
      </c>
    </row>
    <row r="2449" spans="1:5" ht="14.25">
      <c r="A2449">
        <v>10909</v>
      </c>
      <c r="B2449" t="s">
        <v>15251</v>
      </c>
      <c r="C2449" t="s">
        <v>2017</v>
      </c>
      <c r="D2449" t="s">
        <v>2018</v>
      </c>
      <c r="E2449" s="297">
        <v>33.1</v>
      </c>
    </row>
    <row r="2450" spans="1:5" ht="14.25">
      <c r="A2450">
        <v>3669</v>
      </c>
      <c r="B2450" t="s">
        <v>15252</v>
      </c>
      <c r="C2450" t="s">
        <v>2017</v>
      </c>
      <c r="D2450" t="s">
        <v>2018</v>
      </c>
      <c r="E2450" s="297">
        <v>20.34</v>
      </c>
    </row>
    <row r="2451" spans="1:5" ht="14.25">
      <c r="A2451">
        <v>20139</v>
      </c>
      <c r="B2451" t="s">
        <v>15253</v>
      </c>
      <c r="C2451" t="s">
        <v>2017</v>
      </c>
      <c r="D2451" t="s">
        <v>2018</v>
      </c>
      <c r="E2451" s="297">
        <v>174.89</v>
      </c>
    </row>
    <row r="2452" spans="1:5" ht="14.25">
      <c r="A2452">
        <v>3668</v>
      </c>
      <c r="B2452" t="s">
        <v>15254</v>
      </c>
      <c r="C2452" t="s">
        <v>2017</v>
      </c>
      <c r="D2452" t="s">
        <v>2018</v>
      </c>
      <c r="E2452" s="297">
        <v>62.47</v>
      </c>
    </row>
    <row r="2453" spans="1:5" ht="14.25">
      <c r="A2453">
        <v>10911</v>
      </c>
      <c r="B2453" t="s">
        <v>15255</v>
      </c>
      <c r="C2453" t="s">
        <v>2017</v>
      </c>
      <c r="D2453" t="s">
        <v>2018</v>
      </c>
      <c r="E2453" s="297">
        <v>27.39</v>
      </c>
    </row>
    <row r="2454" spans="1:5" ht="14.25">
      <c r="A2454">
        <v>3659</v>
      </c>
      <c r="B2454" t="s">
        <v>15256</v>
      </c>
      <c r="C2454" t="s">
        <v>2017</v>
      </c>
      <c r="D2454" t="s">
        <v>2018</v>
      </c>
      <c r="E2454" s="297">
        <v>27.91</v>
      </c>
    </row>
    <row r="2455" spans="1:5" ht="14.25">
      <c r="A2455">
        <v>3660</v>
      </c>
      <c r="B2455" t="s">
        <v>15257</v>
      </c>
      <c r="C2455" t="s">
        <v>2017</v>
      </c>
      <c r="D2455" t="s">
        <v>2018</v>
      </c>
      <c r="E2455" s="297">
        <v>36.08</v>
      </c>
    </row>
    <row r="2456" spans="1:5" ht="14.25">
      <c r="A2456">
        <v>20144</v>
      </c>
      <c r="B2456" t="s">
        <v>15258</v>
      </c>
      <c r="C2456" t="s">
        <v>2017</v>
      </c>
      <c r="D2456" t="s">
        <v>2018</v>
      </c>
      <c r="E2456" s="297">
        <v>80.81</v>
      </c>
    </row>
    <row r="2457" spans="1:5" ht="14.25">
      <c r="A2457">
        <v>20143</v>
      </c>
      <c r="B2457" t="s">
        <v>15259</v>
      </c>
      <c r="C2457" t="s">
        <v>2017</v>
      </c>
      <c r="D2457" t="s">
        <v>2018</v>
      </c>
      <c r="E2457" s="297">
        <v>103.39</v>
      </c>
    </row>
    <row r="2458" spans="1:5" ht="14.25">
      <c r="A2458">
        <v>20145</v>
      </c>
      <c r="B2458" t="s">
        <v>15260</v>
      </c>
      <c r="C2458" t="s">
        <v>2017</v>
      </c>
      <c r="D2458" t="s">
        <v>2018</v>
      </c>
      <c r="E2458" s="297">
        <v>199.43</v>
      </c>
    </row>
    <row r="2459" spans="1:5" ht="14.25">
      <c r="A2459">
        <v>20146</v>
      </c>
      <c r="B2459" t="s">
        <v>15261</v>
      </c>
      <c r="C2459" t="s">
        <v>2017</v>
      </c>
      <c r="D2459" t="s">
        <v>2018</v>
      </c>
      <c r="E2459" s="297">
        <v>272.61</v>
      </c>
    </row>
    <row r="2460" spans="1:5" ht="14.25">
      <c r="A2460">
        <v>20140</v>
      </c>
      <c r="B2460" t="s">
        <v>15262</v>
      </c>
      <c r="C2460" t="s">
        <v>2017</v>
      </c>
      <c r="D2460" t="s">
        <v>2018</v>
      </c>
      <c r="E2460" s="297">
        <v>12.79</v>
      </c>
    </row>
    <row r="2461" spans="1:5" ht="14.25">
      <c r="A2461">
        <v>20141</v>
      </c>
      <c r="B2461" t="s">
        <v>15263</v>
      </c>
      <c r="C2461" t="s">
        <v>2017</v>
      </c>
      <c r="D2461" t="s">
        <v>2018</v>
      </c>
      <c r="E2461" s="297">
        <v>31.32</v>
      </c>
    </row>
    <row r="2462" spans="1:5" ht="14.25">
      <c r="A2462">
        <v>20142</v>
      </c>
      <c r="B2462" t="s">
        <v>15264</v>
      </c>
      <c r="C2462" t="s">
        <v>2017</v>
      </c>
      <c r="D2462" t="s">
        <v>2018</v>
      </c>
      <c r="E2462" s="297">
        <v>55.1</v>
      </c>
    </row>
    <row r="2463" spans="1:5" ht="14.25">
      <c r="A2463">
        <v>3670</v>
      </c>
      <c r="B2463" t="s">
        <v>15265</v>
      </c>
      <c r="C2463" t="s">
        <v>2017</v>
      </c>
      <c r="D2463" t="s">
        <v>2018</v>
      </c>
      <c r="E2463" s="297">
        <v>35.83</v>
      </c>
    </row>
    <row r="2464" spans="1:5" ht="14.25">
      <c r="A2464">
        <v>3666</v>
      </c>
      <c r="B2464" t="s">
        <v>15266</v>
      </c>
      <c r="C2464" t="s">
        <v>2017</v>
      </c>
      <c r="D2464" t="s">
        <v>2018</v>
      </c>
      <c r="E2464" s="297">
        <v>5.64</v>
      </c>
    </row>
    <row r="2465" spans="1:5" ht="14.25">
      <c r="A2465">
        <v>3662</v>
      </c>
      <c r="B2465" t="s">
        <v>15267</v>
      </c>
      <c r="C2465" t="s">
        <v>2017</v>
      </c>
      <c r="D2465" t="s">
        <v>2018</v>
      </c>
      <c r="E2465" s="297">
        <v>14.71</v>
      </c>
    </row>
    <row r="2466" spans="1:5" ht="14.25">
      <c r="A2466">
        <v>3658</v>
      </c>
      <c r="B2466" t="s">
        <v>15268</v>
      </c>
      <c r="C2466" t="s">
        <v>2017</v>
      </c>
      <c r="D2466" t="s">
        <v>2018</v>
      </c>
      <c r="E2466" s="297">
        <v>27.86</v>
      </c>
    </row>
    <row r="2467" spans="1:5" ht="14.25">
      <c r="A2467">
        <v>14157</v>
      </c>
      <c r="B2467" t="s">
        <v>15269</v>
      </c>
      <c r="C2467" t="s">
        <v>2017</v>
      </c>
      <c r="D2467" t="s">
        <v>2020</v>
      </c>
      <c r="E2467" s="297">
        <v>1.22</v>
      </c>
    </row>
    <row r="2468" spans="1:5" ht="14.25">
      <c r="A2468">
        <v>42696</v>
      </c>
      <c r="B2468" t="s">
        <v>15270</v>
      </c>
      <c r="C2468" t="s">
        <v>2017</v>
      </c>
      <c r="D2468" t="s">
        <v>2018</v>
      </c>
      <c r="E2468" s="297">
        <v>220.91</v>
      </c>
    </row>
    <row r="2469" spans="1:5" ht="14.25">
      <c r="A2469">
        <v>39875</v>
      </c>
      <c r="B2469" t="s">
        <v>15271</v>
      </c>
      <c r="C2469" t="s">
        <v>2017</v>
      </c>
      <c r="D2469" t="s">
        <v>2020</v>
      </c>
      <c r="E2469" s="297">
        <v>597.88</v>
      </c>
    </row>
    <row r="2470" spans="1:5" ht="14.25">
      <c r="A2470">
        <v>39876</v>
      </c>
      <c r="B2470" t="s">
        <v>15272</v>
      </c>
      <c r="C2470" t="s">
        <v>2017</v>
      </c>
      <c r="D2470" t="s">
        <v>2020</v>
      </c>
      <c r="E2470" s="297">
        <v>748.55</v>
      </c>
    </row>
    <row r="2471" spans="1:5" ht="14.25">
      <c r="A2471">
        <v>39877</v>
      </c>
      <c r="B2471" t="s">
        <v>15273</v>
      </c>
      <c r="C2471" t="s">
        <v>2017</v>
      </c>
      <c r="D2471" t="s">
        <v>2020</v>
      </c>
      <c r="E2471" s="371">
        <v>1038.21</v>
      </c>
    </row>
    <row r="2472" spans="1:5" ht="14.25">
      <c r="A2472">
        <v>39878</v>
      </c>
      <c r="B2472" t="s">
        <v>15274</v>
      </c>
      <c r="C2472" t="s">
        <v>2017</v>
      </c>
      <c r="D2472" t="s">
        <v>2020</v>
      </c>
      <c r="E2472" s="371">
        <v>1371.3</v>
      </c>
    </row>
    <row r="2473" spans="1:5" ht="14.25">
      <c r="A2473">
        <v>39872</v>
      </c>
      <c r="B2473" t="s">
        <v>15275</v>
      </c>
      <c r="C2473" t="s">
        <v>2017</v>
      </c>
      <c r="D2473" t="s">
        <v>2020</v>
      </c>
      <c r="E2473" s="297">
        <v>410.01</v>
      </c>
    </row>
    <row r="2474" spans="1:5" ht="14.25">
      <c r="A2474">
        <v>39873</v>
      </c>
      <c r="B2474" t="s">
        <v>15276</v>
      </c>
      <c r="C2474" t="s">
        <v>2017</v>
      </c>
      <c r="D2474" t="s">
        <v>2020</v>
      </c>
      <c r="E2474" s="297">
        <v>475.59</v>
      </c>
    </row>
    <row r="2475" spans="1:5" ht="14.25">
      <c r="A2475">
        <v>39874</v>
      </c>
      <c r="B2475" t="s">
        <v>15277</v>
      </c>
      <c r="C2475" t="s">
        <v>2017</v>
      </c>
      <c r="D2475" t="s">
        <v>2020</v>
      </c>
      <c r="E2475" s="297">
        <v>522.37</v>
      </c>
    </row>
    <row r="2476" spans="1:5" ht="14.25">
      <c r="A2476">
        <v>3674</v>
      </c>
      <c r="B2476" t="s">
        <v>15278</v>
      </c>
      <c r="C2476" t="s">
        <v>2023</v>
      </c>
      <c r="D2476" t="s">
        <v>2020</v>
      </c>
      <c r="E2476" s="297">
        <v>86.56</v>
      </c>
    </row>
    <row r="2477" spans="1:5" ht="14.25">
      <c r="A2477">
        <v>3681</v>
      </c>
      <c r="B2477" t="s">
        <v>15279</v>
      </c>
      <c r="C2477" t="s">
        <v>2023</v>
      </c>
      <c r="D2477" t="s">
        <v>2020</v>
      </c>
      <c r="E2477" s="297">
        <v>128.78</v>
      </c>
    </row>
    <row r="2478" spans="1:5" ht="14.25">
      <c r="A2478">
        <v>3676</v>
      </c>
      <c r="B2478" t="s">
        <v>15280</v>
      </c>
      <c r="C2478" t="s">
        <v>2023</v>
      </c>
      <c r="D2478" t="s">
        <v>2020</v>
      </c>
      <c r="E2478" s="297">
        <v>484.67</v>
      </c>
    </row>
    <row r="2479" spans="1:5" ht="14.25">
      <c r="A2479">
        <v>3679</v>
      </c>
      <c r="B2479" t="s">
        <v>15281</v>
      </c>
      <c r="C2479" t="s">
        <v>2023</v>
      </c>
      <c r="D2479" t="s">
        <v>2020</v>
      </c>
      <c r="E2479" s="297">
        <v>400.97</v>
      </c>
    </row>
    <row r="2480" spans="1:5" ht="14.25">
      <c r="A2480">
        <v>3672</v>
      </c>
      <c r="B2480" t="s">
        <v>15282</v>
      </c>
      <c r="C2480" t="s">
        <v>2023</v>
      </c>
      <c r="D2480" t="s">
        <v>2020</v>
      </c>
      <c r="E2480" s="297">
        <v>1.36</v>
      </c>
    </row>
    <row r="2481" spans="1:5" ht="14.25">
      <c r="A2481">
        <v>3671</v>
      </c>
      <c r="B2481" t="s">
        <v>15283</v>
      </c>
      <c r="C2481" t="s">
        <v>2023</v>
      </c>
      <c r="D2481" t="s">
        <v>2020</v>
      </c>
      <c r="E2481" s="297">
        <v>1.29</v>
      </c>
    </row>
    <row r="2482" spans="1:5" ht="14.25">
      <c r="A2482">
        <v>3673</v>
      </c>
      <c r="B2482" t="s">
        <v>15284</v>
      </c>
      <c r="C2482" t="s">
        <v>2023</v>
      </c>
      <c r="D2482" t="s">
        <v>2020</v>
      </c>
      <c r="E2482" s="297">
        <v>2.02</v>
      </c>
    </row>
    <row r="2483" spans="1:5" ht="14.25">
      <c r="A2483">
        <v>38394</v>
      </c>
      <c r="B2483" t="s">
        <v>15285</v>
      </c>
      <c r="C2483" t="s">
        <v>2017</v>
      </c>
      <c r="D2483" t="s">
        <v>2018</v>
      </c>
      <c r="E2483" s="297">
        <v>363.84</v>
      </c>
    </row>
    <row r="2484" spans="1:5" ht="14.25">
      <c r="A2484">
        <v>3729</v>
      </c>
      <c r="B2484" t="s">
        <v>15286</v>
      </c>
      <c r="C2484" t="s">
        <v>2017</v>
      </c>
      <c r="D2484" t="s">
        <v>2018</v>
      </c>
      <c r="E2484" s="297">
        <v>199.35</v>
      </c>
    </row>
    <row r="2485" spans="1:5" ht="14.25">
      <c r="A2485">
        <v>39357</v>
      </c>
      <c r="B2485" t="s">
        <v>19994</v>
      </c>
      <c r="C2485" t="s">
        <v>2017</v>
      </c>
      <c r="D2485" t="s">
        <v>2020</v>
      </c>
      <c r="E2485" s="297">
        <v>52.21</v>
      </c>
    </row>
    <row r="2486" spans="1:5" ht="14.25">
      <c r="A2486">
        <v>39358</v>
      </c>
      <c r="B2486" t="s">
        <v>19995</v>
      </c>
      <c r="C2486" t="s">
        <v>2017</v>
      </c>
      <c r="D2486" t="s">
        <v>2020</v>
      </c>
      <c r="E2486" s="297">
        <v>52.21</v>
      </c>
    </row>
    <row r="2487" spans="1:5" ht="14.25">
      <c r="A2487">
        <v>39355</v>
      </c>
      <c r="B2487" t="s">
        <v>19996</v>
      </c>
      <c r="C2487" t="s">
        <v>2017</v>
      </c>
      <c r="D2487" t="s">
        <v>2020</v>
      </c>
      <c r="E2487" s="297">
        <v>76.069999999999993</v>
      </c>
    </row>
    <row r="2488" spans="1:5" ht="14.25">
      <c r="A2488">
        <v>39356</v>
      </c>
      <c r="B2488" t="s">
        <v>19997</v>
      </c>
      <c r="C2488" t="s">
        <v>2017</v>
      </c>
      <c r="D2488" t="s">
        <v>2020</v>
      </c>
      <c r="E2488" s="297">
        <v>72.599999999999994</v>
      </c>
    </row>
    <row r="2489" spans="1:5" ht="14.25">
      <c r="A2489">
        <v>39353</v>
      </c>
      <c r="B2489" t="s">
        <v>19998</v>
      </c>
      <c r="C2489" t="s">
        <v>2017</v>
      </c>
      <c r="D2489" t="s">
        <v>2020</v>
      </c>
      <c r="E2489" s="297">
        <v>166.66</v>
      </c>
    </row>
    <row r="2490" spans="1:5" ht="14.25">
      <c r="A2490">
        <v>39354</v>
      </c>
      <c r="B2490" t="s">
        <v>19999</v>
      </c>
      <c r="C2490" t="s">
        <v>2017</v>
      </c>
      <c r="D2490" t="s">
        <v>2020</v>
      </c>
      <c r="E2490" s="297">
        <v>351.63</v>
      </c>
    </row>
    <row r="2491" spans="1:5" ht="14.25">
      <c r="A2491">
        <v>39398</v>
      </c>
      <c r="B2491" t="s">
        <v>15287</v>
      </c>
      <c r="C2491" t="s">
        <v>2017</v>
      </c>
      <c r="D2491" t="s">
        <v>2018</v>
      </c>
      <c r="E2491" s="297">
        <v>85.55</v>
      </c>
    </row>
    <row r="2492" spans="1:5" ht="14.25">
      <c r="A2492">
        <v>13343</v>
      </c>
      <c r="B2492" t="s">
        <v>15288</v>
      </c>
      <c r="C2492" t="s">
        <v>2017</v>
      </c>
      <c r="D2492" t="s">
        <v>2020</v>
      </c>
      <c r="E2492" s="297">
        <v>50.07</v>
      </c>
    </row>
    <row r="2493" spans="1:5" ht="14.25">
      <c r="A2493">
        <v>12118</v>
      </c>
      <c r="B2493" t="s">
        <v>15289</v>
      </c>
      <c r="C2493" t="s">
        <v>2017</v>
      </c>
      <c r="D2493" t="s">
        <v>2018</v>
      </c>
      <c r="E2493" s="297">
        <v>26.66</v>
      </c>
    </row>
    <row r="2494" spans="1:5" ht="14.25">
      <c r="A2494">
        <v>39482</v>
      </c>
      <c r="B2494" t="s">
        <v>15290</v>
      </c>
      <c r="C2494" t="s">
        <v>2017</v>
      </c>
      <c r="D2494" t="s">
        <v>2018</v>
      </c>
      <c r="E2494" s="297">
        <v>543.20000000000005</v>
      </c>
    </row>
    <row r="2495" spans="1:5" ht="14.25">
      <c r="A2495">
        <v>39486</v>
      </c>
      <c r="B2495" t="s">
        <v>15291</v>
      </c>
      <c r="C2495" t="s">
        <v>2017</v>
      </c>
      <c r="D2495" t="s">
        <v>2018</v>
      </c>
      <c r="E2495" s="297">
        <v>443.33</v>
      </c>
    </row>
    <row r="2496" spans="1:5" ht="14.25">
      <c r="A2496">
        <v>39484</v>
      </c>
      <c r="B2496" t="s">
        <v>15292</v>
      </c>
      <c r="C2496" t="s">
        <v>2017</v>
      </c>
      <c r="D2496" t="s">
        <v>2018</v>
      </c>
      <c r="E2496" s="297">
        <v>543.20000000000005</v>
      </c>
    </row>
    <row r="2497" spans="1:5" ht="14.25">
      <c r="A2497">
        <v>39488</v>
      </c>
      <c r="B2497" t="s">
        <v>15293</v>
      </c>
      <c r="C2497" t="s">
        <v>2017</v>
      </c>
      <c r="D2497" t="s">
        <v>2018</v>
      </c>
      <c r="E2497" s="297">
        <v>450.59</v>
      </c>
    </row>
    <row r="2498" spans="1:5" ht="14.25">
      <c r="A2498">
        <v>39485</v>
      </c>
      <c r="B2498" t="s">
        <v>15294</v>
      </c>
      <c r="C2498" t="s">
        <v>2017</v>
      </c>
      <c r="D2498" t="s">
        <v>2018</v>
      </c>
      <c r="E2498" s="297">
        <v>543.20000000000005</v>
      </c>
    </row>
    <row r="2499" spans="1:5" ht="14.25">
      <c r="A2499">
        <v>39489</v>
      </c>
      <c r="B2499" t="s">
        <v>15295</v>
      </c>
      <c r="C2499" t="s">
        <v>2017</v>
      </c>
      <c r="D2499" t="s">
        <v>2018</v>
      </c>
      <c r="E2499" s="297">
        <v>458.23</v>
      </c>
    </row>
    <row r="2500" spans="1:5" ht="14.25">
      <c r="A2500">
        <v>39490</v>
      </c>
      <c r="B2500" t="s">
        <v>15296</v>
      </c>
      <c r="C2500" t="s">
        <v>2017</v>
      </c>
      <c r="D2500" t="s">
        <v>2018</v>
      </c>
      <c r="E2500" s="297">
        <v>682.81</v>
      </c>
    </row>
    <row r="2501" spans="1:5" ht="14.25">
      <c r="A2501">
        <v>39494</v>
      </c>
      <c r="B2501" t="s">
        <v>15297</v>
      </c>
      <c r="C2501" t="s">
        <v>2017</v>
      </c>
      <c r="D2501" t="s">
        <v>2018</v>
      </c>
      <c r="E2501" s="297">
        <v>490.32</v>
      </c>
    </row>
    <row r="2502" spans="1:5" ht="14.25">
      <c r="A2502">
        <v>39495</v>
      </c>
      <c r="B2502" t="s">
        <v>15298</v>
      </c>
      <c r="C2502" t="s">
        <v>2017</v>
      </c>
      <c r="D2502" t="s">
        <v>2018</v>
      </c>
      <c r="E2502" s="297">
        <v>552.52</v>
      </c>
    </row>
    <row r="2503" spans="1:5" ht="14.25">
      <c r="A2503">
        <v>39496</v>
      </c>
      <c r="B2503" t="s">
        <v>15299</v>
      </c>
      <c r="C2503" t="s">
        <v>2017</v>
      </c>
      <c r="D2503" t="s">
        <v>2018</v>
      </c>
      <c r="E2503" s="297">
        <v>607.77</v>
      </c>
    </row>
    <row r="2504" spans="1:5" ht="14.25">
      <c r="A2504">
        <v>39492</v>
      </c>
      <c r="B2504" t="s">
        <v>15300</v>
      </c>
      <c r="C2504" t="s">
        <v>2017</v>
      </c>
      <c r="D2504" t="s">
        <v>2018</v>
      </c>
      <c r="E2504" s="297">
        <v>703.64</v>
      </c>
    </row>
    <row r="2505" spans="1:5" ht="14.25">
      <c r="A2505">
        <v>39497</v>
      </c>
      <c r="B2505" t="s">
        <v>15301</v>
      </c>
      <c r="C2505" t="s">
        <v>2017</v>
      </c>
      <c r="D2505" t="s">
        <v>2018</v>
      </c>
      <c r="E2505" s="297">
        <v>635.57000000000005</v>
      </c>
    </row>
    <row r="2506" spans="1:5" ht="14.25">
      <c r="A2506">
        <v>39493</v>
      </c>
      <c r="B2506" t="s">
        <v>15302</v>
      </c>
      <c r="C2506" t="s">
        <v>2017</v>
      </c>
      <c r="D2506" t="s">
        <v>2018</v>
      </c>
      <c r="E2506" s="297">
        <v>754.72</v>
      </c>
    </row>
    <row r="2507" spans="1:5" ht="14.25">
      <c r="A2507">
        <v>39500</v>
      </c>
      <c r="B2507" t="s">
        <v>15303</v>
      </c>
      <c r="C2507" t="s">
        <v>2017</v>
      </c>
      <c r="D2507" t="s">
        <v>2018</v>
      </c>
      <c r="E2507" s="297">
        <v>823.46</v>
      </c>
    </row>
    <row r="2508" spans="1:5" ht="14.25">
      <c r="A2508">
        <v>39498</v>
      </c>
      <c r="B2508" t="s">
        <v>15304</v>
      </c>
      <c r="C2508" t="s">
        <v>2017</v>
      </c>
      <c r="D2508" t="s">
        <v>2018</v>
      </c>
      <c r="E2508" s="371">
        <v>1015.6</v>
      </c>
    </row>
    <row r="2509" spans="1:5" ht="14.25">
      <c r="A2509">
        <v>43628</v>
      </c>
      <c r="B2509" t="s">
        <v>15305</v>
      </c>
      <c r="C2509" t="s">
        <v>2017</v>
      </c>
      <c r="D2509" t="s">
        <v>2018</v>
      </c>
      <c r="E2509" s="297">
        <v>800.51</v>
      </c>
    </row>
    <row r="2510" spans="1:5" ht="14.25">
      <c r="A2510">
        <v>39501</v>
      </c>
      <c r="B2510" t="s">
        <v>15306</v>
      </c>
      <c r="C2510" t="s">
        <v>2017</v>
      </c>
      <c r="D2510" t="s">
        <v>2018</v>
      </c>
      <c r="E2510" s="297">
        <v>845.76</v>
      </c>
    </row>
    <row r="2511" spans="1:5" ht="14.25">
      <c r="A2511">
        <v>39499</v>
      </c>
      <c r="B2511" t="s">
        <v>15307</v>
      </c>
      <c r="C2511" t="s">
        <v>2017</v>
      </c>
      <c r="D2511" t="s">
        <v>2018</v>
      </c>
      <c r="E2511" s="371">
        <v>1030.02</v>
      </c>
    </row>
    <row r="2512" spans="1:5" ht="14.25">
      <c r="A2512">
        <v>43621</v>
      </c>
      <c r="B2512" t="s">
        <v>15308</v>
      </c>
      <c r="C2512" t="s">
        <v>2017</v>
      </c>
      <c r="D2512" t="s">
        <v>2018</v>
      </c>
      <c r="E2512" s="297">
        <v>850.54</v>
      </c>
    </row>
    <row r="2513" spans="1:5" ht="14.25">
      <c r="A2513">
        <v>3733</v>
      </c>
      <c r="B2513" t="s">
        <v>15309</v>
      </c>
      <c r="C2513" t="s">
        <v>2019</v>
      </c>
      <c r="D2513" t="s">
        <v>2020</v>
      </c>
      <c r="E2513" s="297">
        <v>78.53</v>
      </c>
    </row>
    <row r="2514" spans="1:5" ht="14.25">
      <c r="A2514">
        <v>3731</v>
      </c>
      <c r="B2514" t="s">
        <v>15310</v>
      </c>
      <c r="C2514" t="s">
        <v>2019</v>
      </c>
      <c r="D2514" t="s">
        <v>2020</v>
      </c>
      <c r="E2514" s="297">
        <v>72.900000000000006</v>
      </c>
    </row>
    <row r="2515" spans="1:5" ht="14.25">
      <c r="A2515">
        <v>38137</v>
      </c>
      <c r="B2515" t="s">
        <v>15311</v>
      </c>
      <c r="C2515" t="s">
        <v>2019</v>
      </c>
      <c r="D2515" t="s">
        <v>2020</v>
      </c>
      <c r="E2515" s="297">
        <v>73.33</v>
      </c>
    </row>
    <row r="2516" spans="1:5" ht="14.25">
      <c r="A2516">
        <v>38135</v>
      </c>
      <c r="B2516" t="s">
        <v>15312</v>
      </c>
      <c r="C2516" t="s">
        <v>2019</v>
      </c>
      <c r="D2516" t="s">
        <v>2020</v>
      </c>
      <c r="E2516" s="297">
        <v>92.95</v>
      </c>
    </row>
    <row r="2517" spans="1:5" ht="14.25">
      <c r="A2517">
        <v>38138</v>
      </c>
      <c r="B2517" t="s">
        <v>15313</v>
      </c>
      <c r="C2517" t="s">
        <v>2019</v>
      </c>
      <c r="D2517" t="s">
        <v>2020</v>
      </c>
      <c r="E2517" s="297">
        <v>72.010000000000005</v>
      </c>
    </row>
    <row r="2518" spans="1:5" ht="14.25">
      <c r="A2518">
        <v>3736</v>
      </c>
      <c r="B2518" t="s">
        <v>15314</v>
      </c>
      <c r="C2518" t="s">
        <v>2019</v>
      </c>
      <c r="D2518" t="s">
        <v>2022</v>
      </c>
      <c r="E2518" s="297">
        <v>45</v>
      </c>
    </row>
    <row r="2519" spans="1:5" ht="14.25">
      <c r="A2519">
        <v>3741</v>
      </c>
      <c r="B2519" t="s">
        <v>15315</v>
      </c>
      <c r="C2519" t="s">
        <v>2019</v>
      </c>
      <c r="D2519" t="s">
        <v>2018</v>
      </c>
      <c r="E2519" s="297">
        <v>46.9</v>
      </c>
    </row>
    <row r="2520" spans="1:5" ht="14.25">
      <c r="A2520">
        <v>3745</v>
      </c>
      <c r="B2520" t="s">
        <v>15316</v>
      </c>
      <c r="C2520" t="s">
        <v>2019</v>
      </c>
      <c r="D2520" t="s">
        <v>2018</v>
      </c>
      <c r="E2520" s="297">
        <v>50.58</v>
      </c>
    </row>
    <row r="2521" spans="1:5" ht="14.25">
      <c r="A2521">
        <v>3743</v>
      </c>
      <c r="B2521" t="s">
        <v>15317</v>
      </c>
      <c r="C2521" t="s">
        <v>2019</v>
      </c>
      <c r="D2521" t="s">
        <v>2018</v>
      </c>
      <c r="E2521" s="297">
        <v>46.74</v>
      </c>
    </row>
    <row r="2522" spans="1:5" ht="14.25">
      <c r="A2522">
        <v>3744</v>
      </c>
      <c r="B2522" t="s">
        <v>15318</v>
      </c>
      <c r="C2522" t="s">
        <v>2019</v>
      </c>
      <c r="D2522" t="s">
        <v>2018</v>
      </c>
      <c r="E2522" s="297">
        <v>51.45</v>
      </c>
    </row>
    <row r="2523" spans="1:5" ht="14.25">
      <c r="A2523">
        <v>3739</v>
      </c>
      <c r="B2523" t="s">
        <v>15319</v>
      </c>
      <c r="C2523" t="s">
        <v>2019</v>
      </c>
      <c r="D2523" t="s">
        <v>2018</v>
      </c>
      <c r="E2523" s="297">
        <v>54.06</v>
      </c>
    </row>
    <row r="2524" spans="1:5" ht="14.25">
      <c r="A2524">
        <v>3737</v>
      </c>
      <c r="B2524" t="s">
        <v>15320</v>
      </c>
      <c r="C2524" t="s">
        <v>2019</v>
      </c>
      <c r="D2524" t="s">
        <v>2018</v>
      </c>
      <c r="E2524" s="297">
        <v>56.68</v>
      </c>
    </row>
    <row r="2525" spans="1:5" ht="14.25">
      <c r="A2525">
        <v>3738</v>
      </c>
      <c r="B2525" t="s">
        <v>15321</v>
      </c>
      <c r="C2525" t="s">
        <v>2019</v>
      </c>
      <c r="D2525" t="s">
        <v>2018</v>
      </c>
      <c r="E2525" s="297">
        <v>65.400000000000006</v>
      </c>
    </row>
    <row r="2526" spans="1:5" ht="14.25">
      <c r="A2526">
        <v>3747</v>
      </c>
      <c r="B2526" t="s">
        <v>15322</v>
      </c>
      <c r="C2526" t="s">
        <v>2019</v>
      </c>
      <c r="D2526" t="s">
        <v>2018</v>
      </c>
      <c r="E2526" s="297">
        <v>51.45</v>
      </c>
    </row>
    <row r="2527" spans="1:5" ht="14.25">
      <c r="A2527">
        <v>11649</v>
      </c>
      <c r="B2527" t="s">
        <v>15323</v>
      </c>
      <c r="C2527" t="s">
        <v>2017</v>
      </c>
      <c r="D2527" t="s">
        <v>2018</v>
      </c>
      <c r="E2527" s="297">
        <v>373.25</v>
      </c>
    </row>
    <row r="2528" spans="1:5" ht="14.25">
      <c r="A2528">
        <v>11650</v>
      </c>
      <c r="B2528" t="s">
        <v>15324</v>
      </c>
      <c r="C2528" t="s">
        <v>2017</v>
      </c>
      <c r="D2528" t="s">
        <v>2018</v>
      </c>
      <c r="E2528" s="297">
        <v>636.19000000000005</v>
      </c>
    </row>
    <row r="2529" spans="1:5" ht="14.25">
      <c r="A2529">
        <v>3742</v>
      </c>
      <c r="B2529" t="s">
        <v>15325</v>
      </c>
      <c r="C2529" t="s">
        <v>2019</v>
      </c>
      <c r="D2529" t="s">
        <v>2018</v>
      </c>
      <c r="E2529" s="297">
        <v>67.84</v>
      </c>
    </row>
    <row r="2530" spans="1:5" ht="14.25">
      <c r="A2530">
        <v>3746</v>
      </c>
      <c r="B2530" t="s">
        <v>15326</v>
      </c>
      <c r="C2530" t="s">
        <v>2019</v>
      </c>
      <c r="D2530" t="s">
        <v>2018</v>
      </c>
      <c r="E2530" s="297">
        <v>79.22</v>
      </c>
    </row>
    <row r="2531" spans="1:5" ht="14.25">
      <c r="A2531">
        <v>21106</v>
      </c>
      <c r="B2531" t="s">
        <v>15327</v>
      </c>
      <c r="C2531" t="s">
        <v>2024</v>
      </c>
      <c r="D2531" t="s">
        <v>2020</v>
      </c>
      <c r="E2531" s="297">
        <v>34.590000000000003</v>
      </c>
    </row>
    <row r="2532" spans="1:5" ht="14.25">
      <c r="A2532">
        <v>39377</v>
      </c>
      <c r="B2532" t="s">
        <v>15328</v>
      </c>
      <c r="C2532" t="s">
        <v>2017</v>
      </c>
      <c r="D2532" t="s">
        <v>2020</v>
      </c>
      <c r="E2532" s="297">
        <v>210.57</v>
      </c>
    </row>
    <row r="2533" spans="1:5" ht="14.25">
      <c r="A2533">
        <v>38191</v>
      </c>
      <c r="B2533" t="s">
        <v>15329</v>
      </c>
      <c r="C2533" t="s">
        <v>2017</v>
      </c>
      <c r="D2533" t="s">
        <v>2020</v>
      </c>
      <c r="E2533" s="297">
        <v>15.68</v>
      </c>
    </row>
    <row r="2534" spans="1:5" ht="14.25">
      <c r="A2534">
        <v>39381</v>
      </c>
      <c r="B2534" t="s">
        <v>15330</v>
      </c>
      <c r="C2534" t="s">
        <v>2017</v>
      </c>
      <c r="D2534" t="s">
        <v>2020</v>
      </c>
      <c r="E2534" s="297">
        <v>14.62</v>
      </c>
    </row>
    <row r="2535" spans="1:5" ht="14.25">
      <c r="A2535">
        <v>38780</v>
      </c>
      <c r="B2535" t="s">
        <v>15331</v>
      </c>
      <c r="C2535" t="s">
        <v>2017</v>
      </c>
      <c r="D2535" t="s">
        <v>2020</v>
      </c>
      <c r="E2535" s="297">
        <v>17.89</v>
      </c>
    </row>
    <row r="2536" spans="1:5" ht="14.25">
      <c r="A2536">
        <v>38781</v>
      </c>
      <c r="B2536" t="s">
        <v>15332</v>
      </c>
      <c r="C2536" t="s">
        <v>2017</v>
      </c>
      <c r="D2536" t="s">
        <v>2020</v>
      </c>
      <c r="E2536" s="297">
        <v>60.39</v>
      </c>
    </row>
    <row r="2537" spans="1:5" ht="14.25">
      <c r="A2537">
        <v>38192</v>
      </c>
      <c r="B2537" t="s">
        <v>15333</v>
      </c>
      <c r="C2537" t="s">
        <v>2017</v>
      </c>
      <c r="D2537" t="s">
        <v>2020</v>
      </c>
      <c r="E2537" s="297">
        <v>109.28</v>
      </c>
    </row>
    <row r="2538" spans="1:5" ht="14.25">
      <c r="A2538">
        <v>3753</v>
      </c>
      <c r="B2538" t="s">
        <v>15334</v>
      </c>
      <c r="C2538" t="s">
        <v>2017</v>
      </c>
      <c r="D2538" t="s">
        <v>2020</v>
      </c>
      <c r="E2538" s="297">
        <v>9.57</v>
      </c>
    </row>
    <row r="2539" spans="1:5" ht="14.25">
      <c r="A2539">
        <v>38782</v>
      </c>
      <c r="B2539" t="s">
        <v>15335</v>
      </c>
      <c r="C2539" t="s">
        <v>2017</v>
      </c>
      <c r="D2539" t="s">
        <v>2020</v>
      </c>
      <c r="E2539" s="297">
        <v>12.45</v>
      </c>
    </row>
    <row r="2540" spans="1:5" ht="14.25">
      <c r="A2540">
        <v>38778</v>
      </c>
      <c r="B2540" t="s">
        <v>15336</v>
      </c>
      <c r="C2540" t="s">
        <v>2017</v>
      </c>
      <c r="D2540" t="s">
        <v>2020</v>
      </c>
      <c r="E2540" s="297">
        <v>9.35</v>
      </c>
    </row>
    <row r="2541" spans="1:5" ht="14.25">
      <c r="A2541">
        <v>38779</v>
      </c>
      <c r="B2541" t="s">
        <v>15337</v>
      </c>
      <c r="C2541" t="s">
        <v>2017</v>
      </c>
      <c r="D2541" t="s">
        <v>2020</v>
      </c>
      <c r="E2541" s="297">
        <v>9.91</v>
      </c>
    </row>
    <row r="2542" spans="1:5" ht="14.25">
      <c r="A2542">
        <v>39388</v>
      </c>
      <c r="B2542" t="s">
        <v>15338</v>
      </c>
      <c r="C2542" t="s">
        <v>2017</v>
      </c>
      <c r="D2542" t="s">
        <v>2018</v>
      </c>
      <c r="E2542" s="297">
        <v>8.89</v>
      </c>
    </row>
    <row r="2543" spans="1:5" ht="14.25">
      <c r="A2543">
        <v>39387</v>
      </c>
      <c r="B2543" t="s">
        <v>15339</v>
      </c>
      <c r="C2543" t="s">
        <v>2017</v>
      </c>
      <c r="D2543" t="s">
        <v>2018</v>
      </c>
      <c r="E2543" s="297">
        <v>13.86</v>
      </c>
    </row>
    <row r="2544" spans="1:5" ht="14.25">
      <c r="A2544">
        <v>39386</v>
      </c>
      <c r="B2544" t="s">
        <v>15340</v>
      </c>
      <c r="C2544" t="s">
        <v>2017</v>
      </c>
      <c r="D2544" t="s">
        <v>2018</v>
      </c>
      <c r="E2544" s="297">
        <v>9.66</v>
      </c>
    </row>
    <row r="2545" spans="1:5" ht="14.25">
      <c r="A2545">
        <v>38194</v>
      </c>
      <c r="B2545" t="s">
        <v>15341</v>
      </c>
      <c r="C2545" t="s">
        <v>2017</v>
      </c>
      <c r="D2545" t="s">
        <v>2022</v>
      </c>
      <c r="E2545" s="297">
        <v>7.23</v>
      </c>
    </row>
    <row r="2546" spans="1:5" ht="14.25">
      <c r="A2546">
        <v>38193</v>
      </c>
      <c r="B2546" t="s">
        <v>15342</v>
      </c>
      <c r="C2546" t="s">
        <v>2017</v>
      </c>
      <c r="D2546" t="s">
        <v>2018</v>
      </c>
      <c r="E2546" s="297">
        <v>6.28</v>
      </c>
    </row>
    <row r="2547" spans="1:5" ht="14.25">
      <c r="A2547">
        <v>12216</v>
      </c>
      <c r="B2547" t="s">
        <v>15343</v>
      </c>
      <c r="C2547" t="s">
        <v>2017</v>
      </c>
      <c r="D2547" t="s">
        <v>2020</v>
      </c>
      <c r="E2547" s="297">
        <v>54.65</v>
      </c>
    </row>
    <row r="2548" spans="1:5" ht="14.25">
      <c r="A2548">
        <v>3757</v>
      </c>
      <c r="B2548" t="s">
        <v>15344</v>
      </c>
      <c r="C2548" t="s">
        <v>2017</v>
      </c>
      <c r="D2548" t="s">
        <v>2020</v>
      </c>
      <c r="E2548" s="297">
        <v>63.19</v>
      </c>
    </row>
    <row r="2549" spans="1:5" ht="14.25">
      <c r="A2549">
        <v>3758</v>
      </c>
      <c r="B2549" t="s">
        <v>15345</v>
      </c>
      <c r="C2549" t="s">
        <v>2017</v>
      </c>
      <c r="D2549" t="s">
        <v>2020</v>
      </c>
      <c r="E2549" s="297">
        <v>73.680000000000007</v>
      </c>
    </row>
    <row r="2550" spans="1:5" ht="14.25">
      <c r="A2550">
        <v>12214</v>
      </c>
      <c r="B2550" t="s">
        <v>15346</v>
      </c>
      <c r="C2550" t="s">
        <v>2017</v>
      </c>
      <c r="D2550" t="s">
        <v>2020</v>
      </c>
      <c r="E2550" s="297">
        <v>25.23</v>
      </c>
    </row>
    <row r="2551" spans="1:5" ht="14.25">
      <c r="A2551">
        <v>3749</v>
      </c>
      <c r="B2551" t="s">
        <v>15347</v>
      </c>
      <c r="C2551" t="s">
        <v>2017</v>
      </c>
      <c r="D2551" t="s">
        <v>2020</v>
      </c>
      <c r="E2551" s="297">
        <v>44.97</v>
      </c>
    </row>
    <row r="2552" spans="1:5" ht="14.25">
      <c r="A2552">
        <v>3751</v>
      </c>
      <c r="B2552" t="s">
        <v>15348</v>
      </c>
      <c r="C2552" t="s">
        <v>2017</v>
      </c>
      <c r="D2552" t="s">
        <v>2020</v>
      </c>
      <c r="E2552" s="297">
        <v>61.37</v>
      </c>
    </row>
    <row r="2553" spans="1:5" ht="14.25">
      <c r="A2553">
        <v>39376</v>
      </c>
      <c r="B2553" t="s">
        <v>15349</v>
      </c>
      <c r="C2553" t="s">
        <v>2017</v>
      </c>
      <c r="D2553" t="s">
        <v>2020</v>
      </c>
      <c r="E2553" s="297">
        <v>51.74</v>
      </c>
    </row>
    <row r="2554" spans="1:5" ht="14.25">
      <c r="A2554">
        <v>3752</v>
      </c>
      <c r="B2554" t="s">
        <v>15350</v>
      </c>
      <c r="C2554" t="s">
        <v>2017</v>
      </c>
      <c r="D2554" t="s">
        <v>2020</v>
      </c>
      <c r="E2554" s="297">
        <v>101.24</v>
      </c>
    </row>
    <row r="2555" spans="1:5" ht="14.25">
      <c r="A2555">
        <v>746</v>
      </c>
      <c r="B2555" t="s">
        <v>15351</v>
      </c>
      <c r="C2555" t="s">
        <v>2017</v>
      </c>
      <c r="D2555" t="s">
        <v>2022</v>
      </c>
      <c r="E2555" s="371">
        <v>2357.4</v>
      </c>
    </row>
    <row r="2556" spans="1:5" ht="14.25">
      <c r="A2556">
        <v>20269</v>
      </c>
      <c r="B2556" t="s">
        <v>15352</v>
      </c>
      <c r="C2556" t="s">
        <v>2017</v>
      </c>
      <c r="D2556" t="s">
        <v>2018</v>
      </c>
      <c r="E2556" s="297">
        <v>94.06</v>
      </c>
    </row>
    <row r="2557" spans="1:5" ht="14.25">
      <c r="A2557">
        <v>20270</v>
      </c>
      <c r="B2557" t="s">
        <v>15353</v>
      </c>
      <c r="C2557" t="s">
        <v>2017</v>
      </c>
      <c r="D2557" t="s">
        <v>2018</v>
      </c>
      <c r="E2557" s="297">
        <v>103.93</v>
      </c>
    </row>
    <row r="2558" spans="1:5" ht="14.25">
      <c r="A2558">
        <v>11696</v>
      </c>
      <c r="B2558" t="s">
        <v>15354</v>
      </c>
      <c r="C2558" t="s">
        <v>2017</v>
      </c>
      <c r="D2558" t="s">
        <v>2018</v>
      </c>
      <c r="E2558" s="297">
        <v>166.37</v>
      </c>
    </row>
    <row r="2559" spans="1:5" ht="14.25">
      <c r="A2559">
        <v>10427</v>
      </c>
      <c r="B2559" t="s">
        <v>15355</v>
      </c>
      <c r="C2559" t="s">
        <v>2017</v>
      </c>
      <c r="D2559" t="s">
        <v>2018</v>
      </c>
      <c r="E2559" s="297">
        <v>465.57</v>
      </c>
    </row>
    <row r="2560" spans="1:5" ht="14.25">
      <c r="A2560">
        <v>10428</v>
      </c>
      <c r="B2560" t="s">
        <v>15356</v>
      </c>
      <c r="C2560" t="s">
        <v>2017</v>
      </c>
      <c r="D2560" t="s">
        <v>2018</v>
      </c>
      <c r="E2560" s="297">
        <v>479.69</v>
      </c>
    </row>
    <row r="2561" spans="1:5" ht="14.25">
      <c r="A2561">
        <v>36521</v>
      </c>
      <c r="B2561" t="s">
        <v>15357</v>
      </c>
      <c r="C2561" t="s">
        <v>2017</v>
      </c>
      <c r="D2561" t="s">
        <v>2018</v>
      </c>
      <c r="E2561" s="297">
        <v>149.66999999999999</v>
      </c>
    </row>
    <row r="2562" spans="1:5" ht="14.25">
      <c r="A2562">
        <v>36794</v>
      </c>
      <c r="B2562" t="s">
        <v>15358</v>
      </c>
      <c r="C2562" t="s">
        <v>2017</v>
      </c>
      <c r="D2562" t="s">
        <v>2018</v>
      </c>
      <c r="E2562" s="297">
        <v>159.33000000000001</v>
      </c>
    </row>
    <row r="2563" spans="1:5" ht="14.25">
      <c r="A2563">
        <v>10426</v>
      </c>
      <c r="B2563" t="s">
        <v>15359</v>
      </c>
      <c r="C2563" t="s">
        <v>2017</v>
      </c>
      <c r="D2563" t="s">
        <v>2018</v>
      </c>
      <c r="E2563" s="297">
        <v>178.42</v>
      </c>
    </row>
    <row r="2564" spans="1:5" ht="14.25">
      <c r="A2564">
        <v>10425</v>
      </c>
      <c r="B2564" t="s">
        <v>15360</v>
      </c>
      <c r="C2564" t="s">
        <v>2017</v>
      </c>
      <c r="D2564" t="s">
        <v>2018</v>
      </c>
      <c r="E2564" s="297">
        <v>90.51</v>
      </c>
    </row>
    <row r="2565" spans="1:5" ht="14.25">
      <c r="A2565">
        <v>10431</v>
      </c>
      <c r="B2565" t="s">
        <v>15361</v>
      </c>
      <c r="C2565" t="s">
        <v>2017</v>
      </c>
      <c r="D2565" t="s">
        <v>2018</v>
      </c>
      <c r="E2565" s="297">
        <v>309.89</v>
      </c>
    </row>
    <row r="2566" spans="1:5" ht="14.25">
      <c r="A2566">
        <v>10429</v>
      </c>
      <c r="B2566" t="s">
        <v>15362</v>
      </c>
      <c r="C2566" t="s">
        <v>2017</v>
      </c>
      <c r="D2566" t="s">
        <v>2018</v>
      </c>
      <c r="E2566" s="297">
        <v>152.87</v>
      </c>
    </row>
    <row r="2567" spans="1:5" ht="14.25">
      <c r="A2567">
        <v>2354</v>
      </c>
      <c r="B2567" t="s">
        <v>15363</v>
      </c>
      <c r="C2567" t="s">
        <v>2021</v>
      </c>
      <c r="D2567" t="s">
        <v>2018</v>
      </c>
      <c r="E2567" s="297">
        <v>20.68</v>
      </c>
    </row>
    <row r="2568" spans="1:5" ht="14.25">
      <c r="A2568">
        <v>40932</v>
      </c>
      <c r="B2568" t="s">
        <v>15364</v>
      </c>
      <c r="C2568" t="s">
        <v>2027</v>
      </c>
      <c r="D2568" t="s">
        <v>2018</v>
      </c>
      <c r="E2568" s="371">
        <v>3630.65</v>
      </c>
    </row>
    <row r="2569" spans="1:5" ht="14.25">
      <c r="A2569">
        <v>10853</v>
      </c>
      <c r="B2569" t="s">
        <v>15365</v>
      </c>
      <c r="C2569" t="s">
        <v>2017</v>
      </c>
      <c r="D2569" t="s">
        <v>2018</v>
      </c>
      <c r="E2569" s="297">
        <v>109.93</v>
      </c>
    </row>
    <row r="2570" spans="1:5" ht="14.25">
      <c r="A2570">
        <v>5093</v>
      </c>
      <c r="B2570" t="s">
        <v>15366</v>
      </c>
      <c r="C2570" t="s">
        <v>2028</v>
      </c>
      <c r="D2570" t="s">
        <v>2018</v>
      </c>
      <c r="E2570" s="297">
        <v>16.899999999999999</v>
      </c>
    </row>
    <row r="2571" spans="1:5" ht="14.25">
      <c r="A2571">
        <v>44331</v>
      </c>
      <c r="B2571" t="s">
        <v>15367</v>
      </c>
      <c r="C2571" t="s">
        <v>2025</v>
      </c>
      <c r="D2571" t="s">
        <v>2018</v>
      </c>
      <c r="E2571" s="297">
        <v>49.27</v>
      </c>
    </row>
    <row r="2572" spans="1:5" ht="14.25">
      <c r="A2572">
        <v>37768</v>
      </c>
      <c r="B2572" t="s">
        <v>15368</v>
      </c>
      <c r="C2572" t="s">
        <v>2017</v>
      </c>
      <c r="D2572" t="s">
        <v>2020</v>
      </c>
      <c r="E2572" s="371">
        <v>295000</v>
      </c>
    </row>
    <row r="2573" spans="1:5" ht="14.25">
      <c r="A2573">
        <v>37773</v>
      </c>
      <c r="B2573" t="s">
        <v>15369</v>
      </c>
      <c r="C2573" t="s">
        <v>2017</v>
      </c>
      <c r="D2573" t="s">
        <v>2020</v>
      </c>
      <c r="E2573" s="371">
        <v>250504.73</v>
      </c>
    </row>
    <row r="2574" spans="1:5" ht="14.25">
      <c r="A2574">
        <v>37769</v>
      </c>
      <c r="B2574" t="s">
        <v>15370</v>
      </c>
      <c r="C2574" t="s">
        <v>2017</v>
      </c>
      <c r="D2574" t="s">
        <v>2020</v>
      </c>
      <c r="E2574" s="371">
        <v>419376.48</v>
      </c>
    </row>
    <row r="2575" spans="1:5" ht="14.25">
      <c r="A2575">
        <v>37770</v>
      </c>
      <c r="B2575" t="s">
        <v>15371</v>
      </c>
      <c r="C2575" t="s">
        <v>2017</v>
      </c>
      <c r="D2575" t="s">
        <v>2020</v>
      </c>
      <c r="E2575" s="371">
        <v>711748.8</v>
      </c>
    </row>
    <row r="2576" spans="1:5" ht="14.25">
      <c r="A2576">
        <v>38382</v>
      </c>
      <c r="B2576" t="s">
        <v>15372</v>
      </c>
      <c r="C2576" t="s">
        <v>2017</v>
      </c>
      <c r="D2576" t="s">
        <v>2018</v>
      </c>
      <c r="E2576" s="297">
        <v>13.24</v>
      </c>
    </row>
    <row r="2577" spans="1:5" ht="14.25">
      <c r="A2577">
        <v>38383</v>
      </c>
      <c r="B2577" t="s">
        <v>15373</v>
      </c>
      <c r="C2577" t="s">
        <v>2017</v>
      </c>
      <c r="D2577" t="s">
        <v>2018</v>
      </c>
      <c r="E2577" s="297">
        <v>2.48</v>
      </c>
    </row>
    <row r="2578" spans="1:5" ht="14.25">
      <c r="A2578">
        <v>3768</v>
      </c>
      <c r="B2578" t="s">
        <v>15374</v>
      </c>
      <c r="C2578" t="s">
        <v>2017</v>
      </c>
      <c r="D2578" t="s">
        <v>2018</v>
      </c>
      <c r="E2578" s="297">
        <v>4.9800000000000004</v>
      </c>
    </row>
    <row r="2579" spans="1:5" ht="14.25">
      <c r="A2579">
        <v>3767</v>
      </c>
      <c r="B2579" t="s">
        <v>15375</v>
      </c>
      <c r="C2579" t="s">
        <v>2017</v>
      </c>
      <c r="D2579" t="s">
        <v>2018</v>
      </c>
      <c r="E2579" s="297">
        <v>1.66</v>
      </c>
    </row>
    <row r="2580" spans="1:5" ht="14.25">
      <c r="A2580">
        <v>13192</v>
      </c>
      <c r="B2580" t="s">
        <v>15376</v>
      </c>
      <c r="C2580" t="s">
        <v>2017</v>
      </c>
      <c r="D2580" t="s">
        <v>2020</v>
      </c>
      <c r="E2580" s="371">
        <v>5142.63</v>
      </c>
    </row>
    <row r="2581" spans="1:5" ht="14.25">
      <c r="A2581">
        <v>38413</v>
      </c>
      <c r="B2581" t="s">
        <v>15377</v>
      </c>
      <c r="C2581" t="s">
        <v>2017</v>
      </c>
      <c r="D2581" t="s">
        <v>2020</v>
      </c>
      <c r="E2581" s="297">
        <v>850.51</v>
      </c>
    </row>
    <row r="2582" spans="1:5" ht="14.25">
      <c r="A2582">
        <v>42440</v>
      </c>
      <c r="B2582" t="s">
        <v>15378</v>
      </c>
      <c r="C2582" t="s">
        <v>2017</v>
      </c>
      <c r="D2582" t="s">
        <v>2020</v>
      </c>
      <c r="E2582" s="371">
        <v>1235.9100000000001</v>
      </c>
    </row>
    <row r="2583" spans="1:5" ht="14.25">
      <c r="A2583">
        <v>20193</v>
      </c>
      <c r="B2583" t="s">
        <v>20000</v>
      </c>
      <c r="C2583" t="s">
        <v>2036</v>
      </c>
      <c r="D2583" t="s">
        <v>2018</v>
      </c>
      <c r="E2583" s="297">
        <v>19.5</v>
      </c>
    </row>
    <row r="2584" spans="1:5" ht="14.25">
      <c r="A2584">
        <v>10527</v>
      </c>
      <c r="B2584" t="s">
        <v>15379</v>
      </c>
      <c r="C2584" t="s">
        <v>2037</v>
      </c>
      <c r="D2584" t="s">
        <v>2022</v>
      </c>
      <c r="E2584" s="297">
        <v>26</v>
      </c>
    </row>
    <row r="2585" spans="1:5" ht="14.25">
      <c r="A2585">
        <v>41805</v>
      </c>
      <c r="B2585" t="s">
        <v>15380</v>
      </c>
      <c r="C2585" t="s">
        <v>2027</v>
      </c>
      <c r="D2585" t="s">
        <v>2018</v>
      </c>
      <c r="E2585" s="297">
        <v>747.5</v>
      </c>
    </row>
    <row r="2586" spans="1:5" ht="14.25">
      <c r="A2586">
        <v>40271</v>
      </c>
      <c r="B2586" t="s">
        <v>15381</v>
      </c>
      <c r="C2586" t="s">
        <v>12398</v>
      </c>
      <c r="D2586" t="s">
        <v>2018</v>
      </c>
      <c r="E2586" s="297">
        <v>19.899999999999999</v>
      </c>
    </row>
    <row r="2587" spans="1:5" ht="14.25">
      <c r="A2587">
        <v>40287</v>
      </c>
      <c r="B2587" t="s">
        <v>15382</v>
      </c>
      <c r="C2587" t="s">
        <v>2027</v>
      </c>
      <c r="D2587" t="s">
        <v>2018</v>
      </c>
      <c r="E2587" s="297">
        <v>7.66</v>
      </c>
    </row>
    <row r="2588" spans="1:5" ht="14.25">
      <c r="A2588">
        <v>4084</v>
      </c>
      <c r="B2588" t="s">
        <v>15383</v>
      </c>
      <c r="C2588" t="s">
        <v>2021</v>
      </c>
      <c r="D2588" t="s">
        <v>2018</v>
      </c>
      <c r="E2588" s="297">
        <v>2.86</v>
      </c>
    </row>
    <row r="2589" spans="1:5" ht="14.25">
      <c r="A2589">
        <v>743</v>
      </c>
      <c r="B2589" t="s">
        <v>15384</v>
      </c>
      <c r="C2589" t="s">
        <v>2021</v>
      </c>
      <c r="D2589" t="s">
        <v>2022</v>
      </c>
      <c r="E2589" s="297">
        <v>2.86</v>
      </c>
    </row>
    <row r="2590" spans="1:5" ht="14.25">
      <c r="A2590">
        <v>40293</v>
      </c>
      <c r="B2590" t="s">
        <v>15385</v>
      </c>
      <c r="C2590" t="s">
        <v>2021</v>
      </c>
      <c r="D2590" t="s">
        <v>2018</v>
      </c>
      <c r="E2590" s="297">
        <v>3.43</v>
      </c>
    </row>
    <row r="2591" spans="1:5" ht="14.25">
      <c r="A2591">
        <v>40294</v>
      </c>
      <c r="B2591" t="s">
        <v>15386</v>
      </c>
      <c r="C2591" t="s">
        <v>2021</v>
      </c>
      <c r="D2591" t="s">
        <v>2018</v>
      </c>
      <c r="E2591" s="297">
        <v>2.86</v>
      </c>
    </row>
    <row r="2592" spans="1:5" ht="14.25">
      <c r="A2592">
        <v>4085</v>
      </c>
      <c r="B2592" t="s">
        <v>15387</v>
      </c>
      <c r="C2592" t="s">
        <v>2021</v>
      </c>
      <c r="D2592" t="s">
        <v>2018</v>
      </c>
      <c r="E2592" s="297">
        <v>4</v>
      </c>
    </row>
    <row r="2593" spans="1:5" ht="14.25">
      <c r="A2593">
        <v>10779</v>
      </c>
      <c r="B2593" t="s">
        <v>15388</v>
      </c>
      <c r="C2593" t="s">
        <v>2027</v>
      </c>
      <c r="D2593" t="s">
        <v>2018</v>
      </c>
      <c r="E2593" s="371">
        <v>1500</v>
      </c>
    </row>
    <row r="2594" spans="1:5" ht="14.25">
      <c r="A2594">
        <v>10777</v>
      </c>
      <c r="B2594" t="s">
        <v>15389</v>
      </c>
      <c r="C2594" t="s">
        <v>2027</v>
      </c>
      <c r="D2594" t="s">
        <v>2018</v>
      </c>
      <c r="E2594" s="371">
        <v>1362.5</v>
      </c>
    </row>
    <row r="2595" spans="1:5" ht="14.25">
      <c r="A2595">
        <v>10775</v>
      </c>
      <c r="B2595" t="s">
        <v>15390</v>
      </c>
      <c r="C2595" t="s">
        <v>2027</v>
      </c>
      <c r="D2595" t="s">
        <v>2022</v>
      </c>
      <c r="E2595" s="371">
        <v>1200</v>
      </c>
    </row>
    <row r="2596" spans="1:5" ht="14.25">
      <c r="A2596">
        <v>10776</v>
      </c>
      <c r="B2596" t="s">
        <v>15391</v>
      </c>
      <c r="C2596" t="s">
        <v>2027</v>
      </c>
      <c r="D2596" t="s">
        <v>2018</v>
      </c>
      <c r="E2596" s="297">
        <v>937.5</v>
      </c>
    </row>
    <row r="2597" spans="1:5" ht="14.25">
      <c r="A2597">
        <v>10778</v>
      </c>
      <c r="B2597" t="s">
        <v>15392</v>
      </c>
      <c r="C2597" t="s">
        <v>2027</v>
      </c>
      <c r="D2597" t="s">
        <v>2018</v>
      </c>
      <c r="E2597" s="371">
        <v>1500</v>
      </c>
    </row>
    <row r="2598" spans="1:5" ht="14.25">
      <c r="A2598">
        <v>40339</v>
      </c>
      <c r="B2598" t="s">
        <v>20001</v>
      </c>
      <c r="C2598" t="s">
        <v>12398</v>
      </c>
      <c r="D2598" t="s">
        <v>2018</v>
      </c>
      <c r="E2598" s="297">
        <v>6.98</v>
      </c>
    </row>
    <row r="2599" spans="1:5" ht="14.25">
      <c r="A2599">
        <v>10749</v>
      </c>
      <c r="B2599" t="s">
        <v>15393</v>
      </c>
      <c r="C2599" t="s">
        <v>12398</v>
      </c>
      <c r="D2599" t="s">
        <v>2018</v>
      </c>
      <c r="E2599" s="297">
        <v>23.07</v>
      </c>
    </row>
    <row r="2600" spans="1:5" ht="14.25">
      <c r="A2600">
        <v>40290</v>
      </c>
      <c r="B2600" t="s">
        <v>15394</v>
      </c>
      <c r="C2600" t="s">
        <v>12398</v>
      </c>
      <c r="D2600" t="s">
        <v>2018</v>
      </c>
      <c r="E2600" s="297">
        <v>12.48</v>
      </c>
    </row>
    <row r="2601" spans="1:5" ht="14.25">
      <c r="A2601">
        <v>3346</v>
      </c>
      <c r="B2601" t="s">
        <v>15395</v>
      </c>
      <c r="C2601" t="s">
        <v>2021</v>
      </c>
      <c r="D2601" t="s">
        <v>2020</v>
      </c>
      <c r="E2601" s="297">
        <v>23.4</v>
      </c>
    </row>
    <row r="2602" spans="1:5" ht="14.25">
      <c r="A2602">
        <v>3348</v>
      </c>
      <c r="B2602" t="s">
        <v>15396</v>
      </c>
      <c r="C2602" t="s">
        <v>2021</v>
      </c>
      <c r="D2602" t="s">
        <v>2020</v>
      </c>
      <c r="E2602" s="297">
        <v>27.99</v>
      </c>
    </row>
    <row r="2603" spans="1:5" ht="14.25">
      <c r="A2603">
        <v>39833</v>
      </c>
      <c r="B2603" t="s">
        <v>15397</v>
      </c>
      <c r="C2603" t="s">
        <v>2021</v>
      </c>
      <c r="D2603" t="s">
        <v>2020</v>
      </c>
      <c r="E2603" s="297">
        <v>38.340000000000003</v>
      </c>
    </row>
    <row r="2604" spans="1:5" ht="14.25">
      <c r="A2604">
        <v>7252</v>
      </c>
      <c r="B2604" t="s">
        <v>15398</v>
      </c>
      <c r="C2604" t="s">
        <v>2021</v>
      </c>
      <c r="D2604" t="s">
        <v>2020</v>
      </c>
      <c r="E2604" s="297">
        <v>2.25</v>
      </c>
    </row>
    <row r="2605" spans="1:5" ht="14.25">
      <c r="A2605">
        <v>7247</v>
      </c>
      <c r="B2605" t="s">
        <v>15399</v>
      </c>
      <c r="C2605" t="s">
        <v>2021</v>
      </c>
      <c r="D2605" t="s">
        <v>2020</v>
      </c>
      <c r="E2605" s="297">
        <v>2.25</v>
      </c>
    </row>
    <row r="2606" spans="1:5" ht="14.25">
      <c r="A2606">
        <v>40291</v>
      </c>
      <c r="B2606" t="s">
        <v>15400</v>
      </c>
      <c r="C2606" t="s">
        <v>12398</v>
      </c>
      <c r="D2606" t="s">
        <v>2018</v>
      </c>
      <c r="E2606" s="297">
        <v>650</v>
      </c>
    </row>
    <row r="2607" spans="1:5" ht="14.25">
      <c r="A2607">
        <v>40275</v>
      </c>
      <c r="B2607" t="s">
        <v>15401</v>
      </c>
      <c r="C2607" t="s">
        <v>12398</v>
      </c>
      <c r="D2607" t="s">
        <v>2018</v>
      </c>
      <c r="E2607" s="297">
        <v>20.8</v>
      </c>
    </row>
    <row r="2608" spans="1:5" ht="14.25">
      <c r="A2608">
        <v>42408</v>
      </c>
      <c r="B2608" t="s">
        <v>15402</v>
      </c>
      <c r="C2608" t="s">
        <v>2019</v>
      </c>
      <c r="D2608" t="s">
        <v>2018</v>
      </c>
      <c r="E2608" s="297">
        <v>1.84</v>
      </c>
    </row>
    <row r="2609" spans="1:5" ht="14.25">
      <c r="A2609">
        <v>3777</v>
      </c>
      <c r="B2609" t="s">
        <v>15403</v>
      </c>
      <c r="C2609" t="s">
        <v>2019</v>
      </c>
      <c r="D2609" t="s">
        <v>2022</v>
      </c>
      <c r="E2609" s="297">
        <v>1.33</v>
      </c>
    </row>
    <row r="2610" spans="1:5" ht="14.25">
      <c r="A2610">
        <v>44699</v>
      </c>
      <c r="B2610" t="s">
        <v>20002</v>
      </c>
      <c r="C2610" t="s">
        <v>2024</v>
      </c>
      <c r="D2610" t="s">
        <v>2018</v>
      </c>
      <c r="E2610" s="297">
        <v>47.75</v>
      </c>
    </row>
    <row r="2611" spans="1:5" ht="14.25">
      <c r="A2611">
        <v>3798</v>
      </c>
      <c r="B2611" t="s">
        <v>15404</v>
      </c>
      <c r="C2611" t="s">
        <v>2017</v>
      </c>
      <c r="D2611" t="s">
        <v>2020</v>
      </c>
      <c r="E2611" s="297">
        <v>101.18</v>
      </c>
    </row>
    <row r="2612" spans="1:5" ht="14.25">
      <c r="A2612">
        <v>38769</v>
      </c>
      <c r="B2612" t="s">
        <v>15405</v>
      </c>
      <c r="C2612" t="s">
        <v>2017</v>
      </c>
      <c r="D2612" t="s">
        <v>2020</v>
      </c>
      <c r="E2612" s="297">
        <v>79.010000000000005</v>
      </c>
    </row>
    <row r="2613" spans="1:5" ht="14.25">
      <c r="A2613">
        <v>39510</v>
      </c>
      <c r="B2613" t="s">
        <v>15406</v>
      </c>
      <c r="C2613" t="s">
        <v>2017</v>
      </c>
      <c r="D2613" t="s">
        <v>2020</v>
      </c>
      <c r="E2613" s="297">
        <v>319.77</v>
      </c>
    </row>
    <row r="2614" spans="1:5" ht="14.25">
      <c r="A2614">
        <v>38776</v>
      </c>
      <c r="B2614" t="s">
        <v>15407</v>
      </c>
      <c r="C2614" t="s">
        <v>2017</v>
      </c>
      <c r="D2614" t="s">
        <v>2020</v>
      </c>
      <c r="E2614" s="297">
        <v>339.37</v>
      </c>
    </row>
    <row r="2615" spans="1:5" ht="14.25">
      <c r="A2615">
        <v>38774</v>
      </c>
      <c r="B2615" t="s">
        <v>15408</v>
      </c>
      <c r="C2615" t="s">
        <v>2017</v>
      </c>
      <c r="D2615" t="s">
        <v>2018</v>
      </c>
      <c r="E2615" s="297">
        <v>18.16</v>
      </c>
    </row>
    <row r="2616" spans="1:5" ht="14.25">
      <c r="A2616">
        <v>42247</v>
      </c>
      <c r="B2616" t="s">
        <v>15409</v>
      </c>
      <c r="C2616" t="s">
        <v>2017</v>
      </c>
      <c r="D2616" t="s">
        <v>2018</v>
      </c>
      <c r="E2616" s="297">
        <v>619.96</v>
      </c>
    </row>
    <row r="2617" spans="1:5" ht="14.25">
      <c r="A2617">
        <v>42248</v>
      </c>
      <c r="B2617" t="s">
        <v>15410</v>
      </c>
      <c r="C2617" t="s">
        <v>2017</v>
      </c>
      <c r="D2617" t="s">
        <v>2018</v>
      </c>
      <c r="E2617" s="297">
        <v>720.13</v>
      </c>
    </row>
    <row r="2618" spans="1:5" ht="14.25">
      <c r="A2618">
        <v>42249</v>
      </c>
      <c r="B2618" t="s">
        <v>15411</v>
      </c>
      <c r="C2618" t="s">
        <v>2017</v>
      </c>
      <c r="D2618" t="s">
        <v>2018</v>
      </c>
      <c r="E2618" s="371">
        <v>1193.01</v>
      </c>
    </row>
    <row r="2619" spans="1:5" ht="14.25">
      <c r="A2619">
        <v>42244</v>
      </c>
      <c r="B2619" t="s">
        <v>15412</v>
      </c>
      <c r="C2619" t="s">
        <v>2017</v>
      </c>
      <c r="D2619" t="s">
        <v>2018</v>
      </c>
      <c r="E2619" s="297">
        <v>186.31</v>
      </c>
    </row>
    <row r="2620" spans="1:5" ht="14.25">
      <c r="A2620">
        <v>42245</v>
      </c>
      <c r="B2620" t="s">
        <v>15413</v>
      </c>
      <c r="C2620" t="s">
        <v>2017</v>
      </c>
      <c r="D2620" t="s">
        <v>2018</v>
      </c>
      <c r="E2620" s="297">
        <v>343.8</v>
      </c>
    </row>
    <row r="2621" spans="1:5" ht="14.25">
      <c r="A2621">
        <v>42246</v>
      </c>
      <c r="B2621" t="s">
        <v>15414</v>
      </c>
      <c r="C2621" t="s">
        <v>2017</v>
      </c>
      <c r="D2621" t="s">
        <v>2018</v>
      </c>
      <c r="E2621" s="297">
        <v>380.57</v>
      </c>
    </row>
    <row r="2622" spans="1:5" ht="14.25">
      <c r="A2622">
        <v>42243</v>
      </c>
      <c r="B2622" t="s">
        <v>15415</v>
      </c>
      <c r="C2622" t="s">
        <v>2017</v>
      </c>
      <c r="D2622" t="s">
        <v>2018</v>
      </c>
      <c r="E2622" s="297">
        <v>458.9</v>
      </c>
    </row>
    <row r="2623" spans="1:5" ht="14.25">
      <c r="A2623">
        <v>38889</v>
      </c>
      <c r="B2623" t="s">
        <v>15416</v>
      </c>
      <c r="C2623" t="s">
        <v>2017</v>
      </c>
      <c r="D2623" t="s">
        <v>2020</v>
      </c>
      <c r="E2623" s="297">
        <v>60.56</v>
      </c>
    </row>
    <row r="2624" spans="1:5" ht="14.25">
      <c r="A2624">
        <v>38784</v>
      </c>
      <c r="B2624" t="s">
        <v>15417</v>
      </c>
      <c r="C2624" t="s">
        <v>2017</v>
      </c>
      <c r="D2624" t="s">
        <v>2020</v>
      </c>
      <c r="E2624" s="297">
        <v>81.02</v>
      </c>
    </row>
    <row r="2625" spans="1:5" ht="14.25">
      <c r="A2625">
        <v>3788</v>
      </c>
      <c r="B2625" t="s">
        <v>15418</v>
      </c>
      <c r="C2625" t="s">
        <v>2017</v>
      </c>
      <c r="D2625" t="s">
        <v>2020</v>
      </c>
      <c r="E2625" s="297">
        <v>84.43</v>
      </c>
    </row>
    <row r="2626" spans="1:5" ht="14.25">
      <c r="A2626">
        <v>12230</v>
      </c>
      <c r="B2626" t="s">
        <v>15419</v>
      </c>
      <c r="C2626" t="s">
        <v>2017</v>
      </c>
      <c r="D2626" t="s">
        <v>2020</v>
      </c>
      <c r="E2626" s="297">
        <v>21.72</v>
      </c>
    </row>
    <row r="2627" spans="1:5" ht="14.25">
      <c r="A2627">
        <v>3780</v>
      </c>
      <c r="B2627" t="s">
        <v>15420</v>
      </c>
      <c r="C2627" t="s">
        <v>2017</v>
      </c>
      <c r="D2627" t="s">
        <v>2020</v>
      </c>
      <c r="E2627" s="297">
        <v>124.57</v>
      </c>
    </row>
    <row r="2628" spans="1:5" ht="14.25">
      <c r="A2628">
        <v>12231</v>
      </c>
      <c r="B2628" t="s">
        <v>15421</v>
      </c>
      <c r="C2628" t="s">
        <v>2017</v>
      </c>
      <c r="D2628" t="s">
        <v>2020</v>
      </c>
      <c r="E2628" s="297">
        <v>36.119999999999997</v>
      </c>
    </row>
    <row r="2629" spans="1:5" ht="14.25">
      <c r="A2629">
        <v>3811</v>
      </c>
      <c r="B2629" t="s">
        <v>15422</v>
      </c>
      <c r="C2629" t="s">
        <v>2017</v>
      </c>
      <c r="D2629" t="s">
        <v>2020</v>
      </c>
      <c r="E2629" s="297">
        <v>117.01</v>
      </c>
    </row>
    <row r="2630" spans="1:5" ht="14.25">
      <c r="A2630">
        <v>12232</v>
      </c>
      <c r="B2630" t="s">
        <v>15423</v>
      </c>
      <c r="C2630" t="s">
        <v>2017</v>
      </c>
      <c r="D2630" t="s">
        <v>2020</v>
      </c>
      <c r="E2630" s="297">
        <v>37.840000000000003</v>
      </c>
    </row>
    <row r="2631" spans="1:5" ht="14.25">
      <c r="A2631">
        <v>3799</v>
      </c>
      <c r="B2631" t="s">
        <v>15424</v>
      </c>
      <c r="C2631" t="s">
        <v>2017</v>
      </c>
      <c r="D2631" t="s">
        <v>2020</v>
      </c>
      <c r="E2631" s="297">
        <v>165.48</v>
      </c>
    </row>
    <row r="2632" spans="1:5" ht="14.25">
      <c r="A2632">
        <v>12239</v>
      </c>
      <c r="B2632" t="s">
        <v>15425</v>
      </c>
      <c r="C2632" t="s">
        <v>2017</v>
      </c>
      <c r="D2632" t="s">
        <v>2020</v>
      </c>
      <c r="E2632" s="297">
        <v>49.54</v>
      </c>
    </row>
    <row r="2633" spans="1:5" ht="14.25">
      <c r="A2633">
        <v>38773</v>
      </c>
      <c r="B2633" t="s">
        <v>15426</v>
      </c>
      <c r="C2633" t="s">
        <v>2017</v>
      </c>
      <c r="D2633" t="s">
        <v>2020</v>
      </c>
      <c r="E2633" s="297">
        <v>7.94</v>
      </c>
    </row>
    <row r="2634" spans="1:5" ht="14.25">
      <c r="A2634">
        <v>12271</v>
      </c>
      <c r="B2634" t="s">
        <v>15427</v>
      </c>
      <c r="C2634" t="s">
        <v>2017</v>
      </c>
      <c r="D2634" t="s">
        <v>2020</v>
      </c>
      <c r="E2634" s="297">
        <v>443.07</v>
      </c>
    </row>
    <row r="2635" spans="1:5" ht="14.25">
      <c r="A2635">
        <v>13382</v>
      </c>
      <c r="B2635" t="s">
        <v>15428</v>
      </c>
      <c r="C2635" t="s">
        <v>2017</v>
      </c>
      <c r="D2635" t="s">
        <v>2020</v>
      </c>
      <c r="E2635" s="297">
        <v>472.13</v>
      </c>
    </row>
    <row r="2636" spans="1:5" ht="14.25">
      <c r="A2636">
        <v>38785</v>
      </c>
      <c r="B2636" t="s">
        <v>15429</v>
      </c>
      <c r="C2636" t="s">
        <v>2017</v>
      </c>
      <c r="D2636" t="s">
        <v>2020</v>
      </c>
      <c r="E2636" s="297">
        <v>209.77</v>
      </c>
    </row>
    <row r="2637" spans="1:5" ht="14.25">
      <c r="A2637">
        <v>38786</v>
      </c>
      <c r="B2637" t="s">
        <v>15430</v>
      </c>
      <c r="C2637" t="s">
        <v>2017</v>
      </c>
      <c r="D2637" t="s">
        <v>2020</v>
      </c>
      <c r="E2637" s="297">
        <v>258.39</v>
      </c>
    </row>
    <row r="2638" spans="1:5" ht="14.25">
      <c r="A2638">
        <v>39385</v>
      </c>
      <c r="B2638" t="s">
        <v>15431</v>
      </c>
      <c r="C2638" t="s">
        <v>2017</v>
      </c>
      <c r="D2638" t="s">
        <v>2018</v>
      </c>
      <c r="E2638" s="297">
        <v>16.61</v>
      </c>
    </row>
    <row r="2639" spans="1:5" ht="14.25">
      <c r="A2639">
        <v>39389</v>
      </c>
      <c r="B2639" t="s">
        <v>15432</v>
      </c>
      <c r="C2639" t="s">
        <v>2017</v>
      </c>
      <c r="D2639" t="s">
        <v>2018</v>
      </c>
      <c r="E2639" s="297">
        <v>18.02</v>
      </c>
    </row>
    <row r="2640" spans="1:5" ht="14.25">
      <c r="A2640">
        <v>39390</v>
      </c>
      <c r="B2640" t="s">
        <v>15433</v>
      </c>
      <c r="C2640" t="s">
        <v>2017</v>
      </c>
      <c r="D2640" t="s">
        <v>2018</v>
      </c>
      <c r="E2640" s="297">
        <v>37.78</v>
      </c>
    </row>
    <row r="2641" spans="1:5" ht="14.25">
      <c r="A2641">
        <v>39391</v>
      </c>
      <c r="B2641" t="s">
        <v>15434</v>
      </c>
      <c r="C2641" t="s">
        <v>2017</v>
      </c>
      <c r="D2641" t="s">
        <v>2018</v>
      </c>
      <c r="E2641" s="297">
        <v>42.42</v>
      </c>
    </row>
    <row r="2642" spans="1:5" ht="14.25">
      <c r="A2642">
        <v>3803</v>
      </c>
      <c r="B2642" t="s">
        <v>15435</v>
      </c>
      <c r="C2642" t="s">
        <v>2017</v>
      </c>
      <c r="D2642" t="s">
        <v>2020</v>
      </c>
      <c r="E2642" s="297">
        <v>74.92</v>
      </c>
    </row>
    <row r="2643" spans="1:5" ht="14.25">
      <c r="A2643">
        <v>38770</v>
      </c>
      <c r="B2643" t="s">
        <v>15436</v>
      </c>
      <c r="C2643" t="s">
        <v>2017</v>
      </c>
      <c r="D2643" t="s">
        <v>2020</v>
      </c>
      <c r="E2643" s="297">
        <v>86.75</v>
      </c>
    </row>
    <row r="2644" spans="1:5" ht="14.25">
      <c r="A2644">
        <v>12267</v>
      </c>
      <c r="B2644" t="s">
        <v>15437</v>
      </c>
      <c r="C2644" t="s">
        <v>2017</v>
      </c>
      <c r="D2644" t="s">
        <v>2020</v>
      </c>
      <c r="E2644" s="297">
        <v>254.22</v>
      </c>
    </row>
    <row r="2645" spans="1:5" ht="14.25">
      <c r="A2645">
        <v>43265</v>
      </c>
      <c r="B2645" t="s">
        <v>15438</v>
      </c>
      <c r="C2645" t="s">
        <v>2017</v>
      </c>
      <c r="D2645" t="s">
        <v>2018</v>
      </c>
      <c r="E2645" s="297">
        <v>51.95</v>
      </c>
    </row>
    <row r="2646" spans="1:5" ht="14.25">
      <c r="A2646">
        <v>12266</v>
      </c>
      <c r="B2646" t="s">
        <v>15439</v>
      </c>
      <c r="C2646" t="s">
        <v>2017</v>
      </c>
      <c r="D2646" t="s">
        <v>2020</v>
      </c>
      <c r="E2646" s="297">
        <v>130.12</v>
      </c>
    </row>
    <row r="2647" spans="1:5" ht="14.25">
      <c r="A2647">
        <v>39378</v>
      </c>
      <c r="B2647" t="s">
        <v>15440</v>
      </c>
      <c r="C2647" t="s">
        <v>2017</v>
      </c>
      <c r="D2647" t="s">
        <v>2020</v>
      </c>
      <c r="E2647" s="297">
        <v>92.25</v>
      </c>
    </row>
    <row r="2648" spans="1:5" ht="14.25">
      <c r="A2648">
        <v>43543</v>
      </c>
      <c r="B2648" t="s">
        <v>15441</v>
      </c>
      <c r="C2648" t="s">
        <v>2017</v>
      </c>
      <c r="D2648" t="s">
        <v>2020</v>
      </c>
      <c r="E2648" s="297">
        <v>192.19</v>
      </c>
    </row>
    <row r="2649" spans="1:5" ht="14.25">
      <c r="A2649">
        <v>38775</v>
      </c>
      <c r="B2649" t="s">
        <v>15442</v>
      </c>
      <c r="C2649" t="s">
        <v>2017</v>
      </c>
      <c r="D2649" t="s">
        <v>2020</v>
      </c>
      <c r="E2649" s="297">
        <v>97.8</v>
      </c>
    </row>
    <row r="2650" spans="1:5" ht="14.25">
      <c r="A2650">
        <v>44252</v>
      </c>
      <c r="B2650" t="s">
        <v>15443</v>
      </c>
      <c r="C2650" t="s">
        <v>2017</v>
      </c>
      <c r="D2650" t="s">
        <v>2018</v>
      </c>
      <c r="E2650" s="297">
        <v>205.16</v>
      </c>
    </row>
    <row r="2651" spans="1:5" ht="14.25">
      <c r="A2651">
        <v>21119</v>
      </c>
      <c r="B2651" t="s">
        <v>15444</v>
      </c>
      <c r="C2651" t="s">
        <v>2017</v>
      </c>
      <c r="D2651" t="s">
        <v>2018</v>
      </c>
      <c r="E2651" s="297">
        <v>2.06</v>
      </c>
    </row>
    <row r="2652" spans="1:5" ht="14.25">
      <c r="A2652">
        <v>37974</v>
      </c>
      <c r="B2652" t="s">
        <v>15445</v>
      </c>
      <c r="C2652" t="s">
        <v>2017</v>
      </c>
      <c r="D2652" t="s">
        <v>2018</v>
      </c>
      <c r="E2652" s="297">
        <v>2.66</v>
      </c>
    </row>
    <row r="2653" spans="1:5" ht="14.25">
      <c r="A2653">
        <v>37975</v>
      </c>
      <c r="B2653" t="s">
        <v>15446</v>
      </c>
      <c r="C2653" t="s">
        <v>2017</v>
      </c>
      <c r="D2653" t="s">
        <v>2018</v>
      </c>
      <c r="E2653" s="297">
        <v>5.92</v>
      </c>
    </row>
    <row r="2654" spans="1:5" ht="14.25">
      <c r="A2654">
        <v>37976</v>
      </c>
      <c r="B2654" t="s">
        <v>15447</v>
      </c>
      <c r="C2654" t="s">
        <v>2017</v>
      </c>
      <c r="D2654" t="s">
        <v>2018</v>
      </c>
      <c r="E2654" s="297">
        <v>13.19</v>
      </c>
    </row>
    <row r="2655" spans="1:5" ht="14.25">
      <c r="A2655">
        <v>37977</v>
      </c>
      <c r="B2655" t="s">
        <v>15448</v>
      </c>
      <c r="C2655" t="s">
        <v>2017</v>
      </c>
      <c r="D2655" t="s">
        <v>2018</v>
      </c>
      <c r="E2655" s="297">
        <v>18.25</v>
      </c>
    </row>
    <row r="2656" spans="1:5" ht="14.25">
      <c r="A2656">
        <v>37978</v>
      </c>
      <c r="B2656" t="s">
        <v>15449</v>
      </c>
      <c r="C2656" t="s">
        <v>2017</v>
      </c>
      <c r="D2656" t="s">
        <v>2018</v>
      </c>
      <c r="E2656" s="297">
        <v>36.19</v>
      </c>
    </row>
    <row r="2657" spans="1:5" ht="14.25">
      <c r="A2657">
        <v>37979</v>
      </c>
      <c r="B2657" t="s">
        <v>15450</v>
      </c>
      <c r="C2657" t="s">
        <v>2017</v>
      </c>
      <c r="D2657" t="s">
        <v>2018</v>
      </c>
      <c r="E2657" s="297">
        <v>153.59</v>
      </c>
    </row>
    <row r="2658" spans="1:5" ht="14.25">
      <c r="A2658">
        <v>37980</v>
      </c>
      <c r="B2658" t="s">
        <v>15451</v>
      </c>
      <c r="C2658" t="s">
        <v>2017</v>
      </c>
      <c r="D2658" t="s">
        <v>2018</v>
      </c>
      <c r="E2658" s="297">
        <v>176.43</v>
      </c>
    </row>
    <row r="2659" spans="1:5" ht="14.25">
      <c r="A2659">
        <v>36147</v>
      </c>
      <c r="B2659" t="s">
        <v>15452</v>
      </c>
      <c r="C2659" t="s">
        <v>2028</v>
      </c>
      <c r="D2659" t="s">
        <v>2018</v>
      </c>
      <c r="E2659" s="297">
        <v>391.77</v>
      </c>
    </row>
    <row r="2660" spans="1:5" ht="14.25">
      <c r="A2660">
        <v>12731</v>
      </c>
      <c r="B2660" t="s">
        <v>15453</v>
      </c>
      <c r="C2660" t="s">
        <v>2017</v>
      </c>
      <c r="D2660" t="s">
        <v>2020</v>
      </c>
      <c r="E2660" s="297">
        <v>341.21</v>
      </c>
    </row>
    <row r="2661" spans="1:5" ht="14.25">
      <c r="A2661">
        <v>12723</v>
      </c>
      <c r="B2661" t="s">
        <v>15454</v>
      </c>
      <c r="C2661" t="s">
        <v>2017</v>
      </c>
      <c r="D2661" t="s">
        <v>2020</v>
      </c>
      <c r="E2661" s="297">
        <v>2.64</v>
      </c>
    </row>
    <row r="2662" spans="1:5" ht="14.25">
      <c r="A2662">
        <v>12724</v>
      </c>
      <c r="B2662" t="s">
        <v>15455</v>
      </c>
      <c r="C2662" t="s">
        <v>2017</v>
      </c>
      <c r="D2662" t="s">
        <v>2020</v>
      </c>
      <c r="E2662" s="297">
        <v>5.08</v>
      </c>
    </row>
    <row r="2663" spans="1:5" ht="14.25">
      <c r="A2663">
        <v>12725</v>
      </c>
      <c r="B2663" t="s">
        <v>15456</v>
      </c>
      <c r="C2663" t="s">
        <v>2017</v>
      </c>
      <c r="D2663" t="s">
        <v>2020</v>
      </c>
      <c r="E2663" s="297">
        <v>10.199999999999999</v>
      </c>
    </row>
    <row r="2664" spans="1:5" ht="14.25">
      <c r="A2664">
        <v>12726</v>
      </c>
      <c r="B2664" t="s">
        <v>15457</v>
      </c>
      <c r="C2664" t="s">
        <v>2017</v>
      </c>
      <c r="D2664" t="s">
        <v>2020</v>
      </c>
      <c r="E2664" s="297">
        <v>22.51</v>
      </c>
    </row>
    <row r="2665" spans="1:5" ht="14.25">
      <c r="A2665">
        <v>12727</v>
      </c>
      <c r="B2665" t="s">
        <v>15458</v>
      </c>
      <c r="C2665" t="s">
        <v>2017</v>
      </c>
      <c r="D2665" t="s">
        <v>2020</v>
      </c>
      <c r="E2665" s="297">
        <v>28.55</v>
      </c>
    </row>
    <row r="2666" spans="1:5" ht="14.25">
      <c r="A2666">
        <v>12728</v>
      </c>
      <c r="B2666" t="s">
        <v>15459</v>
      </c>
      <c r="C2666" t="s">
        <v>2017</v>
      </c>
      <c r="D2666" t="s">
        <v>2020</v>
      </c>
      <c r="E2666" s="297">
        <v>46.63</v>
      </c>
    </row>
    <row r="2667" spans="1:5" ht="14.25">
      <c r="A2667">
        <v>12729</v>
      </c>
      <c r="B2667" t="s">
        <v>15460</v>
      </c>
      <c r="C2667" t="s">
        <v>2017</v>
      </c>
      <c r="D2667" t="s">
        <v>2020</v>
      </c>
      <c r="E2667" s="297">
        <v>152.83000000000001</v>
      </c>
    </row>
    <row r="2668" spans="1:5" ht="14.25">
      <c r="A2668">
        <v>12730</v>
      </c>
      <c r="B2668" t="s">
        <v>15461</v>
      </c>
      <c r="C2668" t="s">
        <v>2017</v>
      </c>
      <c r="D2668" t="s">
        <v>2020</v>
      </c>
      <c r="E2668" s="297">
        <v>233.99</v>
      </c>
    </row>
    <row r="2669" spans="1:5" ht="14.25">
      <c r="A2669">
        <v>3840</v>
      </c>
      <c r="B2669" t="s">
        <v>15462</v>
      </c>
      <c r="C2669" t="s">
        <v>2017</v>
      </c>
      <c r="D2669" t="s">
        <v>2020</v>
      </c>
      <c r="E2669" s="297">
        <v>43.01</v>
      </c>
    </row>
    <row r="2670" spans="1:5" ht="14.25">
      <c r="A2670">
        <v>3838</v>
      </c>
      <c r="B2670" t="s">
        <v>15463</v>
      </c>
      <c r="C2670" t="s">
        <v>2017</v>
      </c>
      <c r="D2670" t="s">
        <v>2020</v>
      </c>
      <c r="E2670" s="297">
        <v>94.93</v>
      </c>
    </row>
    <row r="2671" spans="1:5" ht="14.25">
      <c r="A2671">
        <v>3844</v>
      </c>
      <c r="B2671" t="s">
        <v>15464</v>
      </c>
      <c r="C2671" t="s">
        <v>2017</v>
      </c>
      <c r="D2671" t="s">
        <v>2020</v>
      </c>
      <c r="E2671" s="297">
        <v>169.34</v>
      </c>
    </row>
    <row r="2672" spans="1:5" ht="14.25">
      <c r="A2672">
        <v>3839</v>
      </c>
      <c r="B2672" t="s">
        <v>15465</v>
      </c>
      <c r="C2672" t="s">
        <v>2017</v>
      </c>
      <c r="D2672" t="s">
        <v>2020</v>
      </c>
      <c r="E2672" s="297">
        <v>308.44</v>
      </c>
    </row>
    <row r="2673" spans="1:5" ht="14.25">
      <c r="A2673">
        <v>3843</v>
      </c>
      <c r="B2673" t="s">
        <v>15466</v>
      </c>
      <c r="C2673" t="s">
        <v>2017</v>
      </c>
      <c r="D2673" t="s">
        <v>2020</v>
      </c>
      <c r="E2673" s="297">
        <v>423.34</v>
      </c>
    </row>
    <row r="2674" spans="1:5" ht="14.25">
      <c r="A2674">
        <v>3900</v>
      </c>
      <c r="B2674" t="s">
        <v>15467</v>
      </c>
      <c r="C2674" t="s">
        <v>2017</v>
      </c>
      <c r="D2674" t="s">
        <v>2018</v>
      </c>
      <c r="E2674" s="297">
        <v>67.03</v>
      </c>
    </row>
    <row r="2675" spans="1:5" ht="14.25">
      <c r="A2675">
        <v>3846</v>
      </c>
      <c r="B2675" t="s">
        <v>15468</v>
      </c>
      <c r="C2675" t="s">
        <v>2017</v>
      </c>
      <c r="D2675" t="s">
        <v>2018</v>
      </c>
      <c r="E2675" s="297">
        <v>20.14</v>
      </c>
    </row>
    <row r="2676" spans="1:5" ht="14.25">
      <c r="A2676">
        <v>3886</v>
      </c>
      <c r="B2676" t="s">
        <v>15469</v>
      </c>
      <c r="C2676" t="s">
        <v>2017</v>
      </c>
      <c r="D2676" t="s">
        <v>2018</v>
      </c>
      <c r="E2676" s="297">
        <v>26.74</v>
      </c>
    </row>
    <row r="2677" spans="1:5" ht="14.25">
      <c r="A2677">
        <v>3854</v>
      </c>
      <c r="B2677" t="s">
        <v>15470</v>
      </c>
      <c r="C2677" t="s">
        <v>2017</v>
      </c>
      <c r="D2677" t="s">
        <v>2018</v>
      </c>
      <c r="E2677" s="297">
        <v>15.24</v>
      </c>
    </row>
    <row r="2678" spans="1:5" ht="14.25">
      <c r="A2678">
        <v>3873</v>
      </c>
      <c r="B2678" t="s">
        <v>15471</v>
      </c>
      <c r="C2678" t="s">
        <v>2017</v>
      </c>
      <c r="D2678" t="s">
        <v>2018</v>
      </c>
      <c r="E2678" s="297">
        <v>17.739999999999998</v>
      </c>
    </row>
    <row r="2679" spans="1:5" ht="14.25">
      <c r="A2679">
        <v>38021</v>
      </c>
      <c r="B2679" t="s">
        <v>15472</v>
      </c>
      <c r="C2679" t="s">
        <v>2017</v>
      </c>
      <c r="D2679" t="s">
        <v>2018</v>
      </c>
      <c r="E2679" s="297">
        <v>31.5</v>
      </c>
    </row>
    <row r="2680" spans="1:5" ht="14.25">
      <c r="A2680">
        <v>43838</v>
      </c>
      <c r="B2680" t="s">
        <v>15473</v>
      </c>
      <c r="C2680" t="s">
        <v>2017</v>
      </c>
      <c r="D2680" t="s">
        <v>2018</v>
      </c>
      <c r="E2680" s="297">
        <v>40.71</v>
      </c>
    </row>
    <row r="2681" spans="1:5" ht="14.25">
      <c r="A2681">
        <v>3847</v>
      </c>
      <c r="B2681" t="s">
        <v>15474</v>
      </c>
      <c r="C2681" t="s">
        <v>2017</v>
      </c>
      <c r="D2681" t="s">
        <v>2018</v>
      </c>
      <c r="E2681" s="297">
        <v>41.06</v>
      </c>
    </row>
    <row r="2682" spans="1:5" ht="14.25">
      <c r="A2682">
        <v>38022</v>
      </c>
      <c r="B2682" t="s">
        <v>15475</v>
      </c>
      <c r="C2682" t="s">
        <v>2017</v>
      </c>
      <c r="D2682" t="s">
        <v>2018</v>
      </c>
      <c r="E2682" s="297">
        <v>56.43</v>
      </c>
    </row>
    <row r="2683" spans="1:5" ht="14.25">
      <c r="A2683">
        <v>3830</v>
      </c>
      <c r="B2683" t="s">
        <v>15476</v>
      </c>
      <c r="C2683" t="s">
        <v>2017</v>
      </c>
      <c r="D2683" t="s">
        <v>2018</v>
      </c>
      <c r="E2683" s="297">
        <v>294.85000000000002</v>
      </c>
    </row>
    <row r="2684" spans="1:5" ht="14.25">
      <c r="A2684">
        <v>37981</v>
      </c>
      <c r="B2684" t="s">
        <v>15477</v>
      </c>
      <c r="C2684" t="s">
        <v>2017</v>
      </c>
      <c r="D2684" t="s">
        <v>2018</v>
      </c>
      <c r="E2684" s="297">
        <v>7.68</v>
      </c>
    </row>
    <row r="2685" spans="1:5" ht="14.25">
      <c r="A2685">
        <v>37982</v>
      </c>
      <c r="B2685" t="s">
        <v>15478</v>
      </c>
      <c r="C2685" t="s">
        <v>2017</v>
      </c>
      <c r="D2685" t="s">
        <v>2018</v>
      </c>
      <c r="E2685" s="297">
        <v>11.15</v>
      </c>
    </row>
    <row r="2686" spans="1:5" ht="14.25">
      <c r="A2686">
        <v>37983</v>
      </c>
      <c r="B2686" t="s">
        <v>15479</v>
      </c>
      <c r="C2686" t="s">
        <v>2017</v>
      </c>
      <c r="D2686" t="s">
        <v>2018</v>
      </c>
      <c r="E2686" s="297">
        <v>16.48</v>
      </c>
    </row>
    <row r="2687" spans="1:5" ht="14.25">
      <c r="A2687">
        <v>37984</v>
      </c>
      <c r="B2687" t="s">
        <v>15480</v>
      </c>
      <c r="C2687" t="s">
        <v>2017</v>
      </c>
      <c r="D2687" t="s">
        <v>2018</v>
      </c>
      <c r="E2687" s="297">
        <v>23.16</v>
      </c>
    </row>
    <row r="2688" spans="1:5" ht="14.25">
      <c r="A2688">
        <v>37985</v>
      </c>
      <c r="B2688" t="s">
        <v>15481</v>
      </c>
      <c r="C2688" t="s">
        <v>2017</v>
      </c>
      <c r="D2688" t="s">
        <v>2018</v>
      </c>
      <c r="E2688" s="297">
        <v>32.9</v>
      </c>
    </row>
    <row r="2689" spans="1:5" ht="14.25">
      <c r="A2689">
        <v>3826</v>
      </c>
      <c r="B2689" t="s">
        <v>15482</v>
      </c>
      <c r="C2689" t="s">
        <v>2017</v>
      </c>
      <c r="D2689" t="s">
        <v>2020</v>
      </c>
      <c r="E2689" s="297">
        <v>42.68</v>
      </c>
    </row>
    <row r="2690" spans="1:5" ht="14.25">
      <c r="A2690">
        <v>3825</v>
      </c>
      <c r="B2690" t="s">
        <v>15483</v>
      </c>
      <c r="C2690" t="s">
        <v>2017</v>
      </c>
      <c r="D2690" t="s">
        <v>2020</v>
      </c>
      <c r="E2690" s="297">
        <v>12.27</v>
      </c>
    </row>
    <row r="2691" spans="1:5" ht="14.25">
      <c r="A2691">
        <v>3827</v>
      </c>
      <c r="B2691" t="s">
        <v>15484</v>
      </c>
      <c r="C2691" t="s">
        <v>2017</v>
      </c>
      <c r="D2691" t="s">
        <v>2020</v>
      </c>
      <c r="E2691" s="297">
        <v>26.82</v>
      </c>
    </row>
    <row r="2692" spans="1:5" ht="14.25">
      <c r="A2692">
        <v>20165</v>
      </c>
      <c r="B2692" t="s">
        <v>15485</v>
      </c>
      <c r="C2692" t="s">
        <v>2017</v>
      </c>
      <c r="D2692" t="s">
        <v>2018</v>
      </c>
      <c r="E2692" s="297">
        <v>36.549999999999997</v>
      </c>
    </row>
    <row r="2693" spans="1:5" ht="14.25">
      <c r="A2693">
        <v>20166</v>
      </c>
      <c r="B2693" t="s">
        <v>15486</v>
      </c>
      <c r="C2693" t="s">
        <v>2017</v>
      </c>
      <c r="D2693" t="s">
        <v>2018</v>
      </c>
      <c r="E2693" s="297">
        <v>111.63</v>
      </c>
    </row>
    <row r="2694" spans="1:5" ht="14.25">
      <c r="A2694">
        <v>20164</v>
      </c>
      <c r="B2694" t="s">
        <v>15487</v>
      </c>
      <c r="C2694" t="s">
        <v>2017</v>
      </c>
      <c r="D2694" t="s">
        <v>2018</v>
      </c>
      <c r="E2694" s="297">
        <v>17.559999999999999</v>
      </c>
    </row>
    <row r="2695" spans="1:5" ht="14.25">
      <c r="A2695">
        <v>3893</v>
      </c>
      <c r="B2695" t="s">
        <v>15488</v>
      </c>
      <c r="C2695" t="s">
        <v>2017</v>
      </c>
      <c r="D2695" t="s">
        <v>2018</v>
      </c>
      <c r="E2695" s="297">
        <v>27.52</v>
      </c>
    </row>
    <row r="2696" spans="1:5" ht="14.25">
      <c r="A2696">
        <v>3848</v>
      </c>
      <c r="B2696" t="s">
        <v>15489</v>
      </c>
      <c r="C2696" t="s">
        <v>2017</v>
      </c>
      <c r="D2696" t="s">
        <v>2018</v>
      </c>
      <c r="E2696" s="297">
        <v>16.78</v>
      </c>
    </row>
    <row r="2697" spans="1:5" ht="14.25">
      <c r="A2697">
        <v>3895</v>
      </c>
      <c r="B2697" t="s">
        <v>15490</v>
      </c>
      <c r="C2697" t="s">
        <v>2017</v>
      </c>
      <c r="D2697" t="s">
        <v>2018</v>
      </c>
      <c r="E2697" s="297">
        <v>18.64</v>
      </c>
    </row>
    <row r="2698" spans="1:5" ht="14.25">
      <c r="A2698">
        <v>12404</v>
      </c>
      <c r="B2698" t="s">
        <v>15491</v>
      </c>
      <c r="C2698" t="s">
        <v>2017</v>
      </c>
      <c r="D2698" t="s">
        <v>2020</v>
      </c>
      <c r="E2698" s="297">
        <v>12.43</v>
      </c>
    </row>
    <row r="2699" spans="1:5" ht="14.25">
      <c r="A2699">
        <v>3939</v>
      </c>
      <c r="B2699" t="s">
        <v>15492</v>
      </c>
      <c r="C2699" t="s">
        <v>2017</v>
      </c>
      <c r="D2699" t="s">
        <v>2020</v>
      </c>
      <c r="E2699" s="297">
        <v>25.6</v>
      </c>
    </row>
    <row r="2700" spans="1:5" ht="14.25">
      <c r="A2700">
        <v>3911</v>
      </c>
      <c r="B2700" t="s">
        <v>15493</v>
      </c>
      <c r="C2700" t="s">
        <v>2017</v>
      </c>
      <c r="D2700" t="s">
        <v>2020</v>
      </c>
      <c r="E2700" s="297">
        <v>20.92</v>
      </c>
    </row>
    <row r="2701" spans="1:5" ht="14.25">
      <c r="A2701">
        <v>3908</v>
      </c>
      <c r="B2701" t="s">
        <v>15494</v>
      </c>
      <c r="C2701" t="s">
        <v>2017</v>
      </c>
      <c r="D2701" t="s">
        <v>2020</v>
      </c>
      <c r="E2701" s="297">
        <v>6.76</v>
      </c>
    </row>
    <row r="2702" spans="1:5" ht="14.25">
      <c r="A2702">
        <v>3910</v>
      </c>
      <c r="B2702" t="s">
        <v>15495</v>
      </c>
      <c r="C2702" t="s">
        <v>2017</v>
      </c>
      <c r="D2702" t="s">
        <v>2020</v>
      </c>
      <c r="E2702" s="297">
        <v>14.96</v>
      </c>
    </row>
    <row r="2703" spans="1:5" ht="14.25">
      <c r="A2703">
        <v>3913</v>
      </c>
      <c r="B2703" t="s">
        <v>15496</v>
      </c>
      <c r="C2703" t="s">
        <v>2017</v>
      </c>
      <c r="D2703" t="s">
        <v>2020</v>
      </c>
      <c r="E2703" s="297">
        <v>71.53</v>
      </c>
    </row>
    <row r="2704" spans="1:5" ht="14.25">
      <c r="A2704">
        <v>3912</v>
      </c>
      <c r="B2704" t="s">
        <v>15497</v>
      </c>
      <c r="C2704" t="s">
        <v>2017</v>
      </c>
      <c r="D2704" t="s">
        <v>2020</v>
      </c>
      <c r="E2704" s="297">
        <v>39.21</v>
      </c>
    </row>
    <row r="2705" spans="1:5" ht="14.25">
      <c r="A2705">
        <v>3909</v>
      </c>
      <c r="B2705" t="s">
        <v>15498</v>
      </c>
      <c r="C2705" t="s">
        <v>2017</v>
      </c>
      <c r="D2705" t="s">
        <v>2020</v>
      </c>
      <c r="E2705" s="297">
        <v>9.1999999999999993</v>
      </c>
    </row>
    <row r="2706" spans="1:5" ht="14.25">
      <c r="A2706">
        <v>3914</v>
      </c>
      <c r="B2706" t="s">
        <v>15499</v>
      </c>
      <c r="C2706" t="s">
        <v>2017</v>
      </c>
      <c r="D2706" t="s">
        <v>2020</v>
      </c>
      <c r="E2706" s="297">
        <v>107.91</v>
      </c>
    </row>
    <row r="2707" spans="1:5" ht="14.25">
      <c r="A2707">
        <v>3915</v>
      </c>
      <c r="B2707" t="s">
        <v>15500</v>
      </c>
      <c r="C2707" t="s">
        <v>2017</v>
      </c>
      <c r="D2707" t="s">
        <v>2020</v>
      </c>
      <c r="E2707" s="297">
        <v>170.17</v>
      </c>
    </row>
    <row r="2708" spans="1:5" ht="14.25">
      <c r="A2708">
        <v>3916</v>
      </c>
      <c r="B2708" t="s">
        <v>15501</v>
      </c>
      <c r="C2708" t="s">
        <v>2017</v>
      </c>
      <c r="D2708" t="s">
        <v>2020</v>
      </c>
      <c r="E2708" s="297">
        <v>310.02</v>
      </c>
    </row>
    <row r="2709" spans="1:5" ht="14.25">
      <c r="A2709">
        <v>3917</v>
      </c>
      <c r="B2709" t="s">
        <v>15502</v>
      </c>
      <c r="C2709" t="s">
        <v>2017</v>
      </c>
      <c r="D2709" t="s">
        <v>2020</v>
      </c>
      <c r="E2709" s="297">
        <v>511.33</v>
      </c>
    </row>
    <row r="2710" spans="1:5" ht="14.25">
      <c r="A2710">
        <v>1904</v>
      </c>
      <c r="B2710" t="s">
        <v>15503</v>
      </c>
      <c r="C2710" t="s">
        <v>2017</v>
      </c>
      <c r="D2710" t="s">
        <v>2018</v>
      </c>
      <c r="E2710" s="297">
        <v>1</v>
      </c>
    </row>
    <row r="2711" spans="1:5" ht="14.25">
      <c r="A2711">
        <v>1899</v>
      </c>
      <c r="B2711" t="s">
        <v>15504</v>
      </c>
      <c r="C2711" t="s">
        <v>2017</v>
      </c>
      <c r="D2711" t="s">
        <v>2018</v>
      </c>
      <c r="E2711" s="297">
        <v>1.1299999999999999</v>
      </c>
    </row>
    <row r="2712" spans="1:5" ht="14.25">
      <c r="A2712">
        <v>1900</v>
      </c>
      <c r="B2712" t="s">
        <v>15505</v>
      </c>
      <c r="C2712" t="s">
        <v>2017</v>
      </c>
      <c r="D2712" t="s">
        <v>2018</v>
      </c>
      <c r="E2712" s="297">
        <v>1.83</v>
      </c>
    </row>
    <row r="2713" spans="1:5" ht="14.25">
      <c r="A2713">
        <v>12407</v>
      </c>
      <c r="B2713" t="s">
        <v>15506</v>
      </c>
      <c r="C2713" t="s">
        <v>2017</v>
      </c>
      <c r="D2713" t="s">
        <v>2020</v>
      </c>
      <c r="E2713" s="297">
        <v>38.71</v>
      </c>
    </row>
    <row r="2714" spans="1:5" ht="14.25">
      <c r="A2714">
        <v>12408</v>
      </c>
      <c r="B2714" t="s">
        <v>15507</v>
      </c>
      <c r="C2714" t="s">
        <v>2017</v>
      </c>
      <c r="D2714" t="s">
        <v>2020</v>
      </c>
      <c r="E2714" s="297">
        <v>21.85</v>
      </c>
    </row>
    <row r="2715" spans="1:5" ht="14.25">
      <c r="A2715">
        <v>12409</v>
      </c>
      <c r="B2715" t="s">
        <v>15508</v>
      </c>
      <c r="C2715" t="s">
        <v>2017</v>
      </c>
      <c r="D2715" t="s">
        <v>2020</v>
      </c>
      <c r="E2715" s="297">
        <v>21.85</v>
      </c>
    </row>
    <row r="2716" spans="1:5" ht="14.25">
      <c r="A2716">
        <v>12410</v>
      </c>
      <c r="B2716" t="s">
        <v>15509</v>
      </c>
      <c r="C2716" t="s">
        <v>2017</v>
      </c>
      <c r="D2716" t="s">
        <v>2020</v>
      </c>
      <c r="E2716" s="297">
        <v>15.05</v>
      </c>
    </row>
    <row r="2717" spans="1:5" ht="14.25">
      <c r="A2717">
        <v>3936</v>
      </c>
      <c r="B2717" t="s">
        <v>15510</v>
      </c>
      <c r="C2717" t="s">
        <v>2017</v>
      </c>
      <c r="D2717" t="s">
        <v>2020</v>
      </c>
      <c r="E2717" s="297">
        <v>27.2</v>
      </c>
    </row>
    <row r="2718" spans="1:5" ht="14.25">
      <c r="A2718">
        <v>3922</v>
      </c>
      <c r="B2718" t="s">
        <v>15511</v>
      </c>
      <c r="C2718" t="s">
        <v>2017</v>
      </c>
      <c r="D2718" t="s">
        <v>2020</v>
      </c>
      <c r="E2718" s="297">
        <v>25.02</v>
      </c>
    </row>
    <row r="2719" spans="1:5" ht="14.25">
      <c r="A2719">
        <v>3924</v>
      </c>
      <c r="B2719" t="s">
        <v>15512</v>
      </c>
      <c r="C2719" t="s">
        <v>2017</v>
      </c>
      <c r="D2719" t="s">
        <v>2020</v>
      </c>
      <c r="E2719" s="297">
        <v>27.2</v>
      </c>
    </row>
    <row r="2720" spans="1:5" ht="14.25">
      <c r="A2720">
        <v>3923</v>
      </c>
      <c r="B2720" t="s">
        <v>15513</v>
      </c>
      <c r="C2720" t="s">
        <v>2017</v>
      </c>
      <c r="D2720" t="s">
        <v>2020</v>
      </c>
      <c r="E2720" s="297">
        <v>27.2</v>
      </c>
    </row>
    <row r="2721" spans="1:5" ht="14.25">
      <c r="A2721">
        <v>3937</v>
      </c>
      <c r="B2721" t="s">
        <v>15514</v>
      </c>
      <c r="C2721" t="s">
        <v>2017</v>
      </c>
      <c r="D2721" t="s">
        <v>2020</v>
      </c>
      <c r="E2721" s="297">
        <v>22.44</v>
      </c>
    </row>
    <row r="2722" spans="1:5" ht="14.25">
      <c r="A2722">
        <v>3921</v>
      </c>
      <c r="B2722" t="s">
        <v>15515</v>
      </c>
      <c r="C2722" t="s">
        <v>2017</v>
      </c>
      <c r="D2722" t="s">
        <v>2020</v>
      </c>
      <c r="E2722" s="297">
        <v>22.45</v>
      </c>
    </row>
    <row r="2723" spans="1:5" ht="14.25">
      <c r="A2723">
        <v>3920</v>
      </c>
      <c r="B2723" t="s">
        <v>15516</v>
      </c>
      <c r="C2723" t="s">
        <v>2017</v>
      </c>
      <c r="D2723" t="s">
        <v>2020</v>
      </c>
      <c r="E2723" s="297">
        <v>22.44</v>
      </c>
    </row>
    <row r="2724" spans="1:5" ht="14.25">
      <c r="A2724">
        <v>3938</v>
      </c>
      <c r="B2724" t="s">
        <v>15517</v>
      </c>
      <c r="C2724" t="s">
        <v>2017</v>
      </c>
      <c r="D2724" t="s">
        <v>2020</v>
      </c>
      <c r="E2724" s="297">
        <v>14.79</v>
      </c>
    </row>
    <row r="2725" spans="1:5" ht="14.25">
      <c r="A2725">
        <v>3919</v>
      </c>
      <c r="B2725" t="s">
        <v>15518</v>
      </c>
      <c r="C2725" t="s">
        <v>2017</v>
      </c>
      <c r="D2725" t="s">
        <v>2020</v>
      </c>
      <c r="E2725" s="297">
        <v>15.08</v>
      </c>
    </row>
    <row r="2726" spans="1:5" ht="14.25">
      <c r="A2726">
        <v>3927</v>
      </c>
      <c r="B2726" t="s">
        <v>15519</v>
      </c>
      <c r="C2726" t="s">
        <v>2017</v>
      </c>
      <c r="D2726" t="s">
        <v>2020</v>
      </c>
      <c r="E2726" s="297">
        <v>76.38</v>
      </c>
    </row>
    <row r="2727" spans="1:5" ht="14.25">
      <c r="A2727">
        <v>3928</v>
      </c>
      <c r="B2727" t="s">
        <v>15520</v>
      </c>
      <c r="C2727" t="s">
        <v>2017</v>
      </c>
      <c r="D2727" t="s">
        <v>2020</v>
      </c>
      <c r="E2727" s="297">
        <v>76.38</v>
      </c>
    </row>
    <row r="2728" spans="1:5" ht="14.25">
      <c r="A2728">
        <v>3926</v>
      </c>
      <c r="B2728" t="s">
        <v>15521</v>
      </c>
      <c r="C2728" t="s">
        <v>2017</v>
      </c>
      <c r="D2728" t="s">
        <v>2020</v>
      </c>
      <c r="E2728" s="297">
        <v>43.54</v>
      </c>
    </row>
    <row r="2729" spans="1:5" ht="14.25">
      <c r="A2729">
        <v>3935</v>
      </c>
      <c r="B2729" t="s">
        <v>15522</v>
      </c>
      <c r="C2729" t="s">
        <v>2017</v>
      </c>
      <c r="D2729" t="s">
        <v>2020</v>
      </c>
      <c r="E2729" s="297">
        <v>43.54</v>
      </c>
    </row>
    <row r="2730" spans="1:5" ht="14.25">
      <c r="A2730">
        <v>3925</v>
      </c>
      <c r="B2730" t="s">
        <v>15523</v>
      </c>
      <c r="C2730" t="s">
        <v>2017</v>
      </c>
      <c r="D2730" t="s">
        <v>2020</v>
      </c>
      <c r="E2730" s="297">
        <v>43.54</v>
      </c>
    </row>
    <row r="2731" spans="1:5" ht="14.25">
      <c r="A2731">
        <v>12406</v>
      </c>
      <c r="B2731" t="s">
        <v>15524</v>
      </c>
      <c r="C2731" t="s">
        <v>2017</v>
      </c>
      <c r="D2731" t="s">
        <v>2020</v>
      </c>
      <c r="E2731" s="297">
        <v>10.69</v>
      </c>
    </row>
    <row r="2732" spans="1:5" ht="14.25">
      <c r="A2732">
        <v>3929</v>
      </c>
      <c r="B2732" t="s">
        <v>15525</v>
      </c>
      <c r="C2732" t="s">
        <v>2017</v>
      </c>
      <c r="D2732" t="s">
        <v>2020</v>
      </c>
      <c r="E2732" s="297">
        <v>116.37</v>
      </c>
    </row>
    <row r="2733" spans="1:5" ht="14.25">
      <c r="A2733">
        <v>3931</v>
      </c>
      <c r="B2733" t="s">
        <v>15526</v>
      </c>
      <c r="C2733" t="s">
        <v>2017</v>
      </c>
      <c r="D2733" t="s">
        <v>2020</v>
      </c>
      <c r="E2733" s="297">
        <v>116.37</v>
      </c>
    </row>
    <row r="2734" spans="1:5" ht="14.25">
      <c r="A2734">
        <v>3930</v>
      </c>
      <c r="B2734" t="s">
        <v>15527</v>
      </c>
      <c r="C2734" t="s">
        <v>2017</v>
      </c>
      <c r="D2734" t="s">
        <v>2020</v>
      </c>
      <c r="E2734" s="297">
        <v>116.37</v>
      </c>
    </row>
    <row r="2735" spans="1:5" ht="14.25">
      <c r="A2735">
        <v>3932</v>
      </c>
      <c r="B2735" t="s">
        <v>15528</v>
      </c>
      <c r="C2735" t="s">
        <v>2017</v>
      </c>
      <c r="D2735" t="s">
        <v>2020</v>
      </c>
      <c r="E2735" s="297">
        <v>200.94</v>
      </c>
    </row>
    <row r="2736" spans="1:5" ht="14.25">
      <c r="A2736">
        <v>3933</v>
      </c>
      <c r="B2736" t="s">
        <v>15529</v>
      </c>
      <c r="C2736" t="s">
        <v>2017</v>
      </c>
      <c r="D2736" t="s">
        <v>2020</v>
      </c>
      <c r="E2736" s="297">
        <v>200.94</v>
      </c>
    </row>
    <row r="2737" spans="1:5" ht="14.25">
      <c r="A2737">
        <v>3934</v>
      </c>
      <c r="B2737" t="s">
        <v>15530</v>
      </c>
      <c r="C2737" t="s">
        <v>2017</v>
      </c>
      <c r="D2737" t="s">
        <v>2020</v>
      </c>
      <c r="E2737" s="297">
        <v>200.94</v>
      </c>
    </row>
    <row r="2738" spans="1:5" ht="14.25">
      <c r="A2738">
        <v>40355</v>
      </c>
      <c r="B2738" t="s">
        <v>15531</v>
      </c>
      <c r="C2738" t="s">
        <v>2017</v>
      </c>
      <c r="D2738" t="s">
        <v>2018</v>
      </c>
      <c r="E2738" s="297">
        <v>16.07</v>
      </c>
    </row>
    <row r="2739" spans="1:5" ht="14.25">
      <c r="A2739">
        <v>40364</v>
      </c>
      <c r="B2739" t="s">
        <v>15532</v>
      </c>
      <c r="C2739" t="s">
        <v>2017</v>
      </c>
      <c r="D2739" t="s">
        <v>2018</v>
      </c>
      <c r="E2739" s="297">
        <v>75.3</v>
      </c>
    </row>
    <row r="2740" spans="1:5" ht="14.25">
      <c r="A2740">
        <v>40361</v>
      </c>
      <c r="B2740" t="s">
        <v>15533</v>
      </c>
      <c r="C2740" t="s">
        <v>2017</v>
      </c>
      <c r="D2740" t="s">
        <v>2018</v>
      </c>
      <c r="E2740" s="297">
        <v>58.88</v>
      </c>
    </row>
    <row r="2741" spans="1:5" ht="14.25">
      <c r="A2741">
        <v>40358</v>
      </c>
      <c r="B2741" t="s">
        <v>15534</v>
      </c>
      <c r="C2741" t="s">
        <v>2017</v>
      </c>
      <c r="D2741" t="s">
        <v>2018</v>
      </c>
      <c r="E2741" s="297">
        <v>22.44</v>
      </c>
    </row>
    <row r="2742" spans="1:5" ht="14.25">
      <c r="A2742">
        <v>40370</v>
      </c>
      <c r="B2742" t="s">
        <v>15535</v>
      </c>
      <c r="C2742" t="s">
        <v>2017</v>
      </c>
      <c r="D2742" t="s">
        <v>2018</v>
      </c>
      <c r="E2742" s="297">
        <v>238.92</v>
      </c>
    </row>
    <row r="2743" spans="1:5" ht="14.25">
      <c r="A2743">
        <v>40367</v>
      </c>
      <c r="B2743" t="s">
        <v>15536</v>
      </c>
      <c r="C2743" t="s">
        <v>2017</v>
      </c>
      <c r="D2743" t="s">
        <v>2018</v>
      </c>
      <c r="E2743" s="297">
        <v>118.75</v>
      </c>
    </row>
    <row r="2744" spans="1:5" ht="14.25">
      <c r="A2744">
        <v>40373</v>
      </c>
      <c r="B2744" t="s">
        <v>15537</v>
      </c>
      <c r="C2744" t="s">
        <v>2017</v>
      </c>
      <c r="D2744" t="s">
        <v>2018</v>
      </c>
      <c r="E2744" s="297">
        <v>323.08</v>
      </c>
    </row>
    <row r="2745" spans="1:5" ht="14.25">
      <c r="A2745">
        <v>3907</v>
      </c>
      <c r="B2745" t="s">
        <v>15538</v>
      </c>
      <c r="C2745" t="s">
        <v>2017</v>
      </c>
      <c r="D2745" t="s">
        <v>2018</v>
      </c>
      <c r="E2745" s="297">
        <v>7.72</v>
      </c>
    </row>
    <row r="2746" spans="1:5" ht="14.25">
      <c r="A2746">
        <v>3889</v>
      </c>
      <c r="B2746" t="s">
        <v>15539</v>
      </c>
      <c r="C2746" t="s">
        <v>2017</v>
      </c>
      <c r="D2746" t="s">
        <v>2018</v>
      </c>
      <c r="E2746" s="297">
        <v>5.49</v>
      </c>
    </row>
    <row r="2747" spans="1:5" ht="14.25">
      <c r="A2747">
        <v>3868</v>
      </c>
      <c r="B2747" t="s">
        <v>15540</v>
      </c>
      <c r="C2747" t="s">
        <v>2017</v>
      </c>
      <c r="D2747" t="s">
        <v>2018</v>
      </c>
      <c r="E2747" s="297">
        <v>2.02</v>
      </c>
    </row>
    <row r="2748" spans="1:5" ht="14.25">
      <c r="A2748">
        <v>3869</v>
      </c>
      <c r="B2748" t="s">
        <v>15541</v>
      </c>
      <c r="C2748" t="s">
        <v>2017</v>
      </c>
      <c r="D2748" t="s">
        <v>2018</v>
      </c>
      <c r="E2748" s="297">
        <v>4.46</v>
      </c>
    </row>
    <row r="2749" spans="1:5" ht="14.25">
      <c r="A2749">
        <v>3872</v>
      </c>
      <c r="B2749" t="s">
        <v>15542</v>
      </c>
      <c r="C2749" t="s">
        <v>2017</v>
      </c>
      <c r="D2749" t="s">
        <v>2018</v>
      </c>
      <c r="E2749" s="297">
        <v>7.62</v>
      </c>
    </row>
    <row r="2750" spans="1:5" ht="14.25">
      <c r="A2750">
        <v>3850</v>
      </c>
      <c r="B2750" t="s">
        <v>15543</v>
      </c>
      <c r="C2750" t="s">
        <v>2017</v>
      </c>
      <c r="D2750" t="s">
        <v>2018</v>
      </c>
      <c r="E2750" s="297">
        <v>17.579999999999998</v>
      </c>
    </row>
    <row r="2751" spans="1:5" ht="14.25">
      <c r="A2751">
        <v>38023</v>
      </c>
      <c r="B2751" t="s">
        <v>15544</v>
      </c>
      <c r="C2751" t="s">
        <v>2017</v>
      </c>
      <c r="D2751" t="s">
        <v>2018</v>
      </c>
      <c r="E2751" s="297">
        <v>8.94</v>
      </c>
    </row>
    <row r="2752" spans="1:5" ht="14.25">
      <c r="A2752">
        <v>37986</v>
      </c>
      <c r="B2752" t="s">
        <v>15545</v>
      </c>
      <c r="C2752" t="s">
        <v>2017</v>
      </c>
      <c r="D2752" t="s">
        <v>2018</v>
      </c>
      <c r="E2752" s="297">
        <v>2.62</v>
      </c>
    </row>
    <row r="2753" spans="1:5" ht="14.25">
      <c r="A2753">
        <v>37987</v>
      </c>
      <c r="B2753" t="s">
        <v>15546</v>
      </c>
      <c r="C2753" t="s">
        <v>2017</v>
      </c>
      <c r="D2753" t="s">
        <v>2018</v>
      </c>
      <c r="E2753" s="297">
        <v>130.88</v>
      </c>
    </row>
    <row r="2754" spans="1:5" ht="14.25">
      <c r="A2754">
        <v>37988</v>
      </c>
      <c r="B2754" t="s">
        <v>15547</v>
      </c>
      <c r="C2754" t="s">
        <v>2017</v>
      </c>
      <c r="D2754" t="s">
        <v>2018</v>
      </c>
      <c r="E2754" s="297">
        <v>207.97</v>
      </c>
    </row>
    <row r="2755" spans="1:5" ht="14.25">
      <c r="A2755">
        <v>21120</v>
      </c>
      <c r="B2755" t="s">
        <v>15548</v>
      </c>
      <c r="C2755" t="s">
        <v>2017</v>
      </c>
      <c r="D2755" t="s">
        <v>2018</v>
      </c>
      <c r="E2755" s="297">
        <v>13.38</v>
      </c>
    </row>
    <row r="2756" spans="1:5" ht="14.25">
      <c r="A2756">
        <v>39318</v>
      </c>
      <c r="B2756" t="s">
        <v>15549</v>
      </c>
      <c r="C2756" t="s">
        <v>2017</v>
      </c>
      <c r="D2756" t="s">
        <v>2018</v>
      </c>
      <c r="E2756" s="297">
        <v>12.45</v>
      </c>
    </row>
    <row r="2757" spans="1:5" ht="14.25">
      <c r="A2757">
        <v>40366</v>
      </c>
      <c r="B2757" t="s">
        <v>15550</v>
      </c>
      <c r="C2757" t="s">
        <v>2017</v>
      </c>
      <c r="D2757" t="s">
        <v>2018</v>
      </c>
      <c r="E2757" s="297">
        <v>58.74</v>
      </c>
    </row>
    <row r="2758" spans="1:5" ht="14.25">
      <c r="A2758">
        <v>40363</v>
      </c>
      <c r="B2758" t="s">
        <v>15551</v>
      </c>
      <c r="C2758" t="s">
        <v>2017</v>
      </c>
      <c r="D2758" t="s">
        <v>2018</v>
      </c>
      <c r="E2758" s="297">
        <v>45.94</v>
      </c>
    </row>
    <row r="2759" spans="1:5" ht="14.25">
      <c r="A2759">
        <v>40354</v>
      </c>
      <c r="B2759" t="s">
        <v>15552</v>
      </c>
      <c r="C2759" t="s">
        <v>2017</v>
      </c>
      <c r="D2759" t="s">
        <v>2022</v>
      </c>
      <c r="E2759" s="297">
        <v>20</v>
      </c>
    </row>
    <row r="2760" spans="1:5" ht="14.25">
      <c r="A2760">
        <v>40360</v>
      </c>
      <c r="B2760" t="s">
        <v>15553</v>
      </c>
      <c r="C2760" t="s">
        <v>2017</v>
      </c>
      <c r="D2760" t="s">
        <v>2018</v>
      </c>
      <c r="E2760" s="297">
        <v>30.12</v>
      </c>
    </row>
    <row r="2761" spans="1:5" ht="14.25">
      <c r="A2761">
        <v>40372</v>
      </c>
      <c r="B2761" t="s">
        <v>15554</v>
      </c>
      <c r="C2761" t="s">
        <v>2017</v>
      </c>
      <c r="D2761" t="s">
        <v>2018</v>
      </c>
      <c r="E2761" s="297">
        <v>185.98</v>
      </c>
    </row>
    <row r="2762" spans="1:5" ht="14.25">
      <c r="A2762">
        <v>40369</v>
      </c>
      <c r="B2762" t="s">
        <v>15555</v>
      </c>
      <c r="C2762" t="s">
        <v>2017</v>
      </c>
      <c r="D2762" t="s">
        <v>2018</v>
      </c>
      <c r="E2762" s="297">
        <v>92.56</v>
      </c>
    </row>
    <row r="2763" spans="1:5" ht="14.25">
      <c r="A2763">
        <v>40357</v>
      </c>
      <c r="B2763" t="s">
        <v>15556</v>
      </c>
      <c r="C2763" t="s">
        <v>2017</v>
      </c>
      <c r="D2763" t="s">
        <v>2018</v>
      </c>
      <c r="E2763" s="297">
        <v>22.44</v>
      </c>
    </row>
    <row r="2764" spans="1:5" ht="14.25">
      <c r="A2764">
        <v>40375</v>
      </c>
      <c r="B2764" t="s">
        <v>15557</v>
      </c>
      <c r="C2764" t="s">
        <v>2017</v>
      </c>
      <c r="D2764" t="s">
        <v>2018</v>
      </c>
      <c r="E2764" s="297">
        <v>251.77</v>
      </c>
    </row>
    <row r="2765" spans="1:5" ht="14.25">
      <c r="A2765">
        <v>1893</v>
      </c>
      <c r="B2765" t="s">
        <v>15558</v>
      </c>
      <c r="C2765" t="s">
        <v>2017</v>
      </c>
      <c r="D2765" t="s">
        <v>2018</v>
      </c>
      <c r="E2765" s="297">
        <v>3.77</v>
      </c>
    </row>
    <row r="2766" spans="1:5" ht="14.25">
      <c r="A2766">
        <v>1902</v>
      </c>
      <c r="B2766" t="s">
        <v>15559</v>
      </c>
      <c r="C2766" t="s">
        <v>2017</v>
      </c>
      <c r="D2766" t="s">
        <v>2018</v>
      </c>
      <c r="E2766" s="297">
        <v>2.74</v>
      </c>
    </row>
    <row r="2767" spans="1:5" ht="14.25">
      <c r="A2767">
        <v>1901</v>
      </c>
      <c r="B2767" t="s">
        <v>15560</v>
      </c>
      <c r="C2767" t="s">
        <v>2017</v>
      </c>
      <c r="D2767" t="s">
        <v>2018</v>
      </c>
      <c r="E2767" s="297">
        <v>0.85</v>
      </c>
    </row>
    <row r="2768" spans="1:5" ht="14.25">
      <c r="A2768">
        <v>1892</v>
      </c>
      <c r="B2768" t="s">
        <v>15561</v>
      </c>
      <c r="C2768" t="s">
        <v>2017</v>
      </c>
      <c r="D2768" t="s">
        <v>2018</v>
      </c>
      <c r="E2768" s="297">
        <v>1.76</v>
      </c>
    </row>
    <row r="2769" spans="1:5" ht="14.25">
      <c r="A2769">
        <v>1907</v>
      </c>
      <c r="B2769" t="s">
        <v>15562</v>
      </c>
      <c r="C2769" t="s">
        <v>2017</v>
      </c>
      <c r="D2769" t="s">
        <v>2018</v>
      </c>
      <c r="E2769" s="297">
        <v>12.13</v>
      </c>
    </row>
    <row r="2770" spans="1:5" ht="14.25">
      <c r="A2770">
        <v>1894</v>
      </c>
      <c r="B2770" t="s">
        <v>15563</v>
      </c>
      <c r="C2770" t="s">
        <v>2017</v>
      </c>
      <c r="D2770" t="s">
        <v>2018</v>
      </c>
      <c r="E2770" s="297">
        <v>5.45</v>
      </c>
    </row>
    <row r="2771" spans="1:5" ht="14.25">
      <c r="A2771">
        <v>1891</v>
      </c>
      <c r="B2771" t="s">
        <v>15564</v>
      </c>
      <c r="C2771" t="s">
        <v>2017</v>
      </c>
      <c r="D2771" t="s">
        <v>2018</v>
      </c>
      <c r="E2771" s="297">
        <v>1.26</v>
      </c>
    </row>
    <row r="2772" spans="1:5" ht="14.25">
      <c r="A2772">
        <v>1896</v>
      </c>
      <c r="B2772" t="s">
        <v>15565</v>
      </c>
      <c r="C2772" t="s">
        <v>2017</v>
      </c>
      <c r="D2772" t="s">
        <v>2018</v>
      </c>
      <c r="E2772" s="297">
        <v>16.29</v>
      </c>
    </row>
    <row r="2773" spans="1:5" ht="14.25">
      <c r="A2773">
        <v>1895</v>
      </c>
      <c r="B2773" t="s">
        <v>15566</v>
      </c>
      <c r="C2773" t="s">
        <v>2017</v>
      </c>
      <c r="D2773" t="s">
        <v>2018</v>
      </c>
      <c r="E2773" s="297">
        <v>28.63</v>
      </c>
    </row>
    <row r="2774" spans="1:5" ht="14.25">
      <c r="A2774">
        <v>2641</v>
      </c>
      <c r="B2774" t="s">
        <v>15567</v>
      </c>
      <c r="C2774" t="s">
        <v>2017</v>
      </c>
      <c r="D2774" t="s">
        <v>2018</v>
      </c>
      <c r="E2774" s="297">
        <v>24.91</v>
      </c>
    </row>
    <row r="2775" spans="1:5" ht="14.25">
      <c r="A2775">
        <v>2636</v>
      </c>
      <c r="B2775" t="s">
        <v>15568</v>
      </c>
      <c r="C2775" t="s">
        <v>2017</v>
      </c>
      <c r="D2775" t="s">
        <v>2018</v>
      </c>
      <c r="E2775" s="297">
        <v>1.6</v>
      </c>
    </row>
    <row r="2776" spans="1:5" ht="14.25">
      <c r="A2776">
        <v>2637</v>
      </c>
      <c r="B2776" t="s">
        <v>15569</v>
      </c>
      <c r="C2776" t="s">
        <v>2017</v>
      </c>
      <c r="D2776" t="s">
        <v>2018</v>
      </c>
      <c r="E2776" s="297">
        <v>1.7</v>
      </c>
    </row>
    <row r="2777" spans="1:5" ht="14.25">
      <c r="A2777">
        <v>2638</v>
      </c>
      <c r="B2777" t="s">
        <v>15570</v>
      </c>
      <c r="C2777" t="s">
        <v>2017</v>
      </c>
      <c r="D2777" t="s">
        <v>2018</v>
      </c>
      <c r="E2777" s="297">
        <v>1.98</v>
      </c>
    </row>
    <row r="2778" spans="1:5" ht="14.25">
      <c r="A2778">
        <v>2639</v>
      </c>
      <c r="B2778" t="s">
        <v>15571</v>
      </c>
      <c r="C2778" t="s">
        <v>2017</v>
      </c>
      <c r="D2778" t="s">
        <v>2018</v>
      </c>
      <c r="E2778" s="297">
        <v>3.52</v>
      </c>
    </row>
    <row r="2779" spans="1:5" ht="14.25">
      <c r="A2779">
        <v>2644</v>
      </c>
      <c r="B2779" t="s">
        <v>15572</v>
      </c>
      <c r="C2779" t="s">
        <v>2017</v>
      </c>
      <c r="D2779" t="s">
        <v>2018</v>
      </c>
      <c r="E2779" s="297">
        <v>5.09</v>
      </c>
    </row>
    <row r="2780" spans="1:5" ht="14.25">
      <c r="A2780">
        <v>2643</v>
      </c>
      <c r="B2780" t="s">
        <v>15573</v>
      </c>
      <c r="C2780" t="s">
        <v>2017</v>
      </c>
      <c r="D2780" t="s">
        <v>2018</v>
      </c>
      <c r="E2780" s="297">
        <v>7.1</v>
      </c>
    </row>
    <row r="2781" spans="1:5" ht="14.25">
      <c r="A2781">
        <v>2640</v>
      </c>
      <c r="B2781" t="s">
        <v>15574</v>
      </c>
      <c r="C2781" t="s">
        <v>2017</v>
      </c>
      <c r="D2781" t="s">
        <v>2018</v>
      </c>
      <c r="E2781" s="297">
        <v>10.37</v>
      </c>
    </row>
    <row r="2782" spans="1:5" ht="14.25">
      <c r="A2782">
        <v>2642</v>
      </c>
      <c r="B2782" t="s">
        <v>15575</v>
      </c>
      <c r="C2782" t="s">
        <v>2017</v>
      </c>
      <c r="D2782" t="s">
        <v>2018</v>
      </c>
      <c r="E2782" s="297">
        <v>15.79</v>
      </c>
    </row>
    <row r="2783" spans="1:5" ht="14.25">
      <c r="A2783">
        <v>39855</v>
      </c>
      <c r="B2783" t="s">
        <v>15576</v>
      </c>
      <c r="C2783" t="s">
        <v>2017</v>
      </c>
      <c r="D2783" t="s">
        <v>2020</v>
      </c>
      <c r="E2783" s="297">
        <v>2.67</v>
      </c>
    </row>
    <row r="2784" spans="1:5" ht="14.25">
      <c r="A2784">
        <v>39856</v>
      </c>
      <c r="B2784" t="s">
        <v>15577</v>
      </c>
      <c r="C2784" t="s">
        <v>2017</v>
      </c>
      <c r="D2784" t="s">
        <v>2020</v>
      </c>
      <c r="E2784" s="297">
        <v>6.3</v>
      </c>
    </row>
    <row r="2785" spans="1:5" ht="14.25">
      <c r="A2785">
        <v>39857</v>
      </c>
      <c r="B2785" t="s">
        <v>15578</v>
      </c>
      <c r="C2785" t="s">
        <v>2017</v>
      </c>
      <c r="D2785" t="s">
        <v>2020</v>
      </c>
      <c r="E2785" s="297">
        <v>10.199999999999999</v>
      </c>
    </row>
    <row r="2786" spans="1:5" ht="14.25">
      <c r="A2786">
        <v>39858</v>
      </c>
      <c r="B2786" t="s">
        <v>15579</v>
      </c>
      <c r="C2786" t="s">
        <v>2017</v>
      </c>
      <c r="D2786" t="s">
        <v>2020</v>
      </c>
      <c r="E2786" s="297">
        <v>22.63</v>
      </c>
    </row>
    <row r="2787" spans="1:5" ht="14.25">
      <c r="A2787">
        <v>39859</v>
      </c>
      <c r="B2787" t="s">
        <v>15580</v>
      </c>
      <c r="C2787" t="s">
        <v>2017</v>
      </c>
      <c r="D2787" t="s">
        <v>2020</v>
      </c>
      <c r="E2787" s="297">
        <v>34.880000000000003</v>
      </c>
    </row>
    <row r="2788" spans="1:5" ht="14.25">
      <c r="A2788">
        <v>39860</v>
      </c>
      <c r="B2788" t="s">
        <v>15581</v>
      </c>
      <c r="C2788" t="s">
        <v>2017</v>
      </c>
      <c r="D2788" t="s">
        <v>2020</v>
      </c>
      <c r="E2788" s="297">
        <v>53.53</v>
      </c>
    </row>
    <row r="2789" spans="1:5" ht="14.25">
      <c r="A2789">
        <v>39861</v>
      </c>
      <c r="B2789" t="s">
        <v>15582</v>
      </c>
      <c r="C2789" t="s">
        <v>2017</v>
      </c>
      <c r="D2789" t="s">
        <v>2020</v>
      </c>
      <c r="E2789" s="297">
        <v>152.83000000000001</v>
      </c>
    </row>
    <row r="2790" spans="1:5" ht="14.25">
      <c r="A2790">
        <v>3867</v>
      </c>
      <c r="B2790" t="s">
        <v>15583</v>
      </c>
      <c r="C2790" t="s">
        <v>2017</v>
      </c>
      <c r="D2790" t="s">
        <v>2018</v>
      </c>
      <c r="E2790" s="297">
        <v>107.05</v>
      </c>
    </row>
    <row r="2791" spans="1:5" ht="14.25">
      <c r="A2791">
        <v>3861</v>
      </c>
      <c r="B2791" t="s">
        <v>15584</v>
      </c>
      <c r="C2791" t="s">
        <v>2017</v>
      </c>
      <c r="D2791" t="s">
        <v>2018</v>
      </c>
      <c r="E2791" s="297">
        <v>1.1100000000000001</v>
      </c>
    </row>
    <row r="2792" spans="1:5" ht="14.25">
      <c r="A2792">
        <v>3904</v>
      </c>
      <c r="B2792" t="s">
        <v>15585</v>
      </c>
      <c r="C2792" t="s">
        <v>2017</v>
      </c>
      <c r="D2792" t="s">
        <v>2018</v>
      </c>
      <c r="E2792" s="297">
        <v>1.18</v>
      </c>
    </row>
    <row r="2793" spans="1:5" ht="14.25">
      <c r="A2793">
        <v>3903</v>
      </c>
      <c r="B2793" t="s">
        <v>15586</v>
      </c>
      <c r="C2793" t="s">
        <v>2017</v>
      </c>
      <c r="D2793" t="s">
        <v>2018</v>
      </c>
      <c r="E2793" s="297">
        <v>2.87</v>
      </c>
    </row>
    <row r="2794" spans="1:5" ht="14.25">
      <c r="A2794">
        <v>3862</v>
      </c>
      <c r="B2794" t="s">
        <v>15587</v>
      </c>
      <c r="C2794" t="s">
        <v>2017</v>
      </c>
      <c r="D2794" t="s">
        <v>2018</v>
      </c>
      <c r="E2794" s="297">
        <v>6.12</v>
      </c>
    </row>
    <row r="2795" spans="1:5" ht="14.25">
      <c r="A2795">
        <v>3863</v>
      </c>
      <c r="B2795" t="s">
        <v>15588</v>
      </c>
      <c r="C2795" t="s">
        <v>2017</v>
      </c>
      <c r="D2795" t="s">
        <v>2018</v>
      </c>
      <c r="E2795" s="297">
        <v>6.27</v>
      </c>
    </row>
    <row r="2796" spans="1:5" ht="14.25">
      <c r="A2796">
        <v>3864</v>
      </c>
      <c r="B2796" t="s">
        <v>15589</v>
      </c>
      <c r="C2796" t="s">
        <v>2017</v>
      </c>
      <c r="D2796" t="s">
        <v>2018</v>
      </c>
      <c r="E2796" s="297">
        <v>19.2</v>
      </c>
    </row>
    <row r="2797" spans="1:5" ht="14.25">
      <c r="A2797">
        <v>3865</v>
      </c>
      <c r="B2797" t="s">
        <v>15590</v>
      </c>
      <c r="C2797" t="s">
        <v>2017</v>
      </c>
      <c r="D2797" t="s">
        <v>2018</v>
      </c>
      <c r="E2797" s="297">
        <v>28.08</v>
      </c>
    </row>
    <row r="2798" spans="1:5" ht="14.25">
      <c r="A2798">
        <v>3866</v>
      </c>
      <c r="B2798" t="s">
        <v>15591</v>
      </c>
      <c r="C2798" t="s">
        <v>2017</v>
      </c>
      <c r="D2798" t="s">
        <v>2018</v>
      </c>
      <c r="E2798" s="297">
        <v>63.04</v>
      </c>
    </row>
    <row r="2799" spans="1:5" ht="14.25">
      <c r="A2799">
        <v>3878</v>
      </c>
      <c r="B2799" t="s">
        <v>15592</v>
      </c>
      <c r="C2799" t="s">
        <v>2017</v>
      </c>
      <c r="D2799" t="s">
        <v>2018</v>
      </c>
      <c r="E2799" s="297">
        <v>17.190000000000001</v>
      </c>
    </row>
    <row r="2800" spans="1:5" ht="14.25">
      <c r="A2800">
        <v>3883</v>
      </c>
      <c r="B2800" t="s">
        <v>15593</v>
      </c>
      <c r="C2800" t="s">
        <v>2017</v>
      </c>
      <c r="D2800" t="s">
        <v>2018</v>
      </c>
      <c r="E2800" s="297">
        <v>2.2000000000000002</v>
      </c>
    </row>
    <row r="2801" spans="1:5" ht="14.25">
      <c r="A2801">
        <v>3876</v>
      </c>
      <c r="B2801" t="s">
        <v>15594</v>
      </c>
      <c r="C2801" t="s">
        <v>2017</v>
      </c>
      <c r="D2801" t="s">
        <v>2018</v>
      </c>
      <c r="E2801" s="297">
        <v>6.84</v>
      </c>
    </row>
    <row r="2802" spans="1:5" ht="14.25">
      <c r="A2802">
        <v>3884</v>
      </c>
      <c r="B2802" t="s">
        <v>15595</v>
      </c>
      <c r="C2802" t="s">
        <v>2017</v>
      </c>
      <c r="D2802" t="s">
        <v>2018</v>
      </c>
      <c r="E2802" s="297">
        <v>3.48</v>
      </c>
    </row>
    <row r="2803" spans="1:5" ht="14.25">
      <c r="A2803">
        <v>12892</v>
      </c>
      <c r="B2803" t="s">
        <v>15596</v>
      </c>
      <c r="C2803" t="s">
        <v>2028</v>
      </c>
      <c r="D2803" t="s">
        <v>2018</v>
      </c>
      <c r="E2803" s="297">
        <v>13.62</v>
      </c>
    </row>
    <row r="2804" spans="1:5" ht="14.25">
      <c r="A2804">
        <v>38447</v>
      </c>
      <c r="B2804" t="s">
        <v>15597</v>
      </c>
      <c r="C2804" t="s">
        <v>2017</v>
      </c>
      <c r="D2804" t="s">
        <v>2020</v>
      </c>
      <c r="E2804" s="297">
        <v>81.650000000000006</v>
      </c>
    </row>
    <row r="2805" spans="1:5" ht="14.25">
      <c r="A2805">
        <v>36320</v>
      </c>
      <c r="B2805" t="s">
        <v>15598</v>
      </c>
      <c r="C2805" t="s">
        <v>2017</v>
      </c>
      <c r="D2805" t="s">
        <v>2020</v>
      </c>
      <c r="E2805" s="297">
        <v>2.19</v>
      </c>
    </row>
    <row r="2806" spans="1:5" ht="14.25">
      <c r="A2806">
        <v>36324</v>
      </c>
      <c r="B2806" t="s">
        <v>15599</v>
      </c>
      <c r="C2806" t="s">
        <v>2017</v>
      </c>
      <c r="D2806" t="s">
        <v>2020</v>
      </c>
      <c r="E2806" s="297">
        <v>2</v>
      </c>
    </row>
    <row r="2807" spans="1:5" ht="14.25">
      <c r="A2807">
        <v>38441</v>
      </c>
      <c r="B2807" t="s">
        <v>15600</v>
      </c>
      <c r="C2807" t="s">
        <v>2017</v>
      </c>
      <c r="D2807" t="s">
        <v>2020</v>
      </c>
      <c r="E2807" s="297">
        <v>3.59</v>
      </c>
    </row>
    <row r="2808" spans="1:5" ht="14.25">
      <c r="A2808">
        <v>38442</v>
      </c>
      <c r="B2808" t="s">
        <v>15601</v>
      </c>
      <c r="C2808" t="s">
        <v>2017</v>
      </c>
      <c r="D2808" t="s">
        <v>2020</v>
      </c>
      <c r="E2808" s="297">
        <v>10.199999999999999</v>
      </c>
    </row>
    <row r="2809" spans="1:5" ht="14.25">
      <c r="A2809">
        <v>38443</v>
      </c>
      <c r="B2809" t="s">
        <v>15602</v>
      </c>
      <c r="C2809" t="s">
        <v>2017</v>
      </c>
      <c r="D2809" t="s">
        <v>2020</v>
      </c>
      <c r="E2809" s="297">
        <v>12.38</v>
      </c>
    </row>
    <row r="2810" spans="1:5" ht="14.25">
      <c r="A2810">
        <v>38444</v>
      </c>
      <c r="B2810" t="s">
        <v>15603</v>
      </c>
      <c r="C2810" t="s">
        <v>2017</v>
      </c>
      <c r="D2810" t="s">
        <v>2020</v>
      </c>
      <c r="E2810" s="297">
        <v>20.79</v>
      </c>
    </row>
    <row r="2811" spans="1:5" ht="14.25">
      <c r="A2811">
        <v>38445</v>
      </c>
      <c r="B2811" t="s">
        <v>15604</v>
      </c>
      <c r="C2811" t="s">
        <v>2017</v>
      </c>
      <c r="D2811" t="s">
        <v>2020</v>
      </c>
      <c r="E2811" s="297">
        <v>38.54</v>
      </c>
    </row>
    <row r="2812" spans="1:5" ht="14.25">
      <c r="A2812">
        <v>38446</v>
      </c>
      <c r="B2812" t="s">
        <v>15605</v>
      </c>
      <c r="C2812" t="s">
        <v>2017</v>
      </c>
      <c r="D2812" t="s">
        <v>2020</v>
      </c>
      <c r="E2812" s="297">
        <v>63.08</v>
      </c>
    </row>
    <row r="2813" spans="1:5" ht="14.25">
      <c r="A2813">
        <v>3837</v>
      </c>
      <c r="B2813" t="s">
        <v>15606</v>
      </c>
      <c r="C2813" t="s">
        <v>2017</v>
      </c>
      <c r="D2813" t="s">
        <v>2020</v>
      </c>
      <c r="E2813" s="297">
        <v>37.049999999999997</v>
      </c>
    </row>
    <row r="2814" spans="1:5" ht="14.25">
      <c r="A2814">
        <v>3845</v>
      </c>
      <c r="B2814" t="s">
        <v>15607</v>
      </c>
      <c r="C2814" t="s">
        <v>2017</v>
      </c>
      <c r="D2814" t="s">
        <v>2020</v>
      </c>
      <c r="E2814" s="297">
        <v>13.53</v>
      </c>
    </row>
    <row r="2815" spans="1:5" ht="14.25">
      <c r="A2815">
        <v>11045</v>
      </c>
      <c r="B2815" t="s">
        <v>15608</v>
      </c>
      <c r="C2815" t="s">
        <v>2017</v>
      </c>
      <c r="D2815" t="s">
        <v>2020</v>
      </c>
      <c r="E2815" s="297">
        <v>26.11</v>
      </c>
    </row>
    <row r="2816" spans="1:5" ht="14.25">
      <c r="A2816">
        <v>20170</v>
      </c>
      <c r="B2816" t="s">
        <v>15609</v>
      </c>
      <c r="C2816" t="s">
        <v>2017</v>
      </c>
      <c r="D2816" t="s">
        <v>2018</v>
      </c>
      <c r="E2816" s="297">
        <v>20.25</v>
      </c>
    </row>
    <row r="2817" spans="1:5" ht="14.25">
      <c r="A2817">
        <v>20171</v>
      </c>
      <c r="B2817" t="s">
        <v>15610</v>
      </c>
      <c r="C2817" t="s">
        <v>2017</v>
      </c>
      <c r="D2817" t="s">
        <v>2018</v>
      </c>
      <c r="E2817" s="297">
        <v>58.38</v>
      </c>
    </row>
    <row r="2818" spans="1:5" ht="14.25">
      <c r="A2818">
        <v>20167</v>
      </c>
      <c r="B2818" t="s">
        <v>15611</v>
      </c>
      <c r="C2818" t="s">
        <v>2017</v>
      </c>
      <c r="D2818" t="s">
        <v>2018</v>
      </c>
      <c r="E2818" s="297">
        <v>7.34</v>
      </c>
    </row>
    <row r="2819" spans="1:5" ht="14.25">
      <c r="A2819">
        <v>20168</v>
      </c>
      <c r="B2819" t="s">
        <v>15612</v>
      </c>
      <c r="C2819" t="s">
        <v>2017</v>
      </c>
      <c r="D2819" t="s">
        <v>2018</v>
      </c>
      <c r="E2819" s="297">
        <v>15.11</v>
      </c>
    </row>
    <row r="2820" spans="1:5" ht="14.25">
      <c r="A2820">
        <v>20169</v>
      </c>
      <c r="B2820" t="s">
        <v>15613</v>
      </c>
      <c r="C2820" t="s">
        <v>2017</v>
      </c>
      <c r="D2820" t="s">
        <v>2018</v>
      </c>
      <c r="E2820" s="297">
        <v>17.64</v>
      </c>
    </row>
    <row r="2821" spans="1:5" ht="14.25">
      <c r="A2821">
        <v>3899</v>
      </c>
      <c r="B2821" t="s">
        <v>15614</v>
      </c>
      <c r="C2821" t="s">
        <v>2017</v>
      </c>
      <c r="D2821" t="s">
        <v>2018</v>
      </c>
      <c r="E2821" s="297">
        <v>9.7799999999999994</v>
      </c>
    </row>
    <row r="2822" spans="1:5" ht="14.25">
      <c r="A2822">
        <v>38676</v>
      </c>
      <c r="B2822" t="s">
        <v>15615</v>
      </c>
      <c r="C2822" t="s">
        <v>2017</v>
      </c>
      <c r="D2822" t="s">
        <v>2018</v>
      </c>
      <c r="E2822" s="297">
        <v>48.92</v>
      </c>
    </row>
    <row r="2823" spans="1:5" ht="14.25">
      <c r="A2823">
        <v>3897</v>
      </c>
      <c r="B2823" t="s">
        <v>15616</v>
      </c>
      <c r="C2823" t="s">
        <v>2017</v>
      </c>
      <c r="D2823" t="s">
        <v>2018</v>
      </c>
      <c r="E2823" s="297">
        <v>2.39</v>
      </c>
    </row>
    <row r="2824" spans="1:5" ht="14.25">
      <c r="A2824">
        <v>3875</v>
      </c>
      <c r="B2824" t="s">
        <v>15617</v>
      </c>
      <c r="C2824" t="s">
        <v>2017</v>
      </c>
      <c r="D2824" t="s">
        <v>2018</v>
      </c>
      <c r="E2824" s="297">
        <v>4.93</v>
      </c>
    </row>
    <row r="2825" spans="1:5" ht="14.25">
      <c r="A2825">
        <v>3898</v>
      </c>
      <c r="B2825" t="s">
        <v>15618</v>
      </c>
      <c r="C2825" t="s">
        <v>2017</v>
      </c>
      <c r="D2825" t="s">
        <v>2018</v>
      </c>
      <c r="E2825" s="297">
        <v>10.01</v>
      </c>
    </row>
    <row r="2826" spans="1:5" ht="14.25">
      <c r="A2826">
        <v>3855</v>
      </c>
      <c r="B2826" t="s">
        <v>15619</v>
      </c>
      <c r="C2826" t="s">
        <v>2017</v>
      </c>
      <c r="D2826" t="s">
        <v>2018</v>
      </c>
      <c r="E2826" s="297">
        <v>7.42</v>
      </c>
    </row>
    <row r="2827" spans="1:5" ht="14.25">
      <c r="A2827">
        <v>3874</v>
      </c>
      <c r="B2827" t="s">
        <v>15620</v>
      </c>
      <c r="C2827" t="s">
        <v>2017</v>
      </c>
      <c r="D2827" t="s">
        <v>2018</v>
      </c>
      <c r="E2827" s="297">
        <v>8.6</v>
      </c>
    </row>
    <row r="2828" spans="1:5" ht="14.25">
      <c r="A2828">
        <v>3870</v>
      </c>
      <c r="B2828" t="s">
        <v>15621</v>
      </c>
      <c r="C2828" t="s">
        <v>2017</v>
      </c>
      <c r="D2828" t="s">
        <v>2018</v>
      </c>
      <c r="E2828" s="297">
        <v>9.44</v>
      </c>
    </row>
    <row r="2829" spans="1:5" ht="14.25">
      <c r="A2829">
        <v>38678</v>
      </c>
      <c r="B2829" t="s">
        <v>15622</v>
      </c>
      <c r="C2829" t="s">
        <v>2017</v>
      </c>
      <c r="D2829" t="s">
        <v>2018</v>
      </c>
      <c r="E2829" s="297">
        <v>24.98</v>
      </c>
    </row>
    <row r="2830" spans="1:5" ht="14.25">
      <c r="A2830">
        <v>3859</v>
      </c>
      <c r="B2830" t="s">
        <v>15623</v>
      </c>
      <c r="C2830" t="s">
        <v>2017</v>
      </c>
      <c r="D2830" t="s">
        <v>2018</v>
      </c>
      <c r="E2830" s="297">
        <v>1.9</v>
      </c>
    </row>
    <row r="2831" spans="1:5" ht="14.25">
      <c r="A2831">
        <v>3856</v>
      </c>
      <c r="B2831" t="s">
        <v>15624</v>
      </c>
      <c r="C2831" t="s">
        <v>2017</v>
      </c>
      <c r="D2831" t="s">
        <v>2018</v>
      </c>
      <c r="E2831" s="297">
        <v>2.64</v>
      </c>
    </row>
    <row r="2832" spans="1:5" ht="14.25">
      <c r="A2832">
        <v>3906</v>
      </c>
      <c r="B2832" t="s">
        <v>15625</v>
      </c>
      <c r="C2832" t="s">
        <v>2017</v>
      </c>
      <c r="D2832" t="s">
        <v>2018</v>
      </c>
      <c r="E2832" s="297">
        <v>2.1800000000000002</v>
      </c>
    </row>
    <row r="2833" spans="1:5" ht="14.25">
      <c r="A2833">
        <v>3860</v>
      </c>
      <c r="B2833" t="s">
        <v>15626</v>
      </c>
      <c r="C2833" t="s">
        <v>2017</v>
      </c>
      <c r="D2833" t="s">
        <v>2018</v>
      </c>
      <c r="E2833" s="297">
        <v>6.48</v>
      </c>
    </row>
    <row r="2834" spans="1:5" ht="14.25">
      <c r="A2834">
        <v>3905</v>
      </c>
      <c r="B2834" t="s">
        <v>15627</v>
      </c>
      <c r="C2834" t="s">
        <v>2017</v>
      </c>
      <c r="D2834" t="s">
        <v>2018</v>
      </c>
      <c r="E2834" s="297">
        <v>14.84</v>
      </c>
    </row>
    <row r="2835" spans="1:5" ht="14.25">
      <c r="A2835">
        <v>3871</v>
      </c>
      <c r="B2835" t="s">
        <v>15628</v>
      </c>
      <c r="C2835" t="s">
        <v>2017</v>
      </c>
      <c r="D2835" t="s">
        <v>2018</v>
      </c>
      <c r="E2835" s="297">
        <v>26.26</v>
      </c>
    </row>
    <row r="2836" spans="1:5" ht="14.25">
      <c r="A2836">
        <v>39292</v>
      </c>
      <c r="B2836" t="s">
        <v>20003</v>
      </c>
      <c r="C2836" t="s">
        <v>2017</v>
      </c>
      <c r="D2836" t="s">
        <v>2020</v>
      </c>
      <c r="E2836" s="297">
        <v>7.58</v>
      </c>
    </row>
    <row r="2837" spans="1:5" ht="14.25">
      <c r="A2837">
        <v>39293</v>
      </c>
      <c r="B2837" t="s">
        <v>20004</v>
      </c>
      <c r="C2837" t="s">
        <v>2017</v>
      </c>
      <c r="D2837" t="s">
        <v>2020</v>
      </c>
      <c r="E2837" s="297">
        <v>11.78</v>
      </c>
    </row>
    <row r="2838" spans="1:5" ht="14.25">
      <c r="A2838">
        <v>39294</v>
      </c>
      <c r="B2838" t="s">
        <v>20005</v>
      </c>
      <c r="C2838" t="s">
        <v>2017</v>
      </c>
      <c r="D2838" t="s">
        <v>2020</v>
      </c>
      <c r="E2838" s="297">
        <v>12.59</v>
      </c>
    </row>
    <row r="2839" spans="1:5" ht="14.25">
      <c r="A2839">
        <v>39295</v>
      </c>
      <c r="B2839" t="s">
        <v>20006</v>
      </c>
      <c r="C2839" t="s">
        <v>2017</v>
      </c>
      <c r="D2839" t="s">
        <v>2020</v>
      </c>
      <c r="E2839" s="297">
        <v>17.32</v>
      </c>
    </row>
    <row r="2840" spans="1:5" ht="14.25">
      <c r="A2840">
        <v>39312</v>
      </c>
      <c r="B2840" t="s">
        <v>20007</v>
      </c>
      <c r="C2840" t="s">
        <v>2017</v>
      </c>
      <c r="D2840" t="s">
        <v>2020</v>
      </c>
      <c r="E2840" s="297">
        <v>11.62</v>
      </c>
    </row>
    <row r="2841" spans="1:5" ht="14.25">
      <c r="A2841">
        <v>39313</v>
      </c>
      <c r="B2841" t="s">
        <v>20008</v>
      </c>
      <c r="C2841" t="s">
        <v>2017</v>
      </c>
      <c r="D2841" t="s">
        <v>2020</v>
      </c>
      <c r="E2841" s="297">
        <v>15.61</v>
      </c>
    </row>
    <row r="2842" spans="1:5" ht="14.25">
      <c r="A2842">
        <v>39314</v>
      </c>
      <c r="B2842" t="s">
        <v>20009</v>
      </c>
      <c r="C2842" t="s">
        <v>2017</v>
      </c>
      <c r="D2842" t="s">
        <v>2020</v>
      </c>
      <c r="E2842" s="297">
        <v>22.97</v>
      </c>
    </row>
    <row r="2843" spans="1:5" ht="14.25">
      <c r="A2843">
        <v>39296</v>
      </c>
      <c r="B2843" t="s">
        <v>20010</v>
      </c>
      <c r="C2843" t="s">
        <v>2017</v>
      </c>
      <c r="D2843" t="s">
        <v>2020</v>
      </c>
      <c r="E2843" s="297">
        <v>6.91</v>
      </c>
    </row>
    <row r="2844" spans="1:5" ht="14.25">
      <c r="A2844">
        <v>39297</v>
      </c>
      <c r="B2844" t="s">
        <v>20011</v>
      </c>
      <c r="C2844" t="s">
        <v>2017</v>
      </c>
      <c r="D2844" t="s">
        <v>2020</v>
      </c>
      <c r="E2844" s="297">
        <v>9.3699999999999992</v>
      </c>
    </row>
    <row r="2845" spans="1:5" ht="14.25">
      <c r="A2845">
        <v>39298</v>
      </c>
      <c r="B2845" t="s">
        <v>20012</v>
      </c>
      <c r="C2845" t="s">
        <v>2017</v>
      </c>
      <c r="D2845" t="s">
        <v>2020</v>
      </c>
      <c r="E2845" s="297">
        <v>17.989999999999998</v>
      </c>
    </row>
    <row r="2846" spans="1:5" ht="14.25">
      <c r="A2846">
        <v>39299</v>
      </c>
      <c r="B2846" t="s">
        <v>20013</v>
      </c>
      <c r="C2846" t="s">
        <v>2017</v>
      </c>
      <c r="D2846" t="s">
        <v>2020</v>
      </c>
      <c r="E2846" s="297">
        <v>21.32</v>
      </c>
    </row>
    <row r="2847" spans="1:5" ht="14.25">
      <c r="A2847">
        <v>39308</v>
      </c>
      <c r="B2847" t="s">
        <v>20014</v>
      </c>
      <c r="C2847" t="s">
        <v>2017</v>
      </c>
      <c r="D2847" t="s">
        <v>2020</v>
      </c>
      <c r="E2847" s="297">
        <v>5.76</v>
      </c>
    </row>
    <row r="2848" spans="1:5" ht="14.25">
      <c r="A2848">
        <v>39309</v>
      </c>
      <c r="B2848" t="s">
        <v>20015</v>
      </c>
      <c r="C2848" t="s">
        <v>2017</v>
      </c>
      <c r="D2848" t="s">
        <v>2020</v>
      </c>
      <c r="E2848" s="297">
        <v>6.57</v>
      </c>
    </row>
    <row r="2849" spans="1:5" ht="14.25">
      <c r="A2849">
        <v>39310</v>
      </c>
      <c r="B2849" t="s">
        <v>20016</v>
      </c>
      <c r="C2849" t="s">
        <v>2017</v>
      </c>
      <c r="D2849" t="s">
        <v>2020</v>
      </c>
      <c r="E2849" s="297">
        <v>12.27</v>
      </c>
    </row>
    <row r="2850" spans="1:5" ht="14.25">
      <c r="A2850">
        <v>39311</v>
      </c>
      <c r="B2850" t="s">
        <v>20017</v>
      </c>
      <c r="C2850" t="s">
        <v>2017</v>
      </c>
      <c r="D2850" t="s">
        <v>2020</v>
      </c>
      <c r="E2850" s="297">
        <v>17.37</v>
      </c>
    </row>
    <row r="2851" spans="1:5" ht="14.25">
      <c r="A2851">
        <v>37429</v>
      </c>
      <c r="B2851" t="s">
        <v>15629</v>
      </c>
      <c r="C2851" t="s">
        <v>2017</v>
      </c>
      <c r="D2851" t="s">
        <v>2020</v>
      </c>
      <c r="E2851" s="371">
        <v>2665.96</v>
      </c>
    </row>
    <row r="2852" spans="1:5" ht="14.25">
      <c r="A2852">
        <v>37426</v>
      </c>
      <c r="B2852" t="s">
        <v>15630</v>
      </c>
      <c r="C2852" t="s">
        <v>2017</v>
      </c>
      <c r="D2852" t="s">
        <v>2020</v>
      </c>
      <c r="E2852" s="297">
        <v>25.64</v>
      </c>
    </row>
    <row r="2853" spans="1:5" ht="14.25">
      <c r="A2853">
        <v>37427</v>
      </c>
      <c r="B2853" t="s">
        <v>15631</v>
      </c>
      <c r="C2853" t="s">
        <v>2017</v>
      </c>
      <c r="D2853" t="s">
        <v>2020</v>
      </c>
      <c r="E2853" s="297">
        <v>61.17</v>
      </c>
    </row>
    <row r="2854" spans="1:5" ht="14.25">
      <c r="A2854">
        <v>37424</v>
      </c>
      <c r="B2854" t="s">
        <v>15632</v>
      </c>
      <c r="C2854" t="s">
        <v>2017</v>
      </c>
      <c r="D2854" t="s">
        <v>2020</v>
      </c>
      <c r="E2854" s="297">
        <v>11.78</v>
      </c>
    </row>
    <row r="2855" spans="1:5" ht="14.25">
      <c r="A2855">
        <v>37428</v>
      </c>
      <c r="B2855" t="s">
        <v>15633</v>
      </c>
      <c r="C2855" t="s">
        <v>2017</v>
      </c>
      <c r="D2855" t="s">
        <v>2020</v>
      </c>
      <c r="E2855" s="297">
        <v>210.82</v>
      </c>
    </row>
    <row r="2856" spans="1:5" ht="14.25">
      <c r="A2856">
        <v>37425</v>
      </c>
      <c r="B2856" t="s">
        <v>15634</v>
      </c>
      <c r="C2856" t="s">
        <v>2017</v>
      </c>
      <c r="D2856" t="s">
        <v>2020</v>
      </c>
      <c r="E2856" s="297">
        <v>12.7</v>
      </c>
    </row>
    <row r="2857" spans="1:5" ht="14.25">
      <c r="A2857">
        <v>11519</v>
      </c>
      <c r="B2857" t="s">
        <v>15635</v>
      </c>
      <c r="C2857" t="s">
        <v>2028</v>
      </c>
      <c r="D2857" t="s">
        <v>2018</v>
      </c>
      <c r="E2857" s="297">
        <v>41.93</v>
      </c>
    </row>
    <row r="2858" spans="1:5" ht="14.25">
      <c r="A2858">
        <v>11520</v>
      </c>
      <c r="B2858" t="s">
        <v>15636</v>
      </c>
      <c r="C2858" t="s">
        <v>2028</v>
      </c>
      <c r="D2858" t="s">
        <v>2018</v>
      </c>
      <c r="E2858" s="297">
        <v>19.38</v>
      </c>
    </row>
    <row r="2859" spans="1:5" ht="14.25">
      <c r="A2859">
        <v>11518</v>
      </c>
      <c r="B2859" t="s">
        <v>15637</v>
      </c>
      <c r="C2859" t="s">
        <v>2028</v>
      </c>
      <c r="D2859" t="s">
        <v>2018</v>
      </c>
      <c r="E2859" s="297">
        <v>70.489999999999995</v>
      </c>
    </row>
    <row r="2860" spans="1:5" ht="14.25">
      <c r="A2860">
        <v>38473</v>
      </c>
      <c r="B2860" t="s">
        <v>15638</v>
      </c>
      <c r="C2860" t="s">
        <v>2017</v>
      </c>
      <c r="D2860" t="s">
        <v>2018</v>
      </c>
      <c r="E2860" s="297">
        <v>148.85</v>
      </c>
    </row>
    <row r="2861" spans="1:5" ht="14.25">
      <c r="A2861">
        <v>4244</v>
      </c>
      <c r="B2861" t="s">
        <v>15639</v>
      </c>
      <c r="C2861" t="s">
        <v>2021</v>
      </c>
      <c r="D2861" t="s">
        <v>2018</v>
      </c>
      <c r="E2861" s="297">
        <v>21.93</v>
      </c>
    </row>
    <row r="2862" spans="1:5" ht="14.25">
      <c r="A2862">
        <v>40977</v>
      </c>
      <c r="B2862" t="s">
        <v>15640</v>
      </c>
      <c r="C2862" t="s">
        <v>2027</v>
      </c>
      <c r="D2862" t="s">
        <v>2018</v>
      </c>
      <c r="E2862" s="371">
        <v>3852.96</v>
      </c>
    </row>
    <row r="2863" spans="1:5" ht="14.25">
      <c r="A2863">
        <v>4115</v>
      </c>
      <c r="B2863" t="s">
        <v>15641</v>
      </c>
      <c r="C2863" t="s">
        <v>2023</v>
      </c>
      <c r="D2863" t="s">
        <v>2020</v>
      </c>
      <c r="E2863" s="297">
        <v>25.3</v>
      </c>
    </row>
    <row r="2864" spans="1:5" ht="14.25">
      <c r="A2864">
        <v>4119</v>
      </c>
      <c r="B2864" t="s">
        <v>15642</v>
      </c>
      <c r="C2864" t="s">
        <v>2023</v>
      </c>
      <c r="D2864" t="s">
        <v>2020</v>
      </c>
      <c r="E2864" s="297">
        <v>51.1</v>
      </c>
    </row>
    <row r="2865" spans="1:5" ht="14.25">
      <c r="A2865">
        <v>2794</v>
      </c>
      <c r="B2865" t="s">
        <v>15643</v>
      </c>
      <c r="C2865" t="s">
        <v>2023</v>
      </c>
      <c r="D2865" t="s">
        <v>2020</v>
      </c>
      <c r="E2865" s="297">
        <v>135.55000000000001</v>
      </c>
    </row>
    <row r="2866" spans="1:5" ht="14.25">
      <c r="A2866">
        <v>2788</v>
      </c>
      <c r="B2866" t="s">
        <v>15644</v>
      </c>
      <c r="C2866" t="s">
        <v>2023</v>
      </c>
      <c r="D2866" t="s">
        <v>2020</v>
      </c>
      <c r="E2866" s="297">
        <v>197.47</v>
      </c>
    </row>
    <row r="2867" spans="1:5" ht="14.25">
      <c r="A2867">
        <v>4006</v>
      </c>
      <c r="B2867" t="s">
        <v>15645</v>
      </c>
      <c r="C2867" t="s">
        <v>2026</v>
      </c>
      <c r="D2867" t="s">
        <v>2018</v>
      </c>
      <c r="E2867" s="371">
        <v>1805.36</v>
      </c>
    </row>
    <row r="2868" spans="1:5" ht="14.25">
      <c r="A2868">
        <v>36151</v>
      </c>
      <c r="B2868" t="s">
        <v>15646</v>
      </c>
      <c r="C2868" t="s">
        <v>2017</v>
      </c>
      <c r="D2868" t="s">
        <v>2018</v>
      </c>
      <c r="E2868" s="297">
        <v>30.28</v>
      </c>
    </row>
    <row r="2869" spans="1:5" ht="14.25">
      <c r="A2869">
        <v>37457</v>
      </c>
      <c r="B2869" t="s">
        <v>15647</v>
      </c>
      <c r="C2869" t="s">
        <v>2023</v>
      </c>
      <c r="D2869" t="s">
        <v>2018</v>
      </c>
      <c r="E2869" s="297">
        <v>4.2</v>
      </c>
    </row>
    <row r="2870" spans="1:5" ht="14.25">
      <c r="A2870">
        <v>37456</v>
      </c>
      <c r="B2870" t="s">
        <v>15648</v>
      </c>
      <c r="C2870" t="s">
        <v>2023</v>
      </c>
      <c r="D2870" t="s">
        <v>2018</v>
      </c>
      <c r="E2870" s="297">
        <v>2.2200000000000002</v>
      </c>
    </row>
    <row r="2871" spans="1:5" ht="14.25">
      <c r="A2871">
        <v>37461</v>
      </c>
      <c r="B2871" t="s">
        <v>15649</v>
      </c>
      <c r="C2871" t="s">
        <v>2023</v>
      </c>
      <c r="D2871" t="s">
        <v>2018</v>
      </c>
      <c r="E2871" s="297">
        <v>15.61</v>
      </c>
    </row>
    <row r="2872" spans="1:5" ht="14.25">
      <c r="A2872">
        <v>37460</v>
      </c>
      <c r="B2872" t="s">
        <v>15650</v>
      </c>
      <c r="C2872" t="s">
        <v>2023</v>
      </c>
      <c r="D2872" t="s">
        <v>2018</v>
      </c>
      <c r="E2872" s="297">
        <v>21.32</v>
      </c>
    </row>
    <row r="2873" spans="1:5" ht="14.25">
      <c r="A2873">
        <v>37458</v>
      </c>
      <c r="B2873" t="s">
        <v>15651</v>
      </c>
      <c r="C2873" t="s">
        <v>2023</v>
      </c>
      <c r="D2873" t="s">
        <v>2022</v>
      </c>
      <c r="E2873" s="297">
        <v>6.25</v>
      </c>
    </row>
    <row r="2874" spans="1:5" ht="14.25">
      <c r="A2874">
        <v>37454</v>
      </c>
      <c r="B2874" t="s">
        <v>15652</v>
      </c>
      <c r="C2874" t="s">
        <v>2023</v>
      </c>
      <c r="D2874" t="s">
        <v>2018</v>
      </c>
      <c r="E2874" s="297">
        <v>1.64</v>
      </c>
    </row>
    <row r="2875" spans="1:5" ht="14.25">
      <c r="A2875">
        <v>37455</v>
      </c>
      <c r="B2875" t="s">
        <v>15653</v>
      </c>
      <c r="C2875" t="s">
        <v>2023</v>
      </c>
      <c r="D2875" t="s">
        <v>2018</v>
      </c>
      <c r="E2875" s="297">
        <v>2.76</v>
      </c>
    </row>
    <row r="2876" spans="1:5" ht="14.25">
      <c r="A2876">
        <v>37459</v>
      </c>
      <c r="B2876" t="s">
        <v>15654</v>
      </c>
      <c r="C2876" t="s">
        <v>2023</v>
      </c>
      <c r="D2876" t="s">
        <v>2018</v>
      </c>
      <c r="E2876" s="297">
        <v>8.77</v>
      </c>
    </row>
    <row r="2877" spans="1:5" ht="14.25">
      <c r="A2877">
        <v>21029</v>
      </c>
      <c r="B2877" t="s">
        <v>15655</v>
      </c>
      <c r="C2877" t="s">
        <v>2017</v>
      </c>
      <c r="D2877" t="s">
        <v>2022</v>
      </c>
      <c r="E2877" s="297">
        <v>382.13</v>
      </c>
    </row>
    <row r="2878" spans="1:5" ht="14.25">
      <c r="A2878">
        <v>21030</v>
      </c>
      <c r="B2878" t="s">
        <v>15656</v>
      </c>
      <c r="C2878" t="s">
        <v>2017</v>
      </c>
      <c r="D2878" t="s">
        <v>2018</v>
      </c>
      <c r="E2878" s="297">
        <v>471.04</v>
      </c>
    </row>
    <row r="2879" spans="1:5" ht="14.25">
      <c r="A2879">
        <v>21031</v>
      </c>
      <c r="B2879" t="s">
        <v>15657</v>
      </c>
      <c r="C2879" t="s">
        <v>2017</v>
      </c>
      <c r="D2879" t="s">
        <v>2018</v>
      </c>
      <c r="E2879" s="297">
        <v>586.42999999999995</v>
      </c>
    </row>
    <row r="2880" spans="1:5" ht="14.25">
      <c r="A2880">
        <v>21032</v>
      </c>
      <c r="B2880" t="s">
        <v>15658</v>
      </c>
      <c r="C2880" t="s">
        <v>2017</v>
      </c>
      <c r="D2880" t="s">
        <v>2018</v>
      </c>
      <c r="E2880" s="297">
        <v>626.16</v>
      </c>
    </row>
    <row r="2881" spans="1:5" ht="14.25">
      <c r="A2881">
        <v>37527</v>
      </c>
      <c r="B2881" t="s">
        <v>15659</v>
      </c>
      <c r="C2881" t="s">
        <v>2017</v>
      </c>
      <c r="D2881" t="s">
        <v>2018</v>
      </c>
      <c r="E2881" s="297">
        <v>565.62</v>
      </c>
    </row>
    <row r="2882" spans="1:5" ht="14.25">
      <c r="A2882">
        <v>37528</v>
      </c>
      <c r="B2882" t="s">
        <v>15660</v>
      </c>
      <c r="C2882" t="s">
        <v>2017</v>
      </c>
      <c r="D2882" t="s">
        <v>2018</v>
      </c>
      <c r="E2882" s="297">
        <v>674.4</v>
      </c>
    </row>
    <row r="2883" spans="1:5" ht="14.25">
      <c r="A2883">
        <v>37529</v>
      </c>
      <c r="B2883" t="s">
        <v>15661</v>
      </c>
      <c r="C2883" t="s">
        <v>2017</v>
      </c>
      <c r="D2883" t="s">
        <v>2018</v>
      </c>
      <c r="E2883" s="297">
        <v>681.02</v>
      </c>
    </row>
    <row r="2884" spans="1:5" ht="14.25">
      <c r="A2884">
        <v>37530</v>
      </c>
      <c r="B2884" t="s">
        <v>15662</v>
      </c>
      <c r="C2884" t="s">
        <v>2017</v>
      </c>
      <c r="D2884" t="s">
        <v>2018</v>
      </c>
      <c r="E2884" s="297">
        <v>889.11</v>
      </c>
    </row>
    <row r="2885" spans="1:5" ht="14.25">
      <c r="A2885">
        <v>21034</v>
      </c>
      <c r="B2885" t="s">
        <v>15663</v>
      </c>
      <c r="C2885" t="s">
        <v>2017</v>
      </c>
      <c r="D2885" t="s">
        <v>2018</v>
      </c>
      <c r="E2885" s="297">
        <v>758.58</v>
      </c>
    </row>
    <row r="2886" spans="1:5" ht="14.25">
      <c r="A2886">
        <v>37531</v>
      </c>
      <c r="B2886" t="s">
        <v>15664</v>
      </c>
      <c r="C2886" t="s">
        <v>2017</v>
      </c>
      <c r="D2886" t="s">
        <v>2018</v>
      </c>
      <c r="E2886" s="297">
        <v>955.32</v>
      </c>
    </row>
    <row r="2887" spans="1:5" ht="14.25">
      <c r="A2887">
        <v>21036</v>
      </c>
      <c r="B2887" t="s">
        <v>15665</v>
      </c>
      <c r="C2887" t="s">
        <v>2017</v>
      </c>
      <c r="D2887" t="s">
        <v>2018</v>
      </c>
      <c r="E2887" s="371">
        <v>1161.52</v>
      </c>
    </row>
    <row r="2888" spans="1:5" ht="14.25">
      <c r="A2888">
        <v>21037</v>
      </c>
      <c r="B2888" t="s">
        <v>15666</v>
      </c>
      <c r="C2888" t="s">
        <v>2017</v>
      </c>
      <c r="D2888" t="s">
        <v>2018</v>
      </c>
      <c r="E2888" s="371">
        <v>1324.21</v>
      </c>
    </row>
    <row r="2889" spans="1:5" ht="14.25">
      <c r="A2889">
        <v>20185</v>
      </c>
      <c r="B2889" t="s">
        <v>15667</v>
      </c>
      <c r="C2889" t="s">
        <v>2023</v>
      </c>
      <c r="D2889" t="s">
        <v>2018</v>
      </c>
      <c r="E2889" s="297">
        <v>25.39</v>
      </c>
    </row>
    <row r="2890" spans="1:5" ht="14.25">
      <c r="A2890">
        <v>20260</v>
      </c>
      <c r="B2890" t="s">
        <v>15668</v>
      </c>
      <c r="C2890" t="s">
        <v>2017</v>
      </c>
      <c r="D2890" t="s">
        <v>2018</v>
      </c>
      <c r="E2890" s="297">
        <v>20.41</v>
      </c>
    </row>
    <row r="2891" spans="1:5" ht="14.25">
      <c r="A2891">
        <v>37523</v>
      </c>
      <c r="B2891" t="s">
        <v>15669</v>
      </c>
      <c r="C2891" t="s">
        <v>2017</v>
      </c>
      <c r="D2891" t="s">
        <v>2020</v>
      </c>
      <c r="E2891" s="371">
        <v>579269.27</v>
      </c>
    </row>
    <row r="2892" spans="1:5" ht="14.25">
      <c r="A2892">
        <v>37515</v>
      </c>
      <c r="B2892" t="s">
        <v>15670</v>
      </c>
      <c r="C2892" t="s">
        <v>2017</v>
      </c>
      <c r="D2892" t="s">
        <v>2020</v>
      </c>
      <c r="E2892" s="371">
        <v>515000</v>
      </c>
    </row>
    <row r="2893" spans="1:5" ht="14.25">
      <c r="A2893">
        <v>12899</v>
      </c>
      <c r="B2893" t="s">
        <v>15671</v>
      </c>
      <c r="C2893" t="s">
        <v>2017</v>
      </c>
      <c r="D2893" t="s">
        <v>2020</v>
      </c>
      <c r="E2893" s="297">
        <v>114.55</v>
      </c>
    </row>
    <row r="2894" spans="1:5" ht="14.25">
      <c r="A2894">
        <v>12898</v>
      </c>
      <c r="B2894" t="s">
        <v>15672</v>
      </c>
      <c r="C2894" t="s">
        <v>2017</v>
      </c>
      <c r="D2894" t="s">
        <v>2020</v>
      </c>
      <c r="E2894" s="297">
        <v>181.71</v>
      </c>
    </row>
    <row r="2895" spans="1:5" ht="14.25">
      <c r="A2895">
        <v>39699</v>
      </c>
      <c r="B2895" t="s">
        <v>20018</v>
      </c>
      <c r="C2895" t="s">
        <v>2019</v>
      </c>
      <c r="D2895" t="s">
        <v>2018</v>
      </c>
      <c r="E2895" s="297">
        <v>17.2</v>
      </c>
    </row>
    <row r="2896" spans="1:5" ht="14.25">
      <c r="A2896">
        <v>42528</v>
      </c>
      <c r="B2896" t="s">
        <v>15673</v>
      </c>
      <c r="C2896" t="s">
        <v>2019</v>
      </c>
      <c r="D2896" t="s">
        <v>2018</v>
      </c>
      <c r="E2896" s="297">
        <v>6.8</v>
      </c>
    </row>
    <row r="2897" spans="1:5" ht="14.25">
      <c r="A2897">
        <v>39696</v>
      </c>
      <c r="B2897" t="s">
        <v>15674</v>
      </c>
      <c r="C2897" t="s">
        <v>2019</v>
      </c>
      <c r="D2897" t="s">
        <v>2022</v>
      </c>
      <c r="E2897" s="297">
        <v>4.78</v>
      </c>
    </row>
    <row r="2898" spans="1:5" ht="14.25">
      <c r="A2898">
        <v>39700</v>
      </c>
      <c r="B2898" t="s">
        <v>15675</v>
      </c>
      <c r="C2898" t="s">
        <v>2019</v>
      </c>
      <c r="D2898" t="s">
        <v>2018</v>
      </c>
      <c r="E2898" s="297">
        <v>32.159999999999997</v>
      </c>
    </row>
    <row r="2899" spans="1:5" ht="14.25">
      <c r="A2899">
        <v>11621</v>
      </c>
      <c r="B2899" t="s">
        <v>15676</v>
      </c>
      <c r="C2899" t="s">
        <v>2019</v>
      </c>
      <c r="D2899" t="s">
        <v>2018</v>
      </c>
      <c r="E2899" s="297">
        <v>64</v>
      </c>
    </row>
    <row r="2900" spans="1:5" ht="14.25">
      <c r="A2900">
        <v>4014</v>
      </c>
      <c r="B2900" t="s">
        <v>15677</v>
      </c>
      <c r="C2900" t="s">
        <v>2019</v>
      </c>
      <c r="D2900" t="s">
        <v>2018</v>
      </c>
      <c r="E2900" s="297">
        <v>66.209999999999994</v>
      </c>
    </row>
    <row r="2901" spans="1:5" ht="14.25">
      <c r="A2901">
        <v>4015</v>
      </c>
      <c r="B2901" t="s">
        <v>15678</v>
      </c>
      <c r="C2901" t="s">
        <v>2019</v>
      </c>
      <c r="D2901" t="s">
        <v>2018</v>
      </c>
      <c r="E2901" s="297">
        <v>81.31</v>
      </c>
    </row>
    <row r="2902" spans="1:5" ht="14.25">
      <c r="A2902">
        <v>4017</v>
      </c>
      <c r="B2902" t="s">
        <v>15679</v>
      </c>
      <c r="C2902" t="s">
        <v>2019</v>
      </c>
      <c r="D2902" t="s">
        <v>2018</v>
      </c>
      <c r="E2902" s="297">
        <v>118.31</v>
      </c>
    </row>
    <row r="2903" spans="1:5" ht="14.25">
      <c r="A2903">
        <v>4016</v>
      </c>
      <c r="B2903" t="s">
        <v>15680</v>
      </c>
      <c r="C2903" t="s">
        <v>2019</v>
      </c>
      <c r="D2903" t="s">
        <v>2022</v>
      </c>
      <c r="E2903" s="297">
        <v>46.73</v>
      </c>
    </row>
    <row r="2904" spans="1:5" ht="14.25">
      <c r="A2904">
        <v>38544</v>
      </c>
      <c r="B2904" t="s">
        <v>15681</v>
      </c>
      <c r="C2904" t="s">
        <v>2019</v>
      </c>
      <c r="D2904" t="s">
        <v>2018</v>
      </c>
      <c r="E2904" s="297">
        <v>11.99</v>
      </c>
    </row>
    <row r="2905" spans="1:5" ht="14.25">
      <c r="A2905">
        <v>38545</v>
      </c>
      <c r="B2905" t="s">
        <v>15682</v>
      </c>
      <c r="C2905" t="s">
        <v>2019</v>
      </c>
      <c r="D2905" t="s">
        <v>2018</v>
      </c>
      <c r="E2905" s="297">
        <v>7.71</v>
      </c>
    </row>
    <row r="2906" spans="1:5" ht="14.25">
      <c r="A2906">
        <v>42527</v>
      </c>
      <c r="B2906" t="s">
        <v>15683</v>
      </c>
      <c r="C2906" t="s">
        <v>2019</v>
      </c>
      <c r="D2906" t="s">
        <v>2018</v>
      </c>
      <c r="E2906" s="297">
        <v>17.96</v>
      </c>
    </row>
    <row r="2907" spans="1:5" ht="14.25">
      <c r="A2907">
        <v>39323</v>
      </c>
      <c r="B2907" t="s">
        <v>15684</v>
      </c>
      <c r="C2907" t="s">
        <v>2019</v>
      </c>
      <c r="D2907" t="s">
        <v>2018</v>
      </c>
      <c r="E2907" s="297">
        <v>29.4</v>
      </c>
    </row>
    <row r="2908" spans="1:5" ht="14.25">
      <c r="A2908">
        <v>626</v>
      </c>
      <c r="B2908" t="s">
        <v>15685</v>
      </c>
      <c r="C2908" t="s">
        <v>2024</v>
      </c>
      <c r="D2908" t="s">
        <v>2022</v>
      </c>
      <c r="E2908" s="297">
        <v>15.71</v>
      </c>
    </row>
    <row r="2909" spans="1:5" ht="14.25">
      <c r="A2909">
        <v>44504</v>
      </c>
      <c r="B2909" t="s">
        <v>15686</v>
      </c>
      <c r="C2909" t="s">
        <v>2019</v>
      </c>
      <c r="D2909" t="s">
        <v>2020</v>
      </c>
      <c r="E2909" s="297">
        <v>13.45</v>
      </c>
    </row>
    <row r="2910" spans="1:5" ht="14.25">
      <c r="A2910">
        <v>44505</v>
      </c>
      <c r="B2910" t="s">
        <v>15687</v>
      </c>
      <c r="C2910" t="s">
        <v>2019</v>
      </c>
      <c r="D2910" t="s">
        <v>2020</v>
      </c>
      <c r="E2910" s="297">
        <v>20.3</v>
      </c>
    </row>
    <row r="2911" spans="1:5" ht="14.25">
      <c r="A2911">
        <v>44506</v>
      </c>
      <c r="B2911" t="s">
        <v>15688</v>
      </c>
      <c r="C2911" t="s">
        <v>2019</v>
      </c>
      <c r="D2911" t="s">
        <v>2020</v>
      </c>
      <c r="E2911" s="297">
        <v>21.55</v>
      </c>
    </row>
    <row r="2912" spans="1:5" ht="14.25">
      <c r="A2912">
        <v>44507</v>
      </c>
      <c r="B2912" t="s">
        <v>15689</v>
      </c>
      <c r="C2912" t="s">
        <v>2019</v>
      </c>
      <c r="D2912" t="s">
        <v>2020</v>
      </c>
      <c r="E2912" s="297">
        <v>26.94</v>
      </c>
    </row>
    <row r="2913" spans="1:5" ht="14.25">
      <c r="A2913">
        <v>44508</v>
      </c>
      <c r="B2913" t="s">
        <v>15690</v>
      </c>
      <c r="C2913" t="s">
        <v>2019</v>
      </c>
      <c r="D2913" t="s">
        <v>2020</v>
      </c>
      <c r="E2913" s="297">
        <v>40.39</v>
      </c>
    </row>
    <row r="2914" spans="1:5" ht="14.25">
      <c r="A2914">
        <v>44509</v>
      </c>
      <c r="B2914" t="s">
        <v>15691</v>
      </c>
      <c r="C2914" t="s">
        <v>2019</v>
      </c>
      <c r="D2914" t="s">
        <v>2020</v>
      </c>
      <c r="E2914" s="297">
        <v>54.11</v>
      </c>
    </row>
    <row r="2915" spans="1:5" ht="14.25">
      <c r="A2915">
        <v>44510</v>
      </c>
      <c r="B2915" t="s">
        <v>15692</v>
      </c>
      <c r="C2915" t="s">
        <v>2019</v>
      </c>
      <c r="D2915" t="s">
        <v>2020</v>
      </c>
      <c r="E2915" s="297">
        <v>67.19</v>
      </c>
    </row>
    <row r="2916" spans="1:5" ht="14.25">
      <c r="A2916">
        <v>44512</v>
      </c>
      <c r="B2916" t="s">
        <v>15693</v>
      </c>
      <c r="C2916" t="s">
        <v>2019</v>
      </c>
      <c r="D2916" t="s">
        <v>2020</v>
      </c>
      <c r="E2916" s="297">
        <v>14.99</v>
      </c>
    </row>
    <row r="2917" spans="1:5" ht="14.25">
      <c r="A2917">
        <v>44513</v>
      </c>
      <c r="B2917" t="s">
        <v>15694</v>
      </c>
      <c r="C2917" t="s">
        <v>2019</v>
      </c>
      <c r="D2917" t="s">
        <v>2020</v>
      </c>
      <c r="E2917" s="297">
        <v>21.17</v>
      </c>
    </row>
    <row r="2918" spans="1:5" ht="14.25">
      <c r="A2918">
        <v>44514</v>
      </c>
      <c r="B2918" t="s">
        <v>15695</v>
      </c>
      <c r="C2918" t="s">
        <v>2019</v>
      </c>
      <c r="D2918" t="s">
        <v>2020</v>
      </c>
      <c r="E2918" s="297">
        <v>23.99</v>
      </c>
    </row>
    <row r="2919" spans="1:5" ht="14.25">
      <c r="A2919">
        <v>44515</v>
      </c>
      <c r="B2919" t="s">
        <v>15696</v>
      </c>
      <c r="C2919" t="s">
        <v>2019</v>
      </c>
      <c r="D2919" t="s">
        <v>2020</v>
      </c>
      <c r="E2919" s="297">
        <v>29.47</v>
      </c>
    </row>
    <row r="2920" spans="1:5" ht="14.25">
      <c r="A2920">
        <v>44511</v>
      </c>
      <c r="B2920" t="s">
        <v>15697</v>
      </c>
      <c r="C2920" t="s">
        <v>2019</v>
      </c>
      <c r="D2920" t="s">
        <v>2020</v>
      </c>
      <c r="E2920" s="297">
        <v>43.62</v>
      </c>
    </row>
    <row r="2921" spans="1:5" ht="14.25">
      <c r="A2921">
        <v>44516</v>
      </c>
      <c r="B2921" t="s">
        <v>15698</v>
      </c>
      <c r="C2921" t="s">
        <v>2019</v>
      </c>
      <c r="D2921" t="s">
        <v>2020</v>
      </c>
      <c r="E2921" s="297">
        <v>58.95</v>
      </c>
    </row>
    <row r="2922" spans="1:5" ht="14.25">
      <c r="A2922">
        <v>44517</v>
      </c>
      <c r="B2922" t="s">
        <v>15699</v>
      </c>
      <c r="C2922" t="s">
        <v>2019</v>
      </c>
      <c r="D2922" t="s">
        <v>2020</v>
      </c>
      <c r="E2922" s="297">
        <v>73.52</v>
      </c>
    </row>
    <row r="2923" spans="1:5" ht="14.25">
      <c r="A2923">
        <v>11479</v>
      </c>
      <c r="B2923" t="s">
        <v>15700</v>
      </c>
      <c r="C2923" t="s">
        <v>2017</v>
      </c>
      <c r="D2923" t="s">
        <v>2018</v>
      </c>
      <c r="E2923" s="297">
        <v>29.44</v>
      </c>
    </row>
    <row r="2924" spans="1:5" ht="14.25">
      <c r="A2924">
        <v>11481</v>
      </c>
      <c r="B2924" t="s">
        <v>15701</v>
      </c>
      <c r="C2924" t="s">
        <v>2017</v>
      </c>
      <c r="D2924" t="s">
        <v>2018</v>
      </c>
      <c r="E2924" s="297">
        <v>26.63</v>
      </c>
    </row>
    <row r="2925" spans="1:5" ht="14.25">
      <c r="A2925">
        <v>43609</v>
      </c>
      <c r="B2925" t="s">
        <v>15702</v>
      </c>
      <c r="C2925" t="s">
        <v>2017</v>
      </c>
      <c r="D2925" t="s">
        <v>2018</v>
      </c>
      <c r="E2925" s="297">
        <v>26.63</v>
      </c>
    </row>
    <row r="2926" spans="1:5" ht="14.25">
      <c r="A2926">
        <v>11478</v>
      </c>
      <c r="B2926" t="s">
        <v>15703</v>
      </c>
      <c r="C2926" t="s">
        <v>2017</v>
      </c>
      <c r="D2926" t="s">
        <v>2018</v>
      </c>
      <c r="E2926" s="297">
        <v>50.52</v>
      </c>
    </row>
    <row r="2927" spans="1:5" ht="14.25">
      <c r="A2927">
        <v>43608</v>
      </c>
      <c r="B2927" t="s">
        <v>15704</v>
      </c>
      <c r="C2927" t="s">
        <v>2017</v>
      </c>
      <c r="D2927" t="s">
        <v>2018</v>
      </c>
      <c r="E2927" s="297">
        <v>38.549999999999997</v>
      </c>
    </row>
    <row r="2928" spans="1:5" ht="14.25">
      <c r="A2928">
        <v>11476</v>
      </c>
      <c r="B2928" t="s">
        <v>15705</v>
      </c>
      <c r="C2928" t="s">
        <v>2017</v>
      </c>
      <c r="D2928" t="s">
        <v>2018</v>
      </c>
      <c r="E2928" s="297">
        <v>38.549999999999997</v>
      </c>
    </row>
    <row r="2929" spans="1:5" ht="14.25">
      <c r="A2929">
        <v>40637</v>
      </c>
      <c r="B2929" t="s">
        <v>15706</v>
      </c>
      <c r="C2929" t="s">
        <v>2017</v>
      </c>
      <c r="D2929" t="s">
        <v>2020</v>
      </c>
      <c r="E2929" s="371">
        <v>793072.01</v>
      </c>
    </row>
    <row r="2930" spans="1:5" ht="14.25">
      <c r="A2930">
        <v>13836</v>
      </c>
      <c r="B2930" t="s">
        <v>15707</v>
      </c>
      <c r="C2930" t="s">
        <v>2017</v>
      </c>
      <c r="D2930" t="s">
        <v>2020</v>
      </c>
      <c r="E2930" s="371">
        <v>67315.72</v>
      </c>
    </row>
    <row r="2931" spans="1:5" ht="14.25">
      <c r="A2931">
        <v>14534</v>
      </c>
      <c r="B2931" t="s">
        <v>15708</v>
      </c>
      <c r="C2931" t="s">
        <v>2017</v>
      </c>
      <c r="D2931" t="s">
        <v>2020</v>
      </c>
      <c r="E2931" s="371">
        <v>28180.14</v>
      </c>
    </row>
    <row r="2932" spans="1:5" ht="14.25">
      <c r="A2932">
        <v>14619</v>
      </c>
      <c r="B2932" t="s">
        <v>15709</v>
      </c>
      <c r="C2932" t="s">
        <v>2017</v>
      </c>
      <c r="D2932" t="s">
        <v>2020</v>
      </c>
      <c r="E2932" s="371">
        <v>14536.81</v>
      </c>
    </row>
    <row r="2933" spans="1:5" ht="14.25">
      <c r="A2933">
        <v>14535</v>
      </c>
      <c r="B2933" t="s">
        <v>15710</v>
      </c>
      <c r="C2933" t="s">
        <v>2017</v>
      </c>
      <c r="D2933" t="s">
        <v>2020</v>
      </c>
      <c r="E2933" s="371">
        <v>279690.59000000003</v>
      </c>
    </row>
    <row r="2934" spans="1:5" ht="14.25">
      <c r="A2934">
        <v>39813</v>
      </c>
      <c r="B2934" t="s">
        <v>20019</v>
      </c>
      <c r="C2934" t="s">
        <v>2017</v>
      </c>
      <c r="D2934" t="s">
        <v>2020</v>
      </c>
      <c r="E2934" s="371">
        <v>36836.910000000003</v>
      </c>
    </row>
    <row r="2935" spans="1:5" ht="14.25">
      <c r="A2935">
        <v>40403</v>
      </c>
      <c r="B2935" t="s">
        <v>15711</v>
      </c>
      <c r="C2935" t="s">
        <v>2017</v>
      </c>
      <c r="D2935" t="s">
        <v>2020</v>
      </c>
      <c r="E2935" s="297">
        <v>436.8</v>
      </c>
    </row>
    <row r="2936" spans="1:5" ht="14.25">
      <c r="A2936">
        <v>12868</v>
      </c>
      <c r="B2936" t="s">
        <v>15712</v>
      </c>
      <c r="C2936" t="s">
        <v>2021</v>
      </c>
      <c r="D2936" t="s">
        <v>2018</v>
      </c>
      <c r="E2936" s="297">
        <v>22.02</v>
      </c>
    </row>
    <row r="2937" spans="1:5" ht="14.25">
      <c r="A2937">
        <v>40916</v>
      </c>
      <c r="B2937" t="s">
        <v>15713</v>
      </c>
      <c r="C2937" t="s">
        <v>2027</v>
      </c>
      <c r="D2937" t="s">
        <v>2018</v>
      </c>
      <c r="E2937" s="371">
        <v>3866.7</v>
      </c>
    </row>
    <row r="2938" spans="1:5" ht="14.25">
      <c r="A2938">
        <v>4755</v>
      </c>
      <c r="B2938" t="s">
        <v>15714</v>
      </c>
      <c r="C2938" t="s">
        <v>2021</v>
      </c>
      <c r="D2938" t="s">
        <v>2018</v>
      </c>
      <c r="E2938" s="297">
        <v>20.29</v>
      </c>
    </row>
    <row r="2939" spans="1:5" ht="14.25">
      <c r="A2939">
        <v>41067</v>
      </c>
      <c r="B2939" t="s">
        <v>15715</v>
      </c>
      <c r="C2939" t="s">
        <v>2027</v>
      </c>
      <c r="D2939" t="s">
        <v>2018</v>
      </c>
      <c r="E2939" s="371">
        <v>3561.53</v>
      </c>
    </row>
    <row r="2940" spans="1:5" ht="14.25">
      <c r="A2940">
        <v>38463</v>
      </c>
      <c r="B2940" t="s">
        <v>15716</v>
      </c>
      <c r="C2940" t="s">
        <v>2017</v>
      </c>
      <c r="D2940" t="s">
        <v>2018</v>
      </c>
      <c r="E2940" s="297">
        <v>36.159999999999997</v>
      </c>
    </row>
    <row r="2941" spans="1:5" ht="14.25">
      <c r="A2941">
        <v>40703</v>
      </c>
      <c r="B2941" t="s">
        <v>15717</v>
      </c>
      <c r="C2941" t="s">
        <v>2017</v>
      </c>
      <c r="D2941" t="s">
        <v>2020</v>
      </c>
      <c r="E2941" s="371">
        <v>10172.35</v>
      </c>
    </row>
    <row r="2942" spans="1:5" ht="14.25">
      <c r="A2942">
        <v>14531</v>
      </c>
      <c r="B2942" t="s">
        <v>15718</v>
      </c>
      <c r="C2942" t="s">
        <v>2017</v>
      </c>
      <c r="D2942" t="s">
        <v>2020</v>
      </c>
      <c r="E2942" s="371">
        <v>18965.09</v>
      </c>
    </row>
    <row r="2943" spans="1:5" ht="14.25">
      <c r="A2943">
        <v>36533</v>
      </c>
      <c r="B2943" t="s">
        <v>15719</v>
      </c>
      <c r="C2943" t="s">
        <v>2017</v>
      </c>
      <c r="D2943" t="s">
        <v>2020</v>
      </c>
      <c r="E2943" s="371">
        <v>21823.97</v>
      </c>
    </row>
    <row r="2944" spans="1:5" ht="14.25">
      <c r="A2944">
        <v>11616</v>
      </c>
      <c r="B2944" t="s">
        <v>15720</v>
      </c>
      <c r="C2944" t="s">
        <v>2017</v>
      </c>
      <c r="D2944" t="s">
        <v>2020</v>
      </c>
      <c r="E2944" s="371">
        <v>20612.419999999998</v>
      </c>
    </row>
    <row r="2945" spans="1:5" ht="14.25">
      <c r="A2945">
        <v>41898</v>
      </c>
      <c r="B2945" t="s">
        <v>15721</v>
      </c>
      <c r="C2945" t="s">
        <v>2017</v>
      </c>
      <c r="D2945" t="s">
        <v>2020</v>
      </c>
      <c r="E2945" s="371">
        <v>23191.78</v>
      </c>
    </row>
    <row r="2946" spans="1:5" ht="14.25">
      <c r="A2946">
        <v>13447</v>
      </c>
      <c r="B2946" t="s">
        <v>15722</v>
      </c>
      <c r="C2946" t="s">
        <v>2017</v>
      </c>
      <c r="D2946" t="s">
        <v>2020</v>
      </c>
      <c r="E2946" s="371">
        <v>42674.46</v>
      </c>
    </row>
    <row r="2947" spans="1:5" ht="14.25">
      <c r="A2947">
        <v>14529</v>
      </c>
      <c r="B2947" t="s">
        <v>15723</v>
      </c>
      <c r="C2947" t="s">
        <v>2017</v>
      </c>
      <c r="D2947" t="s">
        <v>2020</v>
      </c>
      <c r="E2947" s="371">
        <v>23866.74</v>
      </c>
    </row>
    <row r="2948" spans="1:5" ht="14.25">
      <c r="A2948">
        <v>10747</v>
      </c>
      <c r="B2948" t="s">
        <v>15724</v>
      </c>
      <c r="C2948" t="s">
        <v>2017</v>
      </c>
      <c r="D2948" t="s">
        <v>2020</v>
      </c>
      <c r="E2948" s="371">
        <v>23416.92</v>
      </c>
    </row>
    <row r="2949" spans="1:5" ht="14.25">
      <c r="A2949">
        <v>36141</v>
      </c>
      <c r="B2949" t="s">
        <v>15725</v>
      </c>
      <c r="C2949" t="s">
        <v>2017</v>
      </c>
      <c r="D2949" t="s">
        <v>2018</v>
      </c>
      <c r="E2949" s="297">
        <v>40.869999999999997</v>
      </c>
    </row>
    <row r="2950" spans="1:5" ht="14.25">
      <c r="A2950">
        <v>43651</v>
      </c>
      <c r="B2950" t="s">
        <v>15726</v>
      </c>
      <c r="C2950" t="s">
        <v>2024</v>
      </c>
      <c r="D2950" t="s">
        <v>2018</v>
      </c>
      <c r="E2950" s="297">
        <v>8.8699999999999992</v>
      </c>
    </row>
    <row r="2951" spans="1:5" ht="14.25">
      <c r="A2951">
        <v>43626</v>
      </c>
      <c r="B2951" t="s">
        <v>15727</v>
      </c>
      <c r="C2951" t="s">
        <v>2024</v>
      </c>
      <c r="D2951" t="s">
        <v>2022</v>
      </c>
      <c r="E2951" s="297">
        <v>4.93</v>
      </c>
    </row>
    <row r="2952" spans="1:5" ht="14.25">
      <c r="A2952">
        <v>39434</v>
      </c>
      <c r="B2952" t="s">
        <v>15728</v>
      </c>
      <c r="C2952" t="s">
        <v>2024</v>
      </c>
      <c r="D2952" t="s">
        <v>2018</v>
      </c>
      <c r="E2952" s="297">
        <v>3.72</v>
      </c>
    </row>
    <row r="2953" spans="1:5" ht="14.25">
      <c r="A2953">
        <v>39433</v>
      </c>
      <c r="B2953" t="s">
        <v>15729</v>
      </c>
      <c r="C2953" t="s">
        <v>2024</v>
      </c>
      <c r="D2953" t="s">
        <v>2018</v>
      </c>
      <c r="E2953" s="297">
        <v>2.96</v>
      </c>
    </row>
    <row r="2954" spans="1:5" ht="14.25">
      <c r="A2954">
        <v>4049</v>
      </c>
      <c r="B2954" t="s">
        <v>15730</v>
      </c>
      <c r="C2954" t="s">
        <v>2025</v>
      </c>
      <c r="D2954" t="s">
        <v>2018</v>
      </c>
      <c r="E2954" s="297">
        <v>98.95</v>
      </c>
    </row>
    <row r="2955" spans="1:5" ht="14.25">
      <c r="A2955">
        <v>38120</v>
      </c>
      <c r="B2955" t="s">
        <v>15731</v>
      </c>
      <c r="C2955" t="s">
        <v>2024</v>
      </c>
      <c r="D2955" t="s">
        <v>2018</v>
      </c>
      <c r="E2955" s="297">
        <v>111.8</v>
      </c>
    </row>
    <row r="2956" spans="1:5" ht="14.25">
      <c r="A2956">
        <v>43652</v>
      </c>
      <c r="B2956" t="s">
        <v>15732</v>
      </c>
      <c r="C2956" t="s">
        <v>2024</v>
      </c>
      <c r="D2956" t="s">
        <v>2018</v>
      </c>
      <c r="E2956" s="297">
        <v>19.87</v>
      </c>
    </row>
    <row r="2957" spans="1:5" ht="14.25">
      <c r="A2957">
        <v>10498</v>
      </c>
      <c r="B2957" t="s">
        <v>15733</v>
      </c>
      <c r="C2957" t="s">
        <v>2024</v>
      </c>
      <c r="D2957" t="s">
        <v>2018</v>
      </c>
      <c r="E2957" s="297">
        <v>9.23</v>
      </c>
    </row>
    <row r="2958" spans="1:5" ht="14.25">
      <c r="A2958">
        <v>4823</v>
      </c>
      <c r="B2958" t="s">
        <v>15734</v>
      </c>
      <c r="C2958" t="s">
        <v>2024</v>
      </c>
      <c r="D2958" t="s">
        <v>2018</v>
      </c>
      <c r="E2958" s="297">
        <v>41.7</v>
      </c>
    </row>
    <row r="2959" spans="1:5" ht="14.25">
      <c r="A2959">
        <v>38877</v>
      </c>
      <c r="B2959" t="s">
        <v>15735</v>
      </c>
      <c r="C2959" t="s">
        <v>2024</v>
      </c>
      <c r="D2959" t="s">
        <v>2018</v>
      </c>
      <c r="E2959" s="297">
        <v>6.71</v>
      </c>
    </row>
    <row r="2960" spans="1:5" ht="14.25">
      <c r="A2960">
        <v>34546</v>
      </c>
      <c r="B2960" t="s">
        <v>15736</v>
      </c>
      <c r="C2960" t="s">
        <v>2024</v>
      </c>
      <c r="D2960" t="s">
        <v>2018</v>
      </c>
      <c r="E2960" s="297">
        <v>6.9</v>
      </c>
    </row>
    <row r="2961" spans="1:5" ht="14.25">
      <c r="A2961">
        <v>41387</v>
      </c>
      <c r="B2961" t="s">
        <v>15737</v>
      </c>
      <c r="C2961" t="s">
        <v>2023</v>
      </c>
      <c r="D2961" t="s">
        <v>2018</v>
      </c>
      <c r="E2961" s="297">
        <v>41.53</v>
      </c>
    </row>
    <row r="2962" spans="1:5" ht="14.25">
      <c r="A2962">
        <v>41388</v>
      </c>
      <c r="B2962" t="s">
        <v>15738</v>
      </c>
      <c r="C2962" t="s">
        <v>2023</v>
      </c>
      <c r="D2962" t="s">
        <v>2018</v>
      </c>
      <c r="E2962" s="297">
        <v>49.83</v>
      </c>
    </row>
    <row r="2963" spans="1:5" ht="14.25">
      <c r="A2963">
        <v>41380</v>
      </c>
      <c r="B2963" t="s">
        <v>15739</v>
      </c>
      <c r="C2963" t="s">
        <v>2017</v>
      </c>
      <c r="D2963" t="s">
        <v>2018</v>
      </c>
      <c r="E2963" s="297">
        <v>331.53</v>
      </c>
    </row>
    <row r="2964" spans="1:5" ht="14.25">
      <c r="A2964">
        <v>41381</v>
      </c>
      <c r="B2964" t="s">
        <v>15740</v>
      </c>
      <c r="C2964" t="s">
        <v>2017</v>
      </c>
      <c r="D2964" t="s">
        <v>2018</v>
      </c>
      <c r="E2964" s="297">
        <v>347.32</v>
      </c>
    </row>
    <row r="2965" spans="1:5" ht="14.25">
      <c r="A2965">
        <v>41382</v>
      </c>
      <c r="B2965" t="s">
        <v>15741</v>
      </c>
      <c r="C2965" t="s">
        <v>2017</v>
      </c>
      <c r="D2965" t="s">
        <v>2018</v>
      </c>
      <c r="E2965" s="297">
        <v>336.19</v>
      </c>
    </row>
    <row r="2966" spans="1:5" ht="14.25">
      <c r="A2966">
        <v>41383</v>
      </c>
      <c r="B2966" t="s">
        <v>15742</v>
      </c>
      <c r="C2966" t="s">
        <v>2017</v>
      </c>
      <c r="D2966" t="s">
        <v>2018</v>
      </c>
      <c r="E2966" s="297">
        <v>456.31</v>
      </c>
    </row>
    <row r="2967" spans="1:5" ht="14.25">
      <c r="A2967">
        <v>41385</v>
      </c>
      <c r="B2967" t="s">
        <v>15743</v>
      </c>
      <c r="C2967" t="s">
        <v>2017</v>
      </c>
      <c r="D2967" t="s">
        <v>2018</v>
      </c>
      <c r="E2967" s="297">
        <v>567.82000000000005</v>
      </c>
    </row>
    <row r="2968" spans="1:5" ht="14.25">
      <c r="A2968">
        <v>11079</v>
      </c>
      <c r="B2968" t="s">
        <v>15744</v>
      </c>
      <c r="C2968" t="s">
        <v>2026</v>
      </c>
      <c r="D2968" t="s">
        <v>2018</v>
      </c>
      <c r="E2968" s="371">
        <v>2901.52</v>
      </c>
    </row>
    <row r="2969" spans="1:5" ht="14.25">
      <c r="A2969">
        <v>11082</v>
      </c>
      <c r="B2969" t="s">
        <v>15745</v>
      </c>
      <c r="C2969" t="s">
        <v>2026</v>
      </c>
      <c r="D2969" t="s">
        <v>2018</v>
      </c>
      <c r="E2969" s="371">
        <v>2901.52</v>
      </c>
    </row>
    <row r="2970" spans="1:5" ht="14.25">
      <c r="A2970">
        <v>4058</v>
      </c>
      <c r="B2970" t="s">
        <v>20020</v>
      </c>
      <c r="C2970" t="s">
        <v>2021</v>
      </c>
      <c r="D2970" t="s">
        <v>2018</v>
      </c>
      <c r="E2970" s="297">
        <v>30.15</v>
      </c>
    </row>
    <row r="2971" spans="1:5" ht="14.25">
      <c r="A2971">
        <v>40974</v>
      </c>
      <c r="B2971" t="s">
        <v>15746</v>
      </c>
      <c r="C2971" t="s">
        <v>2027</v>
      </c>
      <c r="D2971" t="s">
        <v>2018</v>
      </c>
      <c r="E2971" s="371">
        <v>5294.46</v>
      </c>
    </row>
    <row r="2972" spans="1:5" ht="14.25">
      <c r="A2972">
        <v>34794</v>
      </c>
      <c r="B2972" t="s">
        <v>15747</v>
      </c>
      <c r="C2972" t="s">
        <v>2021</v>
      </c>
      <c r="D2972" t="s">
        <v>2018</v>
      </c>
      <c r="E2972" s="297">
        <v>19.87</v>
      </c>
    </row>
    <row r="2973" spans="1:5" ht="14.25">
      <c r="A2973">
        <v>40925</v>
      </c>
      <c r="B2973" t="s">
        <v>15748</v>
      </c>
      <c r="C2973" t="s">
        <v>2027</v>
      </c>
      <c r="D2973" t="s">
        <v>2018</v>
      </c>
      <c r="E2973" s="371">
        <v>3489.96</v>
      </c>
    </row>
    <row r="2974" spans="1:5" ht="14.25">
      <c r="A2974">
        <v>13741</v>
      </c>
      <c r="B2974" t="s">
        <v>15749</v>
      </c>
      <c r="C2974" t="s">
        <v>2017</v>
      </c>
      <c r="D2974" t="s">
        <v>2018</v>
      </c>
      <c r="E2974" s="371">
        <v>2478.2199999999998</v>
      </c>
    </row>
    <row r="2975" spans="1:5" ht="14.25">
      <c r="A2975">
        <v>3288</v>
      </c>
      <c r="B2975" t="s">
        <v>15750</v>
      </c>
      <c r="C2975" t="s">
        <v>2023</v>
      </c>
      <c r="D2975" t="s">
        <v>2020</v>
      </c>
      <c r="E2975" s="297">
        <v>6.5</v>
      </c>
    </row>
    <row r="2976" spans="1:5" ht="14.25">
      <c r="A2976">
        <v>13587</v>
      </c>
      <c r="B2976" t="s">
        <v>15751</v>
      </c>
      <c r="C2976" t="s">
        <v>2023</v>
      </c>
      <c r="D2976" t="s">
        <v>2020</v>
      </c>
      <c r="E2976" s="297">
        <v>3.92</v>
      </c>
    </row>
    <row r="2977" spans="1:5" ht="14.25">
      <c r="A2977">
        <v>38598</v>
      </c>
      <c r="B2977" t="s">
        <v>15752</v>
      </c>
      <c r="C2977" t="s">
        <v>2017</v>
      </c>
      <c r="D2977" t="s">
        <v>2018</v>
      </c>
      <c r="E2977" s="297">
        <v>3.16</v>
      </c>
    </row>
    <row r="2978" spans="1:5" ht="14.25">
      <c r="A2978">
        <v>38595</v>
      </c>
      <c r="B2978" t="s">
        <v>15753</v>
      </c>
      <c r="C2978" t="s">
        <v>2017</v>
      </c>
      <c r="D2978" t="s">
        <v>2018</v>
      </c>
      <c r="E2978" s="297">
        <v>2.68</v>
      </c>
    </row>
    <row r="2979" spans="1:5" ht="14.25">
      <c r="A2979">
        <v>38592</v>
      </c>
      <c r="B2979" t="s">
        <v>15754</v>
      </c>
      <c r="C2979" t="s">
        <v>2017</v>
      </c>
      <c r="D2979" t="s">
        <v>2018</v>
      </c>
      <c r="E2979" s="297">
        <v>2.71</v>
      </c>
    </row>
    <row r="2980" spans="1:5" ht="14.25">
      <c r="A2980">
        <v>38588</v>
      </c>
      <c r="B2980" t="s">
        <v>15755</v>
      </c>
      <c r="C2980" t="s">
        <v>2017</v>
      </c>
      <c r="D2980" t="s">
        <v>2018</v>
      </c>
      <c r="E2980" s="297">
        <v>2.17</v>
      </c>
    </row>
    <row r="2981" spans="1:5" ht="14.25">
      <c r="A2981">
        <v>38593</v>
      </c>
      <c r="B2981" t="s">
        <v>15756</v>
      </c>
      <c r="C2981" t="s">
        <v>2017</v>
      </c>
      <c r="D2981" t="s">
        <v>2018</v>
      </c>
      <c r="E2981" s="297">
        <v>2.99</v>
      </c>
    </row>
    <row r="2982" spans="1:5" ht="14.25">
      <c r="A2982">
        <v>38589</v>
      </c>
      <c r="B2982" t="s">
        <v>15757</v>
      </c>
      <c r="C2982" t="s">
        <v>2017</v>
      </c>
      <c r="D2982" t="s">
        <v>2018</v>
      </c>
      <c r="E2982" s="297">
        <v>2.27</v>
      </c>
    </row>
    <row r="2983" spans="1:5" ht="14.25">
      <c r="A2983">
        <v>38594</v>
      </c>
      <c r="B2983" t="s">
        <v>15758</v>
      </c>
      <c r="C2983" t="s">
        <v>2017</v>
      </c>
      <c r="D2983" t="s">
        <v>2018</v>
      </c>
      <c r="E2983" s="297">
        <v>4.72</v>
      </c>
    </row>
    <row r="2984" spans="1:5" ht="14.25">
      <c r="A2984">
        <v>34773</v>
      </c>
      <c r="B2984" t="s">
        <v>15759</v>
      </c>
      <c r="C2984" t="s">
        <v>2017</v>
      </c>
      <c r="D2984" t="s">
        <v>2018</v>
      </c>
      <c r="E2984" s="297">
        <v>2.23</v>
      </c>
    </row>
    <row r="2985" spans="1:5" ht="14.25">
      <c r="A2985">
        <v>34769</v>
      </c>
      <c r="B2985" t="s">
        <v>15760</v>
      </c>
      <c r="C2985" t="s">
        <v>2017</v>
      </c>
      <c r="D2985" t="s">
        <v>2018</v>
      </c>
      <c r="E2985" s="297">
        <v>2.77</v>
      </c>
    </row>
    <row r="2986" spans="1:5" ht="14.25">
      <c r="A2986">
        <v>34763</v>
      </c>
      <c r="B2986" t="s">
        <v>15761</v>
      </c>
      <c r="C2986" t="s">
        <v>2017</v>
      </c>
      <c r="D2986" t="s">
        <v>2018</v>
      </c>
      <c r="E2986" s="297">
        <v>1.7</v>
      </c>
    </row>
    <row r="2987" spans="1:5" ht="14.25">
      <c r="A2987">
        <v>34774</v>
      </c>
      <c r="B2987" t="s">
        <v>15762</v>
      </c>
      <c r="C2987" t="s">
        <v>2017</v>
      </c>
      <c r="D2987" t="s">
        <v>2018</v>
      </c>
      <c r="E2987" s="297">
        <v>2.12</v>
      </c>
    </row>
    <row r="2988" spans="1:5" ht="14.25">
      <c r="A2988">
        <v>34771</v>
      </c>
      <c r="B2988" t="s">
        <v>15763</v>
      </c>
      <c r="C2988" t="s">
        <v>2017</v>
      </c>
      <c r="D2988" t="s">
        <v>2018</v>
      </c>
      <c r="E2988" s="297">
        <v>2.56</v>
      </c>
    </row>
    <row r="2989" spans="1:5" ht="14.25">
      <c r="A2989">
        <v>34764</v>
      </c>
      <c r="B2989" t="s">
        <v>15764</v>
      </c>
      <c r="C2989" t="s">
        <v>2017</v>
      </c>
      <c r="D2989" t="s">
        <v>2018</v>
      </c>
      <c r="E2989" s="297">
        <v>1.67</v>
      </c>
    </row>
    <row r="2990" spans="1:5" ht="14.25">
      <c r="A2990">
        <v>34788</v>
      </c>
      <c r="B2990" t="s">
        <v>15765</v>
      </c>
      <c r="C2990" t="s">
        <v>2017</v>
      </c>
      <c r="D2990" t="s">
        <v>2018</v>
      </c>
      <c r="E2990" s="297">
        <v>0.92</v>
      </c>
    </row>
    <row r="2991" spans="1:5" ht="14.25">
      <c r="A2991">
        <v>34781</v>
      </c>
      <c r="B2991" t="s">
        <v>15766</v>
      </c>
      <c r="C2991" t="s">
        <v>2017</v>
      </c>
      <c r="D2991" t="s">
        <v>2018</v>
      </c>
      <c r="E2991" s="297">
        <v>1.05</v>
      </c>
    </row>
    <row r="2992" spans="1:5" ht="14.25">
      <c r="A2992">
        <v>41682</v>
      </c>
      <c r="B2992" t="s">
        <v>15767</v>
      </c>
      <c r="C2992" t="s">
        <v>2017</v>
      </c>
      <c r="D2992" t="s">
        <v>2018</v>
      </c>
      <c r="E2992" s="297">
        <v>37.33</v>
      </c>
    </row>
    <row r="2993" spans="1:5" ht="14.25">
      <c r="A2993">
        <v>41683</v>
      </c>
      <c r="B2993" t="s">
        <v>15768</v>
      </c>
      <c r="C2993" t="s">
        <v>2017</v>
      </c>
      <c r="D2993" t="s">
        <v>2018</v>
      </c>
      <c r="E2993" s="297">
        <v>27.46</v>
      </c>
    </row>
    <row r="2994" spans="1:5" ht="14.25">
      <c r="A2994">
        <v>41680</v>
      </c>
      <c r="B2994" t="s">
        <v>15769</v>
      </c>
      <c r="C2994" t="s">
        <v>2017</v>
      </c>
      <c r="D2994" t="s">
        <v>2018</v>
      </c>
      <c r="E2994" s="297">
        <v>14.79</v>
      </c>
    </row>
    <row r="2995" spans="1:5" ht="14.25">
      <c r="A2995">
        <v>41679</v>
      </c>
      <c r="B2995" t="s">
        <v>15770</v>
      </c>
      <c r="C2995" t="s">
        <v>2017</v>
      </c>
      <c r="D2995" t="s">
        <v>2018</v>
      </c>
      <c r="E2995" s="297">
        <v>33.799999999999997</v>
      </c>
    </row>
    <row r="2996" spans="1:5" ht="14.25">
      <c r="A2996">
        <v>41681</v>
      </c>
      <c r="B2996" t="s">
        <v>15771</v>
      </c>
      <c r="C2996" t="s">
        <v>2017</v>
      </c>
      <c r="D2996" t="s">
        <v>2018</v>
      </c>
      <c r="E2996" s="297">
        <v>23.13</v>
      </c>
    </row>
    <row r="2997" spans="1:5" ht="14.25">
      <c r="A2997">
        <v>43386</v>
      </c>
      <c r="B2997" t="s">
        <v>15772</v>
      </c>
      <c r="C2997" t="s">
        <v>2017</v>
      </c>
      <c r="D2997" t="s">
        <v>2018</v>
      </c>
      <c r="E2997" s="297">
        <v>52.82</v>
      </c>
    </row>
    <row r="2998" spans="1:5" ht="14.25">
      <c r="A2998">
        <v>4059</v>
      </c>
      <c r="B2998" t="s">
        <v>15773</v>
      </c>
      <c r="C2998" t="s">
        <v>2023</v>
      </c>
      <c r="D2998" t="s">
        <v>2018</v>
      </c>
      <c r="E2998" s="297">
        <v>37.33</v>
      </c>
    </row>
    <row r="2999" spans="1:5" ht="14.25">
      <c r="A2999">
        <v>4062</v>
      </c>
      <c r="B2999" t="s">
        <v>15774</v>
      </c>
      <c r="C2999" t="s">
        <v>2017</v>
      </c>
      <c r="D2999" t="s">
        <v>2018</v>
      </c>
      <c r="E2999" s="297">
        <v>37.33</v>
      </c>
    </row>
    <row r="3000" spans="1:5" ht="14.25">
      <c r="A3000">
        <v>4061</v>
      </c>
      <c r="B3000" t="s">
        <v>15775</v>
      </c>
      <c r="C3000" t="s">
        <v>2017</v>
      </c>
      <c r="D3000" t="s">
        <v>2018</v>
      </c>
      <c r="E3000" s="297">
        <v>46.48</v>
      </c>
    </row>
    <row r="3001" spans="1:5" ht="14.25">
      <c r="A3001">
        <v>41315</v>
      </c>
      <c r="B3001" t="s">
        <v>15776</v>
      </c>
      <c r="C3001" t="s">
        <v>2024</v>
      </c>
      <c r="D3001" t="s">
        <v>2018</v>
      </c>
      <c r="E3001" s="297">
        <v>82.35</v>
      </c>
    </row>
    <row r="3002" spans="1:5" ht="14.25">
      <c r="A3002">
        <v>43148</v>
      </c>
      <c r="B3002" t="s">
        <v>15777</v>
      </c>
      <c r="C3002" t="s">
        <v>2024</v>
      </c>
      <c r="D3002" t="s">
        <v>2018</v>
      </c>
      <c r="E3002" s="297">
        <v>55.89</v>
      </c>
    </row>
    <row r="3003" spans="1:5" ht="14.25">
      <c r="A3003">
        <v>43147</v>
      </c>
      <c r="B3003" t="s">
        <v>15778</v>
      </c>
      <c r="C3003" t="s">
        <v>2024</v>
      </c>
      <c r="D3003" t="s">
        <v>2018</v>
      </c>
      <c r="E3003" s="297">
        <v>21.65</v>
      </c>
    </row>
    <row r="3004" spans="1:5" ht="14.25">
      <c r="A3004">
        <v>10608</v>
      </c>
      <c r="B3004" t="s">
        <v>15779</v>
      </c>
      <c r="C3004" t="s">
        <v>2017</v>
      </c>
      <c r="D3004" t="s">
        <v>2020</v>
      </c>
      <c r="E3004" s="371">
        <v>9629.7999999999993</v>
      </c>
    </row>
    <row r="3005" spans="1:5" ht="14.25">
      <c r="A3005">
        <v>4069</v>
      </c>
      <c r="B3005" t="s">
        <v>15780</v>
      </c>
      <c r="C3005" t="s">
        <v>2021</v>
      </c>
      <c r="D3005" t="s">
        <v>2018</v>
      </c>
      <c r="E3005" s="297">
        <v>58.88</v>
      </c>
    </row>
    <row r="3006" spans="1:5" ht="14.25">
      <c r="A3006">
        <v>40819</v>
      </c>
      <c r="B3006" t="s">
        <v>15781</v>
      </c>
      <c r="C3006" t="s">
        <v>2027</v>
      </c>
      <c r="D3006" t="s">
        <v>2018</v>
      </c>
      <c r="E3006" s="371">
        <v>10336.83</v>
      </c>
    </row>
    <row r="3007" spans="1:5" ht="14.25">
      <c r="A3007">
        <v>34361</v>
      </c>
      <c r="B3007" t="s">
        <v>15782</v>
      </c>
      <c r="C3007" t="s">
        <v>2024</v>
      </c>
      <c r="D3007" t="s">
        <v>2018</v>
      </c>
      <c r="E3007" s="297">
        <v>15.76</v>
      </c>
    </row>
    <row r="3008" spans="1:5" ht="14.25">
      <c r="A3008">
        <v>36512</v>
      </c>
      <c r="B3008" t="s">
        <v>15783</v>
      </c>
      <c r="C3008" t="s">
        <v>2017</v>
      </c>
      <c r="D3008" t="s">
        <v>2020</v>
      </c>
      <c r="E3008" s="371">
        <v>20394.650000000001</v>
      </c>
    </row>
    <row r="3009" spans="1:5" ht="14.25">
      <c r="A3009">
        <v>44478</v>
      </c>
      <c r="B3009" t="s">
        <v>15784</v>
      </c>
      <c r="C3009" t="s">
        <v>2024</v>
      </c>
      <c r="D3009" t="s">
        <v>2018</v>
      </c>
      <c r="E3009" s="297">
        <v>12.08</v>
      </c>
    </row>
    <row r="3010" spans="1:5" ht="14.25">
      <c r="A3010">
        <v>44477</v>
      </c>
      <c r="B3010" t="s">
        <v>15785</v>
      </c>
      <c r="C3010" t="s">
        <v>2024</v>
      </c>
      <c r="D3010" t="s">
        <v>2018</v>
      </c>
      <c r="E3010" s="297">
        <v>12.08</v>
      </c>
    </row>
    <row r="3011" spans="1:5" ht="14.25">
      <c r="A3011">
        <v>11697</v>
      </c>
      <c r="B3011" t="s">
        <v>15786</v>
      </c>
      <c r="C3011" t="s">
        <v>2017</v>
      </c>
      <c r="D3011" t="s">
        <v>2018</v>
      </c>
      <c r="E3011" s="297">
        <v>752.18</v>
      </c>
    </row>
    <row r="3012" spans="1:5" ht="14.25">
      <c r="A3012">
        <v>11698</v>
      </c>
      <c r="B3012" t="s">
        <v>15787</v>
      </c>
      <c r="C3012" t="s">
        <v>2017</v>
      </c>
      <c r="D3012" t="s">
        <v>2018</v>
      </c>
      <c r="E3012" s="297">
        <v>897.31</v>
      </c>
    </row>
    <row r="3013" spans="1:5" ht="14.25">
      <c r="A3013">
        <v>11699</v>
      </c>
      <c r="B3013" t="s">
        <v>15788</v>
      </c>
      <c r="C3013" t="s">
        <v>2017</v>
      </c>
      <c r="D3013" t="s">
        <v>2018</v>
      </c>
      <c r="E3013" s="297">
        <v>991.74</v>
      </c>
    </row>
    <row r="3014" spans="1:5" ht="14.25">
      <c r="A3014">
        <v>10432</v>
      </c>
      <c r="B3014" t="s">
        <v>20021</v>
      </c>
      <c r="C3014" t="s">
        <v>2017</v>
      </c>
      <c r="D3014" t="s">
        <v>2018</v>
      </c>
      <c r="E3014" s="297">
        <v>348.09</v>
      </c>
    </row>
    <row r="3015" spans="1:5" ht="14.25">
      <c r="A3015">
        <v>44020</v>
      </c>
      <c r="B3015" t="s">
        <v>15789</v>
      </c>
      <c r="C3015" t="s">
        <v>2017</v>
      </c>
      <c r="D3015" t="s">
        <v>2018</v>
      </c>
      <c r="E3015" s="297">
        <v>858.78</v>
      </c>
    </row>
    <row r="3016" spans="1:5" ht="14.25">
      <c r="A3016">
        <v>41420</v>
      </c>
      <c r="B3016" t="s">
        <v>15790</v>
      </c>
      <c r="C3016" t="s">
        <v>2017</v>
      </c>
      <c r="D3016" t="s">
        <v>2018</v>
      </c>
      <c r="E3016" s="297">
        <v>8.4499999999999993</v>
      </c>
    </row>
    <row r="3017" spans="1:5" ht="14.25">
      <c r="A3017">
        <v>41422</v>
      </c>
      <c r="B3017" t="s">
        <v>15791</v>
      </c>
      <c r="C3017" t="s">
        <v>2017</v>
      </c>
      <c r="D3017" t="s">
        <v>2018</v>
      </c>
      <c r="E3017" s="297">
        <v>11.54</v>
      </c>
    </row>
    <row r="3018" spans="1:5" ht="14.25">
      <c r="A3018">
        <v>41425</v>
      </c>
      <c r="B3018" t="s">
        <v>15792</v>
      </c>
      <c r="C3018" t="s">
        <v>2017</v>
      </c>
      <c r="D3018" t="s">
        <v>2018</v>
      </c>
      <c r="E3018" s="297">
        <v>5.9</v>
      </c>
    </row>
    <row r="3019" spans="1:5" ht="14.25">
      <c r="A3019">
        <v>41426</v>
      </c>
      <c r="B3019" t="s">
        <v>15793</v>
      </c>
      <c r="C3019" t="s">
        <v>2017</v>
      </c>
      <c r="D3019" t="s">
        <v>2018</v>
      </c>
      <c r="E3019" s="297">
        <v>10.65</v>
      </c>
    </row>
    <row r="3020" spans="1:5" ht="14.25">
      <c r="A3020">
        <v>41419</v>
      </c>
      <c r="B3020" t="s">
        <v>15794</v>
      </c>
      <c r="C3020" t="s">
        <v>2017</v>
      </c>
      <c r="D3020" t="s">
        <v>2018</v>
      </c>
      <c r="E3020" s="297">
        <v>6.21</v>
      </c>
    </row>
    <row r="3021" spans="1:5" ht="14.25">
      <c r="A3021">
        <v>41421</v>
      </c>
      <c r="B3021" t="s">
        <v>15795</v>
      </c>
      <c r="C3021" t="s">
        <v>2017</v>
      </c>
      <c r="D3021" t="s">
        <v>2018</v>
      </c>
      <c r="E3021" s="297">
        <v>8.43</v>
      </c>
    </row>
    <row r="3022" spans="1:5" ht="14.25">
      <c r="A3022">
        <v>41414</v>
      </c>
      <c r="B3022" t="s">
        <v>15796</v>
      </c>
      <c r="C3022" t="s">
        <v>2017</v>
      </c>
      <c r="D3022" t="s">
        <v>2018</v>
      </c>
      <c r="E3022" s="297">
        <v>19.55</v>
      </c>
    </row>
    <row r="3023" spans="1:5" ht="14.25">
      <c r="A3023">
        <v>41415</v>
      </c>
      <c r="B3023" t="s">
        <v>15797</v>
      </c>
      <c r="C3023" t="s">
        <v>2017</v>
      </c>
      <c r="D3023" t="s">
        <v>2018</v>
      </c>
      <c r="E3023" s="297">
        <v>22.76</v>
      </c>
    </row>
    <row r="3024" spans="1:5" ht="14.25">
      <c r="A3024">
        <v>37514</v>
      </c>
      <c r="B3024" t="s">
        <v>15798</v>
      </c>
      <c r="C3024" t="s">
        <v>2017</v>
      </c>
      <c r="D3024" t="s">
        <v>2020</v>
      </c>
      <c r="E3024" s="371">
        <v>320000</v>
      </c>
    </row>
    <row r="3025" spans="1:5" ht="14.25">
      <c r="A3025">
        <v>37519</v>
      </c>
      <c r="B3025" t="s">
        <v>15799</v>
      </c>
      <c r="C3025" t="s">
        <v>2017</v>
      </c>
      <c r="D3025" t="s">
        <v>2020</v>
      </c>
      <c r="E3025" s="371">
        <v>493853.88</v>
      </c>
    </row>
    <row r="3026" spans="1:5" ht="14.25">
      <c r="A3026">
        <v>37520</v>
      </c>
      <c r="B3026" t="s">
        <v>15800</v>
      </c>
      <c r="C3026" t="s">
        <v>2017</v>
      </c>
      <c r="D3026" t="s">
        <v>2020</v>
      </c>
      <c r="E3026" s="371">
        <v>485757.92</v>
      </c>
    </row>
    <row r="3027" spans="1:5" ht="14.25">
      <c r="A3027">
        <v>37521</v>
      </c>
      <c r="B3027" t="s">
        <v>15801</v>
      </c>
      <c r="C3027" t="s">
        <v>2017</v>
      </c>
      <c r="D3027" t="s">
        <v>2020</v>
      </c>
      <c r="E3027" s="371">
        <v>592624.67000000004</v>
      </c>
    </row>
    <row r="3028" spans="1:5" ht="14.25">
      <c r="A3028">
        <v>37522</v>
      </c>
      <c r="B3028" t="s">
        <v>15802</v>
      </c>
      <c r="C3028" t="s">
        <v>2017</v>
      </c>
      <c r="D3028" t="s">
        <v>2020</v>
      </c>
      <c r="E3028" s="371">
        <v>610454.24</v>
      </c>
    </row>
    <row r="3029" spans="1:5" ht="14.25">
      <c r="A3029">
        <v>21109</v>
      </c>
      <c r="B3029" t="s">
        <v>15803</v>
      </c>
      <c r="C3029" t="s">
        <v>2017</v>
      </c>
      <c r="D3029" t="s">
        <v>2020</v>
      </c>
      <c r="E3029" s="297">
        <v>71.48</v>
      </c>
    </row>
    <row r="3030" spans="1:5" ht="14.25">
      <c r="A3030">
        <v>37546</v>
      </c>
      <c r="B3030" t="s">
        <v>15804</v>
      </c>
      <c r="C3030" t="s">
        <v>2017</v>
      </c>
      <c r="D3030" t="s">
        <v>2018</v>
      </c>
      <c r="E3030" s="371">
        <v>12078.77</v>
      </c>
    </row>
    <row r="3031" spans="1:5" ht="14.25">
      <c r="A3031">
        <v>37544</v>
      </c>
      <c r="B3031" t="s">
        <v>15805</v>
      </c>
      <c r="C3031" t="s">
        <v>2017</v>
      </c>
      <c r="D3031" t="s">
        <v>2018</v>
      </c>
      <c r="E3031" s="371">
        <v>12775.33</v>
      </c>
    </row>
    <row r="3032" spans="1:5" ht="14.25">
      <c r="A3032">
        <v>37545</v>
      </c>
      <c r="B3032" t="s">
        <v>15806</v>
      </c>
      <c r="C3032" t="s">
        <v>2017</v>
      </c>
      <c r="D3032" t="s">
        <v>2018</v>
      </c>
      <c r="E3032" s="371">
        <v>15200.93</v>
      </c>
    </row>
    <row r="3033" spans="1:5" ht="14.25">
      <c r="A3033">
        <v>36793</v>
      </c>
      <c r="B3033" t="s">
        <v>15807</v>
      </c>
      <c r="C3033" t="s">
        <v>2017</v>
      </c>
      <c r="D3033" t="s">
        <v>2018</v>
      </c>
      <c r="E3033" s="297">
        <v>690.28</v>
      </c>
    </row>
    <row r="3034" spans="1:5" ht="14.25">
      <c r="A3034">
        <v>11769</v>
      </c>
      <c r="B3034" t="s">
        <v>15808</v>
      </c>
      <c r="C3034" t="s">
        <v>2017</v>
      </c>
      <c r="D3034" t="s">
        <v>2018</v>
      </c>
      <c r="E3034" s="297">
        <v>305.05</v>
      </c>
    </row>
    <row r="3035" spans="1:5" ht="14.25">
      <c r="A3035">
        <v>11771</v>
      </c>
      <c r="B3035" t="s">
        <v>15809</v>
      </c>
      <c r="C3035" t="s">
        <v>2017</v>
      </c>
      <c r="D3035" t="s">
        <v>2018</v>
      </c>
      <c r="E3035" s="297">
        <v>373.65</v>
      </c>
    </row>
    <row r="3036" spans="1:5" ht="14.25">
      <c r="A3036">
        <v>39919</v>
      </c>
      <c r="B3036" t="s">
        <v>15810</v>
      </c>
      <c r="C3036" t="s">
        <v>2017</v>
      </c>
      <c r="D3036" t="s">
        <v>2018</v>
      </c>
      <c r="E3036" s="371">
        <v>60460.95</v>
      </c>
    </row>
    <row r="3037" spans="1:5" ht="14.25">
      <c r="A3037">
        <v>38385</v>
      </c>
      <c r="B3037" t="s">
        <v>15811</v>
      </c>
      <c r="C3037" t="s">
        <v>2017</v>
      </c>
      <c r="D3037" t="s">
        <v>2018</v>
      </c>
      <c r="E3037" s="297">
        <v>54.26</v>
      </c>
    </row>
    <row r="3038" spans="1:5" ht="14.25">
      <c r="A3038">
        <v>36800</v>
      </c>
      <c r="B3038" t="s">
        <v>15812</v>
      </c>
      <c r="C3038" t="s">
        <v>2017</v>
      </c>
      <c r="D3038" t="s">
        <v>2018</v>
      </c>
      <c r="E3038" s="297">
        <v>183.3</v>
      </c>
    </row>
    <row r="3039" spans="1:5" ht="14.25">
      <c r="A3039">
        <v>37587</v>
      </c>
      <c r="B3039" t="s">
        <v>15813</v>
      </c>
      <c r="C3039" t="s">
        <v>2017</v>
      </c>
      <c r="D3039" t="s">
        <v>2018</v>
      </c>
      <c r="E3039" s="297">
        <v>402.7</v>
      </c>
    </row>
    <row r="3040" spans="1:5" ht="14.25">
      <c r="A3040">
        <v>11561</v>
      </c>
      <c r="B3040" t="s">
        <v>15814</v>
      </c>
      <c r="C3040" t="s">
        <v>2017</v>
      </c>
      <c r="D3040" t="s">
        <v>2018</v>
      </c>
      <c r="E3040" s="297">
        <v>225.57</v>
      </c>
    </row>
    <row r="3041" spans="1:5" ht="14.25">
      <c r="A3041">
        <v>43604</v>
      </c>
      <c r="B3041" t="s">
        <v>15815</v>
      </c>
      <c r="C3041" t="s">
        <v>2017</v>
      </c>
      <c r="D3041" t="s">
        <v>2018</v>
      </c>
      <c r="E3041" s="297">
        <v>120.25</v>
      </c>
    </row>
    <row r="3042" spans="1:5" ht="14.25">
      <c r="A3042">
        <v>11560</v>
      </c>
      <c r="B3042" t="s">
        <v>15816</v>
      </c>
      <c r="C3042" t="s">
        <v>2017</v>
      </c>
      <c r="D3042" t="s">
        <v>2018</v>
      </c>
      <c r="E3042" s="297">
        <v>174.1</v>
      </c>
    </row>
    <row r="3043" spans="1:5" ht="14.25">
      <c r="A3043">
        <v>11499</v>
      </c>
      <c r="B3043" t="s">
        <v>15817</v>
      </c>
      <c r="C3043" t="s">
        <v>2017</v>
      </c>
      <c r="D3043" t="s">
        <v>2018</v>
      </c>
      <c r="E3043" s="297">
        <v>695.95</v>
      </c>
    </row>
    <row r="3044" spans="1:5" ht="14.25">
      <c r="A3044">
        <v>34761</v>
      </c>
      <c r="B3044" t="s">
        <v>15818</v>
      </c>
      <c r="C3044" t="s">
        <v>2021</v>
      </c>
      <c r="D3044" t="s">
        <v>2018</v>
      </c>
      <c r="E3044" s="297">
        <v>22.02</v>
      </c>
    </row>
    <row r="3045" spans="1:5" ht="14.25">
      <c r="A3045">
        <v>40924</v>
      </c>
      <c r="B3045" t="s">
        <v>15819</v>
      </c>
      <c r="C3045" t="s">
        <v>2027</v>
      </c>
      <c r="D3045" t="s">
        <v>2018</v>
      </c>
      <c r="E3045" s="371">
        <v>3867.63</v>
      </c>
    </row>
    <row r="3046" spans="1:5" ht="14.25">
      <c r="A3046">
        <v>40983</v>
      </c>
      <c r="B3046" t="s">
        <v>15820</v>
      </c>
      <c r="C3046" t="s">
        <v>2027</v>
      </c>
      <c r="D3046" t="s">
        <v>2018</v>
      </c>
      <c r="E3046" s="371">
        <v>3969.96</v>
      </c>
    </row>
    <row r="3047" spans="1:5" ht="14.25">
      <c r="A3047">
        <v>44497</v>
      </c>
      <c r="B3047" t="s">
        <v>15821</v>
      </c>
      <c r="C3047" t="s">
        <v>2021</v>
      </c>
      <c r="D3047" t="s">
        <v>2018</v>
      </c>
      <c r="E3047" s="297">
        <v>22.6</v>
      </c>
    </row>
    <row r="3048" spans="1:5" ht="14.25">
      <c r="A3048">
        <v>2437</v>
      </c>
      <c r="B3048" t="s">
        <v>15822</v>
      </c>
      <c r="C3048" t="s">
        <v>2021</v>
      </c>
      <c r="D3048" t="s">
        <v>2018</v>
      </c>
      <c r="E3048" s="297">
        <v>30.15</v>
      </c>
    </row>
    <row r="3049" spans="1:5" ht="14.25">
      <c r="A3049">
        <v>40921</v>
      </c>
      <c r="B3049" t="s">
        <v>15823</v>
      </c>
      <c r="C3049" t="s">
        <v>2027</v>
      </c>
      <c r="D3049" t="s">
        <v>2018</v>
      </c>
      <c r="E3049" s="371">
        <v>5293.94</v>
      </c>
    </row>
    <row r="3050" spans="1:5" ht="14.25">
      <c r="A3050">
        <v>14252</v>
      </c>
      <c r="B3050" t="s">
        <v>15824</v>
      </c>
      <c r="C3050" t="s">
        <v>2017</v>
      </c>
      <c r="D3050" t="s">
        <v>2018</v>
      </c>
      <c r="E3050" s="371">
        <v>2925.12</v>
      </c>
    </row>
    <row r="3051" spans="1:5" ht="14.25">
      <c r="A3051">
        <v>730</v>
      </c>
      <c r="B3051" t="s">
        <v>15825</v>
      </c>
      <c r="C3051" t="s">
        <v>2017</v>
      </c>
      <c r="D3051" t="s">
        <v>2018</v>
      </c>
      <c r="E3051" s="371">
        <v>7815.36</v>
      </c>
    </row>
    <row r="3052" spans="1:5" ht="14.25">
      <c r="A3052">
        <v>723</v>
      </c>
      <c r="B3052" t="s">
        <v>15826</v>
      </c>
      <c r="C3052" t="s">
        <v>2017</v>
      </c>
      <c r="D3052" t="s">
        <v>2018</v>
      </c>
      <c r="E3052" s="371">
        <v>3884.51</v>
      </c>
    </row>
    <row r="3053" spans="1:5" ht="14.25">
      <c r="A3053">
        <v>36502</v>
      </c>
      <c r="B3053" t="s">
        <v>15827</v>
      </c>
      <c r="C3053" t="s">
        <v>2017</v>
      </c>
      <c r="D3053" t="s">
        <v>2018</v>
      </c>
      <c r="E3053" s="371">
        <v>3650.97</v>
      </c>
    </row>
    <row r="3054" spans="1:5" ht="14.25">
      <c r="A3054">
        <v>36503</v>
      </c>
      <c r="B3054" t="s">
        <v>15828</v>
      </c>
      <c r="C3054" t="s">
        <v>2017</v>
      </c>
      <c r="D3054" t="s">
        <v>2018</v>
      </c>
      <c r="E3054" s="371">
        <v>4502.08</v>
      </c>
    </row>
    <row r="3055" spans="1:5" ht="14.25">
      <c r="A3055">
        <v>4090</v>
      </c>
      <c r="B3055" t="s">
        <v>15829</v>
      </c>
      <c r="C3055" t="s">
        <v>2017</v>
      </c>
      <c r="D3055" t="s">
        <v>2022</v>
      </c>
      <c r="E3055" s="371">
        <v>1185000</v>
      </c>
    </row>
    <row r="3056" spans="1:5" ht="14.25">
      <c r="A3056">
        <v>13227</v>
      </c>
      <c r="B3056" t="s">
        <v>15830</v>
      </c>
      <c r="C3056" t="s">
        <v>2017</v>
      </c>
      <c r="D3056" t="s">
        <v>2018</v>
      </c>
      <c r="E3056" s="371">
        <v>1472510.26</v>
      </c>
    </row>
    <row r="3057" spans="1:5" ht="14.25">
      <c r="A3057">
        <v>10597</v>
      </c>
      <c r="B3057" t="s">
        <v>15831</v>
      </c>
      <c r="C3057" t="s">
        <v>2017</v>
      </c>
      <c r="D3057" t="s">
        <v>2018</v>
      </c>
      <c r="E3057" s="371">
        <v>1550007.01</v>
      </c>
    </row>
    <row r="3058" spans="1:5" ht="14.25">
      <c r="A3058">
        <v>39628</v>
      </c>
      <c r="B3058" t="s">
        <v>15832</v>
      </c>
      <c r="C3058" t="s">
        <v>2017</v>
      </c>
      <c r="D3058" t="s">
        <v>2020</v>
      </c>
      <c r="E3058" s="371">
        <v>4176.5</v>
      </c>
    </row>
    <row r="3059" spans="1:5" ht="14.25">
      <c r="A3059">
        <v>39404</v>
      </c>
      <c r="B3059" t="s">
        <v>15833</v>
      </c>
      <c r="C3059" t="s">
        <v>2017</v>
      </c>
      <c r="D3059" t="s">
        <v>2020</v>
      </c>
      <c r="E3059" s="371">
        <v>2070.9899999999998</v>
      </c>
    </row>
    <row r="3060" spans="1:5" ht="14.25">
      <c r="A3060">
        <v>39402</v>
      </c>
      <c r="B3060" t="s">
        <v>15834</v>
      </c>
      <c r="C3060" t="s">
        <v>2017</v>
      </c>
      <c r="D3060" t="s">
        <v>2020</v>
      </c>
      <c r="E3060" s="371">
        <v>1706.1</v>
      </c>
    </row>
    <row r="3061" spans="1:5" ht="14.25">
      <c r="A3061">
        <v>39403</v>
      </c>
      <c r="B3061" t="s">
        <v>15835</v>
      </c>
      <c r="C3061" t="s">
        <v>2017</v>
      </c>
      <c r="D3061" t="s">
        <v>2020</v>
      </c>
      <c r="E3061" s="371">
        <v>1668.99</v>
      </c>
    </row>
    <row r="3062" spans="1:5" ht="14.25">
      <c r="A3062">
        <v>4093</v>
      </c>
      <c r="B3062" t="s">
        <v>20022</v>
      </c>
      <c r="C3062" t="s">
        <v>2021</v>
      </c>
      <c r="D3062" t="s">
        <v>2022</v>
      </c>
      <c r="E3062" s="297">
        <v>19.98</v>
      </c>
    </row>
    <row r="3063" spans="1:5" ht="14.25">
      <c r="A3063">
        <v>10512</v>
      </c>
      <c r="B3063" t="s">
        <v>15836</v>
      </c>
      <c r="C3063" t="s">
        <v>2027</v>
      </c>
      <c r="D3063" t="s">
        <v>2018</v>
      </c>
      <c r="E3063" s="371">
        <v>3508.2</v>
      </c>
    </row>
    <row r="3064" spans="1:5" ht="14.25">
      <c r="A3064">
        <v>4243</v>
      </c>
      <c r="B3064" t="s">
        <v>20023</v>
      </c>
      <c r="C3064" t="s">
        <v>2021</v>
      </c>
      <c r="D3064" t="s">
        <v>2018</v>
      </c>
      <c r="E3064" s="297">
        <v>24.01</v>
      </c>
    </row>
    <row r="3065" spans="1:5" ht="14.25">
      <c r="A3065">
        <v>20020</v>
      </c>
      <c r="B3065" t="s">
        <v>20024</v>
      </c>
      <c r="C3065" t="s">
        <v>2021</v>
      </c>
      <c r="D3065" t="s">
        <v>2018</v>
      </c>
      <c r="E3065" s="297">
        <v>20.76</v>
      </c>
    </row>
    <row r="3066" spans="1:5" ht="14.25">
      <c r="A3066">
        <v>41038</v>
      </c>
      <c r="B3066" t="s">
        <v>15837</v>
      </c>
      <c r="C3066" t="s">
        <v>2027</v>
      </c>
      <c r="D3066" t="s">
        <v>2018</v>
      </c>
      <c r="E3066" s="371">
        <v>3645.73</v>
      </c>
    </row>
    <row r="3067" spans="1:5" ht="14.25">
      <c r="A3067">
        <v>4094</v>
      </c>
      <c r="B3067" t="s">
        <v>20025</v>
      </c>
      <c r="C3067" t="s">
        <v>2021</v>
      </c>
      <c r="D3067" t="s">
        <v>2018</v>
      </c>
      <c r="E3067" s="297">
        <v>24.85</v>
      </c>
    </row>
    <row r="3068" spans="1:5" ht="14.25">
      <c r="A3068">
        <v>40988</v>
      </c>
      <c r="B3068" t="s">
        <v>15838</v>
      </c>
      <c r="C3068" t="s">
        <v>2027</v>
      </c>
      <c r="D3068" t="s">
        <v>2018</v>
      </c>
      <c r="E3068" s="371">
        <v>4363.58</v>
      </c>
    </row>
    <row r="3069" spans="1:5" ht="14.25">
      <c r="A3069">
        <v>4095</v>
      </c>
      <c r="B3069" t="s">
        <v>20026</v>
      </c>
      <c r="C3069" t="s">
        <v>2021</v>
      </c>
      <c r="D3069" t="s">
        <v>2018</v>
      </c>
      <c r="E3069" s="297">
        <v>16.63</v>
      </c>
    </row>
    <row r="3070" spans="1:5" ht="14.25">
      <c r="A3070">
        <v>40990</v>
      </c>
      <c r="B3070" t="s">
        <v>15839</v>
      </c>
      <c r="C3070" t="s">
        <v>2027</v>
      </c>
      <c r="D3070" t="s">
        <v>2018</v>
      </c>
      <c r="E3070" s="371">
        <v>2922.24</v>
      </c>
    </row>
    <row r="3071" spans="1:5" ht="14.25">
      <c r="A3071">
        <v>4096</v>
      </c>
      <c r="B3071" t="s">
        <v>20027</v>
      </c>
      <c r="C3071" t="s">
        <v>2021</v>
      </c>
      <c r="D3071" t="s">
        <v>2018</v>
      </c>
      <c r="E3071" s="297">
        <v>21.67</v>
      </c>
    </row>
    <row r="3072" spans="1:5" ht="14.25">
      <c r="A3072">
        <v>40992</v>
      </c>
      <c r="B3072" t="s">
        <v>15840</v>
      </c>
      <c r="C3072" t="s">
        <v>2027</v>
      </c>
      <c r="D3072" t="s">
        <v>2018</v>
      </c>
      <c r="E3072" s="371">
        <v>3804.66</v>
      </c>
    </row>
    <row r="3073" spans="1:5" ht="14.25">
      <c r="A3073">
        <v>4114</v>
      </c>
      <c r="B3073" t="s">
        <v>15841</v>
      </c>
      <c r="C3073" t="s">
        <v>2017</v>
      </c>
      <c r="D3073" t="s">
        <v>2018</v>
      </c>
      <c r="E3073" s="297">
        <v>85.57</v>
      </c>
    </row>
    <row r="3074" spans="1:5" ht="14.25">
      <c r="A3074">
        <v>36797</v>
      </c>
      <c r="B3074" t="s">
        <v>15842</v>
      </c>
      <c r="C3074" t="s">
        <v>2017</v>
      </c>
      <c r="D3074" t="s">
        <v>2018</v>
      </c>
      <c r="E3074" s="297">
        <v>76.19</v>
      </c>
    </row>
    <row r="3075" spans="1:5" ht="14.25">
      <c r="A3075">
        <v>4107</v>
      </c>
      <c r="B3075" t="s">
        <v>15843</v>
      </c>
      <c r="C3075" t="s">
        <v>2017</v>
      </c>
      <c r="D3075" t="s">
        <v>2018</v>
      </c>
      <c r="E3075" s="297">
        <v>71.84</v>
      </c>
    </row>
    <row r="3076" spans="1:5" ht="14.25">
      <c r="A3076">
        <v>4102</v>
      </c>
      <c r="B3076" t="s">
        <v>15844</v>
      </c>
      <c r="C3076" t="s">
        <v>2017</v>
      </c>
      <c r="D3076" t="s">
        <v>2022</v>
      </c>
      <c r="E3076" s="297">
        <v>87.69</v>
      </c>
    </row>
    <row r="3077" spans="1:5" ht="14.25">
      <c r="A3077">
        <v>36799</v>
      </c>
      <c r="B3077" t="s">
        <v>15845</v>
      </c>
      <c r="C3077" t="s">
        <v>2017</v>
      </c>
      <c r="D3077" t="s">
        <v>2018</v>
      </c>
      <c r="E3077" s="297">
        <v>73.95</v>
      </c>
    </row>
    <row r="3078" spans="1:5" ht="14.25">
      <c r="A3078">
        <v>2747</v>
      </c>
      <c r="B3078" t="s">
        <v>15846</v>
      </c>
      <c r="C3078" t="s">
        <v>2023</v>
      </c>
      <c r="D3078" t="s">
        <v>2020</v>
      </c>
      <c r="E3078" s="297">
        <v>28.67</v>
      </c>
    </row>
    <row r="3079" spans="1:5" ht="14.25">
      <c r="A3079">
        <v>21138</v>
      </c>
      <c r="B3079" t="s">
        <v>15847</v>
      </c>
      <c r="C3079" t="s">
        <v>2023</v>
      </c>
      <c r="D3079" t="s">
        <v>2020</v>
      </c>
      <c r="E3079" s="297">
        <v>9.09</v>
      </c>
    </row>
    <row r="3080" spans="1:5" ht="14.25">
      <c r="A3080">
        <v>10826</v>
      </c>
      <c r="B3080" t="s">
        <v>15848</v>
      </c>
      <c r="C3080" t="s">
        <v>2017</v>
      </c>
      <c r="D3080" t="s">
        <v>2018</v>
      </c>
      <c r="E3080" s="297">
        <v>71.83</v>
      </c>
    </row>
    <row r="3081" spans="1:5" ht="14.25">
      <c r="A3081">
        <v>365</v>
      </c>
      <c r="B3081" t="s">
        <v>15849</v>
      </c>
      <c r="C3081" t="s">
        <v>2017</v>
      </c>
      <c r="D3081" t="s">
        <v>2018</v>
      </c>
      <c r="E3081" s="297">
        <v>44.54</v>
      </c>
    </row>
    <row r="3082" spans="1:5" ht="14.25">
      <c r="A3082">
        <v>38639</v>
      </c>
      <c r="B3082" t="s">
        <v>15850</v>
      </c>
      <c r="C3082" t="s">
        <v>2017</v>
      </c>
      <c r="D3082" t="s">
        <v>2018</v>
      </c>
      <c r="E3082" s="297">
        <v>172.41</v>
      </c>
    </row>
    <row r="3083" spans="1:5" ht="14.25">
      <c r="A3083">
        <v>38640</v>
      </c>
      <c r="B3083" t="s">
        <v>15851</v>
      </c>
      <c r="C3083" t="s">
        <v>2017</v>
      </c>
      <c r="D3083" t="s">
        <v>2018</v>
      </c>
      <c r="E3083" s="297">
        <v>2.58</v>
      </c>
    </row>
    <row r="3084" spans="1:5" ht="14.25">
      <c r="A3084">
        <v>358</v>
      </c>
      <c r="B3084" t="s">
        <v>15852</v>
      </c>
      <c r="C3084" t="s">
        <v>2017</v>
      </c>
      <c r="D3084" t="s">
        <v>2018</v>
      </c>
      <c r="E3084" s="297">
        <v>53.16</v>
      </c>
    </row>
    <row r="3085" spans="1:5" ht="14.25">
      <c r="A3085">
        <v>359</v>
      </c>
      <c r="B3085" t="s">
        <v>15853</v>
      </c>
      <c r="C3085" t="s">
        <v>2017</v>
      </c>
      <c r="D3085" t="s">
        <v>2018</v>
      </c>
      <c r="E3085" s="297">
        <v>109.19</v>
      </c>
    </row>
    <row r="3086" spans="1:5" ht="14.25">
      <c r="A3086">
        <v>38641</v>
      </c>
      <c r="B3086" t="s">
        <v>15854</v>
      </c>
      <c r="C3086" t="s">
        <v>2017</v>
      </c>
      <c r="D3086" t="s">
        <v>2018</v>
      </c>
      <c r="E3086" s="297">
        <v>107.75</v>
      </c>
    </row>
    <row r="3087" spans="1:5" ht="14.25">
      <c r="A3087">
        <v>360</v>
      </c>
      <c r="B3087" t="s">
        <v>15855</v>
      </c>
      <c r="C3087" t="s">
        <v>2017</v>
      </c>
      <c r="D3087" t="s">
        <v>2022</v>
      </c>
      <c r="E3087" s="297">
        <v>2.5</v>
      </c>
    </row>
    <row r="3088" spans="1:5" ht="14.25">
      <c r="A3088">
        <v>42430</v>
      </c>
      <c r="B3088" t="s">
        <v>15856</v>
      </c>
      <c r="C3088" t="s">
        <v>2017</v>
      </c>
      <c r="D3088" t="s">
        <v>2020</v>
      </c>
      <c r="E3088" s="371">
        <v>6434.22</v>
      </c>
    </row>
    <row r="3089" spans="1:5" ht="14.25">
      <c r="A3089">
        <v>4209</v>
      </c>
      <c r="B3089" t="s">
        <v>15857</v>
      </c>
      <c r="C3089" t="s">
        <v>2017</v>
      </c>
      <c r="D3089" t="s">
        <v>2020</v>
      </c>
      <c r="E3089" s="297">
        <v>25.23</v>
      </c>
    </row>
    <row r="3090" spans="1:5" ht="14.25">
      <c r="A3090">
        <v>4180</v>
      </c>
      <c r="B3090" t="s">
        <v>15858</v>
      </c>
      <c r="C3090" t="s">
        <v>2017</v>
      </c>
      <c r="D3090" t="s">
        <v>2020</v>
      </c>
      <c r="E3090" s="297">
        <v>18.989999999999998</v>
      </c>
    </row>
    <row r="3091" spans="1:5" ht="14.25">
      <c r="A3091">
        <v>4177</v>
      </c>
      <c r="B3091" t="s">
        <v>15859</v>
      </c>
      <c r="C3091" t="s">
        <v>2017</v>
      </c>
      <c r="D3091" t="s">
        <v>2020</v>
      </c>
      <c r="E3091" s="297">
        <v>6.3</v>
      </c>
    </row>
    <row r="3092" spans="1:5" ht="14.25">
      <c r="A3092">
        <v>4179</v>
      </c>
      <c r="B3092" t="s">
        <v>15860</v>
      </c>
      <c r="C3092" t="s">
        <v>2017</v>
      </c>
      <c r="D3092" t="s">
        <v>2020</v>
      </c>
      <c r="E3092" s="297">
        <v>12.9</v>
      </c>
    </row>
    <row r="3093" spans="1:5" ht="14.25">
      <c r="A3093">
        <v>4208</v>
      </c>
      <c r="B3093" t="s">
        <v>15861</v>
      </c>
      <c r="C3093" t="s">
        <v>2017</v>
      </c>
      <c r="D3093" t="s">
        <v>2020</v>
      </c>
      <c r="E3093" s="297">
        <v>60.06</v>
      </c>
    </row>
    <row r="3094" spans="1:5" ht="14.25">
      <c r="A3094">
        <v>4181</v>
      </c>
      <c r="B3094" t="s">
        <v>15862</v>
      </c>
      <c r="C3094" t="s">
        <v>2017</v>
      </c>
      <c r="D3094" t="s">
        <v>2020</v>
      </c>
      <c r="E3094" s="297">
        <v>39.24</v>
      </c>
    </row>
    <row r="3095" spans="1:5" ht="14.25">
      <c r="A3095">
        <v>4178</v>
      </c>
      <c r="B3095" t="s">
        <v>15863</v>
      </c>
      <c r="C3095" t="s">
        <v>2017</v>
      </c>
      <c r="D3095" t="s">
        <v>2020</v>
      </c>
      <c r="E3095" s="297">
        <v>8.74</v>
      </c>
    </row>
    <row r="3096" spans="1:5" ht="14.25">
      <c r="A3096">
        <v>4182</v>
      </c>
      <c r="B3096" t="s">
        <v>15864</v>
      </c>
      <c r="C3096" t="s">
        <v>2017</v>
      </c>
      <c r="D3096" t="s">
        <v>2020</v>
      </c>
      <c r="E3096" s="297">
        <v>97.7</v>
      </c>
    </row>
    <row r="3097" spans="1:5" ht="14.25">
      <c r="A3097">
        <v>4183</v>
      </c>
      <c r="B3097" t="s">
        <v>15865</v>
      </c>
      <c r="C3097" t="s">
        <v>2017</v>
      </c>
      <c r="D3097" t="s">
        <v>2020</v>
      </c>
      <c r="E3097" s="297">
        <v>157.29</v>
      </c>
    </row>
    <row r="3098" spans="1:5" ht="14.25">
      <c r="A3098">
        <v>4184</v>
      </c>
      <c r="B3098" t="s">
        <v>15866</v>
      </c>
      <c r="C3098" t="s">
        <v>2017</v>
      </c>
      <c r="D3098" t="s">
        <v>2020</v>
      </c>
      <c r="E3098" s="297">
        <v>347.21</v>
      </c>
    </row>
    <row r="3099" spans="1:5" ht="14.25">
      <c r="A3099">
        <v>4185</v>
      </c>
      <c r="B3099" t="s">
        <v>15867</v>
      </c>
      <c r="C3099" t="s">
        <v>2017</v>
      </c>
      <c r="D3099" t="s">
        <v>2020</v>
      </c>
      <c r="E3099" s="297">
        <v>576.91</v>
      </c>
    </row>
    <row r="3100" spans="1:5" ht="14.25">
      <c r="A3100">
        <v>4205</v>
      </c>
      <c r="B3100" t="s">
        <v>15868</v>
      </c>
      <c r="C3100" t="s">
        <v>2017</v>
      </c>
      <c r="D3100" t="s">
        <v>2020</v>
      </c>
      <c r="E3100" s="297">
        <v>33.32</v>
      </c>
    </row>
    <row r="3101" spans="1:5" ht="14.25">
      <c r="A3101">
        <v>4192</v>
      </c>
      <c r="B3101" t="s">
        <v>15869</v>
      </c>
      <c r="C3101" t="s">
        <v>2017</v>
      </c>
      <c r="D3101" t="s">
        <v>2020</v>
      </c>
      <c r="E3101" s="297">
        <v>33.32</v>
      </c>
    </row>
    <row r="3102" spans="1:5" ht="14.25">
      <c r="A3102">
        <v>4191</v>
      </c>
      <c r="B3102" t="s">
        <v>15870</v>
      </c>
      <c r="C3102" t="s">
        <v>2017</v>
      </c>
      <c r="D3102" t="s">
        <v>2020</v>
      </c>
      <c r="E3102" s="297">
        <v>33.32</v>
      </c>
    </row>
    <row r="3103" spans="1:5" ht="14.25">
      <c r="A3103">
        <v>4207</v>
      </c>
      <c r="B3103" t="s">
        <v>15871</v>
      </c>
      <c r="C3103" t="s">
        <v>2017</v>
      </c>
      <c r="D3103" t="s">
        <v>2020</v>
      </c>
      <c r="E3103" s="297">
        <v>26.81</v>
      </c>
    </row>
    <row r="3104" spans="1:5" ht="14.25">
      <c r="A3104">
        <v>4206</v>
      </c>
      <c r="B3104" t="s">
        <v>15872</v>
      </c>
      <c r="C3104" t="s">
        <v>2017</v>
      </c>
      <c r="D3104" t="s">
        <v>2020</v>
      </c>
      <c r="E3104" s="297">
        <v>26.03</v>
      </c>
    </row>
    <row r="3105" spans="1:5" ht="14.25">
      <c r="A3105">
        <v>4190</v>
      </c>
      <c r="B3105" t="s">
        <v>15873</v>
      </c>
      <c r="C3105" t="s">
        <v>2017</v>
      </c>
      <c r="D3105" t="s">
        <v>2020</v>
      </c>
      <c r="E3105" s="297">
        <v>26.03</v>
      </c>
    </row>
    <row r="3106" spans="1:5" ht="14.25">
      <c r="A3106">
        <v>4186</v>
      </c>
      <c r="B3106" t="s">
        <v>15874</v>
      </c>
      <c r="C3106" t="s">
        <v>2017</v>
      </c>
      <c r="D3106" t="s">
        <v>2020</v>
      </c>
      <c r="E3106" s="297">
        <v>7.69</v>
      </c>
    </row>
    <row r="3107" spans="1:5" ht="14.25">
      <c r="A3107">
        <v>4188</v>
      </c>
      <c r="B3107" t="s">
        <v>15875</v>
      </c>
      <c r="C3107" t="s">
        <v>2017</v>
      </c>
      <c r="D3107" t="s">
        <v>2020</v>
      </c>
      <c r="E3107" s="297">
        <v>15.71</v>
      </c>
    </row>
    <row r="3108" spans="1:5" ht="14.25">
      <c r="A3108">
        <v>4189</v>
      </c>
      <c r="B3108" t="s">
        <v>15876</v>
      </c>
      <c r="C3108" t="s">
        <v>2017</v>
      </c>
      <c r="D3108" t="s">
        <v>2020</v>
      </c>
      <c r="E3108" s="297">
        <v>15.71</v>
      </c>
    </row>
    <row r="3109" spans="1:5" ht="14.25">
      <c r="A3109">
        <v>4197</v>
      </c>
      <c r="B3109" t="s">
        <v>15877</v>
      </c>
      <c r="C3109" t="s">
        <v>2017</v>
      </c>
      <c r="D3109" t="s">
        <v>2020</v>
      </c>
      <c r="E3109" s="297">
        <v>83.19</v>
      </c>
    </row>
    <row r="3110" spans="1:5" ht="14.25">
      <c r="A3110">
        <v>4194</v>
      </c>
      <c r="B3110" t="s">
        <v>15878</v>
      </c>
      <c r="C3110" t="s">
        <v>2017</v>
      </c>
      <c r="D3110" t="s">
        <v>2020</v>
      </c>
      <c r="E3110" s="297">
        <v>50.27</v>
      </c>
    </row>
    <row r="3111" spans="1:5" ht="14.25">
      <c r="A3111">
        <v>4193</v>
      </c>
      <c r="B3111" t="s">
        <v>15879</v>
      </c>
      <c r="C3111" t="s">
        <v>2017</v>
      </c>
      <c r="D3111" t="s">
        <v>2020</v>
      </c>
      <c r="E3111" s="297">
        <v>50.27</v>
      </c>
    </row>
    <row r="3112" spans="1:5" ht="14.25">
      <c r="A3112">
        <v>4204</v>
      </c>
      <c r="B3112" t="s">
        <v>15880</v>
      </c>
      <c r="C3112" t="s">
        <v>2017</v>
      </c>
      <c r="D3112" t="s">
        <v>2020</v>
      </c>
      <c r="E3112" s="297">
        <v>50.27</v>
      </c>
    </row>
    <row r="3113" spans="1:5" ht="14.25">
      <c r="A3113">
        <v>4187</v>
      </c>
      <c r="B3113" t="s">
        <v>15881</v>
      </c>
      <c r="C3113" t="s">
        <v>2017</v>
      </c>
      <c r="D3113" t="s">
        <v>2020</v>
      </c>
      <c r="E3113" s="297">
        <v>10.02</v>
      </c>
    </row>
    <row r="3114" spans="1:5" ht="14.25">
      <c r="A3114">
        <v>4202</v>
      </c>
      <c r="B3114" t="s">
        <v>15882</v>
      </c>
      <c r="C3114" t="s">
        <v>2017</v>
      </c>
      <c r="D3114" t="s">
        <v>2020</v>
      </c>
      <c r="E3114" s="297">
        <v>151.93</v>
      </c>
    </row>
    <row r="3115" spans="1:5" ht="14.25">
      <c r="A3115">
        <v>4203</v>
      </c>
      <c r="B3115" t="s">
        <v>15883</v>
      </c>
      <c r="C3115" t="s">
        <v>2017</v>
      </c>
      <c r="D3115" t="s">
        <v>2020</v>
      </c>
      <c r="E3115" s="297">
        <v>134.18</v>
      </c>
    </row>
    <row r="3116" spans="1:5" ht="14.25">
      <c r="A3116">
        <v>40368</v>
      </c>
      <c r="B3116" t="s">
        <v>15884</v>
      </c>
      <c r="C3116" t="s">
        <v>2017</v>
      </c>
      <c r="D3116" t="s">
        <v>2018</v>
      </c>
      <c r="E3116" s="297">
        <v>71.959999999999994</v>
      </c>
    </row>
    <row r="3117" spans="1:5" ht="14.25">
      <c r="A3117">
        <v>40365</v>
      </c>
      <c r="B3117" t="s">
        <v>15885</v>
      </c>
      <c r="C3117" t="s">
        <v>2017</v>
      </c>
      <c r="D3117" t="s">
        <v>2018</v>
      </c>
      <c r="E3117" s="297">
        <v>48.54</v>
      </c>
    </row>
    <row r="3118" spans="1:5" ht="14.25">
      <c r="A3118">
        <v>40356</v>
      </c>
      <c r="B3118" t="s">
        <v>15886</v>
      </c>
      <c r="C3118" t="s">
        <v>2017</v>
      </c>
      <c r="D3118" t="s">
        <v>2018</v>
      </c>
      <c r="E3118" s="297">
        <v>16.579999999999998</v>
      </c>
    </row>
    <row r="3119" spans="1:5" ht="14.25">
      <c r="A3119">
        <v>40362</v>
      </c>
      <c r="B3119" t="s">
        <v>15887</v>
      </c>
      <c r="C3119" t="s">
        <v>2017</v>
      </c>
      <c r="D3119" t="s">
        <v>2018</v>
      </c>
      <c r="E3119" s="297">
        <v>32.15</v>
      </c>
    </row>
    <row r="3120" spans="1:5" ht="14.25">
      <c r="A3120">
        <v>40374</v>
      </c>
      <c r="B3120" t="s">
        <v>15888</v>
      </c>
      <c r="C3120" t="s">
        <v>2017</v>
      </c>
      <c r="D3120" t="s">
        <v>2018</v>
      </c>
      <c r="E3120" s="297">
        <v>188.06</v>
      </c>
    </row>
    <row r="3121" spans="1:5" ht="14.25">
      <c r="A3121">
        <v>40371</v>
      </c>
      <c r="B3121" t="s">
        <v>15889</v>
      </c>
      <c r="C3121" t="s">
        <v>2017</v>
      </c>
      <c r="D3121" t="s">
        <v>2018</v>
      </c>
      <c r="E3121" s="297">
        <v>118.38</v>
      </c>
    </row>
    <row r="3122" spans="1:5" ht="14.25">
      <c r="A3122">
        <v>40359</v>
      </c>
      <c r="B3122" t="s">
        <v>15890</v>
      </c>
      <c r="C3122" t="s">
        <v>2017</v>
      </c>
      <c r="D3122" t="s">
        <v>2018</v>
      </c>
      <c r="E3122" s="297">
        <v>21.42</v>
      </c>
    </row>
    <row r="3123" spans="1:5" ht="14.25">
      <c r="A3123">
        <v>7595</v>
      </c>
      <c r="B3123" t="s">
        <v>15891</v>
      </c>
      <c r="C3123" t="s">
        <v>2021</v>
      </c>
      <c r="D3123" t="s">
        <v>2018</v>
      </c>
      <c r="E3123" s="297">
        <v>16.11</v>
      </c>
    </row>
    <row r="3124" spans="1:5" ht="14.25">
      <c r="A3124">
        <v>41094</v>
      </c>
      <c r="B3124" t="s">
        <v>15892</v>
      </c>
      <c r="C3124" t="s">
        <v>2027</v>
      </c>
      <c r="D3124" t="s">
        <v>2018</v>
      </c>
      <c r="E3124" s="371">
        <v>2828.89</v>
      </c>
    </row>
    <row r="3125" spans="1:5" ht="14.25">
      <c r="A3125">
        <v>39609</v>
      </c>
      <c r="B3125" t="s">
        <v>15893</v>
      </c>
      <c r="C3125" t="s">
        <v>2017</v>
      </c>
      <c r="D3125" t="s">
        <v>2020</v>
      </c>
      <c r="E3125" s="371">
        <v>71514.820000000007</v>
      </c>
    </row>
    <row r="3126" spans="1:5" ht="14.25">
      <c r="A3126">
        <v>39610</v>
      </c>
      <c r="B3126" t="s">
        <v>15894</v>
      </c>
      <c r="C3126" t="s">
        <v>2017</v>
      </c>
      <c r="D3126" t="s">
        <v>2020</v>
      </c>
      <c r="E3126" s="371">
        <v>104389.32</v>
      </c>
    </row>
    <row r="3127" spans="1:5" ht="14.25">
      <c r="A3127">
        <v>39611</v>
      </c>
      <c r="B3127" t="s">
        <v>15895</v>
      </c>
      <c r="C3127" t="s">
        <v>2017</v>
      </c>
      <c r="D3127" t="s">
        <v>2020</v>
      </c>
      <c r="E3127" s="371">
        <v>126328.16</v>
      </c>
    </row>
    <row r="3128" spans="1:5" ht="14.25">
      <c r="A3128">
        <v>39612</v>
      </c>
      <c r="B3128" t="s">
        <v>15896</v>
      </c>
      <c r="C3128" t="s">
        <v>2017</v>
      </c>
      <c r="D3128" t="s">
        <v>2020</v>
      </c>
      <c r="E3128" s="371">
        <v>197895.92</v>
      </c>
    </row>
    <row r="3129" spans="1:5" ht="14.25">
      <c r="A3129">
        <v>39608</v>
      </c>
      <c r="B3129" t="s">
        <v>15897</v>
      </c>
      <c r="C3129" t="s">
        <v>2017</v>
      </c>
      <c r="D3129" t="s">
        <v>2020</v>
      </c>
      <c r="E3129" s="371">
        <v>57182.49</v>
      </c>
    </row>
    <row r="3130" spans="1:5" ht="14.25">
      <c r="A3130">
        <v>38175</v>
      </c>
      <c r="B3130" t="s">
        <v>15898</v>
      </c>
      <c r="C3130" t="s">
        <v>2017</v>
      </c>
      <c r="D3130" t="s">
        <v>2018</v>
      </c>
      <c r="E3130" s="297">
        <v>4.5199999999999996</v>
      </c>
    </row>
    <row r="3131" spans="1:5" ht="14.25">
      <c r="A3131">
        <v>38176</v>
      </c>
      <c r="B3131" t="s">
        <v>15899</v>
      </c>
      <c r="C3131" t="s">
        <v>2017</v>
      </c>
      <c r="D3131" t="s">
        <v>2018</v>
      </c>
      <c r="E3131" s="297">
        <v>13.3</v>
      </c>
    </row>
    <row r="3132" spans="1:5" ht="14.25">
      <c r="A3132">
        <v>36152</v>
      </c>
      <c r="B3132" t="s">
        <v>15900</v>
      </c>
      <c r="C3132" t="s">
        <v>2017</v>
      </c>
      <c r="D3132" t="s">
        <v>2018</v>
      </c>
      <c r="E3132" s="297">
        <v>5.9</v>
      </c>
    </row>
    <row r="3133" spans="1:5" ht="14.25">
      <c r="A3133">
        <v>4221</v>
      </c>
      <c r="B3133" t="s">
        <v>20028</v>
      </c>
      <c r="C3133" t="s">
        <v>2025</v>
      </c>
      <c r="D3133" t="s">
        <v>2022</v>
      </c>
      <c r="E3133" s="297">
        <v>5.98</v>
      </c>
    </row>
    <row r="3134" spans="1:5" ht="14.25">
      <c r="A3134">
        <v>4227</v>
      </c>
      <c r="B3134" t="s">
        <v>20029</v>
      </c>
      <c r="C3134" t="s">
        <v>2025</v>
      </c>
      <c r="D3134" t="s">
        <v>2018</v>
      </c>
      <c r="E3134" s="297">
        <v>27.88</v>
      </c>
    </row>
    <row r="3135" spans="1:5" ht="14.25">
      <c r="A3135">
        <v>38170</v>
      </c>
      <c r="B3135" t="s">
        <v>15901</v>
      </c>
      <c r="C3135" t="s">
        <v>2017</v>
      </c>
      <c r="D3135" t="s">
        <v>2018</v>
      </c>
      <c r="E3135" s="297">
        <v>19.77</v>
      </c>
    </row>
    <row r="3136" spans="1:5" ht="14.25">
      <c r="A3136">
        <v>4252</v>
      </c>
      <c r="B3136" t="s">
        <v>20030</v>
      </c>
      <c r="C3136" t="s">
        <v>2021</v>
      </c>
      <c r="D3136" t="s">
        <v>2018</v>
      </c>
      <c r="E3136" s="297">
        <v>25.72</v>
      </c>
    </row>
    <row r="3137" spans="1:5" ht="14.25">
      <c r="A3137">
        <v>40980</v>
      </c>
      <c r="B3137" t="s">
        <v>15902</v>
      </c>
      <c r="C3137" t="s">
        <v>2027</v>
      </c>
      <c r="D3137" t="s">
        <v>2018</v>
      </c>
      <c r="E3137" s="371">
        <v>4516.12</v>
      </c>
    </row>
    <row r="3138" spans="1:5" ht="14.25">
      <c r="A3138">
        <v>41031</v>
      </c>
      <c r="B3138" t="s">
        <v>15903</v>
      </c>
      <c r="C3138" t="s">
        <v>2027</v>
      </c>
      <c r="D3138" t="s">
        <v>2018</v>
      </c>
      <c r="E3138" s="371">
        <v>4214.62</v>
      </c>
    </row>
    <row r="3139" spans="1:5" ht="14.25">
      <c r="A3139">
        <v>37666</v>
      </c>
      <c r="B3139" t="s">
        <v>20031</v>
      </c>
      <c r="C3139" t="s">
        <v>2021</v>
      </c>
      <c r="D3139" t="s">
        <v>2018</v>
      </c>
      <c r="E3139" s="297">
        <v>20.5</v>
      </c>
    </row>
    <row r="3140" spans="1:5" ht="14.25">
      <c r="A3140">
        <v>40986</v>
      </c>
      <c r="B3140" t="s">
        <v>15904</v>
      </c>
      <c r="C3140" t="s">
        <v>2027</v>
      </c>
      <c r="D3140" t="s">
        <v>2018</v>
      </c>
      <c r="E3140" s="371">
        <v>3601.96</v>
      </c>
    </row>
    <row r="3141" spans="1:5" ht="14.25">
      <c r="A3141">
        <v>4250</v>
      </c>
      <c r="B3141" t="s">
        <v>20032</v>
      </c>
      <c r="C3141" t="s">
        <v>2021</v>
      </c>
      <c r="D3141" t="s">
        <v>2018</v>
      </c>
      <c r="E3141" s="297">
        <v>14.57</v>
      </c>
    </row>
    <row r="3142" spans="1:5" ht="14.25">
      <c r="A3142">
        <v>40978</v>
      </c>
      <c r="B3142" t="s">
        <v>15905</v>
      </c>
      <c r="C3142" t="s">
        <v>2027</v>
      </c>
      <c r="D3142" t="s">
        <v>2018</v>
      </c>
      <c r="E3142" s="371">
        <v>2560.7399999999998</v>
      </c>
    </row>
    <row r="3143" spans="1:5" ht="14.25">
      <c r="A3143">
        <v>44501</v>
      </c>
      <c r="B3143" t="s">
        <v>20033</v>
      </c>
      <c r="C3143" t="s">
        <v>2021</v>
      </c>
      <c r="D3143" t="s">
        <v>2018</v>
      </c>
      <c r="E3143" s="297">
        <v>24.01</v>
      </c>
    </row>
    <row r="3144" spans="1:5" ht="14.25">
      <c r="A3144">
        <v>41043</v>
      </c>
      <c r="B3144" t="s">
        <v>15906</v>
      </c>
      <c r="C3144" t="s">
        <v>2027</v>
      </c>
      <c r="D3144" t="s">
        <v>2018</v>
      </c>
      <c r="E3144" s="371">
        <v>4214.62</v>
      </c>
    </row>
    <row r="3145" spans="1:5" ht="14.25">
      <c r="A3145">
        <v>4234</v>
      </c>
      <c r="B3145" t="s">
        <v>20034</v>
      </c>
      <c r="C3145" t="s">
        <v>2021</v>
      </c>
      <c r="D3145" t="s">
        <v>2022</v>
      </c>
      <c r="E3145" s="297">
        <v>26.3</v>
      </c>
    </row>
    <row r="3146" spans="1:5" ht="14.25">
      <c r="A3146">
        <v>40987</v>
      </c>
      <c r="B3146" t="s">
        <v>15907</v>
      </c>
      <c r="C3146" t="s">
        <v>2027</v>
      </c>
      <c r="D3146" t="s">
        <v>2018</v>
      </c>
      <c r="E3146" s="371">
        <v>4616.8599999999997</v>
      </c>
    </row>
    <row r="3147" spans="1:5" ht="14.25">
      <c r="A3147">
        <v>4253</v>
      </c>
      <c r="B3147" t="s">
        <v>20035</v>
      </c>
      <c r="C3147" t="s">
        <v>2021</v>
      </c>
      <c r="D3147" t="s">
        <v>2018</v>
      </c>
      <c r="E3147" s="297">
        <v>19.96</v>
      </c>
    </row>
    <row r="3148" spans="1:5" ht="14.25">
      <c r="A3148">
        <v>40981</v>
      </c>
      <c r="B3148" t="s">
        <v>15908</v>
      </c>
      <c r="C3148" t="s">
        <v>2027</v>
      </c>
      <c r="D3148" t="s">
        <v>2018</v>
      </c>
      <c r="E3148" s="371">
        <v>3508.15</v>
      </c>
    </row>
    <row r="3149" spans="1:5" ht="14.25">
      <c r="A3149">
        <v>4254</v>
      </c>
      <c r="B3149" t="s">
        <v>20036</v>
      </c>
      <c r="C3149" t="s">
        <v>2021</v>
      </c>
      <c r="D3149" t="s">
        <v>2018</v>
      </c>
      <c r="E3149" s="297">
        <v>35.08</v>
      </c>
    </row>
    <row r="3150" spans="1:5" ht="14.25">
      <c r="A3150">
        <v>41036</v>
      </c>
      <c r="B3150" t="s">
        <v>15909</v>
      </c>
      <c r="C3150" t="s">
        <v>2027</v>
      </c>
      <c r="D3150" t="s">
        <v>2018</v>
      </c>
      <c r="E3150" s="371">
        <v>6161.31</v>
      </c>
    </row>
    <row r="3151" spans="1:5" ht="14.25">
      <c r="A3151">
        <v>4251</v>
      </c>
      <c r="B3151" t="s">
        <v>20037</v>
      </c>
      <c r="C3151" t="s">
        <v>2021</v>
      </c>
      <c r="D3151" t="s">
        <v>2018</v>
      </c>
      <c r="E3151" s="297">
        <v>15.61</v>
      </c>
    </row>
    <row r="3152" spans="1:5" ht="14.25">
      <c r="A3152">
        <v>40979</v>
      </c>
      <c r="B3152" t="s">
        <v>15910</v>
      </c>
      <c r="C3152" t="s">
        <v>2027</v>
      </c>
      <c r="D3152" t="s">
        <v>2018</v>
      </c>
      <c r="E3152" s="371">
        <v>2741.48</v>
      </c>
    </row>
    <row r="3153" spans="1:5" ht="14.25">
      <c r="A3153">
        <v>4230</v>
      </c>
      <c r="B3153" t="s">
        <v>20038</v>
      </c>
      <c r="C3153" t="s">
        <v>2021</v>
      </c>
      <c r="D3153" t="s">
        <v>2018</v>
      </c>
      <c r="E3153" s="297">
        <v>27.42</v>
      </c>
    </row>
    <row r="3154" spans="1:5" ht="14.25">
      <c r="A3154">
        <v>40998</v>
      </c>
      <c r="B3154" t="s">
        <v>20039</v>
      </c>
      <c r="C3154" t="s">
        <v>2027</v>
      </c>
      <c r="D3154" t="s">
        <v>2018</v>
      </c>
      <c r="E3154" s="371">
        <v>4815.0600000000004</v>
      </c>
    </row>
    <row r="3155" spans="1:5" ht="14.25">
      <c r="A3155">
        <v>4257</v>
      </c>
      <c r="B3155" t="s">
        <v>20040</v>
      </c>
      <c r="C3155" t="s">
        <v>2021</v>
      </c>
      <c r="D3155" t="s">
        <v>2018</v>
      </c>
      <c r="E3155" s="297">
        <v>17.95</v>
      </c>
    </row>
    <row r="3156" spans="1:5" ht="14.25">
      <c r="A3156">
        <v>40982</v>
      </c>
      <c r="B3156" t="s">
        <v>15911</v>
      </c>
      <c r="C3156" t="s">
        <v>2027</v>
      </c>
      <c r="D3156" t="s">
        <v>2018</v>
      </c>
      <c r="E3156" s="371">
        <v>3151.96</v>
      </c>
    </row>
    <row r="3157" spans="1:5" ht="14.25">
      <c r="A3157">
        <v>4240</v>
      </c>
      <c r="B3157" t="s">
        <v>20041</v>
      </c>
      <c r="C3157" t="s">
        <v>2021</v>
      </c>
      <c r="D3157" t="s">
        <v>2018</v>
      </c>
      <c r="E3157" s="297">
        <v>32.08</v>
      </c>
    </row>
    <row r="3158" spans="1:5" ht="14.25">
      <c r="A3158">
        <v>41026</v>
      </c>
      <c r="B3158" t="s">
        <v>15912</v>
      </c>
      <c r="C3158" t="s">
        <v>2027</v>
      </c>
      <c r="D3158" t="s">
        <v>2018</v>
      </c>
      <c r="E3158" s="371">
        <v>5634.16</v>
      </c>
    </row>
    <row r="3159" spans="1:5" ht="14.25">
      <c r="A3159">
        <v>4239</v>
      </c>
      <c r="B3159" t="s">
        <v>20042</v>
      </c>
      <c r="C3159" t="s">
        <v>2021</v>
      </c>
      <c r="D3159" t="s">
        <v>2018</v>
      </c>
      <c r="E3159" s="297">
        <v>32.08</v>
      </c>
    </row>
    <row r="3160" spans="1:5" ht="14.25">
      <c r="A3160">
        <v>41024</v>
      </c>
      <c r="B3160" t="s">
        <v>15913</v>
      </c>
      <c r="C3160" t="s">
        <v>2027</v>
      </c>
      <c r="D3160" t="s">
        <v>2018</v>
      </c>
      <c r="E3160" s="371">
        <v>5634.16</v>
      </c>
    </row>
    <row r="3161" spans="1:5" ht="14.25">
      <c r="A3161">
        <v>4248</v>
      </c>
      <c r="B3161" t="s">
        <v>20043</v>
      </c>
      <c r="C3161" t="s">
        <v>2021</v>
      </c>
      <c r="D3161" t="s">
        <v>2018</v>
      </c>
      <c r="E3161" s="297">
        <v>24.01</v>
      </c>
    </row>
    <row r="3162" spans="1:5" ht="14.25">
      <c r="A3162">
        <v>41033</v>
      </c>
      <c r="B3162" t="s">
        <v>15914</v>
      </c>
      <c r="C3162" t="s">
        <v>2027</v>
      </c>
      <c r="D3162" t="s">
        <v>2018</v>
      </c>
      <c r="E3162" s="371">
        <v>4214.62</v>
      </c>
    </row>
    <row r="3163" spans="1:5" ht="14.25">
      <c r="A3163">
        <v>44500</v>
      </c>
      <c r="B3163" t="s">
        <v>20044</v>
      </c>
      <c r="C3163" t="s">
        <v>2021</v>
      </c>
      <c r="D3163" t="s">
        <v>2018</v>
      </c>
      <c r="E3163" s="297">
        <v>24.01</v>
      </c>
    </row>
    <row r="3164" spans="1:5" ht="14.25">
      <c r="A3164">
        <v>41040</v>
      </c>
      <c r="B3164" t="s">
        <v>15915</v>
      </c>
      <c r="C3164" t="s">
        <v>2027</v>
      </c>
      <c r="D3164" t="s">
        <v>2018</v>
      </c>
      <c r="E3164" s="371">
        <v>4214.62</v>
      </c>
    </row>
    <row r="3165" spans="1:5" ht="14.25">
      <c r="A3165">
        <v>4238</v>
      </c>
      <c r="B3165" t="s">
        <v>20045</v>
      </c>
      <c r="C3165" t="s">
        <v>2021</v>
      </c>
      <c r="D3165" t="s">
        <v>2018</v>
      </c>
      <c r="E3165" s="297">
        <v>19.64</v>
      </c>
    </row>
    <row r="3166" spans="1:5" ht="14.25">
      <c r="A3166">
        <v>41012</v>
      </c>
      <c r="B3166" t="s">
        <v>15916</v>
      </c>
      <c r="C3166" t="s">
        <v>2027</v>
      </c>
      <c r="D3166" t="s">
        <v>2018</v>
      </c>
      <c r="E3166" s="371">
        <v>3449.47</v>
      </c>
    </row>
    <row r="3167" spans="1:5" ht="14.25">
      <c r="A3167">
        <v>4233</v>
      </c>
      <c r="B3167" t="s">
        <v>20046</v>
      </c>
      <c r="C3167" t="s">
        <v>2021</v>
      </c>
      <c r="D3167" t="s">
        <v>2018</v>
      </c>
      <c r="E3167" s="297">
        <v>32.08</v>
      </c>
    </row>
    <row r="3168" spans="1:5" ht="14.25">
      <c r="A3168">
        <v>41001</v>
      </c>
      <c r="B3168" t="s">
        <v>15917</v>
      </c>
      <c r="C3168" t="s">
        <v>2027</v>
      </c>
      <c r="D3168" t="s">
        <v>2018</v>
      </c>
      <c r="E3168" s="371">
        <v>5634.16</v>
      </c>
    </row>
    <row r="3169" spans="1:5" ht="14.25">
      <c r="A3169">
        <v>2</v>
      </c>
      <c r="B3169" t="s">
        <v>15918</v>
      </c>
      <c r="C3169" t="s">
        <v>2026</v>
      </c>
      <c r="D3169" t="s">
        <v>2018</v>
      </c>
      <c r="E3169" s="297">
        <v>19.350000000000001</v>
      </c>
    </row>
    <row r="3170" spans="1:5" ht="14.25">
      <c r="A3170">
        <v>36517</v>
      </c>
      <c r="B3170" t="s">
        <v>15919</v>
      </c>
      <c r="C3170" t="s">
        <v>2017</v>
      </c>
      <c r="D3170" t="s">
        <v>2018</v>
      </c>
      <c r="E3170" s="371">
        <v>692640</v>
      </c>
    </row>
    <row r="3171" spans="1:5" ht="14.25">
      <c r="A3171">
        <v>4262</v>
      </c>
      <c r="B3171" t="s">
        <v>15920</v>
      </c>
      <c r="C3171" t="s">
        <v>2017</v>
      </c>
      <c r="D3171" t="s">
        <v>2022</v>
      </c>
      <c r="E3171" s="371">
        <v>780000</v>
      </c>
    </row>
    <row r="3172" spans="1:5" ht="14.25">
      <c r="A3172">
        <v>4263</v>
      </c>
      <c r="B3172" t="s">
        <v>15921</v>
      </c>
      <c r="C3172" t="s">
        <v>2017</v>
      </c>
      <c r="D3172" t="s">
        <v>2018</v>
      </c>
      <c r="E3172" s="371">
        <v>1081599.94</v>
      </c>
    </row>
    <row r="3173" spans="1:5" ht="14.25">
      <c r="A3173">
        <v>36518</v>
      </c>
      <c r="B3173" t="s">
        <v>15922</v>
      </c>
      <c r="C3173" t="s">
        <v>2017</v>
      </c>
      <c r="D3173" t="s">
        <v>2018</v>
      </c>
      <c r="E3173" s="371">
        <v>1231359.94</v>
      </c>
    </row>
    <row r="3174" spans="1:5" ht="14.25">
      <c r="A3174">
        <v>14221</v>
      </c>
      <c r="B3174" t="s">
        <v>15923</v>
      </c>
      <c r="C3174" t="s">
        <v>2017</v>
      </c>
      <c r="D3174" t="s">
        <v>2018</v>
      </c>
      <c r="E3174" s="371">
        <v>718639.97</v>
      </c>
    </row>
    <row r="3175" spans="1:5" ht="14.25">
      <c r="A3175">
        <v>38402</v>
      </c>
      <c r="B3175" t="s">
        <v>15924</v>
      </c>
      <c r="C3175" t="s">
        <v>2017</v>
      </c>
      <c r="D3175" t="s">
        <v>2018</v>
      </c>
      <c r="E3175" s="297">
        <v>12.58</v>
      </c>
    </row>
    <row r="3176" spans="1:5" ht="14.25">
      <c r="A3176">
        <v>3412</v>
      </c>
      <c r="B3176" t="s">
        <v>15925</v>
      </c>
      <c r="C3176" t="s">
        <v>2019</v>
      </c>
      <c r="D3176" t="s">
        <v>2018</v>
      </c>
      <c r="E3176" s="297">
        <v>15.15</v>
      </c>
    </row>
    <row r="3177" spans="1:5" ht="14.25">
      <c r="A3177">
        <v>3413</v>
      </c>
      <c r="B3177" t="s">
        <v>15926</v>
      </c>
      <c r="C3177" t="s">
        <v>2019</v>
      </c>
      <c r="D3177" t="s">
        <v>2018</v>
      </c>
      <c r="E3177" s="297">
        <v>34.1</v>
      </c>
    </row>
    <row r="3178" spans="1:5" ht="14.25">
      <c r="A3178">
        <v>39744</v>
      </c>
      <c r="B3178" t="s">
        <v>15927</v>
      </c>
      <c r="C3178" t="s">
        <v>2019</v>
      </c>
      <c r="D3178" t="s">
        <v>2018</v>
      </c>
      <c r="E3178" s="297">
        <v>26.48</v>
      </c>
    </row>
    <row r="3179" spans="1:5" ht="14.25">
      <c r="A3179">
        <v>39745</v>
      </c>
      <c r="B3179" t="s">
        <v>15928</v>
      </c>
      <c r="C3179" t="s">
        <v>2019</v>
      </c>
      <c r="D3179" t="s">
        <v>2018</v>
      </c>
      <c r="E3179" s="297">
        <v>55.89</v>
      </c>
    </row>
    <row r="3180" spans="1:5" ht="14.25">
      <c r="A3180">
        <v>39637</v>
      </c>
      <c r="B3180" t="s">
        <v>15929</v>
      </c>
      <c r="C3180" t="s">
        <v>2019</v>
      </c>
      <c r="D3180" t="s">
        <v>2018</v>
      </c>
      <c r="E3180" s="297">
        <v>88.37</v>
      </c>
    </row>
    <row r="3181" spans="1:5" ht="14.25">
      <c r="A3181">
        <v>39638</v>
      </c>
      <c r="B3181" t="s">
        <v>15930</v>
      </c>
      <c r="C3181" t="s">
        <v>2019</v>
      </c>
      <c r="D3181" t="s">
        <v>2018</v>
      </c>
      <c r="E3181" s="297">
        <v>100</v>
      </c>
    </row>
    <row r="3182" spans="1:5" ht="14.25">
      <c r="A3182">
        <v>39639</v>
      </c>
      <c r="B3182" t="s">
        <v>15931</v>
      </c>
      <c r="C3182" t="s">
        <v>2019</v>
      </c>
      <c r="D3182" t="s">
        <v>2018</v>
      </c>
      <c r="E3182" s="297">
        <v>150.88</v>
      </c>
    </row>
    <row r="3183" spans="1:5" ht="14.25">
      <c r="A3183">
        <v>39517</v>
      </c>
      <c r="B3183" t="s">
        <v>15932</v>
      </c>
      <c r="C3183" t="s">
        <v>2019</v>
      </c>
      <c r="D3183" t="s">
        <v>2020</v>
      </c>
      <c r="E3183" s="297">
        <v>247.79</v>
      </c>
    </row>
    <row r="3184" spans="1:5" ht="14.25">
      <c r="A3184">
        <v>39518</v>
      </c>
      <c r="B3184" t="s">
        <v>15933</v>
      </c>
      <c r="C3184" t="s">
        <v>2019</v>
      </c>
      <c r="D3184" t="s">
        <v>2020</v>
      </c>
      <c r="E3184" s="297">
        <v>293.76</v>
      </c>
    </row>
    <row r="3185" spans="1:5" ht="14.25">
      <c r="A3185">
        <v>38366</v>
      </c>
      <c r="B3185" t="s">
        <v>15934</v>
      </c>
      <c r="C3185" t="s">
        <v>2019</v>
      </c>
      <c r="D3185" t="s">
        <v>2018</v>
      </c>
      <c r="E3185" s="297">
        <v>6.79</v>
      </c>
    </row>
    <row r="3186" spans="1:5" ht="14.25">
      <c r="A3186">
        <v>11703</v>
      </c>
      <c r="B3186" t="s">
        <v>15935</v>
      </c>
      <c r="C3186" t="s">
        <v>2017</v>
      </c>
      <c r="D3186" t="s">
        <v>2018</v>
      </c>
      <c r="E3186" s="297">
        <v>33.29</v>
      </c>
    </row>
    <row r="3187" spans="1:5" ht="14.25">
      <c r="A3187">
        <v>37400</v>
      </c>
      <c r="B3187" t="s">
        <v>15936</v>
      </c>
      <c r="C3187" t="s">
        <v>2017</v>
      </c>
      <c r="D3187" t="s">
        <v>2018</v>
      </c>
      <c r="E3187" s="297">
        <v>71.819999999999993</v>
      </c>
    </row>
    <row r="3188" spans="1:5" ht="14.25">
      <c r="A3188">
        <v>25400</v>
      </c>
      <c r="B3188" t="s">
        <v>15937</v>
      </c>
      <c r="C3188" t="s">
        <v>2017</v>
      </c>
      <c r="D3188" t="s">
        <v>2018</v>
      </c>
      <c r="E3188" s="371">
        <v>3698.9</v>
      </c>
    </row>
    <row r="3189" spans="1:5" ht="14.25">
      <c r="A3189">
        <v>4276</v>
      </c>
      <c r="B3189" t="s">
        <v>15938</v>
      </c>
      <c r="C3189" t="s">
        <v>2017</v>
      </c>
      <c r="D3189" t="s">
        <v>2018</v>
      </c>
      <c r="E3189" s="297">
        <v>157.33000000000001</v>
      </c>
    </row>
    <row r="3190" spans="1:5" ht="14.25">
      <c r="A3190">
        <v>4273</v>
      </c>
      <c r="B3190" t="s">
        <v>15939</v>
      </c>
      <c r="C3190" t="s">
        <v>2017</v>
      </c>
      <c r="D3190" t="s">
        <v>2018</v>
      </c>
      <c r="E3190" s="297">
        <v>285.64</v>
      </c>
    </row>
    <row r="3191" spans="1:5" ht="14.25">
      <c r="A3191">
        <v>4274</v>
      </c>
      <c r="B3191" t="s">
        <v>15940</v>
      </c>
      <c r="C3191" t="s">
        <v>2017</v>
      </c>
      <c r="D3191" t="s">
        <v>2022</v>
      </c>
      <c r="E3191" s="297">
        <v>104.5</v>
      </c>
    </row>
    <row r="3192" spans="1:5" ht="14.25">
      <c r="A3192">
        <v>39438</v>
      </c>
      <c r="B3192" t="s">
        <v>15941</v>
      </c>
      <c r="C3192" t="s">
        <v>2017</v>
      </c>
      <c r="D3192" t="s">
        <v>2020</v>
      </c>
      <c r="E3192" s="297">
        <v>0.28999999999999998</v>
      </c>
    </row>
    <row r="3193" spans="1:5" ht="14.25">
      <c r="A3193">
        <v>11963</v>
      </c>
      <c r="B3193" t="s">
        <v>15942</v>
      </c>
      <c r="C3193" t="s">
        <v>2017</v>
      </c>
      <c r="D3193" t="s">
        <v>2020</v>
      </c>
      <c r="E3193" s="297">
        <v>10.62</v>
      </c>
    </row>
    <row r="3194" spans="1:5" ht="14.25">
      <c r="A3194">
        <v>11964</v>
      </c>
      <c r="B3194" t="s">
        <v>15943</v>
      </c>
      <c r="C3194" t="s">
        <v>2017</v>
      </c>
      <c r="D3194" t="s">
        <v>2020</v>
      </c>
      <c r="E3194" s="297">
        <v>2.68</v>
      </c>
    </row>
    <row r="3195" spans="1:5" ht="14.25">
      <c r="A3195">
        <v>4379</v>
      </c>
      <c r="B3195" t="s">
        <v>15944</v>
      </c>
      <c r="C3195" t="s">
        <v>2017</v>
      </c>
      <c r="D3195" t="s">
        <v>2020</v>
      </c>
      <c r="E3195" s="297">
        <v>0.05</v>
      </c>
    </row>
    <row r="3196" spans="1:5" ht="14.25">
      <c r="A3196">
        <v>4377</v>
      </c>
      <c r="B3196" t="s">
        <v>15945</v>
      </c>
      <c r="C3196" t="s">
        <v>2017</v>
      </c>
      <c r="D3196" t="s">
        <v>2020</v>
      </c>
      <c r="E3196" s="297">
        <v>0.21</v>
      </c>
    </row>
    <row r="3197" spans="1:5" ht="14.25">
      <c r="A3197">
        <v>4356</v>
      </c>
      <c r="B3197" t="s">
        <v>15946</v>
      </c>
      <c r="C3197" t="s">
        <v>2017</v>
      </c>
      <c r="D3197" t="s">
        <v>2020</v>
      </c>
      <c r="E3197" s="297">
        <v>0.28999999999999998</v>
      </c>
    </row>
    <row r="3198" spans="1:5" ht="14.25">
      <c r="A3198">
        <v>13246</v>
      </c>
      <c r="B3198" t="s">
        <v>15947</v>
      </c>
      <c r="C3198" t="s">
        <v>2017</v>
      </c>
      <c r="D3198" t="s">
        <v>2020</v>
      </c>
      <c r="E3198" s="297">
        <v>0.5</v>
      </c>
    </row>
    <row r="3199" spans="1:5" ht="14.25">
      <c r="A3199">
        <v>4346</v>
      </c>
      <c r="B3199" t="s">
        <v>15948</v>
      </c>
      <c r="C3199" t="s">
        <v>2017</v>
      </c>
      <c r="D3199" t="s">
        <v>2020</v>
      </c>
      <c r="E3199" s="297">
        <v>11.38</v>
      </c>
    </row>
    <row r="3200" spans="1:5" ht="14.25">
      <c r="A3200">
        <v>11955</v>
      </c>
      <c r="B3200" t="s">
        <v>15949</v>
      </c>
      <c r="C3200" t="s">
        <v>2017</v>
      </c>
      <c r="D3200" t="s">
        <v>2020</v>
      </c>
      <c r="E3200" s="297">
        <v>4.9800000000000004</v>
      </c>
    </row>
    <row r="3201" spans="1:5" ht="14.25">
      <c r="A3201">
        <v>11960</v>
      </c>
      <c r="B3201" t="s">
        <v>15950</v>
      </c>
      <c r="C3201" t="s">
        <v>2017</v>
      </c>
      <c r="D3201" t="s">
        <v>2020</v>
      </c>
      <c r="E3201" s="297">
        <v>0.16</v>
      </c>
    </row>
    <row r="3202" spans="1:5" ht="14.25">
      <c r="A3202">
        <v>4333</v>
      </c>
      <c r="B3202" t="s">
        <v>15951</v>
      </c>
      <c r="C3202" t="s">
        <v>2017</v>
      </c>
      <c r="D3202" t="s">
        <v>2020</v>
      </c>
      <c r="E3202" s="297">
        <v>0.28999999999999998</v>
      </c>
    </row>
    <row r="3203" spans="1:5" ht="14.25">
      <c r="A3203">
        <v>4358</v>
      </c>
      <c r="B3203" t="s">
        <v>15952</v>
      </c>
      <c r="C3203" t="s">
        <v>2017</v>
      </c>
      <c r="D3203" t="s">
        <v>2020</v>
      </c>
      <c r="E3203" s="297">
        <v>2.2799999999999998</v>
      </c>
    </row>
    <row r="3204" spans="1:5" ht="14.25">
      <c r="A3204">
        <v>39435</v>
      </c>
      <c r="B3204" t="s">
        <v>15953</v>
      </c>
      <c r="C3204" t="s">
        <v>2017</v>
      </c>
      <c r="D3204" t="s">
        <v>2020</v>
      </c>
      <c r="E3204" s="297">
        <v>0.11</v>
      </c>
    </row>
    <row r="3205" spans="1:5" ht="14.25">
      <c r="A3205">
        <v>39436</v>
      </c>
      <c r="B3205" t="s">
        <v>15954</v>
      </c>
      <c r="C3205" t="s">
        <v>2017</v>
      </c>
      <c r="D3205" t="s">
        <v>2020</v>
      </c>
      <c r="E3205" s="297">
        <v>0.19</v>
      </c>
    </row>
    <row r="3206" spans="1:5" ht="14.25">
      <c r="A3206">
        <v>39437</v>
      </c>
      <c r="B3206" t="s">
        <v>15955</v>
      </c>
      <c r="C3206" t="s">
        <v>2017</v>
      </c>
      <c r="D3206" t="s">
        <v>2020</v>
      </c>
      <c r="E3206" s="297">
        <v>0.25</v>
      </c>
    </row>
    <row r="3207" spans="1:5" ht="14.25">
      <c r="A3207">
        <v>39439</v>
      </c>
      <c r="B3207" t="s">
        <v>15956</v>
      </c>
      <c r="C3207" t="s">
        <v>2017</v>
      </c>
      <c r="D3207" t="s">
        <v>2020</v>
      </c>
      <c r="E3207" s="297">
        <v>0.17</v>
      </c>
    </row>
    <row r="3208" spans="1:5" ht="14.25">
      <c r="A3208">
        <v>39440</v>
      </c>
      <c r="B3208" t="s">
        <v>15957</v>
      </c>
      <c r="C3208" t="s">
        <v>2017</v>
      </c>
      <c r="D3208" t="s">
        <v>2020</v>
      </c>
      <c r="E3208" s="297">
        <v>0.22</v>
      </c>
    </row>
    <row r="3209" spans="1:5" ht="14.25">
      <c r="A3209">
        <v>39441</v>
      </c>
      <c r="B3209" t="s">
        <v>15958</v>
      </c>
      <c r="C3209" t="s">
        <v>2017</v>
      </c>
      <c r="D3209" t="s">
        <v>2020</v>
      </c>
      <c r="E3209" s="297">
        <v>0.28000000000000003</v>
      </c>
    </row>
    <row r="3210" spans="1:5" ht="14.25">
      <c r="A3210">
        <v>39442</v>
      </c>
      <c r="B3210" t="s">
        <v>15959</v>
      </c>
      <c r="C3210" t="s">
        <v>2017</v>
      </c>
      <c r="D3210" t="s">
        <v>2020</v>
      </c>
      <c r="E3210" s="297">
        <v>0.2</v>
      </c>
    </row>
    <row r="3211" spans="1:5" ht="14.25">
      <c r="A3211">
        <v>39443</v>
      </c>
      <c r="B3211" t="s">
        <v>15960</v>
      </c>
      <c r="C3211" t="s">
        <v>2017</v>
      </c>
      <c r="D3211" t="s">
        <v>2020</v>
      </c>
      <c r="E3211" s="297">
        <v>0.27</v>
      </c>
    </row>
    <row r="3212" spans="1:5" ht="14.25">
      <c r="A3212">
        <v>4329</v>
      </c>
      <c r="B3212" t="s">
        <v>15961</v>
      </c>
      <c r="C3212" t="s">
        <v>2017</v>
      </c>
      <c r="D3212" t="s">
        <v>2020</v>
      </c>
      <c r="E3212" s="297">
        <v>2.4300000000000002</v>
      </c>
    </row>
    <row r="3213" spans="1:5" ht="14.25">
      <c r="A3213">
        <v>4383</v>
      </c>
      <c r="B3213" t="s">
        <v>15962</v>
      </c>
      <c r="C3213" t="s">
        <v>2017</v>
      </c>
      <c r="D3213" t="s">
        <v>2020</v>
      </c>
      <c r="E3213" s="297">
        <v>21.97</v>
      </c>
    </row>
    <row r="3214" spans="1:5" ht="14.25">
      <c r="A3214">
        <v>4344</v>
      </c>
      <c r="B3214" t="s">
        <v>15963</v>
      </c>
      <c r="C3214" t="s">
        <v>2017</v>
      </c>
      <c r="D3214" t="s">
        <v>2020</v>
      </c>
      <c r="E3214" s="297">
        <v>23.03</v>
      </c>
    </row>
    <row r="3215" spans="1:5" ht="14.25">
      <c r="A3215">
        <v>436</v>
      </c>
      <c r="B3215" t="s">
        <v>15964</v>
      </c>
      <c r="C3215" t="s">
        <v>2017</v>
      </c>
      <c r="D3215" t="s">
        <v>2020</v>
      </c>
      <c r="E3215" s="297">
        <v>13.25</v>
      </c>
    </row>
    <row r="3216" spans="1:5" ht="14.25">
      <c r="A3216">
        <v>442</v>
      </c>
      <c r="B3216" t="s">
        <v>15965</v>
      </c>
      <c r="C3216" t="s">
        <v>2017</v>
      </c>
      <c r="D3216" t="s">
        <v>2020</v>
      </c>
      <c r="E3216" s="297">
        <v>7.83</v>
      </c>
    </row>
    <row r="3217" spans="1:5" ht="14.25">
      <c r="A3217">
        <v>11953</v>
      </c>
      <c r="B3217" t="s">
        <v>15966</v>
      </c>
      <c r="C3217" t="s">
        <v>2017</v>
      </c>
      <c r="D3217" t="s">
        <v>2020</v>
      </c>
      <c r="E3217" s="297">
        <v>3.65</v>
      </c>
    </row>
    <row r="3218" spans="1:5" ht="14.25">
      <c r="A3218">
        <v>4335</v>
      </c>
      <c r="B3218" t="s">
        <v>15967</v>
      </c>
      <c r="C3218" t="s">
        <v>2017</v>
      </c>
      <c r="D3218" t="s">
        <v>2020</v>
      </c>
      <c r="E3218" s="297">
        <v>15.46</v>
      </c>
    </row>
    <row r="3219" spans="1:5" ht="14.25">
      <c r="A3219">
        <v>4334</v>
      </c>
      <c r="B3219" t="s">
        <v>15968</v>
      </c>
      <c r="C3219" t="s">
        <v>2017</v>
      </c>
      <c r="D3219" t="s">
        <v>2020</v>
      </c>
      <c r="E3219" s="297">
        <v>21.21</v>
      </c>
    </row>
    <row r="3220" spans="1:5" ht="14.25">
      <c r="A3220">
        <v>4343</v>
      </c>
      <c r="B3220" t="s">
        <v>15969</v>
      </c>
      <c r="C3220" t="s">
        <v>2017</v>
      </c>
      <c r="D3220" t="s">
        <v>2020</v>
      </c>
      <c r="E3220" s="297">
        <v>5.21</v>
      </c>
    </row>
    <row r="3221" spans="1:5" ht="14.25">
      <c r="A3221">
        <v>430</v>
      </c>
      <c r="B3221" t="s">
        <v>15970</v>
      </c>
      <c r="C3221" t="s">
        <v>2017</v>
      </c>
      <c r="D3221" t="s">
        <v>2020</v>
      </c>
      <c r="E3221" s="297">
        <v>11.85</v>
      </c>
    </row>
    <row r="3222" spans="1:5" ht="14.25">
      <c r="A3222">
        <v>441</v>
      </c>
      <c r="B3222" t="s">
        <v>15971</v>
      </c>
      <c r="C3222" t="s">
        <v>2017</v>
      </c>
      <c r="D3222" t="s">
        <v>2020</v>
      </c>
      <c r="E3222" s="297">
        <v>13.05</v>
      </c>
    </row>
    <row r="3223" spans="1:5" ht="14.25">
      <c r="A3223">
        <v>431</v>
      </c>
      <c r="B3223" t="s">
        <v>15972</v>
      </c>
      <c r="C3223" t="s">
        <v>2017</v>
      </c>
      <c r="D3223" t="s">
        <v>2020</v>
      </c>
      <c r="E3223" s="297">
        <v>15.75</v>
      </c>
    </row>
    <row r="3224" spans="1:5" ht="14.25">
      <c r="A3224">
        <v>432</v>
      </c>
      <c r="B3224" t="s">
        <v>15973</v>
      </c>
      <c r="C3224" t="s">
        <v>2017</v>
      </c>
      <c r="D3224" t="s">
        <v>2020</v>
      </c>
      <c r="E3224" s="297">
        <v>17.38</v>
      </c>
    </row>
    <row r="3225" spans="1:5" ht="14.25">
      <c r="A3225">
        <v>429</v>
      </c>
      <c r="B3225" t="s">
        <v>15974</v>
      </c>
      <c r="C3225" t="s">
        <v>2017</v>
      </c>
      <c r="D3225" t="s">
        <v>2020</v>
      </c>
      <c r="E3225" s="297">
        <v>23.43</v>
      </c>
    </row>
    <row r="3226" spans="1:5" ht="14.25">
      <c r="A3226">
        <v>439</v>
      </c>
      <c r="B3226" t="s">
        <v>15975</v>
      </c>
      <c r="C3226" t="s">
        <v>2017</v>
      </c>
      <c r="D3226" t="s">
        <v>2020</v>
      </c>
      <c r="E3226" s="297">
        <v>19.97</v>
      </c>
    </row>
    <row r="3227" spans="1:5" ht="14.25">
      <c r="A3227">
        <v>433</v>
      </c>
      <c r="B3227" t="s">
        <v>15976</v>
      </c>
      <c r="C3227" t="s">
        <v>2017</v>
      </c>
      <c r="D3227" t="s">
        <v>2020</v>
      </c>
      <c r="E3227" s="297">
        <v>23.31</v>
      </c>
    </row>
    <row r="3228" spans="1:5" ht="14.25">
      <c r="A3228">
        <v>437</v>
      </c>
      <c r="B3228" t="s">
        <v>15977</v>
      </c>
      <c r="C3228" t="s">
        <v>2017</v>
      </c>
      <c r="D3228" t="s">
        <v>2020</v>
      </c>
      <c r="E3228" s="297">
        <v>30.97</v>
      </c>
    </row>
    <row r="3229" spans="1:5" ht="14.25">
      <c r="A3229">
        <v>11790</v>
      </c>
      <c r="B3229" t="s">
        <v>15978</v>
      </c>
      <c r="C3229" t="s">
        <v>2017</v>
      </c>
      <c r="D3229" t="s">
        <v>2020</v>
      </c>
      <c r="E3229" s="297">
        <v>35.130000000000003</v>
      </c>
    </row>
    <row r="3230" spans="1:5" ht="14.25">
      <c r="A3230">
        <v>428</v>
      </c>
      <c r="B3230" t="s">
        <v>15979</v>
      </c>
      <c r="C3230" t="s">
        <v>2017</v>
      </c>
      <c r="D3230" t="s">
        <v>2020</v>
      </c>
      <c r="E3230" s="297">
        <v>38.200000000000003</v>
      </c>
    </row>
    <row r="3231" spans="1:5" ht="14.25">
      <c r="A3231">
        <v>4384</v>
      </c>
      <c r="B3231" t="s">
        <v>15980</v>
      </c>
      <c r="C3231" t="s">
        <v>2017</v>
      </c>
      <c r="D3231" t="s">
        <v>2020</v>
      </c>
      <c r="E3231" s="297">
        <v>25.25</v>
      </c>
    </row>
    <row r="3232" spans="1:5" ht="14.25">
      <c r="A3232">
        <v>4351</v>
      </c>
      <c r="B3232" t="s">
        <v>15981</v>
      </c>
      <c r="C3232" t="s">
        <v>2017</v>
      </c>
      <c r="D3232" t="s">
        <v>2020</v>
      </c>
      <c r="E3232" s="297">
        <v>18.72</v>
      </c>
    </row>
    <row r="3233" spans="1:5" ht="14.25">
      <c r="A3233">
        <v>11054</v>
      </c>
      <c r="B3233" t="s">
        <v>15982</v>
      </c>
      <c r="C3233" t="s">
        <v>2017</v>
      </c>
      <c r="D3233" t="s">
        <v>2018</v>
      </c>
      <c r="E3233" s="297">
        <v>0.06</v>
      </c>
    </row>
    <row r="3234" spans="1:5" ht="14.25">
      <c r="A3234">
        <v>11055</v>
      </c>
      <c r="B3234" t="s">
        <v>15983</v>
      </c>
      <c r="C3234" t="s">
        <v>2017</v>
      </c>
      <c r="D3234" t="s">
        <v>2018</v>
      </c>
      <c r="E3234" s="297">
        <v>0.09</v>
      </c>
    </row>
    <row r="3235" spans="1:5" ht="14.25">
      <c r="A3235">
        <v>11056</v>
      </c>
      <c r="B3235" t="s">
        <v>15984</v>
      </c>
      <c r="C3235" t="s">
        <v>2017</v>
      </c>
      <c r="D3235" t="s">
        <v>2018</v>
      </c>
      <c r="E3235" s="297">
        <v>0.1</v>
      </c>
    </row>
    <row r="3236" spans="1:5" ht="14.25">
      <c r="A3236">
        <v>11057</v>
      </c>
      <c r="B3236" t="s">
        <v>15985</v>
      </c>
      <c r="C3236" t="s">
        <v>2017</v>
      </c>
      <c r="D3236" t="s">
        <v>2018</v>
      </c>
      <c r="E3236" s="297">
        <v>0.21</v>
      </c>
    </row>
    <row r="3237" spans="1:5" ht="14.25">
      <c r="A3237">
        <v>11059</v>
      </c>
      <c r="B3237" t="s">
        <v>15986</v>
      </c>
      <c r="C3237" t="s">
        <v>2017</v>
      </c>
      <c r="D3237" t="s">
        <v>2018</v>
      </c>
      <c r="E3237" s="297">
        <v>0.42</v>
      </c>
    </row>
    <row r="3238" spans="1:5" ht="14.25">
      <c r="A3238">
        <v>11058</v>
      </c>
      <c r="B3238" t="s">
        <v>15987</v>
      </c>
      <c r="C3238" t="s">
        <v>2017</v>
      </c>
      <c r="D3238" t="s">
        <v>2018</v>
      </c>
      <c r="E3238" s="297">
        <v>0.54</v>
      </c>
    </row>
    <row r="3239" spans="1:5" ht="14.25">
      <c r="A3239">
        <v>4380</v>
      </c>
      <c r="B3239" t="s">
        <v>15988</v>
      </c>
      <c r="C3239" t="s">
        <v>2017</v>
      </c>
      <c r="D3239" t="s">
        <v>2018</v>
      </c>
      <c r="E3239" s="297">
        <v>1.81</v>
      </c>
    </row>
    <row r="3240" spans="1:5" ht="14.25">
      <c r="A3240">
        <v>4299</v>
      </c>
      <c r="B3240" t="s">
        <v>15989</v>
      </c>
      <c r="C3240" t="s">
        <v>2017</v>
      </c>
      <c r="D3240" t="s">
        <v>2022</v>
      </c>
      <c r="E3240" s="297">
        <v>1.71</v>
      </c>
    </row>
    <row r="3241" spans="1:5" ht="14.25">
      <c r="A3241">
        <v>4304</v>
      </c>
      <c r="B3241" t="s">
        <v>15990</v>
      </c>
      <c r="C3241" t="s">
        <v>2017</v>
      </c>
      <c r="D3241" t="s">
        <v>2018</v>
      </c>
      <c r="E3241" s="297">
        <v>2.33</v>
      </c>
    </row>
    <row r="3242" spans="1:5" ht="14.25">
      <c r="A3242">
        <v>4305</v>
      </c>
      <c r="B3242" t="s">
        <v>15991</v>
      </c>
      <c r="C3242" t="s">
        <v>2017</v>
      </c>
      <c r="D3242" t="s">
        <v>2018</v>
      </c>
      <c r="E3242" s="297">
        <v>2.71</v>
      </c>
    </row>
    <row r="3243" spans="1:5" ht="14.25">
      <c r="A3243">
        <v>4306</v>
      </c>
      <c r="B3243" t="s">
        <v>15992</v>
      </c>
      <c r="C3243" t="s">
        <v>2017</v>
      </c>
      <c r="D3243" t="s">
        <v>2018</v>
      </c>
      <c r="E3243" s="297">
        <v>3.14</v>
      </c>
    </row>
    <row r="3244" spans="1:5" ht="14.25">
      <c r="A3244">
        <v>4308</v>
      </c>
      <c r="B3244" t="s">
        <v>15993</v>
      </c>
      <c r="C3244" t="s">
        <v>2017</v>
      </c>
      <c r="D3244" t="s">
        <v>2018</v>
      </c>
      <c r="E3244" s="297">
        <v>6.51</v>
      </c>
    </row>
    <row r="3245" spans="1:5" ht="14.25">
      <c r="A3245">
        <v>4302</v>
      </c>
      <c r="B3245" t="s">
        <v>15994</v>
      </c>
      <c r="C3245" t="s">
        <v>2017</v>
      </c>
      <c r="D3245" t="s">
        <v>2018</v>
      </c>
      <c r="E3245" s="297">
        <v>4.88</v>
      </c>
    </row>
    <row r="3246" spans="1:5" ht="14.25">
      <c r="A3246">
        <v>4300</v>
      </c>
      <c r="B3246" t="s">
        <v>15995</v>
      </c>
      <c r="C3246" t="s">
        <v>2017</v>
      </c>
      <c r="D3246" t="s">
        <v>2018</v>
      </c>
      <c r="E3246" s="297">
        <v>1.1599999999999999</v>
      </c>
    </row>
    <row r="3247" spans="1:5" ht="14.25">
      <c r="A3247">
        <v>4301</v>
      </c>
      <c r="B3247" t="s">
        <v>15996</v>
      </c>
      <c r="C3247" t="s">
        <v>2017</v>
      </c>
      <c r="D3247" t="s">
        <v>2018</v>
      </c>
      <c r="E3247" s="297">
        <v>1.42</v>
      </c>
    </row>
    <row r="3248" spans="1:5" ht="14.25">
      <c r="A3248">
        <v>4320</v>
      </c>
      <c r="B3248" t="s">
        <v>15997</v>
      </c>
      <c r="C3248" t="s">
        <v>2017</v>
      </c>
      <c r="D3248" t="s">
        <v>2018</v>
      </c>
      <c r="E3248" s="297">
        <v>4.3099999999999996</v>
      </c>
    </row>
    <row r="3249" spans="1:5" ht="14.25">
      <c r="A3249">
        <v>4318</v>
      </c>
      <c r="B3249" t="s">
        <v>15998</v>
      </c>
      <c r="C3249" t="s">
        <v>2017</v>
      </c>
      <c r="D3249" t="s">
        <v>2018</v>
      </c>
      <c r="E3249" s="297">
        <v>2.1</v>
      </c>
    </row>
    <row r="3250" spans="1:5" ht="14.25">
      <c r="A3250">
        <v>40547</v>
      </c>
      <c r="B3250" t="s">
        <v>15999</v>
      </c>
      <c r="C3250" t="s">
        <v>2034</v>
      </c>
      <c r="D3250" t="s">
        <v>2020</v>
      </c>
      <c r="E3250" s="297">
        <v>30.68</v>
      </c>
    </row>
    <row r="3251" spans="1:5" ht="14.25">
      <c r="A3251">
        <v>11962</v>
      </c>
      <c r="B3251" t="s">
        <v>16000</v>
      </c>
      <c r="C3251" t="s">
        <v>2017</v>
      </c>
      <c r="D3251" t="s">
        <v>2020</v>
      </c>
      <c r="E3251" s="297">
        <v>0.25</v>
      </c>
    </row>
    <row r="3252" spans="1:5" ht="14.25">
      <c r="A3252">
        <v>4332</v>
      </c>
      <c r="B3252" t="s">
        <v>16001</v>
      </c>
      <c r="C3252" t="s">
        <v>2017</v>
      </c>
      <c r="D3252" t="s">
        <v>2020</v>
      </c>
      <c r="E3252" s="297">
        <v>1.22</v>
      </c>
    </row>
    <row r="3253" spans="1:5" ht="14.25">
      <c r="A3253">
        <v>4331</v>
      </c>
      <c r="B3253" t="s">
        <v>16002</v>
      </c>
      <c r="C3253" t="s">
        <v>2017</v>
      </c>
      <c r="D3253" t="s">
        <v>2020</v>
      </c>
      <c r="E3253" s="297">
        <v>4.5999999999999996</v>
      </c>
    </row>
    <row r="3254" spans="1:5" ht="14.25">
      <c r="A3254">
        <v>4336</v>
      </c>
      <c r="B3254" t="s">
        <v>16003</v>
      </c>
      <c r="C3254" t="s">
        <v>2017</v>
      </c>
      <c r="D3254" t="s">
        <v>2020</v>
      </c>
      <c r="E3254" s="297">
        <v>5.89</v>
      </c>
    </row>
    <row r="3255" spans="1:5" ht="14.25">
      <c r="A3255">
        <v>13294</v>
      </c>
      <c r="B3255" t="s">
        <v>16004</v>
      </c>
      <c r="C3255" t="s">
        <v>2017</v>
      </c>
      <c r="D3255" t="s">
        <v>2020</v>
      </c>
      <c r="E3255" s="297">
        <v>1.69</v>
      </c>
    </row>
    <row r="3256" spans="1:5" ht="14.25">
      <c r="A3256">
        <v>11948</v>
      </c>
      <c r="B3256" t="s">
        <v>16005</v>
      </c>
      <c r="C3256" t="s">
        <v>2017</v>
      </c>
      <c r="D3256" t="s">
        <v>2020</v>
      </c>
      <c r="E3256" s="297">
        <v>0.76</v>
      </c>
    </row>
    <row r="3257" spans="1:5" ht="14.25">
      <c r="A3257">
        <v>4382</v>
      </c>
      <c r="B3257" t="s">
        <v>16006</v>
      </c>
      <c r="C3257" t="s">
        <v>2017</v>
      </c>
      <c r="D3257" t="s">
        <v>2020</v>
      </c>
      <c r="E3257" s="297">
        <v>1.26</v>
      </c>
    </row>
    <row r="3258" spans="1:5" ht="14.25">
      <c r="A3258">
        <v>4354</v>
      </c>
      <c r="B3258" t="s">
        <v>16007</v>
      </c>
      <c r="C3258" t="s">
        <v>2017</v>
      </c>
      <c r="D3258" t="s">
        <v>2020</v>
      </c>
      <c r="E3258" s="297">
        <v>52.82</v>
      </c>
    </row>
    <row r="3259" spans="1:5" ht="14.25">
      <c r="A3259">
        <v>40839</v>
      </c>
      <c r="B3259" t="s">
        <v>16008</v>
      </c>
      <c r="C3259" t="s">
        <v>2034</v>
      </c>
      <c r="D3259" t="s">
        <v>2020</v>
      </c>
      <c r="E3259" s="297">
        <v>127.11</v>
      </c>
    </row>
    <row r="3260" spans="1:5" ht="14.25">
      <c r="A3260">
        <v>40552</v>
      </c>
      <c r="B3260" t="s">
        <v>20047</v>
      </c>
      <c r="C3260" t="s">
        <v>2034</v>
      </c>
      <c r="D3260" t="s">
        <v>2020</v>
      </c>
      <c r="E3260" s="297">
        <v>52.59</v>
      </c>
    </row>
    <row r="3261" spans="1:5" ht="14.25">
      <c r="A3261">
        <v>40549</v>
      </c>
      <c r="B3261" t="s">
        <v>16009</v>
      </c>
      <c r="C3261" t="s">
        <v>2034</v>
      </c>
      <c r="D3261" t="s">
        <v>2020</v>
      </c>
      <c r="E3261" s="297">
        <v>208.19</v>
      </c>
    </row>
    <row r="3262" spans="1:5" ht="14.25">
      <c r="A3262">
        <v>4385</v>
      </c>
      <c r="B3262" t="s">
        <v>16010</v>
      </c>
      <c r="C3262" t="s">
        <v>2030</v>
      </c>
      <c r="D3262" t="s">
        <v>2018</v>
      </c>
      <c r="E3262" s="371">
        <v>5198.7</v>
      </c>
    </row>
    <row r="3263" spans="1:5" ht="14.25">
      <c r="A3263">
        <v>20078</v>
      </c>
      <c r="B3263" t="s">
        <v>16011</v>
      </c>
      <c r="C3263" t="s">
        <v>2017</v>
      </c>
      <c r="D3263" t="s">
        <v>2018</v>
      </c>
      <c r="E3263" s="297">
        <v>26.93</v>
      </c>
    </row>
    <row r="3264" spans="1:5" ht="14.25">
      <c r="A3264">
        <v>39897</v>
      </c>
      <c r="B3264" t="s">
        <v>16012</v>
      </c>
      <c r="C3264" t="s">
        <v>2017</v>
      </c>
      <c r="D3264" t="s">
        <v>2020</v>
      </c>
      <c r="E3264" s="297">
        <v>49.07</v>
      </c>
    </row>
    <row r="3265" spans="1:5" ht="14.25">
      <c r="A3265">
        <v>118</v>
      </c>
      <c r="B3265" t="s">
        <v>16013</v>
      </c>
      <c r="C3265" t="s">
        <v>2017</v>
      </c>
      <c r="D3265" t="s">
        <v>2018</v>
      </c>
      <c r="E3265" s="297">
        <v>56.93</v>
      </c>
    </row>
    <row r="3266" spans="1:5" ht="14.25">
      <c r="A3266">
        <v>4396</v>
      </c>
      <c r="B3266" t="s">
        <v>16014</v>
      </c>
      <c r="C3266" t="s">
        <v>2019</v>
      </c>
      <c r="D3266" t="s">
        <v>2018</v>
      </c>
      <c r="E3266" s="297">
        <v>231.33</v>
      </c>
    </row>
    <row r="3267" spans="1:5" ht="14.25">
      <c r="A3267">
        <v>36881</v>
      </c>
      <c r="B3267" t="s">
        <v>16015</v>
      </c>
      <c r="C3267" t="s">
        <v>2019</v>
      </c>
      <c r="D3267" t="s">
        <v>2018</v>
      </c>
      <c r="E3267" s="297">
        <v>148.97999999999999</v>
      </c>
    </row>
    <row r="3268" spans="1:5" ht="14.25">
      <c r="A3268">
        <v>4397</v>
      </c>
      <c r="B3268" t="s">
        <v>16016</v>
      </c>
      <c r="C3268" t="s">
        <v>2019</v>
      </c>
      <c r="D3268" t="s">
        <v>2018</v>
      </c>
      <c r="E3268" s="297">
        <v>251.64</v>
      </c>
    </row>
    <row r="3269" spans="1:5" ht="14.25">
      <c r="A3269">
        <v>36882</v>
      </c>
      <c r="B3269" t="s">
        <v>16017</v>
      </c>
      <c r="C3269" t="s">
        <v>2019</v>
      </c>
      <c r="D3269" t="s">
        <v>2018</v>
      </c>
      <c r="E3269" s="297">
        <v>178.15</v>
      </c>
    </row>
    <row r="3270" spans="1:5" ht="14.25">
      <c r="A3270">
        <v>4751</v>
      </c>
      <c r="B3270" t="s">
        <v>16018</v>
      </c>
      <c r="C3270" t="s">
        <v>2021</v>
      </c>
      <c r="D3270" t="s">
        <v>2018</v>
      </c>
      <c r="E3270" s="297">
        <v>20.13</v>
      </c>
    </row>
    <row r="3271" spans="1:5" ht="14.25">
      <c r="A3271">
        <v>41066</v>
      </c>
      <c r="B3271" t="s">
        <v>16019</v>
      </c>
      <c r="C3271" t="s">
        <v>2027</v>
      </c>
      <c r="D3271" t="s">
        <v>2018</v>
      </c>
      <c r="E3271" s="371">
        <v>3535.3</v>
      </c>
    </row>
    <row r="3272" spans="1:5" ht="14.25">
      <c r="A3272">
        <v>39604</v>
      </c>
      <c r="B3272" t="s">
        <v>16020</v>
      </c>
      <c r="C3272" t="s">
        <v>2017</v>
      </c>
      <c r="D3272" t="s">
        <v>2018</v>
      </c>
      <c r="E3272" s="297">
        <v>10.32</v>
      </c>
    </row>
    <row r="3273" spans="1:5" ht="14.25">
      <c r="A3273">
        <v>39605</v>
      </c>
      <c r="B3273" t="s">
        <v>16021</v>
      </c>
      <c r="C3273" t="s">
        <v>2017</v>
      </c>
      <c r="D3273" t="s">
        <v>2018</v>
      </c>
      <c r="E3273" s="297">
        <v>11.21</v>
      </c>
    </row>
    <row r="3274" spans="1:5" ht="14.25">
      <c r="A3274">
        <v>39606</v>
      </c>
      <c r="B3274" t="s">
        <v>16022</v>
      </c>
      <c r="C3274" t="s">
        <v>2017</v>
      </c>
      <c r="D3274" t="s">
        <v>2018</v>
      </c>
      <c r="E3274" s="297">
        <v>19.64</v>
      </c>
    </row>
    <row r="3275" spans="1:5" ht="14.25">
      <c r="A3275">
        <v>39607</v>
      </c>
      <c r="B3275" t="s">
        <v>16023</v>
      </c>
      <c r="C3275" t="s">
        <v>2017</v>
      </c>
      <c r="D3275" t="s">
        <v>2018</v>
      </c>
      <c r="E3275" s="297">
        <v>26.57</v>
      </c>
    </row>
    <row r="3276" spans="1:5" ht="14.25">
      <c r="A3276">
        <v>39594</v>
      </c>
      <c r="B3276" t="s">
        <v>16024</v>
      </c>
      <c r="C3276" t="s">
        <v>2017</v>
      </c>
      <c r="D3276" t="s">
        <v>2022</v>
      </c>
      <c r="E3276" s="297">
        <v>420.58</v>
      </c>
    </row>
    <row r="3277" spans="1:5" ht="14.25">
      <c r="A3277">
        <v>39596</v>
      </c>
      <c r="B3277" t="s">
        <v>16025</v>
      </c>
      <c r="C3277" t="s">
        <v>2017</v>
      </c>
      <c r="D3277" t="s">
        <v>2018</v>
      </c>
      <c r="E3277" s="371">
        <v>1126.3499999999999</v>
      </c>
    </row>
    <row r="3278" spans="1:5" ht="14.25">
      <c r="A3278">
        <v>39595</v>
      </c>
      <c r="B3278" t="s">
        <v>16026</v>
      </c>
      <c r="C3278" t="s">
        <v>2017</v>
      </c>
      <c r="D3278" t="s">
        <v>2018</v>
      </c>
      <c r="E3278" s="371">
        <v>2530.7399999999998</v>
      </c>
    </row>
    <row r="3279" spans="1:5" ht="14.25">
      <c r="A3279">
        <v>39597</v>
      </c>
      <c r="B3279" t="s">
        <v>16027</v>
      </c>
      <c r="C3279" t="s">
        <v>2017</v>
      </c>
      <c r="D3279" t="s">
        <v>2018</v>
      </c>
      <c r="E3279" s="371">
        <v>3969.82</v>
      </c>
    </row>
    <row r="3280" spans="1:5" ht="14.25">
      <c r="A3280">
        <v>10731</v>
      </c>
      <c r="B3280" t="s">
        <v>16028</v>
      </c>
      <c r="C3280" t="s">
        <v>2019</v>
      </c>
      <c r="D3280" t="s">
        <v>2020</v>
      </c>
      <c r="E3280" s="297">
        <v>34.75</v>
      </c>
    </row>
    <row r="3281" spans="1:5" ht="14.25">
      <c r="A3281">
        <v>4704</v>
      </c>
      <c r="B3281" t="s">
        <v>16029</v>
      </c>
      <c r="C3281" t="s">
        <v>2019</v>
      </c>
      <c r="D3281" t="s">
        <v>2020</v>
      </c>
      <c r="E3281" s="297">
        <v>31.36</v>
      </c>
    </row>
    <row r="3282" spans="1:5" ht="14.25">
      <c r="A3282">
        <v>10730</v>
      </c>
      <c r="B3282" t="s">
        <v>16030</v>
      </c>
      <c r="C3282" t="s">
        <v>2019</v>
      </c>
      <c r="D3282" t="s">
        <v>2020</v>
      </c>
      <c r="E3282" s="297">
        <v>33.6</v>
      </c>
    </row>
    <row r="3283" spans="1:5" ht="14.25">
      <c r="A3283">
        <v>4729</v>
      </c>
      <c r="B3283" t="s">
        <v>16031</v>
      </c>
      <c r="C3283" t="s">
        <v>2026</v>
      </c>
      <c r="D3283" t="s">
        <v>2018</v>
      </c>
      <c r="E3283" s="297">
        <v>140.36000000000001</v>
      </c>
    </row>
    <row r="3284" spans="1:5" ht="14.25">
      <c r="A3284">
        <v>4720</v>
      </c>
      <c r="B3284" t="s">
        <v>16032</v>
      </c>
      <c r="C3284" t="s">
        <v>2026</v>
      </c>
      <c r="D3284" t="s">
        <v>2018</v>
      </c>
      <c r="E3284" s="297">
        <v>160.83000000000001</v>
      </c>
    </row>
    <row r="3285" spans="1:5" ht="14.25">
      <c r="A3285">
        <v>4721</v>
      </c>
      <c r="B3285" t="s">
        <v>16033</v>
      </c>
      <c r="C3285" t="s">
        <v>2026</v>
      </c>
      <c r="D3285" t="s">
        <v>2018</v>
      </c>
      <c r="E3285" s="297">
        <v>139.30000000000001</v>
      </c>
    </row>
    <row r="3286" spans="1:5" ht="14.25">
      <c r="A3286">
        <v>4718</v>
      </c>
      <c r="B3286" t="s">
        <v>16034</v>
      </c>
      <c r="C3286" t="s">
        <v>2026</v>
      </c>
      <c r="D3286" t="s">
        <v>2022</v>
      </c>
      <c r="E3286" s="297">
        <v>140.04</v>
      </c>
    </row>
    <row r="3287" spans="1:5" ht="14.25">
      <c r="A3287">
        <v>4722</v>
      </c>
      <c r="B3287" t="s">
        <v>16035</v>
      </c>
      <c r="C3287" t="s">
        <v>2026</v>
      </c>
      <c r="D3287" t="s">
        <v>2018</v>
      </c>
      <c r="E3287" s="297">
        <v>131.59</v>
      </c>
    </row>
    <row r="3288" spans="1:5" ht="14.25">
      <c r="A3288">
        <v>4723</v>
      </c>
      <c r="B3288" t="s">
        <v>16036</v>
      </c>
      <c r="C3288" t="s">
        <v>2026</v>
      </c>
      <c r="D3288" t="s">
        <v>2018</v>
      </c>
      <c r="E3288" s="297">
        <v>130.44999999999999</v>
      </c>
    </row>
    <row r="3289" spans="1:5" ht="14.25">
      <c r="A3289">
        <v>4727</v>
      </c>
      <c r="B3289" t="s">
        <v>16037</v>
      </c>
      <c r="C3289" t="s">
        <v>2026</v>
      </c>
      <c r="D3289" t="s">
        <v>2018</v>
      </c>
      <c r="E3289" s="297">
        <v>119.4</v>
      </c>
    </row>
    <row r="3290" spans="1:5" ht="14.25">
      <c r="A3290">
        <v>4748</v>
      </c>
      <c r="B3290" t="s">
        <v>16038</v>
      </c>
      <c r="C3290" t="s">
        <v>2026</v>
      </c>
      <c r="D3290" t="s">
        <v>2018</v>
      </c>
      <c r="E3290" s="297">
        <v>128.66</v>
      </c>
    </row>
    <row r="3291" spans="1:5" ht="14.25">
      <c r="A3291">
        <v>4730</v>
      </c>
      <c r="B3291" t="s">
        <v>16039</v>
      </c>
      <c r="C3291" t="s">
        <v>2026</v>
      </c>
      <c r="D3291" t="s">
        <v>2018</v>
      </c>
      <c r="E3291" s="297">
        <v>130.94</v>
      </c>
    </row>
    <row r="3292" spans="1:5" ht="14.25">
      <c r="A3292">
        <v>13186</v>
      </c>
      <c r="B3292" t="s">
        <v>16040</v>
      </c>
      <c r="C3292" t="s">
        <v>2026</v>
      </c>
      <c r="D3292" t="s">
        <v>2018</v>
      </c>
      <c r="E3292" s="297">
        <v>151.08000000000001</v>
      </c>
    </row>
    <row r="3293" spans="1:5" ht="14.25">
      <c r="A3293">
        <v>10737</v>
      </c>
      <c r="B3293" t="s">
        <v>16041</v>
      </c>
      <c r="C3293" t="s">
        <v>2019</v>
      </c>
      <c r="D3293" t="s">
        <v>2020</v>
      </c>
      <c r="E3293" s="297">
        <v>109.2</v>
      </c>
    </row>
    <row r="3294" spans="1:5" ht="14.25">
      <c r="A3294">
        <v>10734</v>
      </c>
      <c r="B3294" t="s">
        <v>16042</v>
      </c>
      <c r="C3294" t="s">
        <v>2019</v>
      </c>
      <c r="D3294" t="s">
        <v>2020</v>
      </c>
      <c r="E3294" s="297">
        <v>64.959999999999994</v>
      </c>
    </row>
    <row r="3295" spans="1:5" ht="14.25">
      <c r="A3295">
        <v>4708</v>
      </c>
      <c r="B3295" t="s">
        <v>16043</v>
      </c>
      <c r="C3295" t="s">
        <v>2019</v>
      </c>
      <c r="D3295" t="s">
        <v>2020</v>
      </c>
      <c r="E3295" s="297">
        <v>126</v>
      </c>
    </row>
    <row r="3296" spans="1:5" ht="14.25">
      <c r="A3296">
        <v>4712</v>
      </c>
      <c r="B3296" t="s">
        <v>16044</v>
      </c>
      <c r="C3296" t="s">
        <v>2019</v>
      </c>
      <c r="D3296" t="s">
        <v>2020</v>
      </c>
      <c r="E3296" s="297">
        <v>61.6</v>
      </c>
    </row>
    <row r="3297" spans="1:5" ht="14.25">
      <c r="A3297">
        <v>4710</v>
      </c>
      <c r="B3297" t="s">
        <v>16045</v>
      </c>
      <c r="C3297" t="s">
        <v>2019</v>
      </c>
      <c r="D3297" t="s">
        <v>2020</v>
      </c>
      <c r="E3297" s="297">
        <v>197.55</v>
      </c>
    </row>
    <row r="3298" spans="1:5" ht="14.25">
      <c r="A3298">
        <v>4746</v>
      </c>
      <c r="B3298" t="s">
        <v>16046</v>
      </c>
      <c r="C3298" t="s">
        <v>2026</v>
      </c>
      <c r="D3298" t="s">
        <v>2018</v>
      </c>
      <c r="E3298" s="297">
        <v>97.8</v>
      </c>
    </row>
    <row r="3299" spans="1:5" ht="14.25">
      <c r="A3299">
        <v>4750</v>
      </c>
      <c r="B3299" t="s">
        <v>16047</v>
      </c>
      <c r="C3299" t="s">
        <v>2021</v>
      </c>
      <c r="D3299" t="s">
        <v>2022</v>
      </c>
      <c r="E3299" s="297">
        <v>20.13</v>
      </c>
    </row>
    <row r="3300" spans="1:5" ht="14.25">
      <c r="A3300">
        <v>41065</v>
      </c>
      <c r="B3300" t="s">
        <v>16048</v>
      </c>
      <c r="C3300" t="s">
        <v>2027</v>
      </c>
      <c r="D3300" t="s">
        <v>2018</v>
      </c>
      <c r="E3300" s="371">
        <v>3534.78</v>
      </c>
    </row>
    <row r="3301" spans="1:5" ht="14.25">
      <c r="A3301">
        <v>34747</v>
      </c>
      <c r="B3301" t="s">
        <v>16049</v>
      </c>
      <c r="C3301" t="s">
        <v>2023</v>
      </c>
      <c r="D3301" t="s">
        <v>2018</v>
      </c>
      <c r="E3301" s="297">
        <v>45.57</v>
      </c>
    </row>
    <row r="3302" spans="1:5" ht="14.25">
      <c r="A3302">
        <v>4826</v>
      </c>
      <c r="B3302" t="s">
        <v>16050</v>
      </c>
      <c r="C3302" t="s">
        <v>2023</v>
      </c>
      <c r="D3302" t="s">
        <v>2018</v>
      </c>
      <c r="E3302" s="297">
        <v>49</v>
      </c>
    </row>
    <row r="3303" spans="1:5" ht="14.25">
      <c r="A3303">
        <v>41975</v>
      </c>
      <c r="B3303" t="s">
        <v>16051</v>
      </c>
      <c r="C3303" t="s">
        <v>2019</v>
      </c>
      <c r="D3303" t="s">
        <v>2020</v>
      </c>
      <c r="E3303" s="297">
        <v>104.34</v>
      </c>
    </row>
    <row r="3304" spans="1:5" ht="14.25">
      <c r="A3304">
        <v>4825</v>
      </c>
      <c r="B3304" t="s">
        <v>16052</v>
      </c>
      <c r="C3304" t="s">
        <v>2023</v>
      </c>
      <c r="D3304" t="s">
        <v>2018</v>
      </c>
      <c r="E3304" s="297">
        <v>67.83</v>
      </c>
    </row>
    <row r="3305" spans="1:5" ht="14.25">
      <c r="A3305">
        <v>34744</v>
      </c>
      <c r="B3305" t="s">
        <v>16053</v>
      </c>
      <c r="C3305" t="s">
        <v>2019</v>
      </c>
      <c r="D3305" t="s">
        <v>2020</v>
      </c>
      <c r="E3305" s="297">
        <v>23.25</v>
      </c>
    </row>
    <row r="3306" spans="1:5" ht="14.25">
      <c r="A3306">
        <v>39430</v>
      </c>
      <c r="B3306" t="s">
        <v>16054</v>
      </c>
      <c r="C3306" t="s">
        <v>2017</v>
      </c>
      <c r="D3306" t="s">
        <v>2018</v>
      </c>
      <c r="E3306" s="297">
        <v>1.83</v>
      </c>
    </row>
    <row r="3307" spans="1:5" ht="14.25">
      <c r="A3307">
        <v>39573</v>
      </c>
      <c r="B3307" t="s">
        <v>16055</v>
      </c>
      <c r="C3307" t="s">
        <v>2017</v>
      </c>
      <c r="D3307" t="s">
        <v>2018</v>
      </c>
      <c r="E3307" s="297">
        <v>1.8</v>
      </c>
    </row>
    <row r="3308" spans="1:5" ht="14.25">
      <c r="A3308">
        <v>38410</v>
      </c>
      <c r="B3308" t="s">
        <v>16056</v>
      </c>
      <c r="C3308" t="s">
        <v>2017</v>
      </c>
      <c r="D3308" t="s">
        <v>2018</v>
      </c>
      <c r="E3308" s="371">
        <v>14144.07</v>
      </c>
    </row>
    <row r="3309" spans="1:5" ht="14.25">
      <c r="A3309">
        <v>41596</v>
      </c>
      <c r="B3309" t="s">
        <v>16057</v>
      </c>
      <c r="C3309" t="s">
        <v>2024</v>
      </c>
      <c r="D3309" t="s">
        <v>2020</v>
      </c>
      <c r="E3309" s="297">
        <v>10.9</v>
      </c>
    </row>
    <row r="3310" spans="1:5" ht="14.25">
      <c r="A3310">
        <v>41598</v>
      </c>
      <c r="B3310" t="s">
        <v>16058</v>
      </c>
      <c r="C3310" t="s">
        <v>2024</v>
      </c>
      <c r="D3310" t="s">
        <v>2020</v>
      </c>
      <c r="E3310" s="297">
        <v>10.9</v>
      </c>
    </row>
    <row r="3311" spans="1:5" ht="14.25">
      <c r="A3311">
        <v>41594</v>
      </c>
      <c r="B3311" t="s">
        <v>16059</v>
      </c>
      <c r="C3311" t="s">
        <v>2024</v>
      </c>
      <c r="D3311" t="s">
        <v>2020</v>
      </c>
      <c r="E3311" s="297">
        <v>11.08</v>
      </c>
    </row>
    <row r="3312" spans="1:5" ht="14.25">
      <c r="A3312">
        <v>43663</v>
      </c>
      <c r="B3312" t="s">
        <v>16060</v>
      </c>
      <c r="C3312" t="s">
        <v>2024</v>
      </c>
      <c r="D3312" t="s">
        <v>2020</v>
      </c>
      <c r="E3312" s="297">
        <v>9.1199999999999992</v>
      </c>
    </row>
    <row r="3313" spans="1:5" ht="14.25">
      <c r="A3313">
        <v>4766</v>
      </c>
      <c r="B3313" t="s">
        <v>16061</v>
      </c>
      <c r="C3313" t="s">
        <v>2024</v>
      </c>
      <c r="D3313" t="s">
        <v>2020</v>
      </c>
      <c r="E3313" s="297">
        <v>8.59</v>
      </c>
    </row>
    <row r="3314" spans="1:5" ht="14.25">
      <c r="A3314">
        <v>43664</v>
      </c>
      <c r="B3314" t="s">
        <v>16062</v>
      </c>
      <c r="C3314" t="s">
        <v>2024</v>
      </c>
      <c r="D3314" t="s">
        <v>2020</v>
      </c>
      <c r="E3314" s="297">
        <v>9.17</v>
      </c>
    </row>
    <row r="3315" spans="1:5" ht="14.25">
      <c r="A3315">
        <v>43082</v>
      </c>
      <c r="B3315" t="s">
        <v>16063</v>
      </c>
      <c r="C3315" t="s">
        <v>2024</v>
      </c>
      <c r="D3315" t="s">
        <v>2020</v>
      </c>
      <c r="E3315" s="297">
        <v>10</v>
      </c>
    </row>
    <row r="3316" spans="1:5" ht="14.25">
      <c r="A3316">
        <v>43665</v>
      </c>
      <c r="B3316" t="s">
        <v>16064</v>
      </c>
      <c r="C3316" t="s">
        <v>2024</v>
      </c>
      <c r="D3316" t="s">
        <v>2020</v>
      </c>
      <c r="E3316" s="297">
        <v>8.59</v>
      </c>
    </row>
    <row r="3317" spans="1:5" ht="14.25">
      <c r="A3317">
        <v>10966</v>
      </c>
      <c r="B3317" t="s">
        <v>16065</v>
      </c>
      <c r="C3317" t="s">
        <v>2024</v>
      </c>
      <c r="D3317" t="s">
        <v>2020</v>
      </c>
      <c r="E3317" s="297">
        <v>9.1199999999999992</v>
      </c>
    </row>
    <row r="3318" spans="1:5" ht="14.25">
      <c r="A3318">
        <v>43692</v>
      </c>
      <c r="B3318" t="s">
        <v>16066</v>
      </c>
      <c r="C3318" t="s">
        <v>2024</v>
      </c>
      <c r="D3318" t="s">
        <v>2020</v>
      </c>
      <c r="E3318" s="297">
        <v>9.1199999999999992</v>
      </c>
    </row>
    <row r="3319" spans="1:5" ht="14.25">
      <c r="A3319">
        <v>43083</v>
      </c>
      <c r="B3319" t="s">
        <v>16067</v>
      </c>
      <c r="C3319" t="s">
        <v>2024</v>
      </c>
      <c r="D3319" t="s">
        <v>2020</v>
      </c>
      <c r="E3319" s="297">
        <v>8.66</v>
      </c>
    </row>
    <row r="3320" spans="1:5" ht="14.25">
      <c r="A3320">
        <v>40535</v>
      </c>
      <c r="B3320" t="s">
        <v>16068</v>
      </c>
      <c r="C3320" t="s">
        <v>2024</v>
      </c>
      <c r="D3320" t="s">
        <v>2020</v>
      </c>
      <c r="E3320" s="297">
        <v>8.66</v>
      </c>
    </row>
    <row r="3321" spans="1:5" ht="14.25">
      <c r="A3321">
        <v>39427</v>
      </c>
      <c r="B3321" t="s">
        <v>16069</v>
      </c>
      <c r="C3321" t="s">
        <v>2023</v>
      </c>
      <c r="D3321" t="s">
        <v>2018</v>
      </c>
      <c r="E3321" s="297">
        <v>4.8600000000000003</v>
      </c>
    </row>
    <row r="3322" spans="1:5" ht="14.25">
      <c r="A3322">
        <v>39424</v>
      </c>
      <c r="B3322" t="s">
        <v>16070</v>
      </c>
      <c r="C3322" t="s">
        <v>2023</v>
      </c>
      <c r="D3322" t="s">
        <v>2018</v>
      </c>
      <c r="E3322" s="297">
        <v>2.89</v>
      </c>
    </row>
    <row r="3323" spans="1:5" ht="14.25">
      <c r="A3323">
        <v>39425</v>
      </c>
      <c r="B3323" t="s">
        <v>16071</v>
      </c>
      <c r="C3323" t="s">
        <v>2023</v>
      </c>
      <c r="D3323" t="s">
        <v>2018</v>
      </c>
      <c r="E3323" s="297">
        <v>2.85</v>
      </c>
    </row>
    <row r="3324" spans="1:5" ht="14.25">
      <c r="A3324">
        <v>40664</v>
      </c>
      <c r="B3324" t="s">
        <v>16072</v>
      </c>
      <c r="C3324" t="s">
        <v>2024</v>
      </c>
      <c r="D3324" t="s">
        <v>2020</v>
      </c>
      <c r="E3324" s="297">
        <v>17.77</v>
      </c>
    </row>
    <row r="3325" spans="1:5" ht="14.25">
      <c r="A3325">
        <v>34360</v>
      </c>
      <c r="B3325" t="s">
        <v>16073</v>
      </c>
      <c r="C3325" t="s">
        <v>2024</v>
      </c>
      <c r="D3325" t="s">
        <v>2020</v>
      </c>
      <c r="E3325" s="297">
        <v>40.049999999999997</v>
      </c>
    </row>
    <row r="3326" spans="1:5" ht="14.25">
      <c r="A3326">
        <v>20259</v>
      </c>
      <c r="B3326" t="s">
        <v>16074</v>
      </c>
      <c r="C3326" t="s">
        <v>2023</v>
      </c>
      <c r="D3326" t="s">
        <v>2020</v>
      </c>
      <c r="E3326" s="297">
        <v>12.9</v>
      </c>
    </row>
    <row r="3327" spans="1:5" ht="14.25">
      <c r="A3327">
        <v>14077</v>
      </c>
      <c r="B3327" t="s">
        <v>16075</v>
      </c>
      <c r="C3327" t="s">
        <v>2023</v>
      </c>
      <c r="D3327" t="s">
        <v>2020</v>
      </c>
      <c r="E3327" s="297">
        <v>197.44</v>
      </c>
    </row>
    <row r="3328" spans="1:5" ht="14.25">
      <c r="A3328">
        <v>3678</v>
      </c>
      <c r="B3328" t="s">
        <v>16076</v>
      </c>
      <c r="C3328" t="s">
        <v>2023</v>
      </c>
      <c r="D3328" t="s">
        <v>2020</v>
      </c>
      <c r="E3328" s="297">
        <v>89.24</v>
      </c>
    </row>
    <row r="3329" spans="1:5" ht="14.25">
      <c r="A3329">
        <v>585</v>
      </c>
      <c r="B3329" t="s">
        <v>20048</v>
      </c>
      <c r="C3329" t="s">
        <v>2024</v>
      </c>
      <c r="D3329" t="s">
        <v>2020</v>
      </c>
      <c r="E3329" s="297">
        <v>32.04</v>
      </c>
    </row>
    <row r="3330" spans="1:5" ht="14.25">
      <c r="A3330">
        <v>39418</v>
      </c>
      <c r="B3330" t="s">
        <v>16077</v>
      </c>
      <c r="C3330" t="s">
        <v>2023</v>
      </c>
      <c r="D3330" t="s">
        <v>2018</v>
      </c>
      <c r="E3330" s="297">
        <v>5.42</v>
      </c>
    </row>
    <row r="3331" spans="1:5" ht="14.25">
      <c r="A3331">
        <v>39419</v>
      </c>
      <c r="B3331" t="s">
        <v>16078</v>
      </c>
      <c r="C3331" t="s">
        <v>2023</v>
      </c>
      <c r="D3331" t="s">
        <v>2018</v>
      </c>
      <c r="E3331" s="297">
        <v>6.6</v>
      </c>
    </row>
    <row r="3332" spans="1:5" ht="14.25">
      <c r="A3332">
        <v>39420</v>
      </c>
      <c r="B3332" t="s">
        <v>16079</v>
      </c>
      <c r="C3332" t="s">
        <v>2023</v>
      </c>
      <c r="D3332" t="s">
        <v>2018</v>
      </c>
      <c r="E3332" s="297">
        <v>7.29</v>
      </c>
    </row>
    <row r="3333" spans="1:5" ht="14.25">
      <c r="A3333">
        <v>39571</v>
      </c>
      <c r="B3333" t="s">
        <v>16080</v>
      </c>
      <c r="C3333" t="s">
        <v>2023</v>
      </c>
      <c r="D3333" t="s">
        <v>2018</v>
      </c>
      <c r="E3333" s="297">
        <v>4.4000000000000004</v>
      </c>
    </row>
    <row r="3334" spans="1:5" ht="14.25">
      <c r="A3334">
        <v>39421</v>
      </c>
      <c r="B3334" t="s">
        <v>16081</v>
      </c>
      <c r="C3334" t="s">
        <v>2023</v>
      </c>
      <c r="D3334" t="s">
        <v>2018</v>
      </c>
      <c r="E3334" s="297">
        <v>6.41</v>
      </c>
    </row>
    <row r="3335" spans="1:5" ht="14.25">
      <c r="A3335">
        <v>39422</v>
      </c>
      <c r="B3335" t="s">
        <v>16082</v>
      </c>
      <c r="C3335" t="s">
        <v>2023</v>
      </c>
      <c r="D3335" t="s">
        <v>2022</v>
      </c>
      <c r="E3335" s="297">
        <v>7.49</v>
      </c>
    </row>
    <row r="3336" spans="1:5" ht="14.25">
      <c r="A3336">
        <v>39423</v>
      </c>
      <c r="B3336" t="s">
        <v>16083</v>
      </c>
      <c r="C3336" t="s">
        <v>2023</v>
      </c>
      <c r="D3336" t="s">
        <v>2018</v>
      </c>
      <c r="E3336" s="297">
        <v>8.69</v>
      </c>
    </row>
    <row r="3337" spans="1:5" ht="14.25">
      <c r="A3337">
        <v>39426</v>
      </c>
      <c r="B3337" t="s">
        <v>16084</v>
      </c>
      <c r="C3337" t="s">
        <v>2023</v>
      </c>
      <c r="D3337" t="s">
        <v>2018</v>
      </c>
      <c r="E3337" s="297">
        <v>19.55</v>
      </c>
    </row>
    <row r="3338" spans="1:5" ht="14.25">
      <c r="A3338">
        <v>39429</v>
      </c>
      <c r="B3338" t="s">
        <v>16085</v>
      </c>
      <c r="C3338" t="s">
        <v>2023</v>
      </c>
      <c r="D3338" t="s">
        <v>2018</v>
      </c>
      <c r="E3338" s="297">
        <v>6.16</v>
      </c>
    </row>
    <row r="3339" spans="1:5" ht="14.25">
      <c r="A3339">
        <v>39428</v>
      </c>
      <c r="B3339" t="s">
        <v>16086</v>
      </c>
      <c r="C3339" t="s">
        <v>2023</v>
      </c>
      <c r="D3339" t="s">
        <v>2018</v>
      </c>
      <c r="E3339" s="297">
        <v>4.71</v>
      </c>
    </row>
    <row r="3340" spans="1:5" ht="14.25">
      <c r="A3340">
        <v>39572</v>
      </c>
      <c r="B3340" t="s">
        <v>16087</v>
      </c>
      <c r="C3340" t="s">
        <v>2023</v>
      </c>
      <c r="D3340" t="s">
        <v>2018</v>
      </c>
      <c r="E3340" s="297">
        <v>4.08</v>
      </c>
    </row>
    <row r="3341" spans="1:5" ht="14.25">
      <c r="A3341">
        <v>39570</v>
      </c>
      <c r="B3341" t="s">
        <v>16088</v>
      </c>
      <c r="C3341" t="s">
        <v>2023</v>
      </c>
      <c r="D3341" t="s">
        <v>2018</v>
      </c>
      <c r="E3341" s="297">
        <v>4.32</v>
      </c>
    </row>
    <row r="3342" spans="1:5" ht="14.25">
      <c r="A3342">
        <v>39569</v>
      </c>
      <c r="B3342" t="s">
        <v>16089</v>
      </c>
      <c r="C3342" t="s">
        <v>2023</v>
      </c>
      <c r="D3342" t="s">
        <v>2018</v>
      </c>
      <c r="E3342" s="297">
        <v>4.2699999999999996</v>
      </c>
    </row>
    <row r="3343" spans="1:5" ht="14.25">
      <c r="A3343">
        <v>11552</v>
      </c>
      <c r="B3343" t="s">
        <v>16090</v>
      </c>
      <c r="C3343" t="s">
        <v>2023</v>
      </c>
      <c r="D3343" t="s">
        <v>2018</v>
      </c>
      <c r="E3343" s="297">
        <v>6.97</v>
      </c>
    </row>
    <row r="3344" spans="1:5" ht="14.25">
      <c r="A3344">
        <v>40598</v>
      </c>
      <c r="B3344" t="s">
        <v>16091</v>
      </c>
      <c r="C3344" t="s">
        <v>2024</v>
      </c>
      <c r="D3344" t="s">
        <v>2020</v>
      </c>
      <c r="E3344" s="297">
        <v>8.4499999999999993</v>
      </c>
    </row>
    <row r="3345" spans="1:5" ht="14.25">
      <c r="A3345">
        <v>39029</v>
      </c>
      <c r="B3345" t="s">
        <v>16092</v>
      </c>
      <c r="C3345" t="s">
        <v>2023</v>
      </c>
      <c r="D3345" t="s">
        <v>2018</v>
      </c>
      <c r="E3345" s="297">
        <v>13.8</v>
      </c>
    </row>
    <row r="3346" spans="1:5" ht="14.25">
      <c r="A3346">
        <v>39028</v>
      </c>
      <c r="B3346" t="s">
        <v>16093</v>
      </c>
      <c r="C3346" t="s">
        <v>2023</v>
      </c>
      <c r="D3346" t="s">
        <v>2018</v>
      </c>
      <c r="E3346" s="297">
        <v>8.0299999999999994</v>
      </c>
    </row>
    <row r="3347" spans="1:5" ht="14.25">
      <c r="A3347">
        <v>39328</v>
      </c>
      <c r="B3347" t="s">
        <v>16094</v>
      </c>
      <c r="C3347" t="s">
        <v>2023</v>
      </c>
      <c r="D3347" t="s">
        <v>2018</v>
      </c>
      <c r="E3347" s="297">
        <v>4.42</v>
      </c>
    </row>
    <row r="3348" spans="1:5" ht="14.25">
      <c r="A3348">
        <v>38541</v>
      </c>
      <c r="B3348" t="s">
        <v>16095</v>
      </c>
      <c r="C3348" t="s">
        <v>2017</v>
      </c>
      <c r="D3348" t="s">
        <v>2018</v>
      </c>
      <c r="E3348" s="371">
        <v>4020703.6</v>
      </c>
    </row>
    <row r="3349" spans="1:5" ht="14.25">
      <c r="A3349">
        <v>38542</v>
      </c>
      <c r="B3349" t="s">
        <v>16096</v>
      </c>
      <c r="C3349" t="s">
        <v>2017</v>
      </c>
      <c r="D3349" t="s">
        <v>2018</v>
      </c>
      <c r="E3349" s="371">
        <v>6252032.4199999999</v>
      </c>
    </row>
    <row r="3350" spans="1:5" ht="14.25">
      <c r="A3350">
        <v>38543</v>
      </c>
      <c r="B3350" t="s">
        <v>16097</v>
      </c>
      <c r="C3350" t="s">
        <v>2017</v>
      </c>
      <c r="D3350" t="s">
        <v>2018</v>
      </c>
      <c r="E3350" s="371">
        <v>1530670.05</v>
      </c>
    </row>
    <row r="3351" spans="1:5" ht="14.25">
      <c r="A3351">
        <v>40406</v>
      </c>
      <c r="B3351" t="s">
        <v>16098</v>
      </c>
      <c r="C3351" t="s">
        <v>2017</v>
      </c>
      <c r="D3351" t="s">
        <v>2020</v>
      </c>
      <c r="E3351" s="371">
        <v>68502.98</v>
      </c>
    </row>
    <row r="3352" spans="1:5" ht="14.25">
      <c r="A3352">
        <v>40789</v>
      </c>
      <c r="B3352" t="s">
        <v>16099</v>
      </c>
      <c r="C3352" t="s">
        <v>2017</v>
      </c>
      <c r="D3352" t="s">
        <v>2020</v>
      </c>
      <c r="E3352" s="371">
        <v>9871.98</v>
      </c>
    </row>
    <row r="3353" spans="1:5" ht="14.25">
      <c r="A3353">
        <v>40791</v>
      </c>
      <c r="B3353" t="s">
        <v>16100</v>
      </c>
      <c r="C3353" t="s">
        <v>2017</v>
      </c>
      <c r="D3353" t="s">
        <v>2020</v>
      </c>
      <c r="E3353" s="371">
        <v>30903.599999999999</v>
      </c>
    </row>
    <row r="3354" spans="1:5" ht="14.25">
      <c r="A3354">
        <v>11651</v>
      </c>
      <c r="B3354" t="s">
        <v>16101</v>
      </c>
      <c r="C3354" t="s">
        <v>2017</v>
      </c>
      <c r="D3354" t="s">
        <v>2020</v>
      </c>
      <c r="E3354" s="371">
        <v>16901.62</v>
      </c>
    </row>
    <row r="3355" spans="1:5" ht="14.25">
      <c r="A3355">
        <v>40435</v>
      </c>
      <c r="B3355" t="s">
        <v>16102</v>
      </c>
      <c r="C3355" t="s">
        <v>2017</v>
      </c>
      <c r="D3355" t="s">
        <v>2018</v>
      </c>
      <c r="E3355" s="371">
        <v>839712.63</v>
      </c>
    </row>
    <row r="3356" spans="1:5" ht="14.25">
      <c r="A3356">
        <v>39012</v>
      </c>
      <c r="B3356" t="s">
        <v>16103</v>
      </c>
      <c r="C3356" t="s">
        <v>2017</v>
      </c>
      <c r="D3356" t="s">
        <v>2018</v>
      </c>
      <c r="E3356" s="371">
        <v>876124.05</v>
      </c>
    </row>
    <row r="3357" spans="1:5" ht="14.25">
      <c r="A3357">
        <v>13617</v>
      </c>
      <c r="B3357" t="s">
        <v>16104</v>
      </c>
      <c r="C3357" t="s">
        <v>2017</v>
      </c>
      <c r="D3357" t="s">
        <v>2018</v>
      </c>
      <c r="E3357" s="371">
        <v>101253.16</v>
      </c>
    </row>
    <row r="3358" spans="1:5" ht="14.25">
      <c r="A3358">
        <v>35274</v>
      </c>
      <c r="B3358" t="s">
        <v>20049</v>
      </c>
      <c r="C3358" t="s">
        <v>2023</v>
      </c>
      <c r="D3358" t="s">
        <v>2018</v>
      </c>
      <c r="E3358" s="297">
        <v>51.95</v>
      </c>
    </row>
    <row r="3359" spans="1:5" ht="14.25">
      <c r="A3359">
        <v>35275</v>
      </c>
      <c r="B3359" t="s">
        <v>20050</v>
      </c>
      <c r="C3359" t="s">
        <v>2023</v>
      </c>
      <c r="D3359" t="s">
        <v>2018</v>
      </c>
      <c r="E3359" s="297">
        <v>110.27</v>
      </c>
    </row>
    <row r="3360" spans="1:5" ht="14.25">
      <c r="A3360">
        <v>35276</v>
      </c>
      <c r="B3360" t="s">
        <v>20051</v>
      </c>
      <c r="C3360" t="s">
        <v>2023</v>
      </c>
      <c r="D3360" t="s">
        <v>2018</v>
      </c>
      <c r="E3360" s="297">
        <v>191.87</v>
      </c>
    </row>
    <row r="3361" spans="1:5" ht="14.25">
      <c r="A3361">
        <v>38386</v>
      </c>
      <c r="B3361" t="s">
        <v>16105</v>
      </c>
      <c r="C3361" t="s">
        <v>2017</v>
      </c>
      <c r="D3361" t="s">
        <v>2018</v>
      </c>
      <c r="E3361" s="297">
        <v>5.82</v>
      </c>
    </row>
    <row r="3362" spans="1:5" ht="14.25">
      <c r="A3362">
        <v>11091</v>
      </c>
      <c r="B3362" t="s">
        <v>16106</v>
      </c>
      <c r="C3362" t="s">
        <v>2017</v>
      </c>
      <c r="D3362" t="s">
        <v>2018</v>
      </c>
      <c r="E3362" s="297">
        <v>2.08</v>
      </c>
    </row>
    <row r="3363" spans="1:5" ht="14.25">
      <c r="A3363">
        <v>37586</v>
      </c>
      <c r="B3363" t="s">
        <v>16107</v>
      </c>
      <c r="C3363" t="s">
        <v>2034</v>
      </c>
      <c r="D3363" t="s">
        <v>2020</v>
      </c>
      <c r="E3363" s="297">
        <v>45.05</v>
      </c>
    </row>
    <row r="3364" spans="1:5" ht="14.25">
      <c r="A3364">
        <v>37395</v>
      </c>
      <c r="B3364" t="s">
        <v>16108</v>
      </c>
      <c r="C3364" t="s">
        <v>2034</v>
      </c>
      <c r="D3364" t="s">
        <v>2020</v>
      </c>
      <c r="E3364" s="297">
        <v>38.74</v>
      </c>
    </row>
    <row r="3365" spans="1:5" ht="14.25">
      <c r="A3365">
        <v>14147</v>
      </c>
      <c r="B3365" t="s">
        <v>16109</v>
      </c>
      <c r="C3365" t="s">
        <v>2034</v>
      </c>
      <c r="D3365" t="s">
        <v>2020</v>
      </c>
      <c r="E3365" s="297">
        <v>51.39</v>
      </c>
    </row>
    <row r="3366" spans="1:5" ht="14.25">
      <c r="A3366">
        <v>37396</v>
      </c>
      <c r="B3366" t="s">
        <v>16110</v>
      </c>
      <c r="C3366" t="s">
        <v>2034</v>
      </c>
      <c r="D3366" t="s">
        <v>2020</v>
      </c>
      <c r="E3366" s="297">
        <v>31.7</v>
      </c>
    </row>
    <row r="3367" spans="1:5" ht="14.25">
      <c r="A3367">
        <v>37397</v>
      </c>
      <c r="B3367" t="s">
        <v>16111</v>
      </c>
      <c r="C3367" t="s">
        <v>2034</v>
      </c>
      <c r="D3367" t="s">
        <v>2020</v>
      </c>
      <c r="E3367" s="297">
        <v>33.21</v>
      </c>
    </row>
    <row r="3368" spans="1:5" ht="14.25">
      <c r="A3368">
        <v>43606</v>
      </c>
      <c r="B3368" t="s">
        <v>16112</v>
      </c>
      <c r="C3368" t="s">
        <v>2017</v>
      </c>
      <c r="D3368" t="s">
        <v>2018</v>
      </c>
      <c r="E3368" s="297">
        <v>8.36</v>
      </c>
    </row>
    <row r="3369" spans="1:5" ht="14.25">
      <c r="A3369">
        <v>444</v>
      </c>
      <c r="B3369" t="s">
        <v>16113</v>
      </c>
      <c r="C3369" t="s">
        <v>2017</v>
      </c>
      <c r="D3369" t="s">
        <v>2018</v>
      </c>
      <c r="E3369" s="297">
        <v>34.4</v>
      </c>
    </row>
    <row r="3370" spans="1:5" ht="14.25">
      <c r="A3370">
        <v>445</v>
      </c>
      <c r="B3370" t="s">
        <v>16114</v>
      </c>
      <c r="C3370" t="s">
        <v>2017</v>
      </c>
      <c r="D3370" t="s">
        <v>2018</v>
      </c>
      <c r="E3370" s="297">
        <v>47.08</v>
      </c>
    </row>
    <row r="3371" spans="1:5" ht="14.25">
      <c r="A3371">
        <v>4783</v>
      </c>
      <c r="B3371" t="s">
        <v>16115</v>
      </c>
      <c r="C3371" t="s">
        <v>2021</v>
      </c>
      <c r="D3371" t="s">
        <v>2022</v>
      </c>
      <c r="E3371" s="297">
        <v>22.3</v>
      </c>
    </row>
    <row r="3372" spans="1:5" ht="14.25">
      <c r="A3372">
        <v>41079</v>
      </c>
      <c r="B3372" t="s">
        <v>16116</v>
      </c>
      <c r="C3372" t="s">
        <v>2027</v>
      </c>
      <c r="D3372" t="s">
        <v>2018</v>
      </c>
      <c r="E3372" s="371">
        <v>3914.45</v>
      </c>
    </row>
    <row r="3373" spans="1:5" ht="14.25">
      <c r="A3373">
        <v>12874</v>
      </c>
      <c r="B3373" t="s">
        <v>16117</v>
      </c>
      <c r="C3373" t="s">
        <v>2021</v>
      </c>
      <c r="D3373" t="s">
        <v>2018</v>
      </c>
      <c r="E3373" s="297">
        <v>20.55</v>
      </c>
    </row>
    <row r="3374" spans="1:5" ht="14.25">
      <c r="A3374">
        <v>41082</v>
      </c>
      <c r="B3374" t="s">
        <v>16118</v>
      </c>
      <c r="C3374" t="s">
        <v>2027</v>
      </c>
      <c r="D3374" t="s">
        <v>2018</v>
      </c>
      <c r="E3374" s="371">
        <v>3609.92</v>
      </c>
    </row>
    <row r="3375" spans="1:5" ht="14.25">
      <c r="A3375">
        <v>4785</v>
      </c>
      <c r="B3375" t="s">
        <v>16119</v>
      </c>
      <c r="C3375" t="s">
        <v>2021</v>
      </c>
      <c r="D3375" t="s">
        <v>2018</v>
      </c>
      <c r="E3375" s="297">
        <v>22.3</v>
      </c>
    </row>
    <row r="3376" spans="1:5" ht="14.25">
      <c r="A3376">
        <v>41081</v>
      </c>
      <c r="B3376" t="s">
        <v>16120</v>
      </c>
      <c r="C3376" t="s">
        <v>2027</v>
      </c>
      <c r="D3376" t="s">
        <v>2018</v>
      </c>
      <c r="E3376" s="371">
        <v>3914.45</v>
      </c>
    </row>
    <row r="3377" spans="1:5" ht="14.25">
      <c r="A3377">
        <v>4801</v>
      </c>
      <c r="B3377" t="s">
        <v>16121</v>
      </c>
      <c r="C3377" t="s">
        <v>2019</v>
      </c>
      <c r="D3377" t="s">
        <v>2018</v>
      </c>
      <c r="E3377" s="297">
        <v>81.96</v>
      </c>
    </row>
    <row r="3378" spans="1:5" ht="14.25">
      <c r="A3378">
        <v>4794</v>
      </c>
      <c r="B3378" t="s">
        <v>16122</v>
      </c>
      <c r="C3378" t="s">
        <v>2019</v>
      </c>
      <c r="D3378" t="s">
        <v>2018</v>
      </c>
      <c r="E3378" s="297">
        <v>373.29</v>
      </c>
    </row>
    <row r="3379" spans="1:5" ht="14.25">
      <c r="A3379">
        <v>4796</v>
      </c>
      <c r="B3379" t="s">
        <v>16123</v>
      </c>
      <c r="C3379" t="s">
        <v>2019</v>
      </c>
      <c r="D3379" t="s">
        <v>2018</v>
      </c>
      <c r="E3379" s="297">
        <v>226.73</v>
      </c>
    </row>
    <row r="3380" spans="1:5" ht="14.25">
      <c r="A3380">
        <v>4800</v>
      </c>
      <c r="B3380" t="s">
        <v>16124</v>
      </c>
      <c r="C3380" t="s">
        <v>2019</v>
      </c>
      <c r="D3380" t="s">
        <v>2018</v>
      </c>
      <c r="E3380" s="297">
        <v>62.35</v>
      </c>
    </row>
    <row r="3381" spans="1:5" ht="14.25">
      <c r="A3381">
        <v>4795</v>
      </c>
      <c r="B3381" t="s">
        <v>16125</v>
      </c>
      <c r="C3381" t="s">
        <v>2019</v>
      </c>
      <c r="D3381" t="s">
        <v>2018</v>
      </c>
      <c r="E3381" s="297">
        <v>363.38</v>
      </c>
    </row>
    <row r="3382" spans="1:5" ht="14.25">
      <c r="A3382">
        <v>39694</v>
      </c>
      <c r="B3382" t="s">
        <v>16126</v>
      </c>
      <c r="C3382" t="s">
        <v>2019</v>
      </c>
      <c r="D3382" t="s">
        <v>2018</v>
      </c>
      <c r="E3382" s="297">
        <v>352.61</v>
      </c>
    </row>
    <row r="3383" spans="1:5" ht="14.25">
      <c r="A3383">
        <v>1292</v>
      </c>
      <c r="B3383" t="s">
        <v>16127</v>
      </c>
      <c r="C3383" t="s">
        <v>2019</v>
      </c>
      <c r="D3383" t="s">
        <v>2018</v>
      </c>
      <c r="E3383" s="297">
        <v>75.319999999999993</v>
      </c>
    </row>
    <row r="3384" spans="1:5" ht="14.25">
      <c r="A3384">
        <v>1287</v>
      </c>
      <c r="B3384" t="s">
        <v>16128</v>
      </c>
      <c r="C3384" t="s">
        <v>2019</v>
      </c>
      <c r="D3384" t="s">
        <v>2022</v>
      </c>
      <c r="E3384" s="297">
        <v>36.950000000000003</v>
      </c>
    </row>
    <row r="3385" spans="1:5" ht="14.25">
      <c r="A3385">
        <v>1297</v>
      </c>
      <c r="B3385" t="s">
        <v>16129</v>
      </c>
      <c r="C3385" t="s">
        <v>2019</v>
      </c>
      <c r="D3385" t="s">
        <v>2018</v>
      </c>
      <c r="E3385" s="297">
        <v>30.65</v>
      </c>
    </row>
    <row r="3386" spans="1:5" ht="14.25">
      <c r="A3386">
        <v>4786</v>
      </c>
      <c r="B3386" t="s">
        <v>16130</v>
      </c>
      <c r="C3386" t="s">
        <v>2019</v>
      </c>
      <c r="D3386" t="s">
        <v>2020</v>
      </c>
      <c r="E3386" s="297">
        <v>120</v>
      </c>
    </row>
    <row r="3387" spans="1:5" ht="14.25">
      <c r="A3387">
        <v>10840</v>
      </c>
      <c r="B3387" t="s">
        <v>16131</v>
      </c>
      <c r="C3387" t="s">
        <v>2019</v>
      </c>
      <c r="D3387" t="s">
        <v>2022</v>
      </c>
      <c r="E3387" s="297">
        <v>237.5</v>
      </c>
    </row>
    <row r="3388" spans="1:5" ht="14.25">
      <c r="A3388">
        <v>10841</v>
      </c>
      <c r="B3388" t="s">
        <v>16132</v>
      </c>
      <c r="C3388" t="s">
        <v>2019</v>
      </c>
      <c r="D3388" t="s">
        <v>2018</v>
      </c>
      <c r="E3388" s="297">
        <v>179.24</v>
      </c>
    </row>
    <row r="3389" spans="1:5" ht="14.25">
      <c r="A3389">
        <v>44540</v>
      </c>
      <c r="B3389" t="s">
        <v>16133</v>
      </c>
      <c r="C3389" t="s">
        <v>2019</v>
      </c>
      <c r="D3389" t="s">
        <v>2018</v>
      </c>
      <c r="E3389" s="297">
        <v>229.03</v>
      </c>
    </row>
    <row r="3390" spans="1:5" ht="14.25">
      <c r="A3390">
        <v>10842</v>
      </c>
      <c r="B3390" t="s">
        <v>16134</v>
      </c>
      <c r="C3390" t="s">
        <v>2019</v>
      </c>
      <c r="D3390" t="s">
        <v>2018</v>
      </c>
      <c r="E3390" s="297">
        <v>258.89999999999998</v>
      </c>
    </row>
    <row r="3391" spans="1:5" ht="14.25">
      <c r="A3391">
        <v>21108</v>
      </c>
      <c r="B3391" t="s">
        <v>16135</v>
      </c>
      <c r="C3391" t="s">
        <v>2019</v>
      </c>
      <c r="D3391" t="s">
        <v>2018</v>
      </c>
      <c r="E3391" s="297">
        <v>100.39</v>
      </c>
    </row>
    <row r="3392" spans="1:5" ht="14.25">
      <c r="A3392">
        <v>38180</v>
      </c>
      <c r="B3392" t="s">
        <v>16136</v>
      </c>
      <c r="C3392" t="s">
        <v>2019</v>
      </c>
      <c r="D3392" t="s">
        <v>2018</v>
      </c>
      <c r="E3392" s="297">
        <v>182.55</v>
      </c>
    </row>
    <row r="3393" spans="1:5" ht="14.25">
      <c r="A3393">
        <v>40648</v>
      </c>
      <c r="B3393" t="s">
        <v>16137</v>
      </c>
      <c r="C3393" t="s">
        <v>2019</v>
      </c>
      <c r="D3393" t="s">
        <v>2020</v>
      </c>
      <c r="E3393" s="297">
        <v>230.4</v>
      </c>
    </row>
    <row r="3394" spans="1:5" ht="14.25">
      <c r="A3394">
        <v>40649</v>
      </c>
      <c r="B3394" t="s">
        <v>16138</v>
      </c>
      <c r="C3394" t="s">
        <v>2019</v>
      </c>
      <c r="D3394" t="s">
        <v>2020</v>
      </c>
      <c r="E3394" s="297">
        <v>134.19999999999999</v>
      </c>
    </row>
    <row r="3395" spans="1:5" ht="14.25">
      <c r="A3395">
        <v>40650</v>
      </c>
      <c r="B3395" t="s">
        <v>16139</v>
      </c>
      <c r="C3395" t="s">
        <v>2019</v>
      </c>
      <c r="D3395" t="s">
        <v>2020</v>
      </c>
      <c r="E3395" s="297">
        <v>172.8</v>
      </c>
    </row>
    <row r="3396" spans="1:5" ht="14.25">
      <c r="A3396">
        <v>40651</v>
      </c>
      <c r="B3396" t="s">
        <v>16140</v>
      </c>
      <c r="C3396" t="s">
        <v>2019</v>
      </c>
      <c r="D3396" t="s">
        <v>2020</v>
      </c>
      <c r="E3396" s="297">
        <v>318.72000000000003</v>
      </c>
    </row>
    <row r="3397" spans="1:5" ht="14.25">
      <c r="A3397">
        <v>40652</v>
      </c>
      <c r="B3397" t="s">
        <v>16141</v>
      </c>
      <c r="C3397" t="s">
        <v>2019</v>
      </c>
      <c r="D3397" t="s">
        <v>2020</v>
      </c>
      <c r="E3397" s="297">
        <v>170.88</v>
      </c>
    </row>
    <row r="3398" spans="1:5" ht="14.25">
      <c r="A3398">
        <v>40647</v>
      </c>
      <c r="B3398" t="s">
        <v>16142</v>
      </c>
      <c r="C3398" t="s">
        <v>2019</v>
      </c>
      <c r="D3398" t="s">
        <v>2020</v>
      </c>
      <c r="E3398" s="297">
        <v>188.16</v>
      </c>
    </row>
    <row r="3399" spans="1:5" ht="14.25">
      <c r="A3399">
        <v>40653</v>
      </c>
      <c r="B3399" t="s">
        <v>16143</v>
      </c>
      <c r="C3399" t="s">
        <v>2019</v>
      </c>
      <c r="D3399" t="s">
        <v>2020</v>
      </c>
      <c r="E3399" s="297">
        <v>144</v>
      </c>
    </row>
    <row r="3400" spans="1:5" ht="14.25">
      <c r="A3400">
        <v>36178</v>
      </c>
      <c r="B3400" t="s">
        <v>16144</v>
      </c>
      <c r="C3400" t="s">
        <v>2017</v>
      </c>
      <c r="D3400" t="s">
        <v>2018</v>
      </c>
      <c r="E3400" s="297">
        <v>14.43</v>
      </c>
    </row>
    <row r="3401" spans="1:5" ht="14.25">
      <c r="A3401">
        <v>38195</v>
      </c>
      <c r="B3401" t="s">
        <v>16145</v>
      </c>
      <c r="C3401" t="s">
        <v>2019</v>
      </c>
      <c r="D3401" t="s">
        <v>2018</v>
      </c>
      <c r="E3401" s="297">
        <v>118.57</v>
      </c>
    </row>
    <row r="3402" spans="1:5" ht="14.25">
      <c r="A3402">
        <v>38181</v>
      </c>
      <c r="B3402" t="s">
        <v>16146</v>
      </c>
      <c r="C3402" t="s">
        <v>2019</v>
      </c>
      <c r="D3402" t="s">
        <v>2018</v>
      </c>
      <c r="E3402" s="297">
        <v>249.2</v>
      </c>
    </row>
    <row r="3403" spans="1:5" ht="14.25">
      <c r="A3403">
        <v>38182</v>
      </c>
      <c r="B3403" t="s">
        <v>16147</v>
      </c>
      <c r="C3403" t="s">
        <v>2019</v>
      </c>
      <c r="D3403" t="s">
        <v>2018</v>
      </c>
      <c r="E3403" s="297">
        <v>237.38</v>
      </c>
    </row>
    <row r="3404" spans="1:5" ht="14.25">
      <c r="A3404">
        <v>38186</v>
      </c>
      <c r="B3404" t="s">
        <v>16148</v>
      </c>
      <c r="C3404" t="s">
        <v>2019</v>
      </c>
      <c r="D3404" t="s">
        <v>2018</v>
      </c>
      <c r="E3404" s="297">
        <v>617.03</v>
      </c>
    </row>
    <row r="3405" spans="1:5" ht="14.25">
      <c r="A3405">
        <v>38185</v>
      </c>
      <c r="B3405" t="s">
        <v>16149</v>
      </c>
      <c r="C3405" t="s">
        <v>2019</v>
      </c>
      <c r="D3405" t="s">
        <v>2018</v>
      </c>
      <c r="E3405" s="297">
        <v>549.37</v>
      </c>
    </row>
    <row r="3406" spans="1:5" ht="14.25">
      <c r="A3406">
        <v>40654</v>
      </c>
      <c r="B3406" t="s">
        <v>16150</v>
      </c>
      <c r="C3406" t="s">
        <v>2019</v>
      </c>
      <c r="D3406" t="s">
        <v>2020</v>
      </c>
      <c r="E3406" s="297">
        <v>223.68</v>
      </c>
    </row>
    <row r="3407" spans="1:5" ht="14.25">
      <c r="A3407">
        <v>44541</v>
      </c>
      <c r="B3407" t="s">
        <v>16151</v>
      </c>
      <c r="C3407" t="s">
        <v>2019</v>
      </c>
      <c r="D3407" t="s">
        <v>2018</v>
      </c>
      <c r="E3407" s="297">
        <v>189.2</v>
      </c>
    </row>
    <row r="3408" spans="1:5" ht="14.25">
      <c r="A3408">
        <v>4822</v>
      </c>
      <c r="B3408" t="s">
        <v>16152</v>
      </c>
      <c r="C3408" t="s">
        <v>2019</v>
      </c>
      <c r="D3408" t="s">
        <v>2018</v>
      </c>
      <c r="E3408" s="297">
        <v>187.76</v>
      </c>
    </row>
    <row r="3409" spans="1:5" ht="14.25">
      <c r="A3409">
        <v>4818</v>
      </c>
      <c r="B3409" t="s">
        <v>16153</v>
      </c>
      <c r="C3409" t="s">
        <v>2019</v>
      </c>
      <c r="D3409" t="s">
        <v>2022</v>
      </c>
      <c r="E3409" s="297">
        <v>193</v>
      </c>
    </row>
    <row r="3410" spans="1:5" ht="14.25">
      <c r="A3410">
        <v>39567</v>
      </c>
      <c r="B3410" t="s">
        <v>16154</v>
      </c>
      <c r="C3410" t="s">
        <v>2019</v>
      </c>
      <c r="D3410" t="s">
        <v>2018</v>
      </c>
      <c r="E3410" s="297">
        <v>45.07</v>
      </c>
    </row>
    <row r="3411" spans="1:5" ht="14.25">
      <c r="A3411">
        <v>39566</v>
      </c>
      <c r="B3411" t="s">
        <v>16155</v>
      </c>
      <c r="C3411" t="s">
        <v>2019</v>
      </c>
      <c r="D3411" t="s">
        <v>2018</v>
      </c>
      <c r="E3411" s="297">
        <v>47.71</v>
      </c>
    </row>
    <row r="3412" spans="1:5" ht="14.25">
      <c r="A3412">
        <v>39416</v>
      </c>
      <c r="B3412" t="s">
        <v>16156</v>
      </c>
      <c r="C3412" t="s">
        <v>2019</v>
      </c>
      <c r="D3412" t="s">
        <v>2018</v>
      </c>
      <c r="E3412" s="297">
        <v>29.08</v>
      </c>
    </row>
    <row r="3413" spans="1:5" ht="14.25">
      <c r="A3413">
        <v>39417</v>
      </c>
      <c r="B3413" t="s">
        <v>16157</v>
      </c>
      <c r="C3413" t="s">
        <v>2019</v>
      </c>
      <c r="D3413" t="s">
        <v>2018</v>
      </c>
      <c r="E3413" s="297">
        <v>28.36</v>
      </c>
    </row>
    <row r="3414" spans="1:5" ht="14.25">
      <c r="A3414">
        <v>43742</v>
      </c>
      <c r="B3414" t="s">
        <v>16158</v>
      </c>
      <c r="C3414" t="s">
        <v>2019</v>
      </c>
      <c r="D3414" t="s">
        <v>2018</v>
      </c>
      <c r="E3414" s="297">
        <v>30.59</v>
      </c>
    </row>
    <row r="3415" spans="1:5" ht="14.25">
      <c r="A3415">
        <v>39414</v>
      </c>
      <c r="B3415" t="s">
        <v>16159</v>
      </c>
      <c r="C3415" t="s">
        <v>2019</v>
      </c>
      <c r="D3415" t="s">
        <v>2018</v>
      </c>
      <c r="E3415" s="297">
        <v>27.54</v>
      </c>
    </row>
    <row r="3416" spans="1:5" ht="14.25">
      <c r="A3416">
        <v>39415</v>
      </c>
      <c r="B3416" t="s">
        <v>16160</v>
      </c>
      <c r="C3416" t="s">
        <v>2019</v>
      </c>
      <c r="D3416" t="s">
        <v>2018</v>
      </c>
      <c r="E3416" s="297">
        <v>23.73</v>
      </c>
    </row>
    <row r="3417" spans="1:5" ht="14.25">
      <c r="A3417">
        <v>43740</v>
      </c>
      <c r="B3417" t="s">
        <v>16161</v>
      </c>
      <c r="C3417" t="s">
        <v>2019</v>
      </c>
      <c r="D3417" t="s">
        <v>2018</v>
      </c>
      <c r="E3417" s="297">
        <v>28.99</v>
      </c>
    </row>
    <row r="3418" spans="1:5" ht="14.25">
      <c r="A3418">
        <v>39412</v>
      </c>
      <c r="B3418" t="s">
        <v>16162</v>
      </c>
      <c r="C3418" t="s">
        <v>2019</v>
      </c>
      <c r="D3418" t="s">
        <v>2022</v>
      </c>
      <c r="E3418" s="297">
        <v>19.88</v>
      </c>
    </row>
    <row r="3419" spans="1:5" ht="14.25">
      <c r="A3419">
        <v>39413</v>
      </c>
      <c r="B3419" t="s">
        <v>16163</v>
      </c>
      <c r="C3419" t="s">
        <v>2019</v>
      </c>
      <c r="D3419" t="s">
        <v>2018</v>
      </c>
      <c r="E3419" s="297">
        <v>21.5</v>
      </c>
    </row>
    <row r="3420" spans="1:5" ht="14.25">
      <c r="A3420">
        <v>43741</v>
      </c>
      <c r="B3420" t="s">
        <v>16164</v>
      </c>
      <c r="C3420" t="s">
        <v>2019</v>
      </c>
      <c r="D3420" t="s">
        <v>2018</v>
      </c>
      <c r="E3420" s="297">
        <v>22.92</v>
      </c>
    </row>
    <row r="3421" spans="1:5" ht="14.25">
      <c r="A3421">
        <v>11062</v>
      </c>
      <c r="B3421" t="s">
        <v>16165</v>
      </c>
      <c r="C3421" t="s">
        <v>2019</v>
      </c>
      <c r="D3421" t="s">
        <v>2018</v>
      </c>
      <c r="E3421" s="297">
        <v>45.99</v>
      </c>
    </row>
    <row r="3422" spans="1:5" ht="14.25">
      <c r="A3422">
        <v>11063</v>
      </c>
      <c r="B3422" t="s">
        <v>16166</v>
      </c>
      <c r="C3422" t="s">
        <v>2019</v>
      </c>
      <c r="D3422" t="s">
        <v>2018</v>
      </c>
      <c r="E3422" s="297">
        <v>28.15</v>
      </c>
    </row>
    <row r="3423" spans="1:5" ht="14.25">
      <c r="A3423">
        <v>13521</v>
      </c>
      <c r="B3423" t="s">
        <v>16167</v>
      </c>
      <c r="C3423" t="s">
        <v>2017</v>
      </c>
      <c r="D3423" t="s">
        <v>2020</v>
      </c>
      <c r="E3423" s="297">
        <v>82.5</v>
      </c>
    </row>
    <row r="3424" spans="1:5" ht="14.25">
      <c r="A3424">
        <v>10851</v>
      </c>
      <c r="B3424" t="s">
        <v>16168</v>
      </c>
      <c r="C3424" t="s">
        <v>2017</v>
      </c>
      <c r="D3424" t="s">
        <v>2020</v>
      </c>
      <c r="E3424" s="297">
        <v>82.56</v>
      </c>
    </row>
    <row r="3425" spans="1:5" ht="14.25">
      <c r="A3425">
        <v>39515</v>
      </c>
      <c r="B3425" t="s">
        <v>16169</v>
      </c>
      <c r="C3425" t="s">
        <v>2017</v>
      </c>
      <c r="D3425" t="s">
        <v>2020</v>
      </c>
      <c r="E3425" s="297">
        <v>61.41</v>
      </c>
    </row>
    <row r="3426" spans="1:5" ht="14.25">
      <c r="A3426">
        <v>39516</v>
      </c>
      <c r="B3426" t="s">
        <v>16170</v>
      </c>
      <c r="C3426" t="s">
        <v>2017</v>
      </c>
      <c r="D3426" t="s">
        <v>2020</v>
      </c>
      <c r="E3426" s="297">
        <v>51.77</v>
      </c>
    </row>
    <row r="3427" spans="1:5" ht="14.25">
      <c r="A3427">
        <v>39514</v>
      </c>
      <c r="B3427" t="s">
        <v>16171</v>
      </c>
      <c r="C3427" t="s">
        <v>2017</v>
      </c>
      <c r="D3427" t="s">
        <v>2020</v>
      </c>
      <c r="E3427" s="297">
        <v>32.21</v>
      </c>
    </row>
    <row r="3428" spans="1:5" ht="14.25">
      <c r="A3428">
        <v>4812</v>
      </c>
      <c r="B3428" t="s">
        <v>16172</v>
      </c>
      <c r="C3428" t="s">
        <v>2019</v>
      </c>
      <c r="D3428" t="s">
        <v>2018</v>
      </c>
      <c r="E3428" s="297">
        <v>11.92</v>
      </c>
    </row>
    <row r="3429" spans="1:5" ht="14.25">
      <c r="A3429">
        <v>10849</v>
      </c>
      <c r="B3429" t="s">
        <v>16173</v>
      </c>
      <c r="C3429" t="s">
        <v>2017</v>
      </c>
      <c r="D3429" t="s">
        <v>2020</v>
      </c>
      <c r="E3429" s="371">
        <v>1200.01</v>
      </c>
    </row>
    <row r="3430" spans="1:5" ht="14.25">
      <c r="A3430">
        <v>10848</v>
      </c>
      <c r="B3430" t="s">
        <v>16174</v>
      </c>
      <c r="C3430" t="s">
        <v>2017</v>
      </c>
      <c r="D3430" t="s">
        <v>2020</v>
      </c>
      <c r="E3430" s="297">
        <v>753.75</v>
      </c>
    </row>
    <row r="3431" spans="1:5" ht="14.25">
      <c r="A3431">
        <v>4813</v>
      </c>
      <c r="B3431" t="s">
        <v>16175</v>
      </c>
      <c r="C3431" t="s">
        <v>2019</v>
      </c>
      <c r="D3431" t="s">
        <v>2020</v>
      </c>
      <c r="E3431" s="297">
        <v>250</v>
      </c>
    </row>
    <row r="3432" spans="1:5" ht="14.25">
      <c r="A3432">
        <v>37560</v>
      </c>
      <c r="B3432" t="s">
        <v>16176</v>
      </c>
      <c r="C3432" t="s">
        <v>2017</v>
      </c>
      <c r="D3432" t="s">
        <v>2018</v>
      </c>
      <c r="E3432" s="297">
        <v>35.43</v>
      </c>
    </row>
    <row r="3433" spans="1:5" ht="14.25">
      <c r="A3433">
        <v>37557</v>
      </c>
      <c r="B3433" t="s">
        <v>16177</v>
      </c>
      <c r="C3433" t="s">
        <v>2017</v>
      </c>
      <c r="D3433" t="s">
        <v>2018</v>
      </c>
      <c r="E3433" s="297">
        <v>10.76</v>
      </c>
    </row>
    <row r="3434" spans="1:5" ht="14.25">
      <c r="A3434">
        <v>37556</v>
      </c>
      <c r="B3434" t="s">
        <v>16178</v>
      </c>
      <c r="C3434" t="s">
        <v>2017</v>
      </c>
      <c r="D3434" t="s">
        <v>2018</v>
      </c>
      <c r="E3434" s="297">
        <v>20.82</v>
      </c>
    </row>
    <row r="3435" spans="1:5" ht="14.25">
      <c r="A3435">
        <v>37559</v>
      </c>
      <c r="B3435" t="s">
        <v>16179</v>
      </c>
      <c r="C3435" t="s">
        <v>2017</v>
      </c>
      <c r="D3435" t="s">
        <v>2018</v>
      </c>
      <c r="E3435" s="297">
        <v>25.54</v>
      </c>
    </row>
    <row r="3436" spans="1:5" ht="14.25">
      <c r="A3436">
        <v>37539</v>
      </c>
      <c r="B3436" t="s">
        <v>16180</v>
      </c>
      <c r="C3436" t="s">
        <v>2017</v>
      </c>
      <c r="D3436" t="s">
        <v>2022</v>
      </c>
      <c r="E3436" s="297">
        <v>18</v>
      </c>
    </row>
    <row r="3437" spans="1:5" ht="14.25">
      <c r="A3437">
        <v>37558</v>
      </c>
      <c r="B3437" t="s">
        <v>16181</v>
      </c>
      <c r="C3437" t="s">
        <v>2017</v>
      </c>
      <c r="D3437" t="s">
        <v>2018</v>
      </c>
      <c r="E3437" s="297">
        <v>33.56</v>
      </c>
    </row>
    <row r="3438" spans="1:5" ht="14.25">
      <c r="A3438">
        <v>34723</v>
      </c>
      <c r="B3438" t="s">
        <v>16182</v>
      </c>
      <c r="C3438" t="s">
        <v>2019</v>
      </c>
      <c r="D3438" t="s">
        <v>2020</v>
      </c>
      <c r="E3438" s="297">
        <v>577.5</v>
      </c>
    </row>
    <row r="3439" spans="1:5" ht="14.25">
      <c r="A3439">
        <v>34721</v>
      </c>
      <c r="B3439" t="s">
        <v>16183</v>
      </c>
      <c r="C3439" t="s">
        <v>2019</v>
      </c>
      <c r="D3439" t="s">
        <v>2020</v>
      </c>
      <c r="E3439" s="297">
        <v>720</v>
      </c>
    </row>
    <row r="3440" spans="1:5" ht="14.25">
      <c r="A3440">
        <v>4309</v>
      </c>
      <c r="B3440" t="s">
        <v>16184</v>
      </c>
      <c r="C3440" t="s">
        <v>2017</v>
      </c>
      <c r="D3440" t="s">
        <v>2018</v>
      </c>
      <c r="E3440" s="297">
        <v>9.36</v>
      </c>
    </row>
    <row r="3441" spans="1:5" ht="14.25">
      <c r="A3441">
        <v>4307</v>
      </c>
      <c r="B3441" t="s">
        <v>16185</v>
      </c>
      <c r="C3441" t="s">
        <v>2017</v>
      </c>
      <c r="D3441" t="s">
        <v>2018</v>
      </c>
      <c r="E3441" s="297">
        <v>16.010000000000002</v>
      </c>
    </row>
    <row r="3442" spans="1:5" ht="14.25">
      <c r="A3442">
        <v>10850</v>
      </c>
      <c r="B3442" t="s">
        <v>16186</v>
      </c>
      <c r="C3442" t="s">
        <v>2017</v>
      </c>
      <c r="D3442" t="s">
        <v>2020</v>
      </c>
      <c r="E3442" s="297">
        <v>37.5</v>
      </c>
    </row>
    <row r="3443" spans="1:5" ht="14.25">
      <c r="A3443">
        <v>42438</v>
      </c>
      <c r="B3443" t="s">
        <v>20052</v>
      </c>
      <c r="C3443" t="s">
        <v>2017</v>
      </c>
      <c r="D3443" t="s">
        <v>2020</v>
      </c>
      <c r="E3443" s="371">
        <v>2090.75</v>
      </c>
    </row>
    <row r="3444" spans="1:5" ht="14.25">
      <c r="A3444">
        <v>4792</v>
      </c>
      <c r="B3444" t="s">
        <v>16187</v>
      </c>
      <c r="C3444" t="s">
        <v>2019</v>
      </c>
      <c r="D3444" t="s">
        <v>2018</v>
      </c>
      <c r="E3444" s="297">
        <v>175.24</v>
      </c>
    </row>
    <row r="3445" spans="1:5" ht="14.25">
      <c r="A3445">
        <v>4790</v>
      </c>
      <c r="B3445" t="s">
        <v>16188</v>
      </c>
      <c r="C3445" t="s">
        <v>2019</v>
      </c>
      <c r="D3445" t="s">
        <v>2022</v>
      </c>
      <c r="E3445" s="297">
        <v>105.36</v>
      </c>
    </row>
    <row r="3446" spans="1:5" ht="14.25">
      <c r="A3446">
        <v>40671</v>
      </c>
      <c r="B3446" t="s">
        <v>16189</v>
      </c>
      <c r="C3446" t="s">
        <v>2019</v>
      </c>
      <c r="D3446" t="s">
        <v>2018</v>
      </c>
      <c r="E3446" s="297">
        <v>94.73</v>
      </c>
    </row>
    <row r="3447" spans="1:5" ht="14.25">
      <c r="A3447">
        <v>7552</v>
      </c>
      <c r="B3447" t="s">
        <v>16190</v>
      </c>
      <c r="C3447" t="s">
        <v>2017</v>
      </c>
      <c r="D3447" t="s">
        <v>2018</v>
      </c>
      <c r="E3447" s="297">
        <v>23.17</v>
      </c>
    </row>
    <row r="3448" spans="1:5" ht="14.25">
      <c r="A3448">
        <v>4893</v>
      </c>
      <c r="B3448" t="s">
        <v>16191</v>
      </c>
      <c r="C3448" t="s">
        <v>2017</v>
      </c>
      <c r="D3448" t="s">
        <v>2020</v>
      </c>
      <c r="E3448" s="297">
        <v>15.74</v>
      </c>
    </row>
    <row r="3449" spans="1:5" ht="14.25">
      <c r="A3449">
        <v>4894</v>
      </c>
      <c r="B3449" t="s">
        <v>16192</v>
      </c>
      <c r="C3449" t="s">
        <v>2017</v>
      </c>
      <c r="D3449" t="s">
        <v>2020</v>
      </c>
      <c r="E3449" s="297">
        <v>13.5</v>
      </c>
    </row>
    <row r="3450" spans="1:5" ht="14.25">
      <c r="A3450">
        <v>4888</v>
      </c>
      <c r="B3450" t="s">
        <v>16193</v>
      </c>
      <c r="C3450" t="s">
        <v>2017</v>
      </c>
      <c r="D3450" t="s">
        <v>2020</v>
      </c>
      <c r="E3450" s="297">
        <v>4.5999999999999996</v>
      </c>
    </row>
    <row r="3451" spans="1:5" ht="14.25">
      <c r="A3451">
        <v>4890</v>
      </c>
      <c r="B3451" t="s">
        <v>16194</v>
      </c>
      <c r="C3451" t="s">
        <v>2017</v>
      </c>
      <c r="D3451" t="s">
        <v>2020</v>
      </c>
      <c r="E3451" s="297">
        <v>8.64</v>
      </c>
    </row>
    <row r="3452" spans="1:5" ht="14.25">
      <c r="A3452">
        <v>12411</v>
      </c>
      <c r="B3452" t="s">
        <v>16195</v>
      </c>
      <c r="C3452" t="s">
        <v>2017</v>
      </c>
      <c r="D3452" t="s">
        <v>2020</v>
      </c>
      <c r="E3452" s="297">
        <v>46.54</v>
      </c>
    </row>
    <row r="3453" spans="1:5" ht="14.25">
      <c r="A3453">
        <v>4891</v>
      </c>
      <c r="B3453" t="s">
        <v>16196</v>
      </c>
      <c r="C3453" t="s">
        <v>2017</v>
      </c>
      <c r="D3453" t="s">
        <v>2020</v>
      </c>
      <c r="E3453" s="297">
        <v>23.27</v>
      </c>
    </row>
    <row r="3454" spans="1:5" ht="14.25">
      <c r="A3454">
        <v>4889</v>
      </c>
      <c r="B3454" t="s">
        <v>16197</v>
      </c>
      <c r="C3454" t="s">
        <v>2017</v>
      </c>
      <c r="D3454" t="s">
        <v>2020</v>
      </c>
      <c r="E3454" s="297">
        <v>6.22</v>
      </c>
    </row>
    <row r="3455" spans="1:5" ht="14.25">
      <c r="A3455">
        <v>4892</v>
      </c>
      <c r="B3455" t="s">
        <v>16198</v>
      </c>
      <c r="C3455" t="s">
        <v>2017</v>
      </c>
      <c r="D3455" t="s">
        <v>2020</v>
      </c>
      <c r="E3455" s="297">
        <v>65.17</v>
      </c>
    </row>
    <row r="3456" spans="1:5" ht="14.25">
      <c r="A3456">
        <v>12412</v>
      </c>
      <c r="B3456" t="s">
        <v>16199</v>
      </c>
      <c r="C3456" t="s">
        <v>2017</v>
      </c>
      <c r="D3456" t="s">
        <v>2020</v>
      </c>
      <c r="E3456" s="297">
        <v>121.12</v>
      </c>
    </row>
    <row r="3457" spans="1:5" ht="14.25">
      <c r="A3457">
        <v>4907</v>
      </c>
      <c r="B3457" t="s">
        <v>16200</v>
      </c>
      <c r="C3457" t="s">
        <v>2017</v>
      </c>
      <c r="D3457" t="s">
        <v>2018</v>
      </c>
      <c r="E3457" s="297">
        <v>31.78</v>
      </c>
    </row>
    <row r="3458" spans="1:5" ht="14.25">
      <c r="A3458">
        <v>4902</v>
      </c>
      <c r="B3458" t="s">
        <v>16201</v>
      </c>
      <c r="C3458" t="s">
        <v>2017</v>
      </c>
      <c r="D3458" t="s">
        <v>2018</v>
      </c>
      <c r="E3458" s="297">
        <v>82.44</v>
      </c>
    </row>
    <row r="3459" spans="1:5" ht="14.25">
      <c r="A3459">
        <v>11096</v>
      </c>
      <c r="B3459" t="s">
        <v>16202</v>
      </c>
      <c r="C3459" t="s">
        <v>2024</v>
      </c>
      <c r="D3459" t="s">
        <v>2018</v>
      </c>
      <c r="E3459" s="297">
        <v>1.91</v>
      </c>
    </row>
    <row r="3460" spans="1:5" ht="14.25">
      <c r="A3460">
        <v>4741</v>
      </c>
      <c r="B3460" t="s">
        <v>16203</v>
      </c>
      <c r="C3460" t="s">
        <v>2026</v>
      </c>
      <c r="D3460" t="s">
        <v>2018</v>
      </c>
      <c r="E3460" s="297">
        <v>131.59</v>
      </c>
    </row>
    <row r="3461" spans="1:5" ht="14.25">
      <c r="A3461">
        <v>4752</v>
      </c>
      <c r="B3461" t="s">
        <v>20053</v>
      </c>
      <c r="C3461" t="s">
        <v>2021</v>
      </c>
      <c r="D3461" t="s">
        <v>2018</v>
      </c>
      <c r="E3461" s="297">
        <v>18.899999999999999</v>
      </c>
    </row>
    <row r="3462" spans="1:5" ht="14.25">
      <c r="A3462">
        <v>41091</v>
      </c>
      <c r="B3462" t="s">
        <v>16204</v>
      </c>
      <c r="C3462" t="s">
        <v>2027</v>
      </c>
      <c r="D3462" t="s">
        <v>2018</v>
      </c>
      <c r="E3462" s="371">
        <v>3319.07</v>
      </c>
    </row>
    <row r="3463" spans="1:5" ht="14.25">
      <c r="A3463">
        <v>13954</v>
      </c>
      <c r="B3463" t="s">
        <v>16205</v>
      </c>
      <c r="C3463" t="s">
        <v>2017</v>
      </c>
      <c r="D3463" t="s">
        <v>2020</v>
      </c>
      <c r="E3463" s="371">
        <v>7475.99</v>
      </c>
    </row>
    <row r="3464" spans="1:5" ht="14.25">
      <c r="A3464">
        <v>3411</v>
      </c>
      <c r="B3464" t="s">
        <v>16206</v>
      </c>
      <c r="C3464" t="s">
        <v>2024</v>
      </c>
      <c r="D3464" t="s">
        <v>2018</v>
      </c>
      <c r="E3464" s="297">
        <v>42.52</v>
      </c>
    </row>
    <row r="3465" spans="1:5" ht="14.25">
      <c r="A3465">
        <v>39995</v>
      </c>
      <c r="B3465" t="s">
        <v>16207</v>
      </c>
      <c r="C3465" t="s">
        <v>2026</v>
      </c>
      <c r="D3465" t="s">
        <v>2018</v>
      </c>
      <c r="E3465" s="297">
        <v>327.16000000000003</v>
      </c>
    </row>
    <row r="3466" spans="1:5" ht="14.25">
      <c r="A3466">
        <v>11615</v>
      </c>
      <c r="B3466" t="s">
        <v>16208</v>
      </c>
      <c r="C3466" t="s">
        <v>2019</v>
      </c>
      <c r="D3466" t="s">
        <v>2018</v>
      </c>
      <c r="E3466" s="297">
        <v>2.77</v>
      </c>
    </row>
    <row r="3467" spans="1:5" ht="14.25">
      <c r="A3467">
        <v>3408</v>
      </c>
      <c r="B3467" t="s">
        <v>16209</v>
      </c>
      <c r="C3467" t="s">
        <v>2019</v>
      </c>
      <c r="D3467" t="s">
        <v>2022</v>
      </c>
      <c r="E3467" s="297">
        <v>7.37</v>
      </c>
    </row>
    <row r="3468" spans="1:5" ht="14.25">
      <c r="A3468">
        <v>3409</v>
      </c>
      <c r="B3468" t="s">
        <v>16210</v>
      </c>
      <c r="C3468" t="s">
        <v>2019</v>
      </c>
      <c r="D3468" t="s">
        <v>2018</v>
      </c>
      <c r="E3468" s="297">
        <v>18.420000000000002</v>
      </c>
    </row>
    <row r="3469" spans="1:5" ht="14.25">
      <c r="A3469">
        <v>11427</v>
      </c>
      <c r="B3469" t="s">
        <v>16211</v>
      </c>
      <c r="C3469" t="s">
        <v>2024</v>
      </c>
      <c r="D3469" t="s">
        <v>2020</v>
      </c>
      <c r="E3469" s="297">
        <v>113.86</v>
      </c>
    </row>
    <row r="3470" spans="1:5" ht="14.25">
      <c r="A3470">
        <v>4491</v>
      </c>
      <c r="B3470" t="s">
        <v>16212</v>
      </c>
      <c r="C3470" t="s">
        <v>2023</v>
      </c>
      <c r="D3470" t="s">
        <v>2018</v>
      </c>
      <c r="E3470" s="297">
        <v>8.02</v>
      </c>
    </row>
    <row r="3471" spans="1:5" ht="14.25">
      <c r="A3471">
        <v>2745</v>
      </c>
      <c r="B3471" t="s">
        <v>16213</v>
      </c>
      <c r="C3471" t="s">
        <v>2023</v>
      </c>
      <c r="D3471" t="s">
        <v>2020</v>
      </c>
      <c r="E3471" s="297">
        <v>3.34</v>
      </c>
    </row>
    <row r="3472" spans="1:5" ht="14.25">
      <c r="A3472">
        <v>14439</v>
      </c>
      <c r="B3472" t="s">
        <v>16214</v>
      </c>
      <c r="C3472" t="s">
        <v>2023</v>
      </c>
      <c r="D3472" t="s">
        <v>2020</v>
      </c>
      <c r="E3472" s="297">
        <v>4.1500000000000004</v>
      </c>
    </row>
    <row r="3473" spans="1:5" ht="14.25">
      <c r="A3473">
        <v>44496</v>
      </c>
      <c r="B3473" t="s">
        <v>16215</v>
      </c>
      <c r="C3473" t="s">
        <v>2017</v>
      </c>
      <c r="D3473" t="s">
        <v>2018</v>
      </c>
      <c r="E3473" s="297">
        <v>106.46</v>
      </c>
    </row>
    <row r="3474" spans="1:5" ht="14.25">
      <c r="A3474">
        <v>12362</v>
      </c>
      <c r="B3474" t="s">
        <v>16216</v>
      </c>
      <c r="C3474" t="s">
        <v>2017</v>
      </c>
      <c r="D3474" t="s">
        <v>2018</v>
      </c>
      <c r="E3474" s="297">
        <v>18.690000000000001</v>
      </c>
    </row>
    <row r="3475" spans="1:5" ht="14.25">
      <c r="A3475">
        <v>421</v>
      </c>
      <c r="B3475" t="s">
        <v>16217</v>
      </c>
      <c r="C3475" t="s">
        <v>2017</v>
      </c>
      <c r="D3475" t="s">
        <v>2020</v>
      </c>
      <c r="E3475" s="297">
        <v>23.07</v>
      </c>
    </row>
    <row r="3476" spans="1:5" ht="14.25">
      <c r="A3476">
        <v>14148</v>
      </c>
      <c r="B3476" t="s">
        <v>16218</v>
      </c>
      <c r="C3476" t="s">
        <v>2017</v>
      </c>
      <c r="D3476" t="s">
        <v>2020</v>
      </c>
      <c r="E3476" s="297">
        <v>0.87</v>
      </c>
    </row>
    <row r="3477" spans="1:5" ht="14.25">
      <c r="A3477">
        <v>4341</v>
      </c>
      <c r="B3477" t="s">
        <v>16219</v>
      </c>
      <c r="C3477" t="s">
        <v>2017</v>
      </c>
      <c r="D3477" t="s">
        <v>2020</v>
      </c>
      <c r="E3477" s="297">
        <v>1.1399999999999999</v>
      </c>
    </row>
    <row r="3478" spans="1:5" ht="14.25">
      <c r="A3478">
        <v>4337</v>
      </c>
      <c r="B3478" t="s">
        <v>16220</v>
      </c>
      <c r="C3478" t="s">
        <v>2017</v>
      </c>
      <c r="D3478" t="s">
        <v>2020</v>
      </c>
      <c r="E3478" s="297">
        <v>2.87</v>
      </c>
    </row>
    <row r="3479" spans="1:5" ht="14.25">
      <c r="A3479">
        <v>4339</v>
      </c>
      <c r="B3479" t="s">
        <v>16221</v>
      </c>
      <c r="C3479" t="s">
        <v>2017</v>
      </c>
      <c r="D3479" t="s">
        <v>2020</v>
      </c>
      <c r="E3479" s="297">
        <v>0.61</v>
      </c>
    </row>
    <row r="3480" spans="1:5" ht="14.25">
      <c r="A3480">
        <v>39997</v>
      </c>
      <c r="B3480" t="s">
        <v>16222</v>
      </c>
      <c r="C3480" t="s">
        <v>2017</v>
      </c>
      <c r="D3480" t="s">
        <v>2020</v>
      </c>
      <c r="E3480" s="297">
        <v>0.34</v>
      </c>
    </row>
    <row r="3481" spans="1:5" ht="14.25">
      <c r="A3481">
        <v>11971</v>
      </c>
      <c r="B3481" t="s">
        <v>16223</v>
      </c>
      <c r="C3481" t="s">
        <v>2017</v>
      </c>
      <c r="D3481" t="s">
        <v>2020</v>
      </c>
      <c r="E3481" s="297">
        <v>4.75</v>
      </c>
    </row>
    <row r="3482" spans="1:5" ht="14.25">
      <c r="A3482">
        <v>4342</v>
      </c>
      <c r="B3482" t="s">
        <v>16224</v>
      </c>
      <c r="C3482" t="s">
        <v>2017</v>
      </c>
      <c r="D3482" t="s">
        <v>2020</v>
      </c>
      <c r="E3482" s="297">
        <v>0.25</v>
      </c>
    </row>
    <row r="3483" spans="1:5" ht="14.25">
      <c r="A3483">
        <v>4330</v>
      </c>
      <c r="B3483" t="s">
        <v>16225</v>
      </c>
      <c r="C3483" t="s">
        <v>2017</v>
      </c>
      <c r="D3483" t="s">
        <v>2020</v>
      </c>
      <c r="E3483" s="297">
        <v>0.16</v>
      </c>
    </row>
    <row r="3484" spans="1:5" ht="14.25">
      <c r="A3484">
        <v>4340</v>
      </c>
      <c r="B3484" t="s">
        <v>16226</v>
      </c>
      <c r="C3484" t="s">
        <v>2017</v>
      </c>
      <c r="D3484" t="s">
        <v>2020</v>
      </c>
      <c r="E3484" s="297">
        <v>1.33</v>
      </c>
    </row>
    <row r="3485" spans="1:5" ht="14.25">
      <c r="A3485">
        <v>5088</v>
      </c>
      <c r="B3485" t="s">
        <v>16227</v>
      </c>
      <c r="C3485" t="s">
        <v>2017</v>
      </c>
      <c r="D3485" t="s">
        <v>2018</v>
      </c>
      <c r="E3485" s="297">
        <v>6.52</v>
      </c>
    </row>
    <row r="3486" spans="1:5" ht="14.25">
      <c r="A3486">
        <v>11154</v>
      </c>
      <c r="B3486" t="s">
        <v>16228</v>
      </c>
      <c r="C3486" t="s">
        <v>2017</v>
      </c>
      <c r="D3486" t="s">
        <v>2020</v>
      </c>
      <c r="E3486" s="371">
        <v>1251.6199999999999</v>
      </c>
    </row>
    <row r="3487" spans="1:5" ht="14.25">
      <c r="A3487">
        <v>4989</v>
      </c>
      <c r="B3487" t="s">
        <v>16229</v>
      </c>
      <c r="C3487" t="s">
        <v>2017</v>
      </c>
      <c r="D3487" t="s">
        <v>2018</v>
      </c>
      <c r="E3487" s="297">
        <v>287.08</v>
      </c>
    </row>
    <row r="3488" spans="1:5" ht="14.25">
      <c r="A3488">
        <v>4982</v>
      </c>
      <c r="B3488" t="s">
        <v>16230</v>
      </c>
      <c r="C3488" t="s">
        <v>2017</v>
      </c>
      <c r="D3488" t="s">
        <v>2018</v>
      </c>
      <c r="E3488" s="297">
        <v>269.27</v>
      </c>
    </row>
    <row r="3489" spans="1:5" ht="14.25">
      <c r="A3489">
        <v>4962</v>
      </c>
      <c r="B3489" t="s">
        <v>16231</v>
      </c>
      <c r="C3489" t="s">
        <v>2017</v>
      </c>
      <c r="D3489" t="s">
        <v>2018</v>
      </c>
      <c r="E3489" s="297">
        <v>212.35</v>
      </c>
    </row>
    <row r="3490" spans="1:5" ht="14.25">
      <c r="A3490">
        <v>4981</v>
      </c>
      <c r="B3490" t="s">
        <v>16232</v>
      </c>
      <c r="C3490" t="s">
        <v>2017</v>
      </c>
      <c r="D3490" t="s">
        <v>2022</v>
      </c>
      <c r="E3490" s="297">
        <v>189.05</v>
      </c>
    </row>
    <row r="3491" spans="1:5" ht="14.25">
      <c r="A3491">
        <v>4964</v>
      </c>
      <c r="B3491" t="s">
        <v>16233</v>
      </c>
      <c r="C3491" t="s">
        <v>2017</v>
      </c>
      <c r="D3491" t="s">
        <v>2018</v>
      </c>
      <c r="E3491" s="297">
        <v>239.83</v>
      </c>
    </row>
    <row r="3492" spans="1:5" ht="14.25">
      <c r="A3492">
        <v>4992</v>
      </c>
      <c r="B3492" t="s">
        <v>16234</v>
      </c>
      <c r="C3492" t="s">
        <v>2017</v>
      </c>
      <c r="D3492" t="s">
        <v>2018</v>
      </c>
      <c r="E3492" s="297">
        <v>234.27</v>
      </c>
    </row>
    <row r="3493" spans="1:5" ht="14.25">
      <c r="A3493">
        <v>4987</v>
      </c>
      <c r="B3493" t="s">
        <v>16235</v>
      </c>
      <c r="C3493" t="s">
        <v>2017</v>
      </c>
      <c r="D3493" t="s">
        <v>2018</v>
      </c>
      <c r="E3493" s="297">
        <v>268.02</v>
      </c>
    </row>
    <row r="3494" spans="1:5" ht="14.25">
      <c r="A3494">
        <v>4930</v>
      </c>
      <c r="B3494" t="s">
        <v>16236</v>
      </c>
      <c r="C3494" t="s">
        <v>2019</v>
      </c>
      <c r="D3494" t="s">
        <v>2020</v>
      </c>
      <c r="E3494" s="297">
        <v>530.14</v>
      </c>
    </row>
    <row r="3495" spans="1:5" ht="14.25">
      <c r="A3495">
        <v>39021</v>
      </c>
      <c r="B3495" t="s">
        <v>16237</v>
      </c>
      <c r="C3495" t="s">
        <v>2017</v>
      </c>
      <c r="D3495" t="s">
        <v>2020</v>
      </c>
      <c r="E3495" s="297">
        <v>563.66999999999996</v>
      </c>
    </row>
    <row r="3496" spans="1:5" ht="14.25">
      <c r="A3496">
        <v>39022</v>
      </c>
      <c r="B3496" t="s">
        <v>16238</v>
      </c>
      <c r="C3496" t="s">
        <v>2017</v>
      </c>
      <c r="D3496" t="s">
        <v>2020</v>
      </c>
      <c r="E3496" s="297">
        <v>504.9</v>
      </c>
    </row>
    <row r="3497" spans="1:5" ht="14.25">
      <c r="A3497">
        <v>39024</v>
      </c>
      <c r="B3497" t="s">
        <v>16239</v>
      </c>
      <c r="C3497" t="s">
        <v>2017</v>
      </c>
      <c r="D3497" t="s">
        <v>2020</v>
      </c>
      <c r="E3497" s="297">
        <v>706.65</v>
      </c>
    </row>
    <row r="3498" spans="1:5" ht="14.25">
      <c r="A3498">
        <v>4914</v>
      </c>
      <c r="B3498" t="s">
        <v>16240</v>
      </c>
      <c r="C3498" t="s">
        <v>2019</v>
      </c>
      <c r="D3498" t="s">
        <v>2020</v>
      </c>
      <c r="E3498" s="297">
        <v>572.97</v>
      </c>
    </row>
    <row r="3499" spans="1:5" ht="14.25">
      <c r="A3499">
        <v>4917</v>
      </c>
      <c r="B3499" t="s">
        <v>16241</v>
      </c>
      <c r="C3499" t="s">
        <v>2019</v>
      </c>
      <c r="D3499" t="s">
        <v>2020</v>
      </c>
      <c r="E3499" s="297">
        <v>395.7</v>
      </c>
    </row>
    <row r="3500" spans="1:5" ht="14.25">
      <c r="A3500">
        <v>39025</v>
      </c>
      <c r="B3500" t="s">
        <v>16242</v>
      </c>
      <c r="C3500" t="s">
        <v>2017</v>
      </c>
      <c r="D3500" t="s">
        <v>2020</v>
      </c>
      <c r="E3500" s="297">
        <v>724.6</v>
      </c>
    </row>
    <row r="3501" spans="1:5" ht="14.25">
      <c r="A3501">
        <v>4922</v>
      </c>
      <c r="B3501" t="s">
        <v>16243</v>
      </c>
      <c r="C3501" t="s">
        <v>2019</v>
      </c>
      <c r="D3501" t="s">
        <v>2020</v>
      </c>
      <c r="E3501" s="297">
        <v>367.05</v>
      </c>
    </row>
    <row r="3502" spans="1:5" ht="14.25">
      <c r="A3502">
        <v>4911</v>
      </c>
      <c r="B3502" t="s">
        <v>16244</v>
      </c>
      <c r="C3502" t="s">
        <v>2019</v>
      </c>
      <c r="D3502" t="s">
        <v>2018</v>
      </c>
      <c r="E3502" s="297">
        <v>383.32</v>
      </c>
    </row>
    <row r="3503" spans="1:5" ht="14.25">
      <c r="A3503">
        <v>37518</v>
      </c>
      <c r="B3503" t="s">
        <v>16245</v>
      </c>
      <c r="C3503" t="s">
        <v>2019</v>
      </c>
      <c r="D3503" t="s">
        <v>2018</v>
      </c>
      <c r="E3503" s="297">
        <v>622.89</v>
      </c>
    </row>
    <row r="3504" spans="1:5" ht="14.25">
      <c r="A3504">
        <v>4910</v>
      </c>
      <c r="B3504" t="s">
        <v>16246</v>
      </c>
      <c r="C3504" t="s">
        <v>2019</v>
      </c>
      <c r="D3504" t="s">
        <v>2018</v>
      </c>
      <c r="E3504" s="297">
        <v>525.1</v>
      </c>
    </row>
    <row r="3505" spans="1:5" ht="14.25">
      <c r="A3505">
        <v>4943</v>
      </c>
      <c r="B3505" t="s">
        <v>16247</v>
      </c>
      <c r="C3505" t="s">
        <v>2019</v>
      </c>
      <c r="D3505" t="s">
        <v>2018</v>
      </c>
      <c r="E3505" s="297">
        <v>782.28</v>
      </c>
    </row>
    <row r="3506" spans="1:5" ht="14.25">
      <c r="A3506">
        <v>5002</v>
      </c>
      <c r="B3506" t="s">
        <v>16248</v>
      </c>
      <c r="C3506" t="s">
        <v>2019</v>
      </c>
      <c r="D3506" t="s">
        <v>2020</v>
      </c>
      <c r="E3506" s="297">
        <v>477.42</v>
      </c>
    </row>
    <row r="3507" spans="1:5" ht="14.25">
      <c r="A3507">
        <v>4977</v>
      </c>
      <c r="B3507" t="s">
        <v>16249</v>
      </c>
      <c r="C3507" t="s">
        <v>2019</v>
      </c>
      <c r="D3507" t="s">
        <v>2020</v>
      </c>
      <c r="E3507" s="297">
        <v>322.27999999999997</v>
      </c>
    </row>
    <row r="3508" spans="1:5" ht="14.25">
      <c r="A3508">
        <v>5028</v>
      </c>
      <c r="B3508" t="s">
        <v>16250</v>
      </c>
      <c r="C3508" t="s">
        <v>2019</v>
      </c>
      <c r="D3508" t="s">
        <v>2020</v>
      </c>
      <c r="E3508" s="297">
        <v>788.56</v>
      </c>
    </row>
    <row r="3509" spans="1:5" ht="14.25">
      <c r="A3509">
        <v>4998</v>
      </c>
      <c r="B3509" t="s">
        <v>16251</v>
      </c>
      <c r="C3509" t="s">
        <v>2019</v>
      </c>
      <c r="D3509" t="s">
        <v>2020</v>
      </c>
      <c r="E3509" s="297">
        <v>654.91999999999996</v>
      </c>
    </row>
    <row r="3510" spans="1:5" ht="14.25">
      <c r="A3510">
        <v>4969</v>
      </c>
      <c r="B3510" t="s">
        <v>16252</v>
      </c>
      <c r="C3510" t="s">
        <v>2019</v>
      </c>
      <c r="D3510" t="s">
        <v>2020</v>
      </c>
      <c r="E3510" s="297">
        <v>455.8</v>
      </c>
    </row>
    <row r="3511" spans="1:5" ht="14.25">
      <c r="A3511">
        <v>11364</v>
      </c>
      <c r="B3511" t="s">
        <v>16253</v>
      </c>
      <c r="C3511" t="s">
        <v>2017</v>
      </c>
      <c r="D3511" t="s">
        <v>2018</v>
      </c>
      <c r="E3511" s="297">
        <v>162.41</v>
      </c>
    </row>
    <row r="3512" spans="1:5" ht="14.25">
      <c r="A3512">
        <v>11365</v>
      </c>
      <c r="B3512" t="s">
        <v>16254</v>
      </c>
      <c r="C3512" t="s">
        <v>2017</v>
      </c>
      <c r="D3512" t="s">
        <v>2018</v>
      </c>
      <c r="E3512" s="297">
        <v>168.54</v>
      </c>
    </row>
    <row r="3513" spans="1:5" ht="14.25">
      <c r="A3513">
        <v>11366</v>
      </c>
      <c r="B3513" t="s">
        <v>16255</v>
      </c>
      <c r="C3513" t="s">
        <v>2017</v>
      </c>
      <c r="D3513" t="s">
        <v>2018</v>
      </c>
      <c r="E3513" s="297">
        <v>179.16</v>
      </c>
    </row>
    <row r="3514" spans="1:5" ht="14.25">
      <c r="A3514">
        <v>43777</v>
      </c>
      <c r="B3514" t="s">
        <v>16256</v>
      </c>
      <c r="C3514" t="s">
        <v>2017</v>
      </c>
      <c r="D3514" t="s">
        <v>2018</v>
      </c>
      <c r="E3514" s="297">
        <v>210.45</v>
      </c>
    </row>
    <row r="3515" spans="1:5" ht="14.25">
      <c r="A3515">
        <v>20322</v>
      </c>
      <c r="B3515" t="s">
        <v>16257</v>
      </c>
      <c r="C3515" t="s">
        <v>2017</v>
      </c>
      <c r="D3515" t="s">
        <v>2018</v>
      </c>
      <c r="E3515" s="297">
        <v>195.36</v>
      </c>
    </row>
    <row r="3516" spans="1:5" ht="14.25">
      <c r="A3516">
        <v>10553</v>
      </c>
      <c r="B3516" t="s">
        <v>16258</v>
      </c>
      <c r="C3516" t="s">
        <v>2017</v>
      </c>
      <c r="D3516" t="s">
        <v>2018</v>
      </c>
      <c r="E3516" s="297">
        <v>177.39</v>
      </c>
    </row>
    <row r="3517" spans="1:5" ht="14.25">
      <c r="A3517">
        <v>5020</v>
      </c>
      <c r="B3517" t="s">
        <v>16259</v>
      </c>
      <c r="C3517" t="s">
        <v>2017</v>
      </c>
      <c r="D3517" t="s">
        <v>2018</v>
      </c>
      <c r="E3517" s="297">
        <v>187.02</v>
      </c>
    </row>
    <row r="3518" spans="1:5" ht="14.25">
      <c r="A3518">
        <v>10554</v>
      </c>
      <c r="B3518" t="s">
        <v>16260</v>
      </c>
      <c r="C3518" t="s">
        <v>2017</v>
      </c>
      <c r="D3518" t="s">
        <v>2018</v>
      </c>
      <c r="E3518" s="297">
        <v>178.96</v>
      </c>
    </row>
    <row r="3519" spans="1:5" ht="14.25">
      <c r="A3519">
        <v>10555</v>
      </c>
      <c r="B3519" t="s">
        <v>16261</v>
      </c>
      <c r="C3519" t="s">
        <v>2017</v>
      </c>
      <c r="D3519" t="s">
        <v>2018</v>
      </c>
      <c r="E3519" s="297">
        <v>195.16</v>
      </c>
    </row>
    <row r="3520" spans="1:5" ht="14.25">
      <c r="A3520">
        <v>10556</v>
      </c>
      <c r="B3520" t="s">
        <v>16262</v>
      </c>
      <c r="C3520" t="s">
        <v>2017</v>
      </c>
      <c r="D3520" t="s">
        <v>2018</v>
      </c>
      <c r="E3520" s="297">
        <v>259.49</v>
      </c>
    </row>
    <row r="3521" spans="1:5" ht="14.25">
      <c r="A3521">
        <v>39502</v>
      </c>
      <c r="B3521" t="s">
        <v>16263</v>
      </c>
      <c r="C3521" t="s">
        <v>2017</v>
      </c>
      <c r="D3521" t="s">
        <v>2018</v>
      </c>
      <c r="E3521" s="297">
        <v>364.38</v>
      </c>
    </row>
    <row r="3522" spans="1:5" ht="14.25">
      <c r="A3522">
        <v>39504</v>
      </c>
      <c r="B3522" t="s">
        <v>16264</v>
      </c>
      <c r="C3522" t="s">
        <v>2017</v>
      </c>
      <c r="D3522" t="s">
        <v>2018</v>
      </c>
      <c r="E3522" s="297">
        <v>402.94</v>
      </c>
    </row>
    <row r="3523" spans="1:5" ht="14.25">
      <c r="A3523">
        <v>39503</v>
      </c>
      <c r="B3523" t="s">
        <v>16265</v>
      </c>
      <c r="C3523" t="s">
        <v>2017</v>
      </c>
      <c r="D3523" t="s">
        <v>2018</v>
      </c>
      <c r="E3523" s="297">
        <v>424.08</v>
      </c>
    </row>
    <row r="3524" spans="1:5" ht="14.25">
      <c r="A3524">
        <v>39505</v>
      </c>
      <c r="B3524" t="s">
        <v>16266</v>
      </c>
      <c r="C3524" t="s">
        <v>2017</v>
      </c>
      <c r="D3524" t="s">
        <v>2018</v>
      </c>
      <c r="E3524" s="297">
        <v>457</v>
      </c>
    </row>
    <row r="3525" spans="1:5" ht="14.25">
      <c r="A3525">
        <v>44471</v>
      </c>
      <c r="B3525" t="s">
        <v>16267</v>
      </c>
      <c r="C3525" t="s">
        <v>2017</v>
      </c>
      <c r="D3525" t="s">
        <v>2020</v>
      </c>
      <c r="E3525" s="297">
        <v>562.62</v>
      </c>
    </row>
    <row r="3526" spans="1:5" ht="14.25">
      <c r="A3526">
        <v>4944</v>
      </c>
      <c r="B3526" t="s">
        <v>16268</v>
      </c>
      <c r="C3526" t="s">
        <v>2019</v>
      </c>
      <c r="D3526" t="s">
        <v>2018</v>
      </c>
      <c r="E3526" s="371">
        <v>1169.51</v>
      </c>
    </row>
    <row r="3527" spans="1:5" ht="14.25">
      <c r="A3527">
        <v>21102</v>
      </c>
      <c r="B3527" t="s">
        <v>16269</v>
      </c>
      <c r="C3527" t="s">
        <v>2017</v>
      </c>
      <c r="D3527" t="s">
        <v>2018</v>
      </c>
      <c r="E3527" s="297">
        <v>39.6</v>
      </c>
    </row>
    <row r="3528" spans="1:5" ht="14.25">
      <c r="A3528">
        <v>21101</v>
      </c>
      <c r="B3528" t="s">
        <v>16270</v>
      </c>
      <c r="C3528" t="s">
        <v>2017</v>
      </c>
      <c r="D3528" t="s">
        <v>2018</v>
      </c>
      <c r="E3528" s="297">
        <v>25.43</v>
      </c>
    </row>
    <row r="3529" spans="1:5" ht="14.25">
      <c r="A3529">
        <v>34713</v>
      </c>
      <c r="B3529" t="s">
        <v>16271</v>
      </c>
      <c r="C3529" t="s">
        <v>2019</v>
      </c>
      <c r="D3529" t="s">
        <v>2018</v>
      </c>
      <c r="E3529" s="297">
        <v>381.09</v>
      </c>
    </row>
    <row r="3530" spans="1:5" ht="14.25">
      <c r="A3530">
        <v>37563</v>
      </c>
      <c r="B3530" t="s">
        <v>16272</v>
      </c>
      <c r="C3530" t="s">
        <v>2019</v>
      </c>
      <c r="D3530" t="s">
        <v>2020</v>
      </c>
      <c r="E3530" s="297">
        <v>583.35</v>
      </c>
    </row>
    <row r="3531" spans="1:5" ht="14.25">
      <c r="A3531">
        <v>4948</v>
      </c>
      <c r="B3531" t="s">
        <v>16273</v>
      </c>
      <c r="C3531" t="s">
        <v>2019</v>
      </c>
      <c r="D3531" t="s">
        <v>2020</v>
      </c>
      <c r="E3531" s="297">
        <v>507.52</v>
      </c>
    </row>
    <row r="3532" spans="1:5" ht="14.25">
      <c r="A3532">
        <v>37561</v>
      </c>
      <c r="B3532" t="s">
        <v>16274</v>
      </c>
      <c r="C3532" t="s">
        <v>2019</v>
      </c>
      <c r="D3532" t="s">
        <v>2020</v>
      </c>
      <c r="E3532" s="297">
        <v>473.34</v>
      </c>
    </row>
    <row r="3533" spans="1:5" ht="14.25">
      <c r="A3533">
        <v>37562</v>
      </c>
      <c r="B3533" t="s">
        <v>16275</v>
      </c>
      <c r="C3533" t="s">
        <v>2019</v>
      </c>
      <c r="D3533" t="s">
        <v>2020</v>
      </c>
      <c r="E3533" s="297">
        <v>620.6</v>
      </c>
    </row>
    <row r="3534" spans="1:5" ht="14.25">
      <c r="A3534">
        <v>14164</v>
      </c>
      <c r="B3534" t="s">
        <v>16276</v>
      </c>
      <c r="C3534" t="s">
        <v>2017</v>
      </c>
      <c r="D3534" t="s">
        <v>2020</v>
      </c>
      <c r="E3534" s="371">
        <v>1936.97</v>
      </c>
    </row>
    <row r="3535" spans="1:5" ht="14.25">
      <c r="A3535">
        <v>14163</v>
      </c>
      <c r="B3535" t="s">
        <v>16277</v>
      </c>
      <c r="C3535" t="s">
        <v>2017</v>
      </c>
      <c r="D3535" t="s">
        <v>2020</v>
      </c>
      <c r="E3535" s="371">
        <v>2201.4899999999998</v>
      </c>
    </row>
    <row r="3536" spans="1:5" ht="14.25">
      <c r="A3536">
        <v>5051</v>
      </c>
      <c r="B3536" t="s">
        <v>16278</v>
      </c>
      <c r="C3536" t="s">
        <v>2017</v>
      </c>
      <c r="D3536" t="s">
        <v>2020</v>
      </c>
      <c r="E3536" s="371">
        <v>1872.34</v>
      </c>
    </row>
    <row r="3537" spans="1:5" ht="14.25">
      <c r="A3537">
        <v>14162</v>
      </c>
      <c r="B3537" t="s">
        <v>16279</v>
      </c>
      <c r="C3537" t="s">
        <v>2017</v>
      </c>
      <c r="D3537" t="s">
        <v>2020</v>
      </c>
      <c r="E3537" s="371">
        <v>1869.62</v>
      </c>
    </row>
    <row r="3538" spans="1:5" ht="14.25">
      <c r="A3538">
        <v>5052</v>
      </c>
      <c r="B3538" t="s">
        <v>16280</v>
      </c>
      <c r="C3538" t="s">
        <v>2017</v>
      </c>
      <c r="D3538" t="s">
        <v>2020</v>
      </c>
      <c r="E3538" s="371">
        <v>1395</v>
      </c>
    </row>
    <row r="3539" spans="1:5" ht="14.25">
      <c r="A3539">
        <v>14166</v>
      </c>
      <c r="B3539" t="s">
        <v>16281</v>
      </c>
      <c r="C3539" t="s">
        <v>2017</v>
      </c>
      <c r="D3539" t="s">
        <v>2020</v>
      </c>
      <c r="E3539" s="371">
        <v>1412.71</v>
      </c>
    </row>
    <row r="3540" spans="1:5" ht="14.25">
      <c r="A3540">
        <v>14165</v>
      </c>
      <c r="B3540" t="s">
        <v>16282</v>
      </c>
      <c r="C3540" t="s">
        <v>2017</v>
      </c>
      <c r="D3540" t="s">
        <v>2020</v>
      </c>
      <c r="E3540" s="371">
        <v>1957.12</v>
      </c>
    </row>
    <row r="3541" spans="1:5" ht="14.25">
      <c r="A3541">
        <v>5050</v>
      </c>
      <c r="B3541" t="s">
        <v>16283</v>
      </c>
      <c r="C3541" t="s">
        <v>2017</v>
      </c>
      <c r="D3541" t="s">
        <v>2020</v>
      </c>
      <c r="E3541" s="297">
        <v>481.69</v>
      </c>
    </row>
    <row r="3542" spans="1:5" ht="14.25">
      <c r="A3542">
        <v>12366</v>
      </c>
      <c r="B3542" t="s">
        <v>16284</v>
      </c>
      <c r="C3542" t="s">
        <v>2017</v>
      </c>
      <c r="D3542" t="s">
        <v>2020</v>
      </c>
      <c r="E3542" s="371">
        <v>1026.1400000000001</v>
      </c>
    </row>
    <row r="3543" spans="1:5" ht="14.25">
      <c r="A3543">
        <v>5045</v>
      </c>
      <c r="B3543" t="s">
        <v>16285</v>
      </c>
      <c r="C3543" t="s">
        <v>2017</v>
      </c>
      <c r="D3543" t="s">
        <v>2020</v>
      </c>
      <c r="E3543" s="371">
        <v>1417.55</v>
      </c>
    </row>
    <row r="3544" spans="1:5" ht="14.25">
      <c r="A3544">
        <v>5035</v>
      </c>
      <c r="B3544" t="s">
        <v>16286</v>
      </c>
      <c r="C3544" t="s">
        <v>2017</v>
      </c>
      <c r="D3544" t="s">
        <v>2020</v>
      </c>
      <c r="E3544" s="371">
        <v>1629.84</v>
      </c>
    </row>
    <row r="3545" spans="1:5" ht="14.25">
      <c r="A3545">
        <v>41180</v>
      </c>
      <c r="B3545" t="s">
        <v>16287</v>
      </c>
      <c r="C3545" t="s">
        <v>2017</v>
      </c>
      <c r="D3545" t="s">
        <v>2020</v>
      </c>
      <c r="E3545" s="371">
        <v>3663.87</v>
      </c>
    </row>
    <row r="3546" spans="1:5" ht="14.25">
      <c r="A3546">
        <v>41181</v>
      </c>
      <c r="B3546" t="s">
        <v>16288</v>
      </c>
      <c r="C3546" t="s">
        <v>2017</v>
      </c>
      <c r="D3546" t="s">
        <v>2020</v>
      </c>
      <c r="E3546" s="371">
        <v>4850.8500000000004</v>
      </c>
    </row>
    <row r="3547" spans="1:5" ht="14.25">
      <c r="A3547">
        <v>41182</v>
      </c>
      <c r="B3547" t="s">
        <v>16289</v>
      </c>
      <c r="C3547" t="s">
        <v>2017</v>
      </c>
      <c r="D3547" t="s">
        <v>2020</v>
      </c>
      <c r="E3547" s="371">
        <v>6958.94</v>
      </c>
    </row>
    <row r="3548" spans="1:5" ht="14.25">
      <c r="A3548">
        <v>41183</v>
      </c>
      <c r="B3548" t="s">
        <v>16290</v>
      </c>
      <c r="C3548" t="s">
        <v>2017</v>
      </c>
      <c r="D3548" t="s">
        <v>2020</v>
      </c>
      <c r="E3548" s="371">
        <v>8688.3799999999992</v>
      </c>
    </row>
    <row r="3549" spans="1:5" ht="14.25">
      <c r="A3549">
        <v>41184</v>
      </c>
      <c r="B3549" t="s">
        <v>16291</v>
      </c>
      <c r="C3549" t="s">
        <v>2017</v>
      </c>
      <c r="D3549" t="s">
        <v>2020</v>
      </c>
      <c r="E3549" s="371">
        <v>13228.59</v>
      </c>
    </row>
    <row r="3550" spans="1:5" ht="14.25">
      <c r="A3550">
        <v>41185</v>
      </c>
      <c r="B3550" t="s">
        <v>16292</v>
      </c>
      <c r="C3550" t="s">
        <v>2017</v>
      </c>
      <c r="D3550" t="s">
        <v>2020</v>
      </c>
      <c r="E3550" s="371">
        <v>4905.76</v>
      </c>
    </row>
    <row r="3551" spans="1:5" ht="14.25">
      <c r="A3551">
        <v>41186</v>
      </c>
      <c r="B3551" t="s">
        <v>16293</v>
      </c>
      <c r="C3551" t="s">
        <v>2017</v>
      </c>
      <c r="D3551" t="s">
        <v>2020</v>
      </c>
      <c r="E3551" s="371">
        <v>6874.85</v>
      </c>
    </row>
    <row r="3552" spans="1:5" ht="14.25">
      <c r="A3552">
        <v>41187</v>
      </c>
      <c r="B3552" t="s">
        <v>16294</v>
      </c>
      <c r="C3552" t="s">
        <v>2017</v>
      </c>
      <c r="D3552" t="s">
        <v>2020</v>
      </c>
      <c r="E3552" s="371">
        <v>9219.74</v>
      </c>
    </row>
    <row r="3553" spans="1:5" ht="14.25">
      <c r="A3553">
        <v>41188</v>
      </c>
      <c r="B3553" t="s">
        <v>16295</v>
      </c>
      <c r="C3553" t="s">
        <v>2017</v>
      </c>
      <c r="D3553" t="s">
        <v>2020</v>
      </c>
      <c r="E3553" s="371">
        <v>11790</v>
      </c>
    </row>
    <row r="3554" spans="1:5" ht="14.25">
      <c r="A3554">
        <v>5036</v>
      </c>
      <c r="B3554" t="s">
        <v>16296</v>
      </c>
      <c r="C3554" t="s">
        <v>2017</v>
      </c>
      <c r="D3554" t="s">
        <v>2020</v>
      </c>
      <c r="E3554" s="371">
        <v>2500.48</v>
      </c>
    </row>
    <row r="3555" spans="1:5" ht="14.25">
      <c r="A3555">
        <v>41189</v>
      </c>
      <c r="B3555" t="s">
        <v>16297</v>
      </c>
      <c r="C3555" t="s">
        <v>2017</v>
      </c>
      <c r="D3555" t="s">
        <v>2020</v>
      </c>
      <c r="E3555" s="371">
        <v>15157.28</v>
      </c>
    </row>
    <row r="3556" spans="1:5" ht="14.25">
      <c r="A3556">
        <v>41190</v>
      </c>
      <c r="B3556" t="s">
        <v>16298</v>
      </c>
      <c r="C3556" t="s">
        <v>2017</v>
      </c>
      <c r="D3556" t="s">
        <v>2020</v>
      </c>
      <c r="E3556" s="371">
        <v>5271.17</v>
      </c>
    </row>
    <row r="3557" spans="1:5" ht="14.25">
      <c r="A3557">
        <v>41191</v>
      </c>
      <c r="B3557" t="s">
        <v>16299</v>
      </c>
      <c r="C3557" t="s">
        <v>2017</v>
      </c>
      <c r="D3557" t="s">
        <v>2020</v>
      </c>
      <c r="E3557" s="371">
        <v>8083.14</v>
      </c>
    </row>
    <row r="3558" spans="1:5" ht="14.25">
      <c r="A3558">
        <v>41192</v>
      </c>
      <c r="B3558" t="s">
        <v>16300</v>
      </c>
      <c r="C3558" t="s">
        <v>2017</v>
      </c>
      <c r="D3558" t="s">
        <v>2020</v>
      </c>
      <c r="E3558" s="371">
        <v>8426.61</v>
      </c>
    </row>
    <row r="3559" spans="1:5" ht="14.25">
      <c r="A3559">
        <v>41193</v>
      </c>
      <c r="B3559" t="s">
        <v>16301</v>
      </c>
      <c r="C3559" t="s">
        <v>2017</v>
      </c>
      <c r="D3559" t="s">
        <v>2020</v>
      </c>
      <c r="E3559" s="371">
        <v>13768.81</v>
      </c>
    </row>
    <row r="3560" spans="1:5" ht="14.25">
      <c r="A3560">
        <v>41194</v>
      </c>
      <c r="B3560" t="s">
        <v>16302</v>
      </c>
      <c r="C3560" t="s">
        <v>2017</v>
      </c>
      <c r="D3560" t="s">
        <v>2020</v>
      </c>
      <c r="E3560" s="371">
        <v>16429.310000000001</v>
      </c>
    </row>
    <row r="3561" spans="1:5" ht="14.25">
      <c r="A3561">
        <v>5044</v>
      </c>
      <c r="B3561" t="s">
        <v>16303</v>
      </c>
      <c r="C3561" t="s">
        <v>2017</v>
      </c>
      <c r="D3561" t="s">
        <v>2020</v>
      </c>
      <c r="E3561" s="297">
        <v>884.06</v>
      </c>
    </row>
    <row r="3562" spans="1:5" ht="14.25">
      <c r="A3562">
        <v>5059</v>
      </c>
      <c r="B3562" t="s">
        <v>16304</v>
      </c>
      <c r="C3562" t="s">
        <v>2017</v>
      </c>
      <c r="D3562" t="s">
        <v>2020</v>
      </c>
      <c r="E3562" s="371">
        <v>1057.23</v>
      </c>
    </row>
    <row r="3563" spans="1:5" ht="14.25">
      <c r="A3563">
        <v>41201</v>
      </c>
      <c r="B3563" t="s">
        <v>16305</v>
      </c>
      <c r="C3563" t="s">
        <v>2017</v>
      </c>
      <c r="D3563" t="s">
        <v>2020</v>
      </c>
      <c r="E3563" s="371">
        <v>2145.56</v>
      </c>
    </row>
    <row r="3564" spans="1:5" ht="14.25">
      <c r="A3564">
        <v>41199</v>
      </c>
      <c r="B3564" t="s">
        <v>16306</v>
      </c>
      <c r="C3564" t="s">
        <v>2017</v>
      </c>
      <c r="D3564" t="s">
        <v>2020</v>
      </c>
      <c r="E3564" s="297">
        <v>689.45</v>
      </c>
    </row>
    <row r="3565" spans="1:5" ht="14.25">
      <c r="A3565">
        <v>5057</v>
      </c>
      <c r="B3565" t="s">
        <v>16307</v>
      </c>
      <c r="C3565" t="s">
        <v>2017</v>
      </c>
      <c r="D3565" t="s">
        <v>2020</v>
      </c>
      <c r="E3565" s="297">
        <v>933.39</v>
      </c>
    </row>
    <row r="3566" spans="1:5" ht="14.25">
      <c r="A3566">
        <v>41200</v>
      </c>
      <c r="B3566" t="s">
        <v>16308</v>
      </c>
      <c r="C3566" t="s">
        <v>2017</v>
      </c>
      <c r="D3566" t="s">
        <v>2020</v>
      </c>
      <c r="E3566" s="371">
        <v>1341.91</v>
      </c>
    </row>
    <row r="3567" spans="1:5" ht="14.25">
      <c r="A3567">
        <v>41205</v>
      </c>
      <c r="B3567" t="s">
        <v>16309</v>
      </c>
      <c r="C3567" t="s">
        <v>2017</v>
      </c>
      <c r="D3567" t="s">
        <v>2020</v>
      </c>
      <c r="E3567" s="371">
        <v>2486.54</v>
      </c>
    </row>
    <row r="3568" spans="1:5" ht="14.25">
      <c r="A3568">
        <v>41202</v>
      </c>
      <c r="B3568" t="s">
        <v>16310</v>
      </c>
      <c r="C3568" t="s">
        <v>2017</v>
      </c>
      <c r="D3568" t="s">
        <v>2020</v>
      </c>
      <c r="E3568" s="297">
        <v>725.59</v>
      </c>
    </row>
    <row r="3569" spans="1:5" ht="14.25">
      <c r="A3569">
        <v>41206</v>
      </c>
      <c r="B3569" t="s">
        <v>16311</v>
      </c>
      <c r="C3569" t="s">
        <v>2017</v>
      </c>
      <c r="D3569" t="s">
        <v>2020</v>
      </c>
      <c r="E3569" s="371">
        <v>3278.39</v>
      </c>
    </row>
    <row r="3570" spans="1:5" ht="14.25">
      <c r="A3570">
        <v>12372</v>
      </c>
      <c r="B3570" t="s">
        <v>16312</v>
      </c>
      <c r="C3570" t="s">
        <v>2017</v>
      </c>
      <c r="D3570" t="s">
        <v>2020</v>
      </c>
      <c r="E3570" s="297">
        <v>761.87</v>
      </c>
    </row>
    <row r="3571" spans="1:5" ht="14.25">
      <c r="A3571">
        <v>41207</v>
      </c>
      <c r="B3571" t="s">
        <v>16313</v>
      </c>
      <c r="C3571" t="s">
        <v>2017</v>
      </c>
      <c r="D3571" t="s">
        <v>2020</v>
      </c>
      <c r="E3571" s="371">
        <v>4413.37</v>
      </c>
    </row>
    <row r="3572" spans="1:5" ht="14.25">
      <c r="A3572">
        <v>41203</v>
      </c>
      <c r="B3572" t="s">
        <v>16314</v>
      </c>
      <c r="C3572" t="s">
        <v>2017</v>
      </c>
      <c r="D3572" t="s">
        <v>2020</v>
      </c>
      <c r="E3572" s="371">
        <v>1162.31</v>
      </c>
    </row>
    <row r="3573" spans="1:5" ht="14.25">
      <c r="A3573">
        <v>41204</v>
      </c>
      <c r="B3573" t="s">
        <v>16315</v>
      </c>
      <c r="C3573" t="s">
        <v>2017</v>
      </c>
      <c r="D3573" t="s">
        <v>2020</v>
      </c>
      <c r="E3573" s="371">
        <v>1643.22</v>
      </c>
    </row>
    <row r="3574" spans="1:5" ht="14.25">
      <c r="A3574">
        <v>41210</v>
      </c>
      <c r="B3574" t="s">
        <v>16316</v>
      </c>
      <c r="C3574" t="s">
        <v>2017</v>
      </c>
      <c r="D3574" t="s">
        <v>2020</v>
      </c>
      <c r="E3574" s="371">
        <v>2744.95</v>
      </c>
    </row>
    <row r="3575" spans="1:5" ht="14.25">
      <c r="A3575">
        <v>41208</v>
      </c>
      <c r="B3575" t="s">
        <v>16317</v>
      </c>
      <c r="C3575" t="s">
        <v>2017</v>
      </c>
      <c r="D3575" t="s">
        <v>2020</v>
      </c>
      <c r="E3575" s="297">
        <v>960.89</v>
      </c>
    </row>
    <row r="3576" spans="1:5" ht="14.25">
      <c r="A3576">
        <v>41211</v>
      </c>
      <c r="B3576" t="s">
        <v>16318</v>
      </c>
      <c r="C3576" t="s">
        <v>2017</v>
      </c>
      <c r="D3576" t="s">
        <v>2020</v>
      </c>
      <c r="E3576" s="371">
        <v>3867.6</v>
      </c>
    </row>
    <row r="3577" spans="1:5" ht="14.25">
      <c r="A3577">
        <v>13339</v>
      </c>
      <c r="B3577" t="s">
        <v>16319</v>
      </c>
      <c r="C3577" t="s">
        <v>2017</v>
      </c>
      <c r="D3577" t="s">
        <v>2020</v>
      </c>
      <c r="E3577" s="371">
        <v>1302.24</v>
      </c>
    </row>
    <row r="3578" spans="1:5" ht="14.25">
      <c r="A3578">
        <v>41213</v>
      </c>
      <c r="B3578" t="s">
        <v>16320</v>
      </c>
      <c r="C3578" t="s">
        <v>2017</v>
      </c>
      <c r="D3578" t="s">
        <v>2020</v>
      </c>
      <c r="E3578" s="371">
        <v>8016.58</v>
      </c>
    </row>
    <row r="3579" spans="1:5" ht="14.25">
      <c r="A3579">
        <v>41209</v>
      </c>
      <c r="B3579" t="s">
        <v>16321</v>
      </c>
      <c r="C3579" t="s">
        <v>2017</v>
      </c>
      <c r="D3579" t="s">
        <v>2020</v>
      </c>
      <c r="E3579" s="371">
        <v>1791.72</v>
      </c>
    </row>
    <row r="3580" spans="1:5" ht="14.25">
      <c r="A3580">
        <v>41216</v>
      </c>
      <c r="B3580" t="s">
        <v>16322</v>
      </c>
      <c r="C3580" t="s">
        <v>2017</v>
      </c>
      <c r="D3580" t="s">
        <v>2020</v>
      </c>
      <c r="E3580" s="371">
        <v>3356.13</v>
      </c>
    </row>
    <row r="3581" spans="1:5" ht="14.25">
      <c r="A3581">
        <v>41217</v>
      </c>
      <c r="B3581" t="s">
        <v>16323</v>
      </c>
      <c r="C3581" t="s">
        <v>2017</v>
      </c>
      <c r="D3581" t="s">
        <v>2020</v>
      </c>
      <c r="E3581" s="371">
        <v>5381.07</v>
      </c>
    </row>
    <row r="3582" spans="1:5" ht="14.25">
      <c r="A3582">
        <v>41218</v>
      </c>
      <c r="B3582" t="s">
        <v>16324</v>
      </c>
      <c r="C3582" t="s">
        <v>2017</v>
      </c>
      <c r="D3582" t="s">
        <v>2020</v>
      </c>
      <c r="E3582" s="371">
        <v>7216.18</v>
      </c>
    </row>
    <row r="3583" spans="1:5" ht="14.25">
      <c r="A3583">
        <v>41214</v>
      </c>
      <c r="B3583" t="s">
        <v>16325</v>
      </c>
      <c r="C3583" t="s">
        <v>2017</v>
      </c>
      <c r="D3583" t="s">
        <v>2020</v>
      </c>
      <c r="E3583" s="371">
        <v>1521.52</v>
      </c>
    </row>
    <row r="3584" spans="1:5" ht="14.25">
      <c r="A3584">
        <v>41215</v>
      </c>
      <c r="B3584" t="s">
        <v>16326</v>
      </c>
      <c r="C3584" t="s">
        <v>2017</v>
      </c>
      <c r="D3584" t="s">
        <v>2020</v>
      </c>
      <c r="E3584" s="371">
        <v>2290.85</v>
      </c>
    </row>
    <row r="3585" spans="1:5" ht="14.25">
      <c r="A3585">
        <v>41221</v>
      </c>
      <c r="B3585" t="s">
        <v>16327</v>
      </c>
      <c r="C3585" t="s">
        <v>2017</v>
      </c>
      <c r="D3585" t="s">
        <v>2020</v>
      </c>
      <c r="E3585" s="371">
        <v>6633.2</v>
      </c>
    </row>
    <row r="3586" spans="1:5" ht="14.25">
      <c r="A3586">
        <v>41222</v>
      </c>
      <c r="B3586" t="s">
        <v>16328</v>
      </c>
      <c r="C3586" t="s">
        <v>2017</v>
      </c>
      <c r="D3586" t="s">
        <v>2020</v>
      </c>
      <c r="E3586" s="371">
        <v>9492.19</v>
      </c>
    </row>
    <row r="3587" spans="1:5" ht="14.25">
      <c r="A3587">
        <v>41195</v>
      </c>
      <c r="B3587" t="s">
        <v>16329</v>
      </c>
      <c r="C3587" t="s">
        <v>2017</v>
      </c>
      <c r="D3587" t="s">
        <v>2020</v>
      </c>
      <c r="E3587" s="297">
        <v>487.87</v>
      </c>
    </row>
    <row r="3588" spans="1:5" ht="14.25">
      <c r="A3588">
        <v>41198</v>
      </c>
      <c r="B3588" t="s">
        <v>16330</v>
      </c>
      <c r="C3588" t="s">
        <v>2017</v>
      </c>
      <c r="D3588" t="s">
        <v>2020</v>
      </c>
      <c r="E3588" s="371">
        <v>1906.48</v>
      </c>
    </row>
    <row r="3589" spans="1:5" ht="14.25">
      <c r="A3589">
        <v>41196</v>
      </c>
      <c r="B3589" t="s">
        <v>16331</v>
      </c>
      <c r="C3589" t="s">
        <v>2017</v>
      </c>
      <c r="D3589" t="s">
        <v>2020</v>
      </c>
      <c r="E3589" s="297">
        <v>604.74</v>
      </c>
    </row>
    <row r="3590" spans="1:5" ht="14.25">
      <c r="A3590">
        <v>5033</v>
      </c>
      <c r="B3590" t="s">
        <v>16332</v>
      </c>
      <c r="C3590" t="s">
        <v>2017</v>
      </c>
      <c r="D3590" t="s">
        <v>2020</v>
      </c>
      <c r="E3590" s="297">
        <v>794</v>
      </c>
    </row>
    <row r="3591" spans="1:5" ht="14.25">
      <c r="A3591">
        <v>41197</v>
      </c>
      <c r="B3591" t="s">
        <v>16333</v>
      </c>
      <c r="C3591" t="s">
        <v>2017</v>
      </c>
      <c r="D3591" t="s">
        <v>2020</v>
      </c>
      <c r="E3591" s="371">
        <v>1179.3800000000001</v>
      </c>
    </row>
    <row r="3592" spans="1:5" ht="14.25">
      <c r="A3592">
        <v>12388</v>
      </c>
      <c r="B3592" t="s">
        <v>16334</v>
      </c>
      <c r="C3592" t="s">
        <v>2017</v>
      </c>
      <c r="D3592" t="s">
        <v>2020</v>
      </c>
      <c r="E3592" s="297">
        <v>285.12</v>
      </c>
    </row>
    <row r="3593" spans="1:5" ht="14.25">
      <c r="A3593">
        <v>2731</v>
      </c>
      <c r="B3593" t="s">
        <v>16335</v>
      </c>
      <c r="C3593" t="s">
        <v>2023</v>
      </c>
      <c r="D3593" t="s">
        <v>2020</v>
      </c>
      <c r="E3593" s="297">
        <v>95.52</v>
      </c>
    </row>
    <row r="3594" spans="1:5" ht="14.25">
      <c r="A3594">
        <v>41457</v>
      </c>
      <c r="B3594" t="s">
        <v>16336</v>
      </c>
      <c r="C3594" t="s">
        <v>2017</v>
      </c>
      <c r="D3594" t="s">
        <v>2018</v>
      </c>
      <c r="E3594" s="371">
        <v>1232.17</v>
      </c>
    </row>
    <row r="3595" spans="1:5" ht="14.25">
      <c r="A3595">
        <v>41458</v>
      </c>
      <c r="B3595" t="s">
        <v>16337</v>
      </c>
      <c r="C3595" t="s">
        <v>2017</v>
      </c>
      <c r="D3595" t="s">
        <v>2018</v>
      </c>
      <c r="E3595" s="371">
        <v>1720.17</v>
      </c>
    </row>
    <row r="3596" spans="1:5" ht="14.25">
      <c r="A3596">
        <v>41459</v>
      </c>
      <c r="B3596" t="s">
        <v>16338</v>
      </c>
      <c r="C3596" t="s">
        <v>2017</v>
      </c>
      <c r="D3596" t="s">
        <v>2018</v>
      </c>
      <c r="E3596" s="371">
        <v>2399.5100000000002</v>
      </c>
    </row>
    <row r="3597" spans="1:5" ht="14.25">
      <c r="A3597">
        <v>41461</v>
      </c>
      <c r="B3597" t="s">
        <v>16339</v>
      </c>
      <c r="C3597" t="s">
        <v>2017</v>
      </c>
      <c r="D3597" t="s">
        <v>2018</v>
      </c>
      <c r="E3597" s="371">
        <v>3271.6</v>
      </c>
    </row>
    <row r="3598" spans="1:5" ht="14.25">
      <c r="A3598">
        <v>44537</v>
      </c>
      <c r="B3598" t="s">
        <v>16340</v>
      </c>
      <c r="C3598" t="s">
        <v>2031</v>
      </c>
      <c r="D3598" t="s">
        <v>2018</v>
      </c>
      <c r="E3598" s="297">
        <v>327.27</v>
      </c>
    </row>
    <row r="3599" spans="1:5" ht="14.25">
      <c r="A3599">
        <v>11844</v>
      </c>
      <c r="B3599" t="s">
        <v>20054</v>
      </c>
      <c r="C3599" t="s">
        <v>2023</v>
      </c>
      <c r="D3599" t="s">
        <v>2018</v>
      </c>
      <c r="E3599" s="297">
        <v>54.4</v>
      </c>
    </row>
    <row r="3600" spans="1:5" ht="14.25">
      <c r="A3600">
        <v>4465</v>
      </c>
      <c r="B3600" t="s">
        <v>20055</v>
      </c>
      <c r="C3600" t="s">
        <v>2023</v>
      </c>
      <c r="D3600" t="s">
        <v>2018</v>
      </c>
      <c r="E3600" s="297">
        <v>45.21</v>
      </c>
    </row>
    <row r="3601" spans="1:5" ht="14.25">
      <c r="A3601">
        <v>35273</v>
      </c>
      <c r="B3601" t="s">
        <v>20056</v>
      </c>
      <c r="C3601" t="s">
        <v>2023</v>
      </c>
      <c r="D3601" t="s">
        <v>2018</v>
      </c>
      <c r="E3601" s="297">
        <v>54.22</v>
      </c>
    </row>
    <row r="3602" spans="1:5" ht="14.25">
      <c r="A3602">
        <v>4470</v>
      </c>
      <c r="B3602" t="s">
        <v>20057</v>
      </c>
      <c r="C3602" t="s">
        <v>2023</v>
      </c>
      <c r="D3602" t="s">
        <v>2018</v>
      </c>
      <c r="E3602" s="297">
        <v>125.13</v>
      </c>
    </row>
    <row r="3603" spans="1:5" ht="14.25">
      <c r="A3603">
        <v>20204</v>
      </c>
      <c r="B3603" t="s">
        <v>20058</v>
      </c>
      <c r="C3603" t="s">
        <v>2023</v>
      </c>
      <c r="D3603" t="s">
        <v>2018</v>
      </c>
      <c r="E3603" s="297">
        <v>83.42</v>
      </c>
    </row>
    <row r="3604" spans="1:5" ht="14.25">
      <c r="A3604">
        <v>20208</v>
      </c>
      <c r="B3604" t="s">
        <v>20059</v>
      </c>
      <c r="C3604" t="s">
        <v>2023</v>
      </c>
      <c r="D3604" t="s">
        <v>2018</v>
      </c>
      <c r="E3604" s="297">
        <v>112.62</v>
      </c>
    </row>
    <row r="3605" spans="1:5" ht="14.25">
      <c r="A3605">
        <v>4437</v>
      </c>
      <c r="B3605" t="s">
        <v>20060</v>
      </c>
      <c r="C3605" t="s">
        <v>2023</v>
      </c>
      <c r="D3605" t="s">
        <v>2018</v>
      </c>
      <c r="E3605" s="297">
        <v>93.85</v>
      </c>
    </row>
    <row r="3606" spans="1:5" ht="14.25">
      <c r="A3606">
        <v>14580</v>
      </c>
      <c r="B3606" t="s">
        <v>20061</v>
      </c>
      <c r="C3606" t="s">
        <v>2023</v>
      </c>
      <c r="D3606" t="s">
        <v>2018</v>
      </c>
      <c r="E3606" s="297">
        <v>93.85</v>
      </c>
    </row>
    <row r="3607" spans="1:5" ht="14.25">
      <c r="A3607">
        <v>40304</v>
      </c>
      <c r="B3607" t="s">
        <v>16341</v>
      </c>
      <c r="C3607" t="s">
        <v>2024</v>
      </c>
      <c r="D3607" t="s">
        <v>2018</v>
      </c>
      <c r="E3607" s="297">
        <v>25.1</v>
      </c>
    </row>
    <row r="3608" spans="1:5" ht="14.25">
      <c r="A3608">
        <v>5065</v>
      </c>
      <c r="B3608" t="s">
        <v>16342</v>
      </c>
      <c r="C3608" t="s">
        <v>2024</v>
      </c>
      <c r="D3608" t="s">
        <v>2018</v>
      </c>
      <c r="E3608" s="297">
        <v>38.68</v>
      </c>
    </row>
    <row r="3609" spans="1:5" ht="14.25">
      <c r="A3609">
        <v>5072</v>
      </c>
      <c r="B3609" t="s">
        <v>16343</v>
      </c>
      <c r="C3609" t="s">
        <v>2024</v>
      </c>
      <c r="D3609" t="s">
        <v>2018</v>
      </c>
      <c r="E3609" s="297">
        <v>35.78</v>
      </c>
    </row>
    <row r="3610" spans="1:5" ht="14.25">
      <c r="A3610">
        <v>5066</v>
      </c>
      <c r="B3610" t="s">
        <v>16344</v>
      </c>
      <c r="C3610" t="s">
        <v>2024</v>
      </c>
      <c r="D3610" t="s">
        <v>2018</v>
      </c>
      <c r="E3610" s="297">
        <v>26.79</v>
      </c>
    </row>
    <row r="3611" spans="1:5" ht="14.25">
      <c r="A3611">
        <v>5063</v>
      </c>
      <c r="B3611" t="s">
        <v>16345</v>
      </c>
      <c r="C3611" t="s">
        <v>2024</v>
      </c>
      <c r="D3611" t="s">
        <v>2018</v>
      </c>
      <c r="E3611" s="297">
        <v>24.26</v>
      </c>
    </row>
    <row r="3612" spans="1:5" ht="14.25">
      <c r="A3612">
        <v>20247</v>
      </c>
      <c r="B3612" t="s">
        <v>16346</v>
      </c>
      <c r="C3612" t="s">
        <v>2024</v>
      </c>
      <c r="D3612" t="s">
        <v>2018</v>
      </c>
      <c r="E3612" s="297">
        <v>22.51</v>
      </c>
    </row>
    <row r="3613" spans="1:5" ht="14.25">
      <c r="A3613">
        <v>5074</v>
      </c>
      <c r="B3613" t="s">
        <v>16347</v>
      </c>
      <c r="C3613" t="s">
        <v>2024</v>
      </c>
      <c r="D3613" t="s">
        <v>2018</v>
      </c>
      <c r="E3613" s="297">
        <v>22.78</v>
      </c>
    </row>
    <row r="3614" spans="1:5" ht="14.25">
      <c r="A3614">
        <v>5067</v>
      </c>
      <c r="B3614" t="s">
        <v>16348</v>
      </c>
      <c r="C3614" t="s">
        <v>2024</v>
      </c>
      <c r="D3614" t="s">
        <v>2018</v>
      </c>
      <c r="E3614" s="297">
        <v>21.67</v>
      </c>
    </row>
    <row r="3615" spans="1:5" ht="14.25">
      <c r="A3615">
        <v>5078</v>
      </c>
      <c r="B3615" t="s">
        <v>16349</v>
      </c>
      <c r="C3615" t="s">
        <v>2024</v>
      </c>
      <c r="D3615" t="s">
        <v>2018</v>
      </c>
      <c r="E3615" s="297">
        <v>21.42</v>
      </c>
    </row>
    <row r="3616" spans="1:5" ht="14.25">
      <c r="A3616">
        <v>5068</v>
      </c>
      <c r="B3616" t="s">
        <v>16350</v>
      </c>
      <c r="C3616" t="s">
        <v>2024</v>
      </c>
      <c r="D3616" t="s">
        <v>2018</v>
      </c>
      <c r="E3616" s="297">
        <v>20.329999999999998</v>
      </c>
    </row>
    <row r="3617" spans="1:5" ht="14.25">
      <c r="A3617">
        <v>5073</v>
      </c>
      <c r="B3617" t="s">
        <v>16351</v>
      </c>
      <c r="C3617" t="s">
        <v>2024</v>
      </c>
      <c r="D3617" t="s">
        <v>2018</v>
      </c>
      <c r="E3617" s="297">
        <v>20.73</v>
      </c>
    </row>
    <row r="3618" spans="1:5" ht="14.25">
      <c r="A3618">
        <v>5069</v>
      </c>
      <c r="B3618" t="s">
        <v>16352</v>
      </c>
      <c r="C3618" t="s">
        <v>2024</v>
      </c>
      <c r="D3618" t="s">
        <v>2018</v>
      </c>
      <c r="E3618" s="297">
        <v>20.73</v>
      </c>
    </row>
    <row r="3619" spans="1:5" ht="14.25">
      <c r="A3619">
        <v>5070</v>
      </c>
      <c r="B3619" t="s">
        <v>16353</v>
      </c>
      <c r="C3619" t="s">
        <v>2024</v>
      </c>
      <c r="D3619" t="s">
        <v>2018</v>
      </c>
      <c r="E3619" s="297">
        <v>20.95</v>
      </c>
    </row>
    <row r="3620" spans="1:5" ht="14.25">
      <c r="A3620">
        <v>5071</v>
      </c>
      <c r="B3620" t="s">
        <v>16354</v>
      </c>
      <c r="C3620" t="s">
        <v>2024</v>
      </c>
      <c r="D3620" t="s">
        <v>2018</v>
      </c>
      <c r="E3620" s="297">
        <v>20.329999999999998</v>
      </c>
    </row>
    <row r="3621" spans="1:5" ht="14.25">
      <c r="A3621">
        <v>5061</v>
      </c>
      <c r="B3621" t="s">
        <v>16355</v>
      </c>
      <c r="C3621" t="s">
        <v>2024</v>
      </c>
      <c r="D3621" t="s">
        <v>2022</v>
      </c>
      <c r="E3621" s="297">
        <v>19.989999999999998</v>
      </c>
    </row>
    <row r="3622" spans="1:5" ht="14.25">
      <c r="A3622">
        <v>5075</v>
      </c>
      <c r="B3622" t="s">
        <v>16356</v>
      </c>
      <c r="C3622" t="s">
        <v>2024</v>
      </c>
      <c r="D3622" t="s">
        <v>2018</v>
      </c>
      <c r="E3622" s="297">
        <v>20.329999999999998</v>
      </c>
    </row>
    <row r="3623" spans="1:5" ht="14.25">
      <c r="A3623">
        <v>39027</v>
      </c>
      <c r="B3623" t="s">
        <v>16357</v>
      </c>
      <c r="C3623" t="s">
        <v>2024</v>
      </c>
      <c r="D3623" t="s">
        <v>2018</v>
      </c>
      <c r="E3623" s="297">
        <v>20.309999999999999</v>
      </c>
    </row>
    <row r="3624" spans="1:5" ht="14.25">
      <c r="A3624">
        <v>5062</v>
      </c>
      <c r="B3624" t="s">
        <v>16358</v>
      </c>
      <c r="C3624" t="s">
        <v>2024</v>
      </c>
      <c r="D3624" t="s">
        <v>2018</v>
      </c>
      <c r="E3624" s="297">
        <v>20.6</v>
      </c>
    </row>
    <row r="3625" spans="1:5" ht="14.25">
      <c r="A3625">
        <v>40568</v>
      </c>
      <c r="B3625" t="s">
        <v>16359</v>
      </c>
      <c r="C3625" t="s">
        <v>2024</v>
      </c>
      <c r="D3625" t="s">
        <v>2018</v>
      </c>
      <c r="E3625" s="297">
        <v>20.49</v>
      </c>
    </row>
    <row r="3626" spans="1:5" ht="14.25">
      <c r="A3626">
        <v>39026</v>
      </c>
      <c r="B3626" t="s">
        <v>16360</v>
      </c>
      <c r="C3626" t="s">
        <v>2024</v>
      </c>
      <c r="D3626" t="s">
        <v>2018</v>
      </c>
      <c r="E3626" s="297">
        <v>22.86</v>
      </c>
    </row>
    <row r="3627" spans="1:5" ht="14.25">
      <c r="A3627">
        <v>42431</v>
      </c>
      <c r="B3627" t="s">
        <v>16361</v>
      </c>
      <c r="C3627" t="s">
        <v>2017</v>
      </c>
      <c r="D3627" t="s">
        <v>2020</v>
      </c>
      <c r="E3627" s="371">
        <v>3957.85</v>
      </c>
    </row>
    <row r="3628" spans="1:5" ht="14.25">
      <c r="A3628">
        <v>44074</v>
      </c>
      <c r="B3628" t="s">
        <v>16362</v>
      </c>
      <c r="C3628" t="s">
        <v>2025</v>
      </c>
      <c r="D3628" t="s">
        <v>2018</v>
      </c>
      <c r="E3628" s="297">
        <v>522.75</v>
      </c>
    </row>
    <row r="3629" spans="1:5" ht="14.25">
      <c r="A3629">
        <v>44072</v>
      </c>
      <c r="B3629" t="s">
        <v>16363</v>
      </c>
      <c r="C3629" t="s">
        <v>2025</v>
      </c>
      <c r="D3629" t="s">
        <v>2018</v>
      </c>
      <c r="E3629" s="297">
        <v>122.64</v>
      </c>
    </row>
    <row r="3630" spans="1:5" ht="14.25">
      <c r="A3630">
        <v>511</v>
      </c>
      <c r="B3630" t="s">
        <v>16364</v>
      </c>
      <c r="C3630" t="s">
        <v>2025</v>
      </c>
      <c r="D3630" t="s">
        <v>2022</v>
      </c>
      <c r="E3630" s="297">
        <v>20.63</v>
      </c>
    </row>
    <row r="3631" spans="1:5" ht="14.25">
      <c r="A3631">
        <v>37540</v>
      </c>
      <c r="B3631" t="s">
        <v>16365</v>
      </c>
      <c r="C3631" t="s">
        <v>2017</v>
      </c>
      <c r="D3631" t="s">
        <v>2018</v>
      </c>
      <c r="E3631" s="371">
        <v>78591.73</v>
      </c>
    </row>
    <row r="3632" spans="1:5" ht="14.25">
      <c r="A3632">
        <v>37548</v>
      </c>
      <c r="B3632" t="s">
        <v>16366</v>
      </c>
      <c r="C3632" t="s">
        <v>2017</v>
      </c>
      <c r="D3632" t="s">
        <v>2018</v>
      </c>
      <c r="E3632" s="371">
        <v>104172.95</v>
      </c>
    </row>
    <row r="3633" spans="1:5" ht="14.25">
      <c r="A3633">
        <v>39828</v>
      </c>
      <c r="B3633" t="s">
        <v>16367</v>
      </c>
      <c r="C3633" t="s">
        <v>2017</v>
      </c>
      <c r="D3633" t="s">
        <v>2018</v>
      </c>
      <c r="E3633" s="297">
        <v>624.92999999999995</v>
      </c>
    </row>
    <row r="3634" spans="1:5" ht="14.25">
      <c r="A3634">
        <v>12273</v>
      </c>
      <c r="B3634" t="s">
        <v>16368</v>
      </c>
      <c r="C3634" t="s">
        <v>2017</v>
      </c>
      <c r="D3634" t="s">
        <v>2020</v>
      </c>
      <c r="E3634" s="297">
        <v>130.74</v>
      </c>
    </row>
    <row r="3635" spans="1:5" ht="14.25">
      <c r="A3635">
        <v>38392</v>
      </c>
      <c r="B3635" t="s">
        <v>16369</v>
      </c>
      <c r="C3635" t="s">
        <v>2017</v>
      </c>
      <c r="D3635" t="s">
        <v>2018</v>
      </c>
      <c r="E3635" s="297">
        <v>64.23</v>
      </c>
    </row>
    <row r="3636" spans="1:5" ht="14.25">
      <c r="A3636">
        <v>11735</v>
      </c>
      <c r="B3636" t="s">
        <v>16370</v>
      </c>
      <c r="C3636" t="s">
        <v>2017</v>
      </c>
      <c r="D3636" t="s">
        <v>2018</v>
      </c>
      <c r="E3636" s="297">
        <v>9.77</v>
      </c>
    </row>
    <row r="3637" spans="1:5" ht="14.25">
      <c r="A3637">
        <v>11737</v>
      </c>
      <c r="B3637" t="s">
        <v>16371</v>
      </c>
      <c r="C3637" t="s">
        <v>2017</v>
      </c>
      <c r="D3637" t="s">
        <v>2018</v>
      </c>
      <c r="E3637" s="297">
        <v>13.85</v>
      </c>
    </row>
    <row r="3638" spans="1:5" ht="14.25">
      <c r="A3638">
        <v>11738</v>
      </c>
      <c r="B3638" t="s">
        <v>16372</v>
      </c>
      <c r="C3638" t="s">
        <v>2017</v>
      </c>
      <c r="D3638" t="s">
        <v>2018</v>
      </c>
      <c r="E3638" s="297">
        <v>17.46</v>
      </c>
    </row>
    <row r="3639" spans="1:5" ht="14.25">
      <c r="A3639">
        <v>36143</v>
      </c>
      <c r="B3639" t="s">
        <v>16373</v>
      </c>
      <c r="C3639" t="s">
        <v>2017</v>
      </c>
      <c r="D3639" t="s">
        <v>2018</v>
      </c>
      <c r="E3639" s="297">
        <v>31.03</v>
      </c>
    </row>
    <row r="3640" spans="1:5" ht="14.25">
      <c r="A3640">
        <v>36142</v>
      </c>
      <c r="B3640" t="s">
        <v>16374</v>
      </c>
      <c r="C3640" t="s">
        <v>2017</v>
      </c>
      <c r="D3640" t="s">
        <v>2018</v>
      </c>
      <c r="E3640" s="297">
        <v>2.27</v>
      </c>
    </row>
    <row r="3641" spans="1:5" ht="14.25">
      <c r="A3641">
        <v>36146</v>
      </c>
      <c r="B3641" t="s">
        <v>16375</v>
      </c>
      <c r="C3641" t="s">
        <v>2017</v>
      </c>
      <c r="D3641" t="s">
        <v>2018</v>
      </c>
      <c r="E3641" s="297">
        <v>257.38</v>
      </c>
    </row>
    <row r="3642" spans="1:5" ht="14.25">
      <c r="A3642">
        <v>39015</v>
      </c>
      <c r="B3642" t="s">
        <v>16376</v>
      </c>
      <c r="C3642" t="s">
        <v>2017</v>
      </c>
      <c r="D3642" t="s">
        <v>2020</v>
      </c>
      <c r="E3642" s="297">
        <v>0.97</v>
      </c>
    </row>
    <row r="3643" spans="1:5" ht="14.25">
      <c r="A3643">
        <v>38377</v>
      </c>
      <c r="B3643" t="s">
        <v>16377</v>
      </c>
      <c r="C3643" t="s">
        <v>2017</v>
      </c>
      <c r="D3643" t="s">
        <v>2018</v>
      </c>
      <c r="E3643" s="297">
        <v>45.93</v>
      </c>
    </row>
    <row r="3644" spans="1:5" ht="14.25">
      <c r="A3644">
        <v>38376</v>
      </c>
      <c r="B3644" t="s">
        <v>16378</v>
      </c>
      <c r="C3644" t="s">
        <v>2017</v>
      </c>
      <c r="D3644" t="s">
        <v>2018</v>
      </c>
      <c r="E3644" s="297">
        <v>52.36</v>
      </c>
    </row>
    <row r="3645" spans="1:5" ht="14.25">
      <c r="A3645">
        <v>38116</v>
      </c>
      <c r="B3645" t="s">
        <v>16379</v>
      </c>
      <c r="C3645" t="s">
        <v>2017</v>
      </c>
      <c r="D3645" t="s">
        <v>2018</v>
      </c>
      <c r="E3645" s="297">
        <v>6.78</v>
      </c>
    </row>
    <row r="3646" spans="1:5" ht="14.25">
      <c r="A3646">
        <v>38066</v>
      </c>
      <c r="B3646" t="s">
        <v>16380</v>
      </c>
      <c r="C3646" t="s">
        <v>2017</v>
      </c>
      <c r="D3646" t="s">
        <v>2018</v>
      </c>
      <c r="E3646" s="297">
        <v>11.2</v>
      </c>
    </row>
    <row r="3647" spans="1:5" ht="14.25">
      <c r="A3647">
        <v>38117</v>
      </c>
      <c r="B3647" t="s">
        <v>16381</v>
      </c>
      <c r="C3647" t="s">
        <v>2017</v>
      </c>
      <c r="D3647" t="s">
        <v>2018</v>
      </c>
      <c r="E3647" s="297">
        <v>11.55</v>
      </c>
    </row>
    <row r="3648" spans="1:5" ht="14.25">
      <c r="A3648">
        <v>38067</v>
      </c>
      <c r="B3648" t="s">
        <v>16382</v>
      </c>
      <c r="C3648" t="s">
        <v>2017</v>
      </c>
      <c r="D3648" t="s">
        <v>2018</v>
      </c>
      <c r="E3648" s="297">
        <v>15.77</v>
      </c>
    </row>
    <row r="3649" spans="1:5" ht="14.25">
      <c r="A3649">
        <v>11522</v>
      </c>
      <c r="B3649" t="s">
        <v>16383</v>
      </c>
      <c r="C3649" t="s">
        <v>2017</v>
      </c>
      <c r="D3649" t="s">
        <v>2018</v>
      </c>
      <c r="E3649" s="297">
        <v>12.64</v>
      </c>
    </row>
    <row r="3650" spans="1:5" ht="14.25">
      <c r="A3650">
        <v>43600</v>
      </c>
      <c r="B3650" t="s">
        <v>16384</v>
      </c>
      <c r="C3650" t="s">
        <v>2017</v>
      </c>
      <c r="D3650" t="s">
        <v>2018</v>
      </c>
      <c r="E3650" s="297">
        <v>50.66</v>
      </c>
    </row>
    <row r="3651" spans="1:5" ht="14.25">
      <c r="A3651">
        <v>5080</v>
      </c>
      <c r="B3651" t="s">
        <v>16385</v>
      </c>
      <c r="C3651" t="s">
        <v>2017</v>
      </c>
      <c r="D3651" t="s">
        <v>2018</v>
      </c>
      <c r="E3651" s="297">
        <v>19.760000000000002</v>
      </c>
    </row>
    <row r="3652" spans="1:5" ht="14.25">
      <c r="A3652">
        <v>38168</v>
      </c>
      <c r="B3652" t="s">
        <v>16386</v>
      </c>
      <c r="C3652" t="s">
        <v>2017</v>
      </c>
      <c r="D3652" t="s">
        <v>2018</v>
      </c>
      <c r="E3652" s="297">
        <v>137.94</v>
      </c>
    </row>
    <row r="3653" spans="1:5" ht="14.25">
      <c r="A3653">
        <v>43601</v>
      </c>
      <c r="B3653" t="s">
        <v>16387</v>
      </c>
      <c r="C3653" t="s">
        <v>2017</v>
      </c>
      <c r="D3653" t="s">
        <v>2018</v>
      </c>
      <c r="E3653" s="297">
        <v>68.97</v>
      </c>
    </row>
    <row r="3654" spans="1:5" ht="14.25">
      <c r="A3654">
        <v>13393</v>
      </c>
      <c r="B3654" t="s">
        <v>16388</v>
      </c>
      <c r="C3654" t="s">
        <v>2017</v>
      </c>
      <c r="D3654" t="s">
        <v>2018</v>
      </c>
      <c r="E3654" s="297">
        <v>397.73</v>
      </c>
    </row>
    <row r="3655" spans="1:5" ht="14.25">
      <c r="A3655">
        <v>13395</v>
      </c>
      <c r="B3655" t="s">
        <v>16389</v>
      </c>
      <c r="C3655" t="s">
        <v>2017</v>
      </c>
      <c r="D3655" t="s">
        <v>2018</v>
      </c>
      <c r="E3655" s="297">
        <v>557.37</v>
      </c>
    </row>
    <row r="3656" spans="1:5" ht="14.25">
      <c r="A3656">
        <v>12039</v>
      </c>
      <c r="B3656" t="s">
        <v>16390</v>
      </c>
      <c r="C3656" t="s">
        <v>2017</v>
      </c>
      <c r="D3656" t="s">
        <v>2018</v>
      </c>
      <c r="E3656" s="297">
        <v>585.74</v>
      </c>
    </row>
    <row r="3657" spans="1:5" ht="14.25">
      <c r="A3657">
        <v>13396</v>
      </c>
      <c r="B3657" t="s">
        <v>16391</v>
      </c>
      <c r="C3657" t="s">
        <v>2017</v>
      </c>
      <c r="D3657" t="s">
        <v>2018</v>
      </c>
      <c r="E3657" s="297">
        <v>822.64</v>
      </c>
    </row>
    <row r="3658" spans="1:5" ht="14.25">
      <c r="A3658">
        <v>12041</v>
      </c>
      <c r="B3658" t="s">
        <v>16392</v>
      </c>
      <c r="C3658" t="s">
        <v>2017</v>
      </c>
      <c r="D3658" t="s">
        <v>2018</v>
      </c>
      <c r="E3658" s="297">
        <v>671.73</v>
      </c>
    </row>
    <row r="3659" spans="1:5" ht="14.25">
      <c r="A3659">
        <v>12043</v>
      </c>
      <c r="B3659" t="s">
        <v>16393</v>
      </c>
      <c r="C3659" t="s">
        <v>2017</v>
      </c>
      <c r="D3659" t="s">
        <v>2018</v>
      </c>
      <c r="E3659" s="371">
        <v>1418.26</v>
      </c>
    </row>
    <row r="3660" spans="1:5" ht="14.25">
      <c r="A3660">
        <v>39762</v>
      </c>
      <c r="B3660" t="s">
        <v>16394</v>
      </c>
      <c r="C3660" t="s">
        <v>2017</v>
      </c>
      <c r="D3660" t="s">
        <v>2018</v>
      </c>
      <c r="E3660" s="297">
        <v>675.13</v>
      </c>
    </row>
    <row r="3661" spans="1:5" ht="14.25">
      <c r="A3661">
        <v>12042</v>
      </c>
      <c r="B3661" t="s">
        <v>16395</v>
      </c>
      <c r="C3661" t="s">
        <v>2017</v>
      </c>
      <c r="D3661" t="s">
        <v>2018</v>
      </c>
      <c r="E3661" s="297">
        <v>985.67</v>
      </c>
    </row>
    <row r="3662" spans="1:5" ht="14.25">
      <c r="A3662">
        <v>39763</v>
      </c>
      <c r="B3662" t="s">
        <v>16396</v>
      </c>
      <c r="C3662" t="s">
        <v>2017</v>
      </c>
      <c r="D3662" t="s">
        <v>2018</v>
      </c>
      <c r="E3662" s="371">
        <v>1153.5899999999999</v>
      </c>
    </row>
    <row r="3663" spans="1:5" ht="14.25">
      <c r="A3663">
        <v>39760</v>
      </c>
      <c r="B3663" t="s">
        <v>16397</v>
      </c>
      <c r="C3663" t="s">
        <v>2017</v>
      </c>
      <c r="D3663" t="s">
        <v>2018</v>
      </c>
      <c r="E3663" s="371">
        <v>1149.8</v>
      </c>
    </row>
    <row r="3664" spans="1:5" ht="14.25">
      <c r="A3664">
        <v>39756</v>
      </c>
      <c r="B3664" t="s">
        <v>16398</v>
      </c>
      <c r="C3664" t="s">
        <v>2017</v>
      </c>
      <c r="D3664" t="s">
        <v>2018</v>
      </c>
      <c r="E3664" s="297">
        <v>412.85</v>
      </c>
    </row>
    <row r="3665" spans="1:5" ht="14.25">
      <c r="A3665">
        <v>12038</v>
      </c>
      <c r="B3665" t="s">
        <v>16399</v>
      </c>
      <c r="C3665" t="s">
        <v>2017</v>
      </c>
      <c r="D3665" t="s">
        <v>2018</v>
      </c>
      <c r="E3665" s="297">
        <v>515.86</v>
      </c>
    </row>
    <row r="3666" spans="1:5" ht="14.25">
      <c r="A3666">
        <v>39757</v>
      </c>
      <c r="B3666" t="s">
        <v>16400</v>
      </c>
      <c r="C3666" t="s">
        <v>2017</v>
      </c>
      <c r="D3666" t="s">
        <v>2018</v>
      </c>
      <c r="E3666" s="297">
        <v>477.01</v>
      </c>
    </row>
    <row r="3667" spans="1:5" ht="14.25">
      <c r="A3667">
        <v>39758</v>
      </c>
      <c r="B3667" t="s">
        <v>16401</v>
      </c>
      <c r="C3667" t="s">
        <v>2017</v>
      </c>
      <c r="D3667" t="s">
        <v>2018</v>
      </c>
      <c r="E3667" s="297">
        <v>695.18</v>
      </c>
    </row>
    <row r="3668" spans="1:5" ht="14.25">
      <c r="A3668">
        <v>39759</v>
      </c>
      <c r="B3668" t="s">
        <v>16402</v>
      </c>
      <c r="C3668" t="s">
        <v>2017</v>
      </c>
      <c r="D3668" t="s">
        <v>2018</v>
      </c>
      <c r="E3668" s="297">
        <v>858.55</v>
      </c>
    </row>
    <row r="3669" spans="1:5" ht="14.25">
      <c r="A3669">
        <v>39761</v>
      </c>
      <c r="B3669" t="s">
        <v>16403</v>
      </c>
      <c r="C3669" t="s">
        <v>2017</v>
      </c>
      <c r="D3669" t="s">
        <v>2018</v>
      </c>
      <c r="E3669" s="371">
        <v>1032.01</v>
      </c>
    </row>
    <row r="3670" spans="1:5" ht="14.25">
      <c r="A3670">
        <v>39805</v>
      </c>
      <c r="B3670" t="s">
        <v>16404</v>
      </c>
      <c r="C3670" t="s">
        <v>2017</v>
      </c>
      <c r="D3670" t="s">
        <v>2018</v>
      </c>
      <c r="E3670" s="297">
        <v>121.45</v>
      </c>
    </row>
    <row r="3671" spans="1:5" ht="14.25">
      <c r="A3671">
        <v>39806</v>
      </c>
      <c r="B3671" t="s">
        <v>16405</v>
      </c>
      <c r="C3671" t="s">
        <v>2017</v>
      </c>
      <c r="D3671" t="s">
        <v>2018</v>
      </c>
      <c r="E3671" s="297">
        <v>225.01</v>
      </c>
    </row>
    <row r="3672" spans="1:5" ht="14.25">
      <c r="A3672">
        <v>39807</v>
      </c>
      <c r="B3672" t="s">
        <v>16406</v>
      </c>
      <c r="C3672" t="s">
        <v>2017</v>
      </c>
      <c r="D3672" t="s">
        <v>2018</v>
      </c>
      <c r="E3672" s="297">
        <v>487.65</v>
      </c>
    </row>
    <row r="3673" spans="1:5" ht="14.25">
      <c r="A3673">
        <v>43100</v>
      </c>
      <c r="B3673" t="s">
        <v>16407</v>
      </c>
      <c r="C3673" t="s">
        <v>2017</v>
      </c>
      <c r="D3673" t="s">
        <v>2018</v>
      </c>
      <c r="E3673" s="297">
        <v>381.24</v>
      </c>
    </row>
    <row r="3674" spans="1:5" ht="14.25">
      <c r="A3674">
        <v>39804</v>
      </c>
      <c r="B3674" t="s">
        <v>16408</v>
      </c>
      <c r="C3674" t="s">
        <v>2017</v>
      </c>
      <c r="D3674" t="s">
        <v>2018</v>
      </c>
      <c r="E3674" s="297">
        <v>71.31</v>
      </c>
    </row>
    <row r="3675" spans="1:5" ht="14.25">
      <c r="A3675">
        <v>39796</v>
      </c>
      <c r="B3675" t="s">
        <v>16409</v>
      </c>
      <c r="C3675" t="s">
        <v>2017</v>
      </c>
      <c r="D3675" t="s">
        <v>2018</v>
      </c>
      <c r="E3675" s="297">
        <v>73.86</v>
      </c>
    </row>
    <row r="3676" spans="1:5" ht="14.25">
      <c r="A3676">
        <v>39797</v>
      </c>
      <c r="B3676" t="s">
        <v>16410</v>
      </c>
      <c r="C3676" t="s">
        <v>2017</v>
      </c>
      <c r="D3676" t="s">
        <v>2022</v>
      </c>
      <c r="E3676" s="297">
        <v>115.95</v>
      </c>
    </row>
    <row r="3677" spans="1:5" ht="14.25">
      <c r="A3677">
        <v>39798</v>
      </c>
      <c r="B3677" t="s">
        <v>16411</v>
      </c>
      <c r="C3677" t="s">
        <v>2017</v>
      </c>
      <c r="D3677" t="s">
        <v>2018</v>
      </c>
      <c r="E3677" s="297">
        <v>198.89</v>
      </c>
    </row>
    <row r="3678" spans="1:5" ht="14.25">
      <c r="A3678">
        <v>39794</v>
      </c>
      <c r="B3678" t="s">
        <v>16412</v>
      </c>
      <c r="C3678" t="s">
        <v>2017</v>
      </c>
      <c r="D3678" t="s">
        <v>2018</v>
      </c>
      <c r="E3678" s="297">
        <v>31.35</v>
      </c>
    </row>
    <row r="3679" spans="1:5" ht="14.25">
      <c r="A3679">
        <v>39795</v>
      </c>
      <c r="B3679" t="s">
        <v>16413</v>
      </c>
      <c r="C3679" t="s">
        <v>2017</v>
      </c>
      <c r="D3679" t="s">
        <v>2018</v>
      </c>
      <c r="E3679" s="297">
        <v>49.53</v>
      </c>
    </row>
    <row r="3680" spans="1:5" ht="14.25">
      <c r="A3680">
        <v>39799</v>
      </c>
      <c r="B3680" t="s">
        <v>16414</v>
      </c>
      <c r="C3680" t="s">
        <v>2017</v>
      </c>
      <c r="D3680" t="s">
        <v>2018</v>
      </c>
      <c r="E3680" s="297">
        <v>36.54</v>
      </c>
    </row>
    <row r="3681" spans="1:5" ht="14.25">
      <c r="A3681">
        <v>39801</v>
      </c>
      <c r="B3681" t="s">
        <v>16415</v>
      </c>
      <c r="C3681" t="s">
        <v>2017</v>
      </c>
      <c r="D3681" t="s">
        <v>2018</v>
      </c>
      <c r="E3681" s="297">
        <v>104.59</v>
      </c>
    </row>
    <row r="3682" spans="1:5" ht="14.25">
      <c r="A3682">
        <v>39802</v>
      </c>
      <c r="B3682" t="s">
        <v>16416</v>
      </c>
      <c r="C3682" t="s">
        <v>2017</v>
      </c>
      <c r="D3682" t="s">
        <v>2018</v>
      </c>
      <c r="E3682" s="297">
        <v>153.31</v>
      </c>
    </row>
    <row r="3683" spans="1:5" ht="14.25">
      <c r="A3683">
        <v>39803</v>
      </c>
      <c r="B3683" t="s">
        <v>16417</v>
      </c>
      <c r="C3683" t="s">
        <v>2017</v>
      </c>
      <c r="D3683" t="s">
        <v>2018</v>
      </c>
      <c r="E3683" s="297">
        <v>213.88</v>
      </c>
    </row>
    <row r="3684" spans="1:5" ht="14.25">
      <c r="A3684">
        <v>39800</v>
      </c>
      <c r="B3684" t="s">
        <v>16418</v>
      </c>
      <c r="C3684" t="s">
        <v>2017</v>
      </c>
      <c r="D3684" t="s">
        <v>2018</v>
      </c>
      <c r="E3684" s="297">
        <v>62.25</v>
      </c>
    </row>
    <row r="3685" spans="1:5" ht="14.25">
      <c r="A3685">
        <v>43837</v>
      </c>
      <c r="B3685" t="s">
        <v>16419</v>
      </c>
      <c r="C3685" t="s">
        <v>2017</v>
      </c>
      <c r="D3685" t="s">
        <v>2018</v>
      </c>
      <c r="E3685" s="371">
        <v>1682.01</v>
      </c>
    </row>
    <row r="3686" spans="1:5" ht="14.25">
      <c r="A3686">
        <v>43836</v>
      </c>
      <c r="B3686" t="s">
        <v>16420</v>
      </c>
      <c r="C3686" t="s">
        <v>2017</v>
      </c>
      <c r="D3686" t="s">
        <v>2018</v>
      </c>
      <c r="E3686" s="371">
        <v>3422.6</v>
      </c>
    </row>
    <row r="3687" spans="1:5" ht="14.25">
      <c r="A3687">
        <v>21059</v>
      </c>
      <c r="B3687" t="s">
        <v>16421</v>
      </c>
      <c r="C3687" t="s">
        <v>2017</v>
      </c>
      <c r="D3687" t="s">
        <v>2020</v>
      </c>
      <c r="E3687" s="297">
        <v>61.13</v>
      </c>
    </row>
    <row r="3688" spans="1:5" ht="14.25">
      <c r="A3688">
        <v>11234</v>
      </c>
      <c r="B3688" t="s">
        <v>16422</v>
      </c>
      <c r="C3688" t="s">
        <v>2017</v>
      </c>
      <c r="D3688" t="s">
        <v>2020</v>
      </c>
      <c r="E3688" s="297">
        <v>92.14</v>
      </c>
    </row>
    <row r="3689" spans="1:5" ht="14.25">
      <c r="A3689">
        <v>21060</v>
      </c>
      <c r="B3689" t="s">
        <v>16423</v>
      </c>
      <c r="C3689" t="s">
        <v>2017</v>
      </c>
      <c r="D3689" t="s">
        <v>2020</v>
      </c>
      <c r="E3689" s="297">
        <v>113.41</v>
      </c>
    </row>
    <row r="3690" spans="1:5" ht="14.25">
      <c r="A3690">
        <v>21061</v>
      </c>
      <c r="B3690" t="s">
        <v>16424</v>
      </c>
      <c r="C3690" t="s">
        <v>2017</v>
      </c>
      <c r="D3690" t="s">
        <v>2020</v>
      </c>
      <c r="E3690" s="297">
        <v>141.76</v>
      </c>
    </row>
    <row r="3691" spans="1:5" ht="14.25">
      <c r="A3691">
        <v>21062</v>
      </c>
      <c r="B3691" t="s">
        <v>16425</v>
      </c>
      <c r="C3691" t="s">
        <v>2017</v>
      </c>
      <c r="D3691" t="s">
        <v>2020</v>
      </c>
      <c r="E3691" s="297">
        <v>223.28</v>
      </c>
    </row>
    <row r="3692" spans="1:5" ht="14.25">
      <c r="A3692">
        <v>11708</v>
      </c>
      <c r="B3692" t="s">
        <v>16426</v>
      </c>
      <c r="C3692" t="s">
        <v>2017</v>
      </c>
      <c r="D3692" t="s">
        <v>2020</v>
      </c>
      <c r="E3692" s="297">
        <v>24.36</v>
      </c>
    </row>
    <row r="3693" spans="1:5" ht="14.25">
      <c r="A3693">
        <v>11709</v>
      </c>
      <c r="B3693" t="s">
        <v>16427</v>
      </c>
      <c r="C3693" t="s">
        <v>2017</v>
      </c>
      <c r="D3693" t="s">
        <v>2020</v>
      </c>
      <c r="E3693" s="297">
        <v>57.23</v>
      </c>
    </row>
    <row r="3694" spans="1:5" ht="14.25">
      <c r="A3694">
        <v>11710</v>
      </c>
      <c r="B3694" t="s">
        <v>16428</v>
      </c>
      <c r="C3694" t="s">
        <v>2017</v>
      </c>
      <c r="D3694" t="s">
        <v>2020</v>
      </c>
      <c r="E3694" s="297">
        <v>131.57</v>
      </c>
    </row>
    <row r="3695" spans="1:5" ht="14.25">
      <c r="A3695">
        <v>11707</v>
      </c>
      <c r="B3695" t="s">
        <v>16429</v>
      </c>
      <c r="C3695" t="s">
        <v>2017</v>
      </c>
      <c r="D3695" t="s">
        <v>2020</v>
      </c>
      <c r="E3695" s="297">
        <v>18.25</v>
      </c>
    </row>
    <row r="3696" spans="1:5" ht="14.25">
      <c r="A3696">
        <v>5102</v>
      </c>
      <c r="B3696" t="s">
        <v>16430</v>
      </c>
      <c r="C3696" t="s">
        <v>2017</v>
      </c>
      <c r="D3696" t="s">
        <v>2018</v>
      </c>
      <c r="E3696" s="297">
        <v>13.72</v>
      </c>
    </row>
    <row r="3697" spans="1:5" ht="14.25">
      <c r="A3697">
        <v>11739</v>
      </c>
      <c r="B3697" t="s">
        <v>16431</v>
      </c>
      <c r="C3697" t="s">
        <v>2017</v>
      </c>
      <c r="D3697" t="s">
        <v>2018</v>
      </c>
      <c r="E3697" s="297">
        <v>9.7799999999999994</v>
      </c>
    </row>
    <row r="3698" spans="1:5" ht="14.25">
      <c r="A3698">
        <v>11711</v>
      </c>
      <c r="B3698" t="s">
        <v>16432</v>
      </c>
      <c r="C3698" t="s">
        <v>2017</v>
      </c>
      <c r="D3698" t="s">
        <v>2018</v>
      </c>
      <c r="E3698" s="297">
        <v>11.43</v>
      </c>
    </row>
    <row r="3699" spans="1:5" ht="14.25">
      <c r="A3699">
        <v>11741</v>
      </c>
      <c r="B3699" t="s">
        <v>16433</v>
      </c>
      <c r="C3699" t="s">
        <v>2017</v>
      </c>
      <c r="D3699" t="s">
        <v>2018</v>
      </c>
      <c r="E3699" s="297">
        <v>12.45</v>
      </c>
    </row>
    <row r="3700" spans="1:5" ht="14.25">
      <c r="A3700">
        <v>11745</v>
      </c>
      <c r="B3700" t="s">
        <v>16434</v>
      </c>
      <c r="C3700" t="s">
        <v>2017</v>
      </c>
      <c r="D3700" t="s">
        <v>2018</v>
      </c>
      <c r="E3700" s="297">
        <v>16.41</v>
      </c>
    </row>
    <row r="3701" spans="1:5" ht="14.25">
      <c r="A3701">
        <v>11743</v>
      </c>
      <c r="B3701" t="s">
        <v>16435</v>
      </c>
      <c r="C3701" t="s">
        <v>2017</v>
      </c>
      <c r="D3701" t="s">
        <v>2018</v>
      </c>
      <c r="E3701" s="297">
        <v>10.45</v>
      </c>
    </row>
    <row r="3702" spans="1:5" ht="14.25">
      <c r="A3702">
        <v>1088</v>
      </c>
      <c r="B3702" t="s">
        <v>16436</v>
      </c>
      <c r="C3702" t="s">
        <v>2017</v>
      </c>
      <c r="D3702" t="s">
        <v>2020</v>
      </c>
      <c r="E3702" s="297">
        <v>34.729999999999997</v>
      </c>
    </row>
    <row r="3703" spans="1:5" ht="14.25">
      <c r="A3703">
        <v>1087</v>
      </c>
      <c r="B3703" t="s">
        <v>16437</v>
      </c>
      <c r="C3703" t="s">
        <v>2017</v>
      </c>
      <c r="D3703" t="s">
        <v>2020</v>
      </c>
      <c r="E3703" s="297">
        <v>43.39</v>
      </c>
    </row>
    <row r="3704" spans="1:5" ht="14.25">
      <c r="A3704">
        <v>38777</v>
      </c>
      <c r="B3704" t="s">
        <v>16438</v>
      </c>
      <c r="C3704" t="s">
        <v>2017</v>
      </c>
      <c r="D3704" t="s">
        <v>2020</v>
      </c>
      <c r="E3704" s="297">
        <v>86.41</v>
      </c>
    </row>
    <row r="3705" spans="1:5" ht="14.25">
      <c r="A3705">
        <v>1086</v>
      </c>
      <c r="B3705" t="s">
        <v>16439</v>
      </c>
      <c r="C3705" t="s">
        <v>2017</v>
      </c>
      <c r="D3705" t="s">
        <v>2020</v>
      </c>
      <c r="E3705" s="297">
        <v>45.6</v>
      </c>
    </row>
    <row r="3706" spans="1:5" ht="14.25">
      <c r="A3706">
        <v>1079</v>
      </c>
      <c r="B3706" t="s">
        <v>16440</v>
      </c>
      <c r="C3706" t="s">
        <v>2017</v>
      </c>
      <c r="D3706" t="s">
        <v>2020</v>
      </c>
      <c r="E3706" s="297">
        <v>47.14</v>
      </c>
    </row>
    <row r="3707" spans="1:5" ht="14.25">
      <c r="A3707">
        <v>39374</v>
      </c>
      <c r="B3707" t="s">
        <v>16441</v>
      </c>
      <c r="C3707" t="s">
        <v>2017</v>
      </c>
      <c r="D3707" t="s">
        <v>2022</v>
      </c>
      <c r="E3707" s="297">
        <v>153.25</v>
      </c>
    </row>
    <row r="3708" spans="1:5" ht="14.25">
      <c r="A3708">
        <v>1082</v>
      </c>
      <c r="B3708" t="s">
        <v>16442</v>
      </c>
      <c r="C3708" t="s">
        <v>2017</v>
      </c>
      <c r="D3708" t="s">
        <v>2020</v>
      </c>
      <c r="E3708" s="297">
        <v>296.35000000000002</v>
      </c>
    </row>
    <row r="3709" spans="1:5" ht="14.25">
      <c r="A3709">
        <v>12316</v>
      </c>
      <c r="B3709" t="s">
        <v>16443</v>
      </c>
      <c r="C3709" t="s">
        <v>2017</v>
      </c>
      <c r="D3709" t="s">
        <v>2020</v>
      </c>
      <c r="E3709" s="297">
        <v>135.82</v>
      </c>
    </row>
    <row r="3710" spans="1:5" ht="14.25">
      <c r="A3710">
        <v>12317</v>
      </c>
      <c r="B3710" t="s">
        <v>16444</v>
      </c>
      <c r="C3710" t="s">
        <v>2017</v>
      </c>
      <c r="D3710" t="s">
        <v>2020</v>
      </c>
      <c r="E3710" s="297">
        <v>161.97</v>
      </c>
    </row>
    <row r="3711" spans="1:5" ht="14.25">
      <c r="A3711">
        <v>12318</v>
      </c>
      <c r="B3711" t="s">
        <v>16445</v>
      </c>
      <c r="C3711" t="s">
        <v>2017</v>
      </c>
      <c r="D3711" t="s">
        <v>2020</v>
      </c>
      <c r="E3711" s="297">
        <v>186.6</v>
      </c>
    </row>
    <row r="3712" spans="1:5" ht="14.25">
      <c r="A3712">
        <v>5104</v>
      </c>
      <c r="B3712" t="s">
        <v>20062</v>
      </c>
      <c r="C3712" t="s">
        <v>2024</v>
      </c>
      <c r="D3712" t="s">
        <v>2020</v>
      </c>
      <c r="E3712" s="297">
        <v>65.290000000000006</v>
      </c>
    </row>
    <row r="3713" spans="1:5" ht="14.25">
      <c r="A3713">
        <v>44530</v>
      </c>
      <c r="B3713" t="s">
        <v>16446</v>
      </c>
      <c r="C3713" t="s">
        <v>2017</v>
      </c>
      <c r="D3713" t="s">
        <v>2018</v>
      </c>
      <c r="E3713" s="297">
        <v>37.81</v>
      </c>
    </row>
    <row r="3714" spans="1:5" ht="14.25">
      <c r="A3714">
        <v>2710</v>
      </c>
      <c r="B3714" t="s">
        <v>16447</v>
      </c>
      <c r="C3714" t="s">
        <v>2017</v>
      </c>
      <c r="D3714" t="s">
        <v>2018</v>
      </c>
      <c r="E3714" s="297">
        <v>30.2</v>
      </c>
    </row>
    <row r="3715" spans="1:5" ht="14.25">
      <c r="A3715">
        <v>14575</v>
      </c>
      <c r="B3715" t="s">
        <v>16448</v>
      </c>
      <c r="C3715" t="s">
        <v>2017</v>
      </c>
      <c r="D3715" t="s">
        <v>2020</v>
      </c>
      <c r="E3715" s="371">
        <v>5682927.1100000003</v>
      </c>
    </row>
    <row r="3716" spans="1:5" ht="14.25">
      <c r="A3716">
        <v>20043</v>
      </c>
      <c r="B3716" t="s">
        <v>16449</v>
      </c>
      <c r="C3716" t="s">
        <v>2017</v>
      </c>
      <c r="D3716" t="s">
        <v>2018</v>
      </c>
      <c r="E3716" s="297">
        <v>13.39</v>
      </c>
    </row>
    <row r="3717" spans="1:5" ht="14.25">
      <c r="A3717">
        <v>20044</v>
      </c>
      <c r="B3717" t="s">
        <v>16450</v>
      </c>
      <c r="C3717" t="s">
        <v>2017</v>
      </c>
      <c r="D3717" t="s">
        <v>2018</v>
      </c>
      <c r="E3717" s="297">
        <v>15.52</v>
      </c>
    </row>
    <row r="3718" spans="1:5" ht="14.25">
      <c r="A3718">
        <v>20042</v>
      </c>
      <c r="B3718" t="s">
        <v>16451</v>
      </c>
      <c r="C3718" t="s">
        <v>2017</v>
      </c>
      <c r="D3718" t="s">
        <v>2018</v>
      </c>
      <c r="E3718" s="297">
        <v>11.61</v>
      </c>
    </row>
    <row r="3719" spans="1:5" ht="14.25">
      <c r="A3719">
        <v>20046</v>
      </c>
      <c r="B3719" t="s">
        <v>16452</v>
      </c>
      <c r="C3719" t="s">
        <v>2017</v>
      </c>
      <c r="D3719" t="s">
        <v>2018</v>
      </c>
      <c r="E3719" s="297">
        <v>27.48</v>
      </c>
    </row>
    <row r="3720" spans="1:5" ht="14.25">
      <c r="A3720">
        <v>20047</v>
      </c>
      <c r="B3720" t="s">
        <v>16453</v>
      </c>
      <c r="C3720" t="s">
        <v>2017</v>
      </c>
      <c r="D3720" t="s">
        <v>2018</v>
      </c>
      <c r="E3720" s="297">
        <v>82.41</v>
      </c>
    </row>
    <row r="3721" spans="1:5" ht="14.25">
      <c r="A3721">
        <v>20045</v>
      </c>
      <c r="B3721" t="s">
        <v>16454</v>
      </c>
      <c r="C3721" t="s">
        <v>2017</v>
      </c>
      <c r="D3721" t="s">
        <v>2018</v>
      </c>
      <c r="E3721" s="297">
        <v>13.9</v>
      </c>
    </row>
    <row r="3722" spans="1:5" ht="14.25">
      <c r="A3722">
        <v>20972</v>
      </c>
      <c r="B3722" t="s">
        <v>16455</v>
      </c>
      <c r="C3722" t="s">
        <v>2017</v>
      </c>
      <c r="D3722" t="s">
        <v>2018</v>
      </c>
      <c r="E3722" s="297">
        <v>135.71</v>
      </c>
    </row>
    <row r="3723" spans="1:5" ht="14.25">
      <c r="A3723">
        <v>11321</v>
      </c>
      <c r="B3723" t="s">
        <v>16456</v>
      </c>
      <c r="C3723" t="s">
        <v>2017</v>
      </c>
      <c r="D3723" t="s">
        <v>2020</v>
      </c>
      <c r="E3723" s="297">
        <v>24.08</v>
      </c>
    </row>
    <row r="3724" spans="1:5" ht="14.25">
      <c r="A3724">
        <v>11323</v>
      </c>
      <c r="B3724" t="s">
        <v>16457</v>
      </c>
      <c r="C3724" t="s">
        <v>2017</v>
      </c>
      <c r="D3724" t="s">
        <v>2020</v>
      </c>
      <c r="E3724" s="297">
        <v>27.69</v>
      </c>
    </row>
    <row r="3725" spans="1:5" ht="14.25">
      <c r="A3725">
        <v>20327</v>
      </c>
      <c r="B3725" t="s">
        <v>16458</v>
      </c>
      <c r="C3725" t="s">
        <v>2017</v>
      </c>
      <c r="D3725" t="s">
        <v>2020</v>
      </c>
      <c r="E3725" s="297">
        <v>15.72</v>
      </c>
    </row>
    <row r="3726" spans="1:5" ht="14.25">
      <c r="A3726">
        <v>13390</v>
      </c>
      <c r="B3726" t="s">
        <v>16459</v>
      </c>
      <c r="C3726" t="s">
        <v>2017</v>
      </c>
      <c r="D3726" t="s">
        <v>2020</v>
      </c>
      <c r="E3726" s="297">
        <v>171.41</v>
      </c>
    </row>
    <row r="3727" spans="1:5" ht="14.25">
      <c r="A3727">
        <v>6034</v>
      </c>
      <c r="B3727" t="s">
        <v>16460</v>
      </c>
      <c r="C3727" t="s">
        <v>2017</v>
      </c>
      <c r="D3727" t="s">
        <v>2018</v>
      </c>
      <c r="E3727" s="297">
        <v>16.399999999999999</v>
      </c>
    </row>
    <row r="3728" spans="1:5" ht="14.25">
      <c r="A3728">
        <v>6036</v>
      </c>
      <c r="B3728" t="s">
        <v>16461</v>
      </c>
      <c r="C3728" t="s">
        <v>2017</v>
      </c>
      <c r="D3728" t="s">
        <v>2018</v>
      </c>
      <c r="E3728" s="297">
        <v>22.34</v>
      </c>
    </row>
    <row r="3729" spans="1:5" ht="14.25">
      <c r="A3729">
        <v>6031</v>
      </c>
      <c r="B3729" t="s">
        <v>16462</v>
      </c>
      <c r="C3729" t="s">
        <v>2017</v>
      </c>
      <c r="D3729" t="s">
        <v>2022</v>
      </c>
      <c r="E3729" s="297">
        <v>26.25</v>
      </c>
    </row>
    <row r="3730" spans="1:5" ht="14.25">
      <c r="A3730">
        <v>6029</v>
      </c>
      <c r="B3730" t="s">
        <v>16463</v>
      </c>
      <c r="C3730" t="s">
        <v>2017</v>
      </c>
      <c r="D3730" t="s">
        <v>2018</v>
      </c>
      <c r="E3730" s="297">
        <v>26.53</v>
      </c>
    </row>
    <row r="3731" spans="1:5" ht="14.25">
      <c r="A3731">
        <v>6033</v>
      </c>
      <c r="B3731" t="s">
        <v>16464</v>
      </c>
      <c r="C3731" t="s">
        <v>2017</v>
      </c>
      <c r="D3731" t="s">
        <v>2018</v>
      </c>
      <c r="E3731" s="297">
        <v>34.96</v>
      </c>
    </row>
    <row r="3732" spans="1:5" ht="14.25">
      <c r="A3732">
        <v>11672</v>
      </c>
      <c r="B3732" t="s">
        <v>16465</v>
      </c>
      <c r="C3732" t="s">
        <v>2017</v>
      </c>
      <c r="D3732" t="s">
        <v>2018</v>
      </c>
      <c r="E3732" s="297">
        <v>76.06</v>
      </c>
    </row>
    <row r="3733" spans="1:5" ht="14.25">
      <c r="A3733">
        <v>11669</v>
      </c>
      <c r="B3733" t="s">
        <v>16466</v>
      </c>
      <c r="C3733" t="s">
        <v>2017</v>
      </c>
      <c r="D3733" t="s">
        <v>2018</v>
      </c>
      <c r="E3733" s="297">
        <v>72.430000000000007</v>
      </c>
    </row>
    <row r="3734" spans="1:5" ht="14.25">
      <c r="A3734">
        <v>11670</v>
      </c>
      <c r="B3734" t="s">
        <v>16467</v>
      </c>
      <c r="C3734" t="s">
        <v>2017</v>
      </c>
      <c r="D3734" t="s">
        <v>2018</v>
      </c>
      <c r="E3734" s="297">
        <v>27.75</v>
      </c>
    </row>
    <row r="3735" spans="1:5" ht="14.25">
      <c r="A3735">
        <v>20055</v>
      </c>
      <c r="B3735" t="s">
        <v>16468</v>
      </c>
      <c r="C3735" t="s">
        <v>2017</v>
      </c>
      <c r="D3735" t="s">
        <v>2018</v>
      </c>
      <c r="E3735" s="297">
        <v>54.25</v>
      </c>
    </row>
    <row r="3736" spans="1:5" ht="14.25">
      <c r="A3736">
        <v>11671</v>
      </c>
      <c r="B3736" t="s">
        <v>16469</v>
      </c>
      <c r="C3736" t="s">
        <v>2017</v>
      </c>
      <c r="D3736" t="s">
        <v>2018</v>
      </c>
      <c r="E3736" s="297">
        <v>116.4</v>
      </c>
    </row>
    <row r="3737" spans="1:5" ht="14.25">
      <c r="A3737">
        <v>6032</v>
      </c>
      <c r="B3737" t="s">
        <v>16470</v>
      </c>
      <c r="C3737" t="s">
        <v>2017</v>
      </c>
      <c r="D3737" t="s">
        <v>2018</v>
      </c>
      <c r="E3737" s="297">
        <v>33.25</v>
      </c>
    </row>
    <row r="3738" spans="1:5" ht="14.25">
      <c r="A3738">
        <v>11673</v>
      </c>
      <c r="B3738" t="s">
        <v>16471</v>
      </c>
      <c r="C3738" t="s">
        <v>2017</v>
      </c>
      <c r="D3738" t="s">
        <v>2018</v>
      </c>
      <c r="E3738" s="297">
        <v>26.18</v>
      </c>
    </row>
    <row r="3739" spans="1:5" ht="14.25">
      <c r="A3739">
        <v>11674</v>
      </c>
      <c r="B3739" t="s">
        <v>16472</v>
      </c>
      <c r="C3739" t="s">
        <v>2017</v>
      </c>
      <c r="D3739" t="s">
        <v>2018</v>
      </c>
      <c r="E3739" s="297">
        <v>33.71</v>
      </c>
    </row>
    <row r="3740" spans="1:5" ht="14.25">
      <c r="A3740">
        <v>11675</v>
      </c>
      <c r="B3740" t="s">
        <v>16473</v>
      </c>
      <c r="C3740" t="s">
        <v>2017</v>
      </c>
      <c r="D3740" t="s">
        <v>2018</v>
      </c>
      <c r="E3740" s="297">
        <v>53.53</v>
      </c>
    </row>
    <row r="3741" spans="1:5" ht="14.25">
      <c r="A3741">
        <v>11676</v>
      </c>
      <c r="B3741" t="s">
        <v>16474</v>
      </c>
      <c r="C3741" t="s">
        <v>2017</v>
      </c>
      <c r="D3741" t="s">
        <v>2018</v>
      </c>
      <c r="E3741" s="297">
        <v>71.59</v>
      </c>
    </row>
    <row r="3742" spans="1:5" ht="14.25">
      <c r="A3742">
        <v>11677</v>
      </c>
      <c r="B3742" t="s">
        <v>16475</v>
      </c>
      <c r="C3742" t="s">
        <v>2017</v>
      </c>
      <c r="D3742" t="s">
        <v>2018</v>
      </c>
      <c r="E3742" s="297">
        <v>73.930000000000007</v>
      </c>
    </row>
    <row r="3743" spans="1:5" ht="14.25">
      <c r="A3743">
        <v>11678</v>
      </c>
      <c r="B3743" t="s">
        <v>16476</v>
      </c>
      <c r="C3743" t="s">
        <v>2017</v>
      </c>
      <c r="D3743" t="s">
        <v>2018</v>
      </c>
      <c r="E3743" s="297">
        <v>135.4</v>
      </c>
    </row>
    <row r="3744" spans="1:5" ht="14.25">
      <c r="A3744">
        <v>6038</v>
      </c>
      <c r="B3744" t="s">
        <v>16477</v>
      </c>
      <c r="C3744" t="s">
        <v>2017</v>
      </c>
      <c r="D3744" t="s">
        <v>2018</v>
      </c>
      <c r="E3744" s="297">
        <v>8.59</v>
      </c>
    </row>
    <row r="3745" spans="1:5" ht="14.25">
      <c r="A3745">
        <v>11718</v>
      </c>
      <c r="B3745" t="s">
        <v>16478</v>
      </c>
      <c r="C3745" t="s">
        <v>2017</v>
      </c>
      <c r="D3745" t="s">
        <v>2018</v>
      </c>
      <c r="E3745" s="297">
        <v>24.49</v>
      </c>
    </row>
    <row r="3746" spans="1:5" ht="14.25">
      <c r="A3746">
        <v>6037</v>
      </c>
      <c r="B3746" t="s">
        <v>16479</v>
      </c>
      <c r="C3746" t="s">
        <v>2017</v>
      </c>
      <c r="D3746" t="s">
        <v>2018</v>
      </c>
      <c r="E3746" s="297">
        <v>17.87</v>
      </c>
    </row>
    <row r="3747" spans="1:5" ht="14.25">
      <c r="A3747">
        <v>11719</v>
      </c>
      <c r="B3747" t="s">
        <v>16480</v>
      </c>
      <c r="C3747" t="s">
        <v>2017</v>
      </c>
      <c r="D3747" t="s">
        <v>2018</v>
      </c>
      <c r="E3747" s="297">
        <v>19.87</v>
      </c>
    </row>
    <row r="3748" spans="1:5" ht="14.25">
      <c r="A3748">
        <v>6019</v>
      </c>
      <c r="B3748" t="s">
        <v>16481</v>
      </c>
      <c r="C3748" t="s">
        <v>2017</v>
      </c>
      <c r="D3748" t="s">
        <v>2018</v>
      </c>
      <c r="E3748" s="297">
        <v>62.36</v>
      </c>
    </row>
    <row r="3749" spans="1:5" ht="14.25">
      <c r="A3749">
        <v>6010</v>
      </c>
      <c r="B3749" t="s">
        <v>16482</v>
      </c>
      <c r="C3749" t="s">
        <v>2017</v>
      </c>
      <c r="D3749" t="s">
        <v>2018</v>
      </c>
      <c r="E3749" s="297">
        <v>107.31</v>
      </c>
    </row>
    <row r="3750" spans="1:5" ht="14.25">
      <c r="A3750">
        <v>6017</v>
      </c>
      <c r="B3750" t="s">
        <v>16483</v>
      </c>
      <c r="C3750" t="s">
        <v>2017</v>
      </c>
      <c r="D3750" t="s">
        <v>2018</v>
      </c>
      <c r="E3750" s="297">
        <v>84.99</v>
      </c>
    </row>
    <row r="3751" spans="1:5" ht="14.25">
      <c r="A3751">
        <v>6020</v>
      </c>
      <c r="B3751" t="s">
        <v>16484</v>
      </c>
      <c r="C3751" t="s">
        <v>2017</v>
      </c>
      <c r="D3751" t="s">
        <v>2018</v>
      </c>
      <c r="E3751" s="297">
        <v>37.46</v>
      </c>
    </row>
    <row r="3752" spans="1:5" ht="14.25">
      <c r="A3752">
        <v>6028</v>
      </c>
      <c r="B3752" t="s">
        <v>16485</v>
      </c>
      <c r="C3752" t="s">
        <v>2017</v>
      </c>
      <c r="D3752" t="s">
        <v>2018</v>
      </c>
      <c r="E3752" s="297">
        <v>149.46</v>
      </c>
    </row>
    <row r="3753" spans="1:5" ht="14.25">
      <c r="A3753">
        <v>6011</v>
      </c>
      <c r="B3753" t="s">
        <v>16486</v>
      </c>
      <c r="C3753" t="s">
        <v>2017</v>
      </c>
      <c r="D3753" t="s">
        <v>2018</v>
      </c>
      <c r="E3753" s="297">
        <v>309.98</v>
      </c>
    </row>
    <row r="3754" spans="1:5" ht="14.25">
      <c r="A3754">
        <v>6012</v>
      </c>
      <c r="B3754" t="s">
        <v>16487</v>
      </c>
      <c r="C3754" t="s">
        <v>2017</v>
      </c>
      <c r="D3754" t="s">
        <v>2018</v>
      </c>
      <c r="E3754" s="297">
        <v>375.28</v>
      </c>
    </row>
    <row r="3755" spans="1:5" ht="14.25">
      <c r="A3755">
        <v>6016</v>
      </c>
      <c r="B3755" t="s">
        <v>16488</v>
      </c>
      <c r="C3755" t="s">
        <v>2017</v>
      </c>
      <c r="D3755" t="s">
        <v>2018</v>
      </c>
      <c r="E3755" s="297">
        <v>39.51</v>
      </c>
    </row>
    <row r="3756" spans="1:5" ht="14.25">
      <c r="A3756">
        <v>6027</v>
      </c>
      <c r="B3756" t="s">
        <v>16489</v>
      </c>
      <c r="C3756" t="s">
        <v>2017</v>
      </c>
      <c r="D3756" t="s">
        <v>2018</v>
      </c>
      <c r="E3756" s="297">
        <v>781.95</v>
      </c>
    </row>
    <row r="3757" spans="1:5" ht="14.25">
      <c r="A3757">
        <v>6013</v>
      </c>
      <c r="B3757" t="s">
        <v>16490</v>
      </c>
      <c r="C3757" t="s">
        <v>2017</v>
      </c>
      <c r="D3757" t="s">
        <v>2018</v>
      </c>
      <c r="E3757" s="297">
        <v>117.99</v>
      </c>
    </row>
    <row r="3758" spans="1:5" ht="14.25">
      <c r="A3758">
        <v>6015</v>
      </c>
      <c r="B3758" t="s">
        <v>16491</v>
      </c>
      <c r="C3758" t="s">
        <v>2017</v>
      </c>
      <c r="D3758" t="s">
        <v>2018</v>
      </c>
      <c r="E3758" s="297">
        <v>171.59</v>
      </c>
    </row>
    <row r="3759" spans="1:5" ht="14.25">
      <c r="A3759">
        <v>6014</v>
      </c>
      <c r="B3759" t="s">
        <v>16492</v>
      </c>
      <c r="C3759" t="s">
        <v>2017</v>
      </c>
      <c r="D3759" t="s">
        <v>2018</v>
      </c>
      <c r="E3759" s="297">
        <v>164.05</v>
      </c>
    </row>
    <row r="3760" spans="1:5" ht="14.25">
      <c r="A3760">
        <v>6006</v>
      </c>
      <c r="B3760" t="s">
        <v>16493</v>
      </c>
      <c r="C3760" t="s">
        <v>2017</v>
      </c>
      <c r="D3760" t="s">
        <v>2018</v>
      </c>
      <c r="E3760" s="297">
        <v>85.44</v>
      </c>
    </row>
    <row r="3761" spans="1:5" ht="14.25">
      <c r="A3761">
        <v>6005</v>
      </c>
      <c r="B3761" t="s">
        <v>16494</v>
      </c>
      <c r="C3761" t="s">
        <v>2017</v>
      </c>
      <c r="D3761" t="s">
        <v>2022</v>
      </c>
      <c r="E3761" s="297">
        <v>96.39</v>
      </c>
    </row>
    <row r="3762" spans="1:5" ht="14.25">
      <c r="A3762">
        <v>11756</v>
      </c>
      <c r="B3762" t="s">
        <v>16495</v>
      </c>
      <c r="C3762" t="s">
        <v>2017</v>
      </c>
      <c r="D3762" t="s">
        <v>2018</v>
      </c>
      <c r="E3762" s="297">
        <v>46.03</v>
      </c>
    </row>
    <row r="3763" spans="1:5" ht="14.25">
      <c r="A3763">
        <v>10904</v>
      </c>
      <c r="B3763" t="s">
        <v>16496</v>
      </c>
      <c r="C3763" t="s">
        <v>2017</v>
      </c>
      <c r="D3763" t="s">
        <v>2022</v>
      </c>
      <c r="E3763" s="297">
        <v>190</v>
      </c>
    </row>
    <row r="3764" spans="1:5" ht="14.25">
      <c r="A3764">
        <v>11752</v>
      </c>
      <c r="B3764" t="s">
        <v>16497</v>
      </c>
      <c r="C3764" t="s">
        <v>2017</v>
      </c>
      <c r="D3764" t="s">
        <v>2018</v>
      </c>
      <c r="E3764" s="297">
        <v>26.54</v>
      </c>
    </row>
    <row r="3765" spans="1:5" ht="14.25">
      <c r="A3765">
        <v>11753</v>
      </c>
      <c r="B3765" t="s">
        <v>16498</v>
      </c>
      <c r="C3765" t="s">
        <v>2017</v>
      </c>
      <c r="D3765" t="s">
        <v>2018</v>
      </c>
      <c r="E3765" s="297">
        <v>31.69</v>
      </c>
    </row>
    <row r="3766" spans="1:5" ht="14.25">
      <c r="A3766">
        <v>6021</v>
      </c>
      <c r="B3766" t="s">
        <v>16499</v>
      </c>
      <c r="C3766" t="s">
        <v>2017</v>
      </c>
      <c r="D3766" t="s">
        <v>2018</v>
      </c>
      <c r="E3766" s="297">
        <v>87.95</v>
      </c>
    </row>
    <row r="3767" spans="1:5" ht="14.25">
      <c r="A3767">
        <v>6024</v>
      </c>
      <c r="B3767" t="s">
        <v>16500</v>
      </c>
      <c r="C3767" t="s">
        <v>2017</v>
      </c>
      <c r="D3767" t="s">
        <v>2018</v>
      </c>
      <c r="E3767" s="297">
        <v>90.91</v>
      </c>
    </row>
    <row r="3768" spans="1:5" ht="14.25">
      <c r="A3768">
        <v>38379</v>
      </c>
      <c r="B3768" t="s">
        <v>16501</v>
      </c>
      <c r="C3768" t="s">
        <v>2023</v>
      </c>
      <c r="D3768" t="s">
        <v>2018</v>
      </c>
      <c r="E3768" s="297">
        <v>61.44</v>
      </c>
    </row>
    <row r="3769" spans="1:5" ht="14.25">
      <c r="A3769">
        <v>13897</v>
      </c>
      <c r="B3769" t="s">
        <v>16502</v>
      </c>
      <c r="C3769" t="s">
        <v>2017</v>
      </c>
      <c r="D3769" t="s">
        <v>2020</v>
      </c>
      <c r="E3769" s="371">
        <v>6818.1</v>
      </c>
    </row>
    <row r="3770" spans="1:5" ht="14.25">
      <c r="A3770">
        <v>10640</v>
      </c>
      <c r="B3770" t="s">
        <v>16503</v>
      </c>
      <c r="C3770" t="s">
        <v>2017</v>
      </c>
      <c r="D3770" t="s">
        <v>2020</v>
      </c>
      <c r="E3770" s="371">
        <v>14766.58</v>
      </c>
    </row>
    <row r="3771" spans="1:5" ht="14.25">
      <c r="A3771">
        <v>34357</v>
      </c>
      <c r="B3771" t="s">
        <v>16504</v>
      </c>
      <c r="C3771" t="s">
        <v>2024</v>
      </c>
      <c r="D3771" t="s">
        <v>2018</v>
      </c>
      <c r="E3771" s="297">
        <v>4.28</v>
      </c>
    </row>
    <row r="3772" spans="1:5" ht="14.25">
      <c r="A3772">
        <v>37329</v>
      </c>
      <c r="B3772" t="s">
        <v>16505</v>
      </c>
      <c r="C3772" t="s">
        <v>2024</v>
      </c>
      <c r="D3772" t="s">
        <v>2018</v>
      </c>
      <c r="E3772" s="297">
        <v>90.28</v>
      </c>
    </row>
    <row r="3773" spans="1:5" ht="14.25">
      <c r="A3773">
        <v>2510</v>
      </c>
      <c r="B3773" t="s">
        <v>16506</v>
      </c>
      <c r="C3773" t="s">
        <v>2017</v>
      </c>
      <c r="D3773" t="s">
        <v>2020</v>
      </c>
      <c r="E3773" s="297">
        <v>42.93</v>
      </c>
    </row>
    <row r="3774" spans="1:5" ht="14.25">
      <c r="A3774">
        <v>12359</v>
      </c>
      <c r="B3774" t="s">
        <v>16507</v>
      </c>
      <c r="C3774" t="s">
        <v>2017</v>
      </c>
      <c r="D3774" t="s">
        <v>2018</v>
      </c>
      <c r="E3774" s="297">
        <v>118.13</v>
      </c>
    </row>
    <row r="3775" spans="1:5" ht="14.25">
      <c r="A3775">
        <v>7353</v>
      </c>
      <c r="B3775" t="s">
        <v>16508</v>
      </c>
      <c r="C3775" t="s">
        <v>2025</v>
      </c>
      <c r="D3775" t="s">
        <v>2018</v>
      </c>
      <c r="E3775" s="297">
        <v>31.18</v>
      </c>
    </row>
    <row r="3776" spans="1:5" ht="14.25">
      <c r="A3776">
        <v>36144</v>
      </c>
      <c r="B3776" t="s">
        <v>16509</v>
      </c>
      <c r="C3776" t="s">
        <v>2017</v>
      </c>
      <c r="D3776" t="s">
        <v>2018</v>
      </c>
      <c r="E3776" s="297">
        <v>1.69</v>
      </c>
    </row>
    <row r="3777" spans="1:5" ht="14.25">
      <c r="A3777">
        <v>10518</v>
      </c>
      <c r="B3777" t="s">
        <v>16510</v>
      </c>
      <c r="C3777" t="s">
        <v>2017</v>
      </c>
      <c r="D3777" t="s">
        <v>2020</v>
      </c>
      <c r="E3777" s="297">
        <v>116.96</v>
      </c>
    </row>
    <row r="3778" spans="1:5" ht="14.25">
      <c r="A3778">
        <v>36530</v>
      </c>
      <c r="B3778" t="s">
        <v>16511</v>
      </c>
      <c r="C3778" t="s">
        <v>2017</v>
      </c>
      <c r="D3778" t="s">
        <v>2018</v>
      </c>
      <c r="E3778" s="371">
        <v>437465.84</v>
      </c>
    </row>
    <row r="3779" spans="1:5" ht="14.25">
      <c r="A3779">
        <v>6046</v>
      </c>
      <c r="B3779" t="s">
        <v>16512</v>
      </c>
      <c r="C3779" t="s">
        <v>2017</v>
      </c>
      <c r="D3779" t="s">
        <v>2022</v>
      </c>
      <c r="E3779" s="371">
        <v>474500</v>
      </c>
    </row>
    <row r="3780" spans="1:5" ht="14.25">
      <c r="A3780">
        <v>36531</v>
      </c>
      <c r="B3780" t="s">
        <v>16513</v>
      </c>
      <c r="C3780" t="s">
        <v>2017</v>
      </c>
      <c r="D3780" t="s">
        <v>2018</v>
      </c>
      <c r="E3780" s="371">
        <v>491859.72</v>
      </c>
    </row>
    <row r="3781" spans="1:5" ht="14.25">
      <c r="A3781">
        <v>34684</v>
      </c>
      <c r="B3781" t="s">
        <v>16514</v>
      </c>
      <c r="C3781" t="s">
        <v>2019</v>
      </c>
      <c r="D3781" t="s">
        <v>2020</v>
      </c>
      <c r="E3781" s="297">
        <v>283.82</v>
      </c>
    </row>
    <row r="3782" spans="1:5" ht="14.25">
      <c r="A3782">
        <v>34683</v>
      </c>
      <c r="B3782" t="s">
        <v>16515</v>
      </c>
      <c r="C3782" t="s">
        <v>2019</v>
      </c>
      <c r="D3782" t="s">
        <v>2020</v>
      </c>
      <c r="E3782" s="297">
        <v>177.39</v>
      </c>
    </row>
    <row r="3783" spans="1:5" ht="14.25">
      <c r="A3783">
        <v>533</v>
      </c>
      <c r="B3783" t="s">
        <v>16516</v>
      </c>
      <c r="C3783" t="s">
        <v>2019</v>
      </c>
      <c r="D3783" t="s">
        <v>2018</v>
      </c>
      <c r="E3783" s="297">
        <v>27.59</v>
      </c>
    </row>
    <row r="3784" spans="1:5" ht="14.25">
      <c r="A3784">
        <v>10515</v>
      </c>
      <c r="B3784" t="s">
        <v>16517</v>
      </c>
      <c r="C3784" t="s">
        <v>2019</v>
      </c>
      <c r="D3784" t="s">
        <v>2018</v>
      </c>
      <c r="E3784" s="297">
        <v>52.04</v>
      </c>
    </row>
    <row r="3785" spans="1:5" ht="14.25">
      <c r="A3785">
        <v>536</v>
      </c>
      <c r="B3785" t="s">
        <v>16518</v>
      </c>
      <c r="C3785" t="s">
        <v>2019</v>
      </c>
      <c r="D3785" t="s">
        <v>2022</v>
      </c>
      <c r="E3785" s="297">
        <v>37.65</v>
      </c>
    </row>
    <row r="3786" spans="1:5" ht="14.25">
      <c r="A3786">
        <v>153</v>
      </c>
      <c r="B3786" t="s">
        <v>16519</v>
      </c>
      <c r="C3786" t="s">
        <v>2025</v>
      </c>
      <c r="D3786" t="s">
        <v>2018</v>
      </c>
      <c r="E3786" s="297">
        <v>90.64</v>
      </c>
    </row>
    <row r="3787" spans="1:5" ht="14.25">
      <c r="A3787">
        <v>34682</v>
      </c>
      <c r="B3787" t="s">
        <v>16520</v>
      </c>
      <c r="C3787" t="s">
        <v>2019</v>
      </c>
      <c r="D3787" t="s">
        <v>2020</v>
      </c>
      <c r="E3787" s="297">
        <v>135.65</v>
      </c>
    </row>
    <row r="3788" spans="1:5" ht="14.25">
      <c r="A3788">
        <v>20205</v>
      </c>
      <c r="B3788" t="s">
        <v>20063</v>
      </c>
      <c r="C3788" t="s">
        <v>2023</v>
      </c>
      <c r="D3788" t="s">
        <v>2018</v>
      </c>
      <c r="E3788" s="297">
        <v>3.47</v>
      </c>
    </row>
    <row r="3789" spans="1:5" ht="14.25">
      <c r="A3789">
        <v>4412</v>
      </c>
      <c r="B3789" t="s">
        <v>20064</v>
      </c>
      <c r="C3789" t="s">
        <v>2023</v>
      </c>
      <c r="D3789" t="s">
        <v>2018</v>
      </c>
      <c r="E3789" s="297">
        <v>2.08</v>
      </c>
    </row>
    <row r="3790" spans="1:5" ht="14.25">
      <c r="A3790">
        <v>4408</v>
      </c>
      <c r="B3790" t="s">
        <v>20065</v>
      </c>
      <c r="C3790" t="s">
        <v>2023</v>
      </c>
      <c r="D3790" t="s">
        <v>2018</v>
      </c>
      <c r="E3790" s="297">
        <v>2.6</v>
      </c>
    </row>
    <row r="3791" spans="1:5" ht="14.25">
      <c r="A3791">
        <v>36250</v>
      </c>
      <c r="B3791" t="s">
        <v>16521</v>
      </c>
      <c r="C3791" t="s">
        <v>2023</v>
      </c>
      <c r="D3791" t="s">
        <v>2018</v>
      </c>
      <c r="E3791" s="297">
        <v>4.17</v>
      </c>
    </row>
    <row r="3792" spans="1:5" ht="14.25">
      <c r="A3792">
        <v>10857</v>
      </c>
      <c r="B3792" t="s">
        <v>16522</v>
      </c>
      <c r="C3792" t="s">
        <v>2023</v>
      </c>
      <c r="D3792" t="s">
        <v>2020</v>
      </c>
      <c r="E3792" s="297">
        <v>13.53</v>
      </c>
    </row>
    <row r="3793" spans="1:5" ht="14.25">
      <c r="A3793">
        <v>4803</v>
      </c>
      <c r="B3793" t="s">
        <v>16523</v>
      </c>
      <c r="C3793" t="s">
        <v>2023</v>
      </c>
      <c r="D3793" t="s">
        <v>2018</v>
      </c>
      <c r="E3793" s="297">
        <v>33.32</v>
      </c>
    </row>
    <row r="3794" spans="1:5" ht="14.25">
      <c r="A3794">
        <v>6186</v>
      </c>
      <c r="B3794" t="s">
        <v>16524</v>
      </c>
      <c r="C3794" t="s">
        <v>2023</v>
      </c>
      <c r="D3794" t="s">
        <v>2018</v>
      </c>
      <c r="E3794" s="297">
        <v>14.72</v>
      </c>
    </row>
    <row r="3795" spans="1:5" ht="14.25">
      <c r="A3795">
        <v>4829</v>
      </c>
      <c r="B3795" t="s">
        <v>16525</v>
      </c>
      <c r="C3795" t="s">
        <v>2023</v>
      </c>
      <c r="D3795" t="s">
        <v>2018</v>
      </c>
      <c r="E3795" s="297">
        <v>22.97</v>
      </c>
    </row>
    <row r="3796" spans="1:5" ht="14.25">
      <c r="A3796">
        <v>39829</v>
      </c>
      <c r="B3796" t="s">
        <v>16526</v>
      </c>
      <c r="C3796" t="s">
        <v>2023</v>
      </c>
      <c r="D3796" t="s">
        <v>2020</v>
      </c>
      <c r="E3796" s="297">
        <v>37</v>
      </c>
    </row>
    <row r="3797" spans="1:5" ht="14.25">
      <c r="A3797">
        <v>20231</v>
      </c>
      <c r="B3797" t="s">
        <v>16527</v>
      </c>
      <c r="C3797" t="s">
        <v>2023</v>
      </c>
      <c r="D3797" t="s">
        <v>2018</v>
      </c>
      <c r="E3797" s="297">
        <v>35.35</v>
      </c>
    </row>
    <row r="3798" spans="1:5" ht="14.25">
      <c r="A3798">
        <v>4804</v>
      </c>
      <c r="B3798" t="s">
        <v>16528</v>
      </c>
      <c r="C3798" t="s">
        <v>2023</v>
      </c>
      <c r="D3798" t="s">
        <v>2018</v>
      </c>
      <c r="E3798" s="297">
        <v>25.58</v>
      </c>
    </row>
    <row r="3799" spans="1:5" ht="14.25">
      <c r="A3799">
        <v>34680</v>
      </c>
      <c r="B3799" t="s">
        <v>16529</v>
      </c>
      <c r="C3799" t="s">
        <v>2023</v>
      </c>
      <c r="D3799" t="s">
        <v>2020</v>
      </c>
      <c r="E3799" s="297">
        <v>41.73</v>
      </c>
    </row>
    <row r="3800" spans="1:5" ht="14.25">
      <c r="A3800">
        <v>11573</v>
      </c>
      <c r="B3800" t="s">
        <v>16530</v>
      </c>
      <c r="C3800" t="s">
        <v>2017</v>
      </c>
      <c r="D3800" t="s">
        <v>2018</v>
      </c>
      <c r="E3800" s="297">
        <v>5.66</v>
      </c>
    </row>
    <row r="3801" spans="1:5" ht="14.25">
      <c r="A3801">
        <v>38401</v>
      </c>
      <c r="B3801" t="s">
        <v>16531</v>
      </c>
      <c r="C3801" t="s">
        <v>2017</v>
      </c>
      <c r="D3801" t="s">
        <v>2018</v>
      </c>
      <c r="E3801" s="297">
        <v>14.98</v>
      </c>
    </row>
    <row r="3802" spans="1:5" ht="14.25">
      <c r="A3802">
        <v>11575</v>
      </c>
      <c r="B3802" t="s">
        <v>16532</v>
      </c>
      <c r="C3802" t="s">
        <v>2017</v>
      </c>
      <c r="D3802" t="s">
        <v>2018</v>
      </c>
      <c r="E3802" s="297">
        <v>54.56</v>
      </c>
    </row>
    <row r="3803" spans="1:5" ht="14.25">
      <c r="A3803">
        <v>38179</v>
      </c>
      <c r="B3803" t="s">
        <v>16533</v>
      </c>
      <c r="C3803" t="s">
        <v>2017</v>
      </c>
      <c r="D3803" t="s">
        <v>2018</v>
      </c>
      <c r="E3803" s="297">
        <v>45.11</v>
      </c>
    </row>
    <row r="3804" spans="1:5" ht="14.25">
      <c r="A3804">
        <v>20256</v>
      </c>
      <c r="B3804" t="s">
        <v>16534</v>
      </c>
      <c r="C3804" t="s">
        <v>2017</v>
      </c>
      <c r="D3804" t="s">
        <v>2018</v>
      </c>
      <c r="E3804" s="297">
        <v>0.35</v>
      </c>
    </row>
    <row r="3805" spans="1:5" ht="14.25">
      <c r="A3805">
        <v>14511</v>
      </c>
      <c r="B3805" t="s">
        <v>16535</v>
      </c>
      <c r="C3805" t="s">
        <v>2017</v>
      </c>
      <c r="D3805" t="s">
        <v>2020</v>
      </c>
      <c r="E3805" s="371">
        <v>997825.41</v>
      </c>
    </row>
    <row r="3806" spans="1:5" ht="14.25">
      <c r="A3806">
        <v>10642</v>
      </c>
      <c r="B3806" t="s">
        <v>16536</v>
      </c>
      <c r="C3806" t="s">
        <v>2017</v>
      </c>
      <c r="D3806" t="s">
        <v>2020</v>
      </c>
      <c r="E3806" s="371">
        <v>940000</v>
      </c>
    </row>
    <row r="3807" spans="1:5" ht="14.25">
      <c r="A3807">
        <v>14489</v>
      </c>
      <c r="B3807" t="s">
        <v>16537</v>
      </c>
      <c r="C3807" t="s">
        <v>2017</v>
      </c>
      <c r="D3807" t="s">
        <v>2020</v>
      </c>
      <c r="E3807" s="371">
        <v>833762.51</v>
      </c>
    </row>
    <row r="3808" spans="1:5" ht="14.25">
      <c r="A3808">
        <v>14513</v>
      </c>
      <c r="B3808" t="s">
        <v>16538</v>
      </c>
      <c r="C3808" t="s">
        <v>2017</v>
      </c>
      <c r="D3808" t="s">
        <v>2020</v>
      </c>
      <c r="E3808" s="371">
        <v>625341.67000000004</v>
      </c>
    </row>
    <row r="3809" spans="1:5" ht="14.25">
      <c r="A3809">
        <v>13600</v>
      </c>
      <c r="B3809" t="s">
        <v>16539</v>
      </c>
      <c r="C3809" t="s">
        <v>2017</v>
      </c>
      <c r="D3809" t="s">
        <v>2020</v>
      </c>
      <c r="E3809" s="371">
        <v>806866.86</v>
      </c>
    </row>
    <row r="3810" spans="1:5" ht="14.25">
      <c r="A3810">
        <v>10646</v>
      </c>
      <c r="B3810" t="s">
        <v>16540</v>
      </c>
      <c r="C3810" t="s">
        <v>2017</v>
      </c>
      <c r="D3810" t="s">
        <v>2020</v>
      </c>
      <c r="E3810" s="371">
        <v>601465.48</v>
      </c>
    </row>
    <row r="3811" spans="1:5" ht="14.25">
      <c r="A3811">
        <v>6070</v>
      </c>
      <c r="B3811" t="s">
        <v>16541</v>
      </c>
      <c r="C3811" t="s">
        <v>2017</v>
      </c>
      <c r="D3811" t="s">
        <v>2020</v>
      </c>
      <c r="E3811" s="371">
        <v>821828.55</v>
      </c>
    </row>
    <row r="3812" spans="1:5" ht="14.25">
      <c r="A3812">
        <v>6069</v>
      </c>
      <c r="B3812" t="s">
        <v>16542</v>
      </c>
      <c r="C3812" t="s">
        <v>2017</v>
      </c>
      <c r="D3812" t="s">
        <v>2020</v>
      </c>
      <c r="E3812" s="371">
        <v>181554.32</v>
      </c>
    </row>
    <row r="3813" spans="1:5" ht="14.25">
      <c r="A3813">
        <v>14626</v>
      </c>
      <c r="B3813" t="s">
        <v>16543</v>
      </c>
      <c r="C3813" t="s">
        <v>2017</v>
      </c>
      <c r="D3813" t="s">
        <v>2020</v>
      </c>
      <c r="E3813" s="371">
        <v>899714.32</v>
      </c>
    </row>
    <row r="3814" spans="1:5" ht="14.25">
      <c r="A3814">
        <v>6067</v>
      </c>
      <c r="B3814" t="s">
        <v>16544</v>
      </c>
      <c r="C3814" t="s">
        <v>2017</v>
      </c>
      <c r="D3814" t="s">
        <v>2020</v>
      </c>
      <c r="E3814" s="371">
        <v>738571.44</v>
      </c>
    </row>
    <row r="3815" spans="1:5" ht="14.25">
      <c r="A3815">
        <v>38393</v>
      </c>
      <c r="B3815" t="s">
        <v>16545</v>
      </c>
      <c r="C3815" t="s">
        <v>2017</v>
      </c>
      <c r="D3815" t="s">
        <v>2022</v>
      </c>
      <c r="E3815" s="297">
        <v>17.989999999999998</v>
      </c>
    </row>
    <row r="3816" spans="1:5" ht="14.25">
      <c r="A3816">
        <v>38390</v>
      </c>
      <c r="B3816" t="s">
        <v>16546</v>
      </c>
      <c r="C3816" t="s">
        <v>2017</v>
      </c>
      <c r="D3816" t="s">
        <v>2018</v>
      </c>
      <c r="E3816" s="297">
        <v>39.9</v>
      </c>
    </row>
    <row r="3817" spans="1:5" ht="14.25">
      <c r="A3817">
        <v>36532</v>
      </c>
      <c r="B3817" t="s">
        <v>16547</v>
      </c>
      <c r="C3817" t="s">
        <v>2017</v>
      </c>
      <c r="D3817" t="s">
        <v>2020</v>
      </c>
      <c r="E3817" s="371">
        <v>26431.48</v>
      </c>
    </row>
    <row r="3818" spans="1:5" ht="14.25">
      <c r="A3818">
        <v>11578</v>
      </c>
      <c r="B3818" t="s">
        <v>16548</v>
      </c>
      <c r="C3818" t="s">
        <v>2017</v>
      </c>
      <c r="D3818" t="s">
        <v>2018</v>
      </c>
      <c r="E3818" s="297">
        <v>11.78</v>
      </c>
    </row>
    <row r="3819" spans="1:5" ht="14.25">
      <c r="A3819">
        <v>11577</v>
      </c>
      <c r="B3819" t="s">
        <v>16549</v>
      </c>
      <c r="C3819" t="s">
        <v>2017</v>
      </c>
      <c r="D3819" t="s">
        <v>2018</v>
      </c>
      <c r="E3819" s="297">
        <v>11.24</v>
      </c>
    </row>
    <row r="3820" spans="1:5" ht="14.25">
      <c r="A3820">
        <v>42432</v>
      </c>
      <c r="B3820" t="s">
        <v>16550</v>
      </c>
      <c r="C3820" t="s">
        <v>2017</v>
      </c>
      <c r="D3820" t="s">
        <v>2020</v>
      </c>
      <c r="E3820" s="371">
        <v>2424.64</v>
      </c>
    </row>
    <row r="3821" spans="1:5" ht="14.25">
      <c r="A3821">
        <v>42437</v>
      </c>
      <c r="B3821" t="s">
        <v>16551</v>
      </c>
      <c r="C3821" t="s">
        <v>2017</v>
      </c>
      <c r="D3821" t="s">
        <v>2020</v>
      </c>
      <c r="E3821" s="371">
        <v>1843.37</v>
      </c>
    </row>
    <row r="3822" spans="1:5" ht="14.25">
      <c r="A3822">
        <v>1116</v>
      </c>
      <c r="B3822" t="s">
        <v>16552</v>
      </c>
      <c r="C3822" t="s">
        <v>2023</v>
      </c>
      <c r="D3822" t="s">
        <v>2018</v>
      </c>
      <c r="E3822" s="297">
        <v>22.85</v>
      </c>
    </row>
    <row r="3823" spans="1:5" ht="14.25">
      <c r="A3823">
        <v>1115</v>
      </c>
      <c r="B3823" t="s">
        <v>16553</v>
      </c>
      <c r="C3823" t="s">
        <v>2023</v>
      </c>
      <c r="D3823" t="s">
        <v>2018</v>
      </c>
      <c r="E3823" s="297">
        <v>27.38</v>
      </c>
    </row>
    <row r="3824" spans="1:5" ht="14.25">
      <c r="A3824">
        <v>1113</v>
      </c>
      <c r="B3824" t="s">
        <v>16554</v>
      </c>
      <c r="C3824" t="s">
        <v>2023</v>
      </c>
      <c r="D3824" t="s">
        <v>2018</v>
      </c>
      <c r="E3824" s="297">
        <v>32.01</v>
      </c>
    </row>
    <row r="3825" spans="1:5" ht="14.25">
      <c r="A3825">
        <v>1114</v>
      </c>
      <c r="B3825" t="s">
        <v>16555</v>
      </c>
      <c r="C3825" t="s">
        <v>2023</v>
      </c>
      <c r="D3825" t="s">
        <v>2018</v>
      </c>
      <c r="E3825" s="297">
        <v>38.130000000000003</v>
      </c>
    </row>
    <row r="3826" spans="1:5" ht="14.25">
      <c r="A3826">
        <v>40873</v>
      </c>
      <c r="B3826" t="s">
        <v>16556</v>
      </c>
      <c r="C3826" t="s">
        <v>2023</v>
      </c>
      <c r="D3826" t="s">
        <v>2018</v>
      </c>
      <c r="E3826" s="297">
        <v>29.84</v>
      </c>
    </row>
    <row r="3827" spans="1:5" ht="14.25">
      <c r="A3827">
        <v>20214</v>
      </c>
      <c r="B3827" t="s">
        <v>16557</v>
      </c>
      <c r="C3827" t="s">
        <v>2017</v>
      </c>
      <c r="D3827" t="s">
        <v>2018</v>
      </c>
      <c r="E3827" s="297">
        <v>51.59</v>
      </c>
    </row>
    <row r="3828" spans="1:5" ht="14.25">
      <c r="A3828">
        <v>7237</v>
      </c>
      <c r="B3828" t="s">
        <v>16558</v>
      </c>
      <c r="C3828" t="s">
        <v>2017</v>
      </c>
      <c r="D3828" t="s">
        <v>2018</v>
      </c>
      <c r="E3828" s="297">
        <v>50.5</v>
      </c>
    </row>
    <row r="3829" spans="1:5" ht="14.25">
      <c r="A3829">
        <v>11757</v>
      </c>
      <c r="B3829" t="s">
        <v>16559</v>
      </c>
      <c r="C3829" t="s">
        <v>2017</v>
      </c>
      <c r="D3829" t="s">
        <v>2022</v>
      </c>
      <c r="E3829" s="297">
        <v>32.450000000000003</v>
      </c>
    </row>
    <row r="3830" spans="1:5" ht="14.25">
      <c r="A3830">
        <v>11758</v>
      </c>
      <c r="B3830" t="s">
        <v>16560</v>
      </c>
      <c r="C3830" t="s">
        <v>2017</v>
      </c>
      <c r="D3830" t="s">
        <v>2022</v>
      </c>
      <c r="E3830" s="297">
        <v>68.989999999999995</v>
      </c>
    </row>
    <row r="3831" spans="1:5" ht="14.25">
      <c r="A3831">
        <v>37526</v>
      </c>
      <c r="B3831" t="s">
        <v>16561</v>
      </c>
      <c r="C3831" t="s">
        <v>2017</v>
      </c>
      <c r="D3831" t="s">
        <v>2020</v>
      </c>
      <c r="E3831" s="297">
        <v>5.94</v>
      </c>
    </row>
    <row r="3832" spans="1:5" ht="14.25">
      <c r="A3832">
        <v>6076</v>
      </c>
      <c r="B3832" t="s">
        <v>16562</v>
      </c>
      <c r="C3832" t="s">
        <v>2026</v>
      </c>
      <c r="D3832" t="s">
        <v>2020</v>
      </c>
      <c r="E3832" s="297">
        <v>65</v>
      </c>
    </row>
    <row r="3833" spans="1:5" ht="14.25">
      <c r="A3833">
        <v>13109</v>
      </c>
      <c r="B3833" t="s">
        <v>16563</v>
      </c>
      <c r="C3833" t="s">
        <v>2017</v>
      </c>
      <c r="D3833" t="s">
        <v>2020</v>
      </c>
      <c r="E3833" s="297">
        <v>270.93</v>
      </c>
    </row>
    <row r="3834" spans="1:5" ht="14.25">
      <c r="A3834">
        <v>13110</v>
      </c>
      <c r="B3834" t="s">
        <v>16564</v>
      </c>
      <c r="C3834" t="s">
        <v>2017</v>
      </c>
      <c r="D3834" t="s">
        <v>2020</v>
      </c>
      <c r="E3834" s="297">
        <v>356.56</v>
      </c>
    </row>
    <row r="3835" spans="1:5" ht="14.25">
      <c r="A3835">
        <v>7581</v>
      </c>
      <c r="B3835" t="s">
        <v>16565</v>
      </c>
      <c r="C3835" t="s">
        <v>2017</v>
      </c>
      <c r="D3835" t="s">
        <v>2018</v>
      </c>
      <c r="E3835" s="297">
        <v>4.93</v>
      </c>
    </row>
    <row r="3836" spans="1:5" ht="14.25">
      <c r="A3836">
        <v>4509</v>
      </c>
      <c r="B3836" t="s">
        <v>16566</v>
      </c>
      <c r="C3836" t="s">
        <v>2023</v>
      </c>
      <c r="D3836" t="s">
        <v>2018</v>
      </c>
      <c r="E3836" s="297">
        <v>4.07</v>
      </c>
    </row>
    <row r="3837" spans="1:5" ht="14.25">
      <c r="A3837">
        <v>4512</v>
      </c>
      <c r="B3837" t="s">
        <v>16567</v>
      </c>
      <c r="C3837" t="s">
        <v>2023</v>
      </c>
      <c r="D3837" t="s">
        <v>2018</v>
      </c>
      <c r="E3837" s="297">
        <v>1.94</v>
      </c>
    </row>
    <row r="3838" spans="1:5" ht="14.25">
      <c r="A3838">
        <v>4517</v>
      </c>
      <c r="B3838" t="s">
        <v>16568</v>
      </c>
      <c r="C3838" t="s">
        <v>2023</v>
      </c>
      <c r="D3838" t="s">
        <v>2018</v>
      </c>
      <c r="E3838" s="297">
        <v>2.8</v>
      </c>
    </row>
    <row r="3839" spans="1:5" ht="14.25">
      <c r="A3839">
        <v>20206</v>
      </c>
      <c r="B3839" t="s">
        <v>20066</v>
      </c>
      <c r="C3839" t="s">
        <v>2023</v>
      </c>
      <c r="D3839" t="s">
        <v>2018</v>
      </c>
      <c r="E3839" s="297">
        <v>9.3800000000000008</v>
      </c>
    </row>
    <row r="3840" spans="1:5" ht="14.25">
      <c r="A3840">
        <v>4460</v>
      </c>
      <c r="B3840" t="s">
        <v>20067</v>
      </c>
      <c r="C3840" t="s">
        <v>2023</v>
      </c>
      <c r="D3840" t="s">
        <v>2018</v>
      </c>
      <c r="E3840" s="297">
        <v>9.6300000000000008</v>
      </c>
    </row>
    <row r="3841" spans="1:5" ht="14.25">
      <c r="A3841">
        <v>4415</v>
      </c>
      <c r="B3841" t="s">
        <v>20068</v>
      </c>
      <c r="C3841" t="s">
        <v>2023</v>
      </c>
      <c r="D3841" t="s">
        <v>2018</v>
      </c>
      <c r="E3841" s="297">
        <v>5.16</v>
      </c>
    </row>
    <row r="3842" spans="1:5" ht="14.25">
      <c r="A3842">
        <v>4417</v>
      </c>
      <c r="B3842" t="s">
        <v>20069</v>
      </c>
      <c r="C3842" t="s">
        <v>2023</v>
      </c>
      <c r="D3842" t="s">
        <v>2018</v>
      </c>
      <c r="E3842" s="297">
        <v>7.42</v>
      </c>
    </row>
    <row r="3843" spans="1:5" ht="14.25">
      <c r="A3843">
        <v>37373</v>
      </c>
      <c r="B3843" t="s">
        <v>16569</v>
      </c>
      <c r="C3843" t="s">
        <v>2021</v>
      </c>
      <c r="D3843" t="s">
        <v>2022</v>
      </c>
      <c r="E3843" s="297">
        <v>7.0000000000000007E-2</v>
      </c>
    </row>
    <row r="3844" spans="1:5" ht="14.25">
      <c r="A3844">
        <v>40864</v>
      </c>
      <c r="B3844" t="s">
        <v>16570</v>
      </c>
      <c r="C3844" t="s">
        <v>2027</v>
      </c>
      <c r="D3844" t="s">
        <v>2022</v>
      </c>
      <c r="E3844" s="297">
        <v>12.89</v>
      </c>
    </row>
    <row r="3845" spans="1:5" ht="14.25">
      <c r="A3845">
        <v>4734</v>
      </c>
      <c r="B3845" t="s">
        <v>16571</v>
      </c>
      <c r="C3845" t="s">
        <v>2026</v>
      </c>
      <c r="D3845" t="s">
        <v>2018</v>
      </c>
      <c r="E3845" s="297">
        <v>457.94</v>
      </c>
    </row>
    <row r="3846" spans="1:5" ht="14.25">
      <c r="A3846">
        <v>6085</v>
      </c>
      <c r="B3846" t="s">
        <v>16572</v>
      </c>
      <c r="C3846" t="s">
        <v>2025</v>
      </c>
      <c r="D3846" t="s">
        <v>2022</v>
      </c>
      <c r="E3846" s="297">
        <v>12.79</v>
      </c>
    </row>
    <row r="3847" spans="1:5" ht="14.25">
      <c r="A3847">
        <v>38396</v>
      </c>
      <c r="B3847" t="s">
        <v>16573</v>
      </c>
      <c r="C3847" t="s">
        <v>2017</v>
      </c>
      <c r="D3847" t="s">
        <v>2018</v>
      </c>
      <c r="E3847" s="297">
        <v>610.54999999999995</v>
      </c>
    </row>
    <row r="3848" spans="1:5" ht="14.25">
      <c r="A3848">
        <v>11622</v>
      </c>
      <c r="B3848" t="s">
        <v>16574</v>
      </c>
      <c r="C3848" t="s">
        <v>2024</v>
      </c>
      <c r="D3848" t="s">
        <v>2018</v>
      </c>
      <c r="E3848" s="297">
        <v>68.3</v>
      </c>
    </row>
    <row r="3849" spans="1:5" ht="14.25">
      <c r="A3849">
        <v>43143</v>
      </c>
      <c r="B3849" t="s">
        <v>16575</v>
      </c>
      <c r="C3849" t="s">
        <v>2025</v>
      </c>
      <c r="D3849" t="s">
        <v>2018</v>
      </c>
      <c r="E3849" s="297">
        <v>25.79</v>
      </c>
    </row>
    <row r="3850" spans="1:5" ht="14.25">
      <c r="A3850">
        <v>7317</v>
      </c>
      <c r="B3850" t="s">
        <v>16576</v>
      </c>
      <c r="C3850" t="s">
        <v>2024</v>
      </c>
      <c r="D3850" t="s">
        <v>2018</v>
      </c>
      <c r="E3850" s="297">
        <v>33.11</v>
      </c>
    </row>
    <row r="3851" spans="1:5" ht="14.25">
      <c r="A3851">
        <v>142</v>
      </c>
      <c r="B3851" t="s">
        <v>16577</v>
      </c>
      <c r="C3851" t="s">
        <v>2038</v>
      </c>
      <c r="D3851" t="s">
        <v>2018</v>
      </c>
      <c r="E3851" s="297">
        <v>32.229999999999997</v>
      </c>
    </row>
    <row r="3852" spans="1:5" ht="14.25">
      <c r="A3852">
        <v>43142</v>
      </c>
      <c r="B3852" t="s">
        <v>16578</v>
      </c>
      <c r="C3852" t="s">
        <v>2025</v>
      </c>
      <c r="D3852" t="s">
        <v>2018</v>
      </c>
      <c r="E3852" s="297">
        <v>146.38999999999999</v>
      </c>
    </row>
    <row r="3853" spans="1:5" ht="14.25">
      <c r="A3853">
        <v>38123</v>
      </c>
      <c r="B3853" t="s">
        <v>16579</v>
      </c>
      <c r="C3853" t="s">
        <v>2024</v>
      </c>
      <c r="D3853" t="s">
        <v>2018</v>
      </c>
      <c r="E3853" s="297">
        <v>80.86</v>
      </c>
    </row>
    <row r="3854" spans="1:5" ht="14.25">
      <c r="A3854">
        <v>42699</v>
      </c>
      <c r="B3854" t="s">
        <v>16580</v>
      </c>
      <c r="C3854" t="s">
        <v>2017</v>
      </c>
      <c r="D3854" t="s">
        <v>2018</v>
      </c>
      <c r="E3854" s="297">
        <v>48.15</v>
      </c>
    </row>
    <row r="3855" spans="1:5" ht="14.25">
      <c r="A3855">
        <v>37743</v>
      </c>
      <c r="B3855" t="s">
        <v>16581</v>
      </c>
      <c r="C3855" t="s">
        <v>2017</v>
      </c>
      <c r="D3855" t="s">
        <v>2018</v>
      </c>
      <c r="E3855" s="371">
        <v>206076.92</v>
      </c>
    </row>
    <row r="3856" spans="1:5" ht="14.25">
      <c r="A3856">
        <v>37744</v>
      </c>
      <c r="B3856" t="s">
        <v>16582</v>
      </c>
      <c r="C3856" t="s">
        <v>2017</v>
      </c>
      <c r="D3856" t="s">
        <v>2018</v>
      </c>
      <c r="E3856" s="371">
        <v>242307.69</v>
      </c>
    </row>
    <row r="3857" spans="1:5" ht="14.25">
      <c r="A3857">
        <v>37741</v>
      </c>
      <c r="B3857" t="s">
        <v>16583</v>
      </c>
      <c r="C3857" t="s">
        <v>2017</v>
      </c>
      <c r="D3857" t="s">
        <v>2018</v>
      </c>
      <c r="E3857" s="371">
        <v>187384.61</v>
      </c>
    </row>
    <row r="3858" spans="1:5" ht="14.25">
      <c r="A3858">
        <v>39396</v>
      </c>
      <c r="B3858" t="s">
        <v>16584</v>
      </c>
      <c r="C3858" t="s">
        <v>2017</v>
      </c>
      <c r="D3858" t="s">
        <v>2020</v>
      </c>
      <c r="E3858" s="297">
        <v>84.07</v>
      </c>
    </row>
    <row r="3859" spans="1:5" ht="14.25">
      <c r="A3859">
        <v>39392</v>
      </c>
      <c r="B3859" t="s">
        <v>16585</v>
      </c>
      <c r="C3859" t="s">
        <v>2017</v>
      </c>
      <c r="D3859" t="s">
        <v>2020</v>
      </c>
      <c r="E3859" s="297">
        <v>94.83</v>
      </c>
    </row>
    <row r="3860" spans="1:5" ht="14.25">
      <c r="A3860">
        <v>39393</v>
      </c>
      <c r="B3860" t="s">
        <v>16586</v>
      </c>
      <c r="C3860" t="s">
        <v>2017</v>
      </c>
      <c r="D3860" t="s">
        <v>2020</v>
      </c>
      <c r="E3860" s="297">
        <v>58.64</v>
      </c>
    </row>
    <row r="3861" spans="1:5" ht="14.25">
      <c r="A3861">
        <v>39394</v>
      </c>
      <c r="B3861" t="s">
        <v>16587</v>
      </c>
      <c r="C3861" t="s">
        <v>2017</v>
      </c>
      <c r="D3861" t="s">
        <v>2020</v>
      </c>
      <c r="E3861" s="297">
        <v>66.010000000000005</v>
      </c>
    </row>
    <row r="3862" spans="1:5" ht="14.25">
      <c r="A3862">
        <v>39395</v>
      </c>
      <c r="B3862" t="s">
        <v>16588</v>
      </c>
      <c r="C3862" t="s">
        <v>2017</v>
      </c>
      <c r="D3862" t="s">
        <v>2020</v>
      </c>
      <c r="E3862" s="297">
        <v>61.38</v>
      </c>
    </row>
    <row r="3863" spans="1:5" ht="14.25">
      <c r="A3863">
        <v>14618</v>
      </c>
      <c r="B3863" t="s">
        <v>16589</v>
      </c>
      <c r="C3863" t="s">
        <v>2017</v>
      </c>
      <c r="D3863" t="s">
        <v>2020</v>
      </c>
      <c r="E3863" s="371">
        <v>1241.32</v>
      </c>
    </row>
    <row r="3864" spans="1:5" ht="14.25">
      <c r="A3864">
        <v>40269</v>
      </c>
      <c r="B3864" t="s">
        <v>16590</v>
      </c>
      <c r="C3864" t="s">
        <v>2017</v>
      </c>
      <c r="D3864" t="s">
        <v>2020</v>
      </c>
      <c r="E3864" s="371">
        <v>5001.2</v>
      </c>
    </row>
    <row r="3865" spans="1:5" ht="14.25">
      <c r="A3865">
        <v>6110</v>
      </c>
      <c r="B3865" t="s">
        <v>16591</v>
      </c>
      <c r="C3865" t="s">
        <v>2021</v>
      </c>
      <c r="D3865" t="s">
        <v>2018</v>
      </c>
      <c r="E3865" s="297">
        <v>23.7</v>
      </c>
    </row>
    <row r="3866" spans="1:5" ht="14.25">
      <c r="A3866">
        <v>40910</v>
      </c>
      <c r="B3866" t="s">
        <v>16592</v>
      </c>
      <c r="C3866" t="s">
        <v>2027</v>
      </c>
      <c r="D3866" t="s">
        <v>2018</v>
      </c>
      <c r="E3866" s="371">
        <v>4162.75</v>
      </c>
    </row>
    <row r="3867" spans="1:5" ht="14.25">
      <c r="A3867">
        <v>6111</v>
      </c>
      <c r="B3867" t="s">
        <v>20070</v>
      </c>
      <c r="C3867" t="s">
        <v>2021</v>
      </c>
      <c r="D3867" t="s">
        <v>2022</v>
      </c>
      <c r="E3867" s="297">
        <v>14.19</v>
      </c>
    </row>
    <row r="3868" spans="1:5" ht="14.25">
      <c r="A3868">
        <v>41084</v>
      </c>
      <c r="B3868" t="s">
        <v>16593</v>
      </c>
      <c r="C3868" t="s">
        <v>2027</v>
      </c>
      <c r="D3868" t="s">
        <v>2018</v>
      </c>
      <c r="E3868" s="371">
        <v>2490.67</v>
      </c>
    </row>
    <row r="3869" spans="1:5" ht="14.25">
      <c r="A3869">
        <v>44535</v>
      </c>
      <c r="B3869" t="s">
        <v>20071</v>
      </c>
      <c r="C3869" t="s">
        <v>2026</v>
      </c>
      <c r="D3869" t="s">
        <v>2018</v>
      </c>
      <c r="E3869" s="297">
        <v>53.67</v>
      </c>
    </row>
    <row r="3870" spans="1:5" ht="14.25">
      <c r="A3870">
        <v>44945</v>
      </c>
      <c r="B3870" t="s">
        <v>16594</v>
      </c>
      <c r="C3870" t="s">
        <v>2017</v>
      </c>
      <c r="D3870" t="s">
        <v>2022</v>
      </c>
      <c r="E3870" s="297">
        <v>8</v>
      </c>
    </row>
    <row r="3871" spans="1:5" ht="14.25">
      <c r="A3871">
        <v>38637</v>
      </c>
      <c r="B3871" t="s">
        <v>16595</v>
      </c>
      <c r="C3871" t="s">
        <v>2017</v>
      </c>
      <c r="D3871" t="s">
        <v>2018</v>
      </c>
      <c r="E3871" s="297">
        <v>215.68</v>
      </c>
    </row>
    <row r="3872" spans="1:5" ht="14.25">
      <c r="A3872">
        <v>6150</v>
      </c>
      <c r="B3872" t="s">
        <v>16596</v>
      </c>
      <c r="C3872" t="s">
        <v>2017</v>
      </c>
      <c r="D3872" t="s">
        <v>2018</v>
      </c>
      <c r="E3872" s="297">
        <v>218.32</v>
      </c>
    </row>
    <row r="3873" spans="1:5" ht="14.25">
      <c r="A3873">
        <v>6136</v>
      </c>
      <c r="B3873" t="s">
        <v>16597</v>
      </c>
      <c r="C3873" t="s">
        <v>2017</v>
      </c>
      <c r="D3873" t="s">
        <v>2022</v>
      </c>
      <c r="E3873" s="297">
        <v>171.61</v>
      </c>
    </row>
    <row r="3874" spans="1:5" ht="14.25">
      <c r="A3874">
        <v>38638</v>
      </c>
      <c r="B3874" t="s">
        <v>16598</v>
      </c>
      <c r="C3874" t="s">
        <v>2017</v>
      </c>
      <c r="D3874" t="s">
        <v>2018</v>
      </c>
      <c r="E3874" s="297">
        <v>181.74</v>
      </c>
    </row>
    <row r="3875" spans="1:5" ht="14.25">
      <c r="A3875">
        <v>20262</v>
      </c>
      <c r="B3875" t="s">
        <v>16599</v>
      </c>
      <c r="C3875" t="s">
        <v>2017</v>
      </c>
      <c r="D3875" t="s">
        <v>2018</v>
      </c>
      <c r="E3875" s="297">
        <v>14.65</v>
      </c>
    </row>
    <row r="3876" spans="1:5" ht="14.25">
      <c r="A3876">
        <v>6145</v>
      </c>
      <c r="B3876" t="s">
        <v>16600</v>
      </c>
      <c r="C3876" t="s">
        <v>2017</v>
      </c>
      <c r="D3876" t="s">
        <v>2018</v>
      </c>
      <c r="E3876" s="297">
        <v>16.18</v>
      </c>
    </row>
    <row r="3877" spans="1:5" ht="14.25">
      <c r="A3877">
        <v>6149</v>
      </c>
      <c r="B3877" t="s">
        <v>16601</v>
      </c>
      <c r="C3877" t="s">
        <v>2017</v>
      </c>
      <c r="D3877" t="s">
        <v>2018</v>
      </c>
      <c r="E3877" s="297">
        <v>10.7</v>
      </c>
    </row>
    <row r="3878" spans="1:5" ht="14.25">
      <c r="A3878">
        <v>6146</v>
      </c>
      <c r="B3878" t="s">
        <v>16602</v>
      </c>
      <c r="C3878" t="s">
        <v>2017</v>
      </c>
      <c r="D3878" t="s">
        <v>2018</v>
      </c>
      <c r="E3878" s="297">
        <v>15.38</v>
      </c>
    </row>
    <row r="3879" spans="1:5" ht="14.25">
      <c r="A3879">
        <v>44536</v>
      </c>
      <c r="B3879" t="s">
        <v>16603</v>
      </c>
      <c r="C3879" t="s">
        <v>2024</v>
      </c>
      <c r="D3879" t="s">
        <v>2018</v>
      </c>
      <c r="E3879" s="297">
        <v>2.71</v>
      </c>
    </row>
    <row r="3880" spans="1:5" ht="14.25">
      <c r="A3880">
        <v>39961</v>
      </c>
      <c r="B3880" t="s">
        <v>16604</v>
      </c>
      <c r="C3880" t="s">
        <v>2017</v>
      </c>
      <c r="D3880" t="s">
        <v>2018</v>
      </c>
      <c r="E3880" s="297">
        <v>21.29</v>
      </c>
    </row>
    <row r="3881" spans="1:5" ht="14.25">
      <c r="A3881">
        <v>42433</v>
      </c>
      <c r="B3881" t="s">
        <v>16605</v>
      </c>
      <c r="C3881" t="s">
        <v>2017</v>
      </c>
      <c r="D3881" t="s">
        <v>2020</v>
      </c>
      <c r="E3881" s="371">
        <v>4789.18</v>
      </c>
    </row>
    <row r="3882" spans="1:5" ht="14.25">
      <c r="A3882">
        <v>42434</v>
      </c>
      <c r="B3882" t="s">
        <v>16606</v>
      </c>
      <c r="C3882" t="s">
        <v>2017</v>
      </c>
      <c r="D3882" t="s">
        <v>2020</v>
      </c>
      <c r="E3882" s="371">
        <v>5175.3999999999996</v>
      </c>
    </row>
    <row r="3883" spans="1:5" ht="14.25">
      <c r="A3883">
        <v>42435</v>
      </c>
      <c r="B3883" t="s">
        <v>16607</v>
      </c>
      <c r="C3883" t="s">
        <v>2017</v>
      </c>
      <c r="D3883" t="s">
        <v>2020</v>
      </c>
      <c r="E3883" s="371">
        <v>2580.7800000000002</v>
      </c>
    </row>
    <row r="3884" spans="1:5" ht="14.25">
      <c r="A3884">
        <v>38061</v>
      </c>
      <c r="B3884" t="s">
        <v>16608</v>
      </c>
      <c r="C3884" t="s">
        <v>2017</v>
      </c>
      <c r="D3884" t="s">
        <v>2018</v>
      </c>
      <c r="E3884" s="297">
        <v>37.26</v>
      </c>
    </row>
    <row r="3885" spans="1:5" ht="14.25">
      <c r="A3885">
        <v>20250</v>
      </c>
      <c r="B3885" t="s">
        <v>16609</v>
      </c>
      <c r="C3885" t="s">
        <v>2024</v>
      </c>
      <c r="D3885" t="s">
        <v>2020</v>
      </c>
      <c r="E3885" s="297">
        <v>26.75</v>
      </c>
    </row>
    <row r="3886" spans="1:5" ht="14.25">
      <c r="A3886">
        <v>13388</v>
      </c>
      <c r="B3886" t="s">
        <v>16610</v>
      </c>
      <c r="C3886" t="s">
        <v>2024</v>
      </c>
      <c r="D3886" t="s">
        <v>2018</v>
      </c>
      <c r="E3886" s="297">
        <v>159.37</v>
      </c>
    </row>
    <row r="3887" spans="1:5" ht="14.25">
      <c r="A3887">
        <v>39914</v>
      </c>
      <c r="B3887" t="s">
        <v>16611</v>
      </c>
      <c r="C3887" t="s">
        <v>2024</v>
      </c>
      <c r="D3887" t="s">
        <v>2020</v>
      </c>
      <c r="E3887" s="297">
        <v>231.97</v>
      </c>
    </row>
    <row r="3888" spans="1:5" ht="14.25">
      <c r="A3888">
        <v>12732</v>
      </c>
      <c r="B3888" t="s">
        <v>16612</v>
      </c>
      <c r="C3888" t="s">
        <v>2017</v>
      </c>
      <c r="D3888" t="s">
        <v>2020</v>
      </c>
      <c r="E3888" s="297">
        <v>267.66000000000003</v>
      </c>
    </row>
    <row r="3889" spans="1:5" ht="14.25">
      <c r="A3889">
        <v>6160</v>
      </c>
      <c r="B3889" t="s">
        <v>16613</v>
      </c>
      <c r="C3889" t="s">
        <v>2021</v>
      </c>
      <c r="D3889" t="s">
        <v>2022</v>
      </c>
      <c r="E3889" s="297">
        <v>22.51</v>
      </c>
    </row>
    <row r="3890" spans="1:5" ht="14.25">
      <c r="A3890">
        <v>41087</v>
      </c>
      <c r="B3890" t="s">
        <v>16614</v>
      </c>
      <c r="C3890" t="s">
        <v>2027</v>
      </c>
      <c r="D3890" t="s">
        <v>2018</v>
      </c>
      <c r="E3890" s="371">
        <v>3952.42</v>
      </c>
    </row>
    <row r="3891" spans="1:5" ht="14.25">
      <c r="A3891">
        <v>6166</v>
      </c>
      <c r="B3891" t="s">
        <v>16615</v>
      </c>
      <c r="C3891" t="s">
        <v>2021</v>
      </c>
      <c r="D3891" t="s">
        <v>2018</v>
      </c>
      <c r="E3891" s="297">
        <v>26.45</v>
      </c>
    </row>
    <row r="3892" spans="1:5" ht="14.25">
      <c r="A3892">
        <v>41088</v>
      </c>
      <c r="B3892" t="s">
        <v>16616</v>
      </c>
      <c r="C3892" t="s">
        <v>2027</v>
      </c>
      <c r="D3892" t="s">
        <v>2018</v>
      </c>
      <c r="E3892" s="371">
        <v>4644.59</v>
      </c>
    </row>
    <row r="3893" spans="1:5" ht="14.25">
      <c r="A3893">
        <v>20232</v>
      </c>
      <c r="B3893" t="s">
        <v>16617</v>
      </c>
      <c r="C3893" t="s">
        <v>2023</v>
      </c>
      <c r="D3893" t="s">
        <v>2018</v>
      </c>
      <c r="E3893" s="297">
        <v>50.03</v>
      </c>
    </row>
    <row r="3894" spans="1:5" ht="14.25">
      <c r="A3894">
        <v>10856</v>
      </c>
      <c r="B3894" t="s">
        <v>16618</v>
      </c>
      <c r="C3894" t="s">
        <v>2023</v>
      </c>
      <c r="D3894" t="s">
        <v>2020</v>
      </c>
      <c r="E3894" s="297">
        <v>114.78</v>
      </c>
    </row>
    <row r="3895" spans="1:5" ht="14.25">
      <c r="A3895">
        <v>4828</v>
      </c>
      <c r="B3895" t="s">
        <v>16619</v>
      </c>
      <c r="C3895" t="s">
        <v>2023</v>
      </c>
      <c r="D3895" t="s">
        <v>2018</v>
      </c>
      <c r="E3895" s="297">
        <v>34.29</v>
      </c>
    </row>
    <row r="3896" spans="1:5" ht="14.25">
      <c r="A3896">
        <v>20249</v>
      </c>
      <c r="B3896" t="s">
        <v>16620</v>
      </c>
      <c r="C3896" t="s">
        <v>2023</v>
      </c>
      <c r="D3896" t="s">
        <v>2018</v>
      </c>
      <c r="E3896" s="297">
        <v>18.78</v>
      </c>
    </row>
    <row r="3897" spans="1:5" ht="14.25">
      <c r="A3897">
        <v>11609</v>
      </c>
      <c r="B3897" t="s">
        <v>16621</v>
      </c>
      <c r="C3897" t="s">
        <v>2025</v>
      </c>
      <c r="D3897" t="s">
        <v>2018</v>
      </c>
      <c r="E3897" s="297">
        <v>11.35</v>
      </c>
    </row>
    <row r="3898" spans="1:5" ht="14.25">
      <c r="A3898">
        <v>20083</v>
      </c>
      <c r="B3898" t="s">
        <v>16622</v>
      </c>
      <c r="C3898" t="s">
        <v>2017</v>
      </c>
      <c r="D3898" t="s">
        <v>2018</v>
      </c>
      <c r="E3898" s="297">
        <v>73.92</v>
      </c>
    </row>
    <row r="3899" spans="1:5" ht="14.25">
      <c r="A3899">
        <v>10691</v>
      </c>
      <c r="B3899" t="s">
        <v>16623</v>
      </c>
      <c r="C3899" t="s">
        <v>2025</v>
      </c>
      <c r="D3899" t="s">
        <v>2018</v>
      </c>
      <c r="E3899" s="297">
        <v>61.64</v>
      </c>
    </row>
    <row r="3900" spans="1:5" ht="14.25">
      <c r="A3900">
        <v>12295</v>
      </c>
      <c r="B3900" t="s">
        <v>16624</v>
      </c>
      <c r="C3900" t="s">
        <v>2017</v>
      </c>
      <c r="D3900" t="s">
        <v>2018</v>
      </c>
      <c r="E3900" s="297">
        <v>2.99</v>
      </c>
    </row>
    <row r="3901" spans="1:5" ht="14.25">
      <c r="A3901">
        <v>12296</v>
      </c>
      <c r="B3901" t="s">
        <v>16625</v>
      </c>
      <c r="C3901" t="s">
        <v>2017</v>
      </c>
      <c r="D3901" t="s">
        <v>2018</v>
      </c>
      <c r="E3901" s="297">
        <v>3.87</v>
      </c>
    </row>
    <row r="3902" spans="1:5" ht="14.25">
      <c r="A3902">
        <v>12294</v>
      </c>
      <c r="B3902" t="s">
        <v>16626</v>
      </c>
      <c r="C3902" t="s">
        <v>2017</v>
      </c>
      <c r="D3902" t="s">
        <v>2018</v>
      </c>
      <c r="E3902" s="297">
        <v>9.3000000000000007</v>
      </c>
    </row>
    <row r="3903" spans="1:5" ht="14.25">
      <c r="A3903">
        <v>14543</v>
      </c>
      <c r="B3903" t="s">
        <v>16627</v>
      </c>
      <c r="C3903" t="s">
        <v>2017</v>
      </c>
      <c r="D3903" t="s">
        <v>2018</v>
      </c>
      <c r="E3903" s="297">
        <v>6.64</v>
      </c>
    </row>
    <row r="3904" spans="1:5" ht="14.25">
      <c r="A3904">
        <v>13329</v>
      </c>
      <c r="B3904" t="s">
        <v>16628</v>
      </c>
      <c r="C3904" t="s">
        <v>2017</v>
      </c>
      <c r="D3904" t="s">
        <v>2022</v>
      </c>
      <c r="E3904" s="297">
        <v>3.9</v>
      </c>
    </row>
    <row r="3905" spans="1:5" ht="14.25">
      <c r="A3905">
        <v>21047</v>
      </c>
      <c r="B3905" t="s">
        <v>16629</v>
      </c>
      <c r="C3905" t="s">
        <v>2017</v>
      </c>
      <c r="D3905" t="s">
        <v>2018</v>
      </c>
      <c r="E3905" s="297">
        <v>60.26</v>
      </c>
    </row>
    <row r="3906" spans="1:5" ht="14.25">
      <c r="A3906">
        <v>21042</v>
      </c>
      <c r="B3906" t="s">
        <v>16630</v>
      </c>
      <c r="C3906" t="s">
        <v>2017</v>
      </c>
      <c r="D3906" t="s">
        <v>2018</v>
      </c>
      <c r="E3906" s="297">
        <v>46.45</v>
      </c>
    </row>
    <row r="3907" spans="1:5" ht="14.25">
      <c r="A3907">
        <v>21043</v>
      </c>
      <c r="B3907" t="s">
        <v>16631</v>
      </c>
      <c r="C3907" t="s">
        <v>2017</v>
      </c>
      <c r="D3907" t="s">
        <v>2018</v>
      </c>
      <c r="E3907" s="297">
        <v>58.67</v>
      </c>
    </row>
    <row r="3908" spans="1:5" ht="14.25">
      <c r="A3908">
        <v>21044</v>
      </c>
      <c r="B3908" t="s">
        <v>16632</v>
      </c>
      <c r="C3908" t="s">
        <v>2017</v>
      </c>
      <c r="D3908" t="s">
        <v>2018</v>
      </c>
      <c r="E3908" s="297">
        <v>40.880000000000003</v>
      </c>
    </row>
    <row r="3909" spans="1:5" ht="14.25">
      <c r="A3909">
        <v>21045</v>
      </c>
      <c r="B3909" t="s">
        <v>16633</v>
      </c>
      <c r="C3909" t="s">
        <v>2017</v>
      </c>
      <c r="D3909" t="s">
        <v>2018</v>
      </c>
      <c r="E3909" s="297">
        <v>55.99</v>
      </c>
    </row>
    <row r="3910" spans="1:5" ht="14.25">
      <c r="A3910">
        <v>21041</v>
      </c>
      <c r="B3910" t="s">
        <v>16634</v>
      </c>
      <c r="C3910" t="s">
        <v>2017</v>
      </c>
      <c r="D3910" t="s">
        <v>2018</v>
      </c>
      <c r="E3910" s="297">
        <v>48.28</v>
      </c>
    </row>
    <row r="3911" spans="1:5" ht="14.25">
      <c r="A3911">
        <v>21040</v>
      </c>
      <c r="B3911" t="s">
        <v>16635</v>
      </c>
      <c r="C3911" t="s">
        <v>2017</v>
      </c>
      <c r="D3911" t="s">
        <v>2022</v>
      </c>
      <c r="E3911" s="297">
        <v>40</v>
      </c>
    </row>
    <row r="3912" spans="1:5" ht="14.25">
      <c r="A3912">
        <v>14149</v>
      </c>
      <c r="B3912" t="s">
        <v>16636</v>
      </c>
      <c r="C3912" t="s">
        <v>2034</v>
      </c>
      <c r="D3912" t="s">
        <v>2020</v>
      </c>
      <c r="E3912" s="297">
        <v>182.88</v>
      </c>
    </row>
    <row r="3913" spans="1:5" ht="14.25">
      <c r="A3913">
        <v>38099</v>
      </c>
      <c r="B3913" t="s">
        <v>16637</v>
      </c>
      <c r="C3913" t="s">
        <v>2017</v>
      </c>
      <c r="D3913" t="s">
        <v>2018</v>
      </c>
      <c r="E3913" s="297">
        <v>1.78</v>
      </c>
    </row>
    <row r="3914" spans="1:5" ht="14.25">
      <c r="A3914">
        <v>38100</v>
      </c>
      <c r="B3914" t="s">
        <v>16638</v>
      </c>
      <c r="C3914" t="s">
        <v>2017</v>
      </c>
      <c r="D3914" t="s">
        <v>2018</v>
      </c>
      <c r="E3914" s="297">
        <v>2.91</v>
      </c>
    </row>
    <row r="3915" spans="1:5" ht="14.25">
      <c r="A3915">
        <v>7576</v>
      </c>
      <c r="B3915" t="s">
        <v>16639</v>
      </c>
      <c r="C3915" t="s">
        <v>2017</v>
      </c>
      <c r="D3915" t="s">
        <v>2018</v>
      </c>
      <c r="E3915" s="297">
        <v>202.53</v>
      </c>
    </row>
    <row r="3916" spans="1:5" ht="14.25">
      <c r="A3916">
        <v>3384</v>
      </c>
      <c r="B3916" t="s">
        <v>16640</v>
      </c>
      <c r="C3916" t="s">
        <v>2017</v>
      </c>
      <c r="D3916" t="s">
        <v>2018</v>
      </c>
      <c r="E3916" s="297">
        <v>7.99</v>
      </c>
    </row>
    <row r="3917" spans="1:5" ht="14.25">
      <c r="A3917">
        <v>7572</v>
      </c>
      <c r="B3917" t="s">
        <v>16641</v>
      </c>
      <c r="C3917" t="s">
        <v>2017</v>
      </c>
      <c r="D3917" t="s">
        <v>2018</v>
      </c>
      <c r="E3917" s="297">
        <v>6.09</v>
      </c>
    </row>
    <row r="3918" spans="1:5" ht="14.25">
      <c r="A3918">
        <v>3396</v>
      </c>
      <c r="B3918" t="s">
        <v>16642</v>
      </c>
      <c r="C3918" t="s">
        <v>2017</v>
      </c>
      <c r="D3918" t="s">
        <v>2018</v>
      </c>
      <c r="E3918" s="297">
        <v>4.12</v>
      </c>
    </row>
    <row r="3919" spans="1:5" ht="14.25">
      <c r="A3919">
        <v>37590</v>
      </c>
      <c r="B3919" t="s">
        <v>16643</v>
      </c>
      <c r="C3919" t="s">
        <v>2017</v>
      </c>
      <c r="D3919" t="s">
        <v>2020</v>
      </c>
      <c r="E3919" s="297">
        <v>16.86</v>
      </c>
    </row>
    <row r="3920" spans="1:5" ht="14.25">
      <c r="A3920">
        <v>37591</v>
      </c>
      <c r="B3920" t="s">
        <v>16644</v>
      </c>
      <c r="C3920" t="s">
        <v>2017</v>
      </c>
      <c r="D3920" t="s">
        <v>2020</v>
      </c>
      <c r="E3920" s="297">
        <v>20.27</v>
      </c>
    </row>
    <row r="3921" spans="1:5" ht="14.25">
      <c r="A3921">
        <v>12626</v>
      </c>
      <c r="B3921" t="s">
        <v>16645</v>
      </c>
      <c r="C3921" t="s">
        <v>2017</v>
      </c>
      <c r="D3921" t="s">
        <v>2018</v>
      </c>
      <c r="E3921" s="297">
        <v>60.92</v>
      </c>
    </row>
    <row r="3922" spans="1:5" ht="14.25">
      <c r="A3922">
        <v>11033</v>
      </c>
      <c r="B3922" t="s">
        <v>16646</v>
      </c>
      <c r="C3922" t="s">
        <v>2017</v>
      </c>
      <c r="D3922" t="s">
        <v>2018</v>
      </c>
      <c r="E3922" s="297">
        <v>8.9499999999999993</v>
      </c>
    </row>
    <row r="3923" spans="1:5" ht="14.25">
      <c r="A3923">
        <v>390</v>
      </c>
      <c r="B3923" t="s">
        <v>16647</v>
      </c>
      <c r="C3923" t="s">
        <v>2017</v>
      </c>
      <c r="D3923" t="s">
        <v>2018</v>
      </c>
      <c r="E3923" s="297">
        <v>7.45</v>
      </c>
    </row>
    <row r="3924" spans="1:5" ht="14.25">
      <c r="A3924">
        <v>42436</v>
      </c>
      <c r="B3924" t="s">
        <v>16648</v>
      </c>
      <c r="C3924" t="s">
        <v>2017</v>
      </c>
      <c r="D3924" t="s">
        <v>2020</v>
      </c>
      <c r="E3924" s="371">
        <v>2701.34</v>
      </c>
    </row>
    <row r="3925" spans="1:5" ht="14.25">
      <c r="A3925">
        <v>6194</v>
      </c>
      <c r="B3925" t="s">
        <v>16649</v>
      </c>
      <c r="C3925" t="s">
        <v>2023</v>
      </c>
      <c r="D3925" t="s">
        <v>2018</v>
      </c>
      <c r="E3925" s="297">
        <v>5.72</v>
      </c>
    </row>
    <row r="3926" spans="1:5" ht="14.25">
      <c r="A3926">
        <v>10567</v>
      </c>
      <c r="B3926" t="s">
        <v>16650</v>
      </c>
      <c r="C3926" t="s">
        <v>2023</v>
      </c>
      <c r="D3926" t="s">
        <v>2018</v>
      </c>
      <c r="E3926" s="297">
        <v>9.06</v>
      </c>
    </row>
    <row r="3927" spans="1:5" ht="14.25">
      <c r="A3927">
        <v>6212</v>
      </c>
      <c r="B3927" t="s">
        <v>16651</v>
      </c>
      <c r="C3927" t="s">
        <v>2023</v>
      </c>
      <c r="D3927" t="s">
        <v>2022</v>
      </c>
      <c r="E3927" s="297">
        <v>13.3</v>
      </c>
    </row>
    <row r="3928" spans="1:5" ht="14.25">
      <c r="A3928">
        <v>3993</v>
      </c>
      <c r="B3928" t="s">
        <v>20072</v>
      </c>
      <c r="C3928" t="s">
        <v>2019</v>
      </c>
      <c r="D3928" t="s">
        <v>2018</v>
      </c>
      <c r="E3928" s="297">
        <v>124.68</v>
      </c>
    </row>
    <row r="3929" spans="1:5" ht="14.25">
      <c r="A3929">
        <v>3990</v>
      </c>
      <c r="B3929" t="s">
        <v>20073</v>
      </c>
      <c r="C3929" t="s">
        <v>2023</v>
      </c>
      <c r="D3929" t="s">
        <v>2018</v>
      </c>
      <c r="E3929" s="297">
        <v>23.46</v>
      </c>
    </row>
    <row r="3930" spans="1:5" ht="14.25">
      <c r="A3930">
        <v>3992</v>
      </c>
      <c r="B3930" t="s">
        <v>20074</v>
      </c>
      <c r="C3930" t="s">
        <v>2023</v>
      </c>
      <c r="D3930" t="s">
        <v>2018</v>
      </c>
      <c r="E3930" s="297">
        <v>31.67</v>
      </c>
    </row>
    <row r="3931" spans="1:5" ht="14.25">
      <c r="A3931">
        <v>6178</v>
      </c>
      <c r="B3931" t="s">
        <v>16652</v>
      </c>
      <c r="C3931" t="s">
        <v>2019</v>
      </c>
      <c r="D3931" t="s">
        <v>2018</v>
      </c>
      <c r="E3931" s="297">
        <v>245.54</v>
      </c>
    </row>
    <row r="3932" spans="1:5" ht="14.25">
      <c r="A3932">
        <v>6180</v>
      </c>
      <c r="B3932" t="s">
        <v>16653</v>
      </c>
      <c r="C3932" t="s">
        <v>2019</v>
      </c>
      <c r="D3932" t="s">
        <v>2022</v>
      </c>
      <c r="E3932" s="297">
        <v>265</v>
      </c>
    </row>
    <row r="3933" spans="1:5" ht="14.25">
      <c r="A3933">
        <v>6182</v>
      </c>
      <c r="B3933" t="s">
        <v>16654</v>
      </c>
      <c r="C3933" t="s">
        <v>2019</v>
      </c>
      <c r="D3933" t="s">
        <v>2018</v>
      </c>
      <c r="E3933" s="297">
        <v>328.93</v>
      </c>
    </row>
    <row r="3934" spans="1:5" ht="14.25">
      <c r="A3934">
        <v>43614</v>
      </c>
      <c r="B3934" t="s">
        <v>20075</v>
      </c>
      <c r="C3934" t="s">
        <v>2023</v>
      </c>
      <c r="D3934" t="s">
        <v>2018</v>
      </c>
      <c r="E3934" s="297">
        <v>15.85</v>
      </c>
    </row>
    <row r="3935" spans="1:5" ht="14.25">
      <c r="A3935">
        <v>6193</v>
      </c>
      <c r="B3935" t="s">
        <v>20076</v>
      </c>
      <c r="C3935" t="s">
        <v>2023</v>
      </c>
      <c r="D3935" t="s">
        <v>2018</v>
      </c>
      <c r="E3935" s="297">
        <v>19.29</v>
      </c>
    </row>
    <row r="3936" spans="1:5" ht="14.25">
      <c r="A3936">
        <v>6189</v>
      </c>
      <c r="B3936" t="s">
        <v>20077</v>
      </c>
      <c r="C3936" t="s">
        <v>2023</v>
      </c>
      <c r="D3936" t="s">
        <v>2018</v>
      </c>
      <c r="E3936" s="297">
        <v>28.15</v>
      </c>
    </row>
    <row r="3937" spans="1:5" ht="14.25">
      <c r="A3937">
        <v>6214</v>
      </c>
      <c r="B3937" t="s">
        <v>16655</v>
      </c>
      <c r="C3937" t="s">
        <v>2019</v>
      </c>
      <c r="D3937" t="s">
        <v>2018</v>
      </c>
      <c r="E3937" s="297">
        <v>153.81</v>
      </c>
    </row>
    <row r="3938" spans="1:5" ht="14.25">
      <c r="A3938">
        <v>36153</v>
      </c>
      <c r="B3938" t="s">
        <v>16656</v>
      </c>
      <c r="C3938" t="s">
        <v>2017</v>
      </c>
      <c r="D3938" t="s">
        <v>2018</v>
      </c>
      <c r="E3938" s="297">
        <v>202.49</v>
      </c>
    </row>
    <row r="3939" spans="1:5" ht="14.25">
      <c r="A3939">
        <v>10740</v>
      </c>
      <c r="B3939" t="s">
        <v>16657</v>
      </c>
      <c r="C3939" t="s">
        <v>2017</v>
      </c>
      <c r="D3939" t="s">
        <v>2020</v>
      </c>
      <c r="E3939" s="371">
        <v>10461.11</v>
      </c>
    </row>
    <row r="3940" spans="1:5" ht="14.25">
      <c r="A3940">
        <v>13914</v>
      </c>
      <c r="B3940" t="s">
        <v>16658</v>
      </c>
      <c r="C3940" t="s">
        <v>2017</v>
      </c>
      <c r="D3940" t="s">
        <v>2020</v>
      </c>
      <c r="E3940" s="297">
        <v>756.9</v>
      </c>
    </row>
    <row r="3941" spans="1:5" ht="14.25">
      <c r="A3941">
        <v>10742</v>
      </c>
      <c r="B3941" t="s">
        <v>16659</v>
      </c>
      <c r="C3941" t="s">
        <v>2017</v>
      </c>
      <c r="D3941" t="s">
        <v>2020</v>
      </c>
      <c r="E3941" s="371">
        <v>1103.95</v>
      </c>
    </row>
    <row r="3942" spans="1:5" ht="14.25">
      <c r="A3942">
        <v>38465</v>
      </c>
      <c r="B3942" t="s">
        <v>16660</v>
      </c>
      <c r="C3942" t="s">
        <v>2017</v>
      </c>
      <c r="D3942" t="s">
        <v>2018</v>
      </c>
      <c r="E3942" s="297">
        <v>36.869999999999997</v>
      </c>
    </row>
    <row r="3943" spans="1:5" ht="14.25">
      <c r="A3943">
        <v>7543</v>
      </c>
      <c r="B3943" t="s">
        <v>16661</v>
      </c>
      <c r="C3943" t="s">
        <v>2017</v>
      </c>
      <c r="D3943" t="s">
        <v>2018</v>
      </c>
      <c r="E3943" s="297">
        <v>5.67</v>
      </c>
    </row>
    <row r="3944" spans="1:5" ht="14.25">
      <c r="A3944">
        <v>43427</v>
      </c>
      <c r="B3944" t="s">
        <v>16662</v>
      </c>
      <c r="C3944" t="s">
        <v>2017</v>
      </c>
      <c r="D3944" t="s">
        <v>2018</v>
      </c>
      <c r="E3944" s="371">
        <v>1627.41</v>
      </c>
    </row>
    <row r="3945" spans="1:5" ht="14.25">
      <c r="A3945">
        <v>41613</v>
      </c>
      <c r="B3945" t="s">
        <v>16663</v>
      </c>
      <c r="C3945" t="s">
        <v>2017</v>
      </c>
      <c r="D3945" t="s">
        <v>2018</v>
      </c>
      <c r="E3945" s="297">
        <v>104.61</v>
      </c>
    </row>
    <row r="3946" spans="1:5" ht="14.25">
      <c r="A3946">
        <v>41614</v>
      </c>
      <c r="B3946" t="s">
        <v>16664</v>
      </c>
      <c r="C3946" t="s">
        <v>2017</v>
      </c>
      <c r="D3946" t="s">
        <v>2018</v>
      </c>
      <c r="E3946" s="297">
        <v>133.29</v>
      </c>
    </row>
    <row r="3947" spans="1:5" ht="14.25">
      <c r="A3947">
        <v>41615</v>
      </c>
      <c r="B3947" t="s">
        <v>16665</v>
      </c>
      <c r="C3947" t="s">
        <v>2017</v>
      </c>
      <c r="D3947" t="s">
        <v>2018</v>
      </c>
      <c r="E3947" s="297">
        <v>206.02</v>
      </c>
    </row>
    <row r="3948" spans="1:5" ht="14.25">
      <c r="A3948">
        <v>41616</v>
      </c>
      <c r="B3948" t="s">
        <v>16666</v>
      </c>
      <c r="C3948" t="s">
        <v>2017</v>
      </c>
      <c r="D3948" t="s">
        <v>2018</v>
      </c>
      <c r="E3948" s="297">
        <v>307.82</v>
      </c>
    </row>
    <row r="3949" spans="1:5" ht="14.25">
      <c r="A3949">
        <v>41617</v>
      </c>
      <c r="B3949" t="s">
        <v>16667</v>
      </c>
      <c r="C3949" t="s">
        <v>2017</v>
      </c>
      <c r="D3949" t="s">
        <v>2018</v>
      </c>
      <c r="E3949" s="297">
        <v>612.07000000000005</v>
      </c>
    </row>
    <row r="3950" spans="1:5" ht="14.25">
      <c r="A3950">
        <v>41618</v>
      </c>
      <c r="B3950" t="s">
        <v>16668</v>
      </c>
      <c r="C3950" t="s">
        <v>2017</v>
      </c>
      <c r="D3950" t="s">
        <v>2018</v>
      </c>
      <c r="E3950" s="371">
        <v>1126.78</v>
      </c>
    </row>
    <row r="3951" spans="1:5" ht="14.25">
      <c r="A3951">
        <v>43428</v>
      </c>
      <c r="B3951" t="s">
        <v>16669</v>
      </c>
      <c r="C3951" t="s">
        <v>2017</v>
      </c>
      <c r="D3951" t="s">
        <v>2018</v>
      </c>
      <c r="E3951" s="371">
        <v>1979.21</v>
      </c>
    </row>
    <row r="3952" spans="1:5" ht="14.25">
      <c r="A3952">
        <v>41619</v>
      </c>
      <c r="B3952" t="s">
        <v>16670</v>
      </c>
      <c r="C3952" t="s">
        <v>2017</v>
      </c>
      <c r="D3952" t="s">
        <v>2018</v>
      </c>
      <c r="E3952" s="297">
        <v>128.22999999999999</v>
      </c>
    </row>
    <row r="3953" spans="1:5" ht="14.25">
      <c r="A3953">
        <v>41620</v>
      </c>
      <c r="B3953" t="s">
        <v>16671</v>
      </c>
      <c r="C3953" t="s">
        <v>2017</v>
      </c>
      <c r="D3953" t="s">
        <v>2018</v>
      </c>
      <c r="E3953" s="297">
        <v>161.97999999999999</v>
      </c>
    </row>
    <row r="3954" spans="1:5" ht="14.25">
      <c r="A3954">
        <v>41622</v>
      </c>
      <c r="B3954" t="s">
        <v>16672</v>
      </c>
      <c r="C3954" t="s">
        <v>2017</v>
      </c>
      <c r="D3954" t="s">
        <v>2018</v>
      </c>
      <c r="E3954" s="297">
        <v>280.93</v>
      </c>
    </row>
    <row r="3955" spans="1:5" ht="14.25">
      <c r="A3955">
        <v>41623</v>
      </c>
      <c r="B3955" t="s">
        <v>16673</v>
      </c>
      <c r="C3955" t="s">
        <v>2017</v>
      </c>
      <c r="D3955" t="s">
        <v>2018</v>
      </c>
      <c r="E3955" s="297">
        <v>431.95</v>
      </c>
    </row>
    <row r="3956" spans="1:5" ht="14.25">
      <c r="A3956">
        <v>41624</v>
      </c>
      <c r="B3956" t="s">
        <v>16674</v>
      </c>
      <c r="C3956" t="s">
        <v>2017</v>
      </c>
      <c r="D3956" t="s">
        <v>2018</v>
      </c>
      <c r="E3956" s="297">
        <v>809.9</v>
      </c>
    </row>
    <row r="3957" spans="1:5" ht="14.25">
      <c r="A3957">
        <v>41625</v>
      </c>
      <c r="B3957" t="s">
        <v>16675</v>
      </c>
      <c r="C3957" t="s">
        <v>2017</v>
      </c>
      <c r="D3957" t="s">
        <v>2018</v>
      </c>
      <c r="E3957" s="371">
        <v>1246.07</v>
      </c>
    </row>
    <row r="3958" spans="1:5" ht="14.25">
      <c r="A3958">
        <v>39352</v>
      </c>
      <c r="B3958" t="s">
        <v>16676</v>
      </c>
      <c r="C3958" t="s">
        <v>2017</v>
      </c>
      <c r="D3958" t="s">
        <v>2018</v>
      </c>
      <c r="E3958" s="297">
        <v>3.5</v>
      </c>
    </row>
    <row r="3959" spans="1:5" ht="14.25">
      <c r="A3959">
        <v>39346</v>
      </c>
      <c r="B3959" t="s">
        <v>16677</v>
      </c>
      <c r="C3959" t="s">
        <v>2017</v>
      </c>
      <c r="D3959" t="s">
        <v>2018</v>
      </c>
      <c r="E3959" s="297">
        <v>3.5</v>
      </c>
    </row>
    <row r="3960" spans="1:5" ht="14.25">
      <c r="A3960">
        <v>39350</v>
      </c>
      <c r="B3960" t="s">
        <v>16678</v>
      </c>
      <c r="C3960" t="s">
        <v>2017</v>
      </c>
      <c r="D3960" t="s">
        <v>2018</v>
      </c>
      <c r="E3960" s="297">
        <v>3.77</v>
      </c>
    </row>
    <row r="3961" spans="1:5" ht="14.25">
      <c r="A3961">
        <v>39351</v>
      </c>
      <c r="B3961" t="s">
        <v>16679</v>
      </c>
      <c r="C3961" t="s">
        <v>2017</v>
      </c>
      <c r="D3961" t="s">
        <v>2018</v>
      </c>
      <c r="E3961" s="297">
        <v>4.3600000000000003</v>
      </c>
    </row>
    <row r="3962" spans="1:5" ht="14.25">
      <c r="A3962">
        <v>38837</v>
      </c>
      <c r="B3962" t="s">
        <v>20078</v>
      </c>
      <c r="C3962" t="s">
        <v>2017</v>
      </c>
      <c r="D3962" t="s">
        <v>2020</v>
      </c>
      <c r="E3962" s="297">
        <v>7.53</v>
      </c>
    </row>
    <row r="3963" spans="1:5" ht="14.25">
      <c r="A3963">
        <v>38836</v>
      </c>
      <c r="B3963" t="s">
        <v>20079</v>
      </c>
      <c r="C3963" t="s">
        <v>2017</v>
      </c>
      <c r="D3963" t="s">
        <v>2020</v>
      </c>
      <c r="E3963" s="297">
        <v>5.26</v>
      </c>
    </row>
    <row r="3964" spans="1:5" ht="14.25">
      <c r="A3964">
        <v>2666</v>
      </c>
      <c r="B3964" t="s">
        <v>16680</v>
      </c>
      <c r="C3964" t="s">
        <v>2017</v>
      </c>
      <c r="D3964" t="s">
        <v>2018</v>
      </c>
      <c r="E3964" s="297">
        <v>7.8</v>
      </c>
    </row>
    <row r="3965" spans="1:5" ht="14.25">
      <c r="A3965">
        <v>2668</v>
      </c>
      <c r="B3965" t="s">
        <v>16681</v>
      </c>
      <c r="C3965" t="s">
        <v>2017</v>
      </c>
      <c r="D3965" t="s">
        <v>2018</v>
      </c>
      <c r="E3965" s="297">
        <v>8.91</v>
      </c>
    </row>
    <row r="3966" spans="1:5" ht="14.25">
      <c r="A3966">
        <v>2664</v>
      </c>
      <c r="B3966" t="s">
        <v>16682</v>
      </c>
      <c r="C3966" t="s">
        <v>2017</v>
      </c>
      <c r="D3966" t="s">
        <v>2018</v>
      </c>
      <c r="E3966" s="297">
        <v>13.14</v>
      </c>
    </row>
    <row r="3967" spans="1:5" ht="14.25">
      <c r="A3967">
        <v>2662</v>
      </c>
      <c r="B3967" t="s">
        <v>16683</v>
      </c>
      <c r="C3967" t="s">
        <v>2017</v>
      </c>
      <c r="D3967" t="s">
        <v>2018</v>
      </c>
      <c r="E3967" s="297">
        <v>16.12</v>
      </c>
    </row>
    <row r="3968" spans="1:5" ht="14.25">
      <c r="A3968">
        <v>20964</v>
      </c>
      <c r="B3968" t="s">
        <v>16684</v>
      </c>
      <c r="C3968" t="s">
        <v>2017</v>
      </c>
      <c r="D3968" t="s">
        <v>2018</v>
      </c>
      <c r="E3968" s="297">
        <v>74.19</v>
      </c>
    </row>
    <row r="3969" spans="1:5" ht="14.25">
      <c r="A3969">
        <v>10905</v>
      </c>
      <c r="B3969" t="s">
        <v>16685</v>
      </c>
      <c r="C3969" t="s">
        <v>2017</v>
      </c>
      <c r="D3969" t="s">
        <v>2018</v>
      </c>
      <c r="E3969" s="297">
        <v>99.52</v>
      </c>
    </row>
    <row r="3970" spans="1:5" ht="14.25">
      <c r="A3970">
        <v>11289</v>
      </c>
      <c r="B3970" t="s">
        <v>16686</v>
      </c>
      <c r="C3970" t="s">
        <v>2017</v>
      </c>
      <c r="D3970" t="s">
        <v>2020</v>
      </c>
      <c r="E3970" s="297">
        <v>99.23</v>
      </c>
    </row>
    <row r="3971" spans="1:5" ht="14.25">
      <c r="A3971">
        <v>11241</v>
      </c>
      <c r="B3971" t="s">
        <v>16687</v>
      </c>
      <c r="C3971" t="s">
        <v>2017</v>
      </c>
      <c r="D3971" t="s">
        <v>2020</v>
      </c>
      <c r="E3971" s="297">
        <v>248.09</v>
      </c>
    </row>
    <row r="3972" spans="1:5" ht="14.25">
      <c r="A3972">
        <v>11301</v>
      </c>
      <c r="B3972" t="s">
        <v>16688</v>
      </c>
      <c r="C3972" t="s">
        <v>2017</v>
      </c>
      <c r="D3972" t="s">
        <v>2020</v>
      </c>
      <c r="E3972" s="297">
        <v>629.09</v>
      </c>
    </row>
    <row r="3973" spans="1:5" ht="14.25">
      <c r="A3973">
        <v>21090</v>
      </c>
      <c r="B3973" t="s">
        <v>16689</v>
      </c>
      <c r="C3973" t="s">
        <v>2017</v>
      </c>
      <c r="D3973" t="s">
        <v>2020</v>
      </c>
      <c r="E3973" s="297">
        <v>770.86</v>
      </c>
    </row>
    <row r="3974" spans="1:5" ht="14.25">
      <c r="A3974">
        <v>11315</v>
      </c>
      <c r="B3974" t="s">
        <v>20080</v>
      </c>
      <c r="C3974" t="s">
        <v>2017</v>
      </c>
      <c r="D3974" t="s">
        <v>2020</v>
      </c>
      <c r="E3974" s="297">
        <v>150.62</v>
      </c>
    </row>
    <row r="3975" spans="1:5" ht="14.25">
      <c r="A3975">
        <v>21071</v>
      </c>
      <c r="B3975" t="s">
        <v>20081</v>
      </c>
      <c r="C3975" t="s">
        <v>2017</v>
      </c>
      <c r="D3975" t="s">
        <v>2020</v>
      </c>
      <c r="E3975" s="297">
        <v>230.37</v>
      </c>
    </row>
    <row r="3976" spans="1:5" ht="14.25">
      <c r="A3976">
        <v>14112</v>
      </c>
      <c r="B3976" t="s">
        <v>20082</v>
      </c>
      <c r="C3976" t="s">
        <v>2017</v>
      </c>
      <c r="D3976" t="s">
        <v>2020</v>
      </c>
      <c r="E3976" s="297">
        <v>321.63</v>
      </c>
    </row>
    <row r="3977" spans="1:5" ht="14.25">
      <c r="A3977">
        <v>11316</v>
      </c>
      <c r="B3977" t="s">
        <v>20083</v>
      </c>
      <c r="C3977" t="s">
        <v>2017</v>
      </c>
      <c r="D3977" t="s">
        <v>2020</v>
      </c>
      <c r="E3977" s="297">
        <v>496.18</v>
      </c>
    </row>
    <row r="3978" spans="1:5" ht="14.25">
      <c r="A3978">
        <v>6243</v>
      </c>
      <c r="B3978" t="s">
        <v>20084</v>
      </c>
      <c r="C3978" t="s">
        <v>2017</v>
      </c>
      <c r="D3978" t="s">
        <v>2020</v>
      </c>
      <c r="E3978" s="297">
        <v>571.5</v>
      </c>
    </row>
    <row r="3979" spans="1:5" ht="14.25">
      <c r="A3979">
        <v>6240</v>
      </c>
      <c r="B3979" t="s">
        <v>20085</v>
      </c>
      <c r="C3979" t="s">
        <v>2017</v>
      </c>
      <c r="D3979" t="s">
        <v>2020</v>
      </c>
      <c r="E3979" s="297">
        <v>756.68</v>
      </c>
    </row>
    <row r="3980" spans="1:5" ht="14.25">
      <c r="A3980">
        <v>11296</v>
      </c>
      <c r="B3980" t="s">
        <v>20086</v>
      </c>
      <c r="C3980" t="s">
        <v>2017</v>
      </c>
      <c r="D3980" t="s">
        <v>2020</v>
      </c>
      <c r="E3980" s="371">
        <v>2410.9299999999998</v>
      </c>
    </row>
    <row r="3981" spans="1:5" ht="14.25">
      <c r="A3981">
        <v>11299</v>
      </c>
      <c r="B3981" t="s">
        <v>20087</v>
      </c>
      <c r="C3981" t="s">
        <v>2017</v>
      </c>
      <c r="D3981" t="s">
        <v>2020</v>
      </c>
      <c r="E3981" s="297">
        <v>816.04</v>
      </c>
    </row>
    <row r="3982" spans="1:5" ht="14.25">
      <c r="A3982">
        <v>11688</v>
      </c>
      <c r="B3982" t="s">
        <v>16690</v>
      </c>
      <c r="C3982" t="s">
        <v>2017</v>
      </c>
      <c r="D3982" t="s">
        <v>2018</v>
      </c>
      <c r="E3982" s="297">
        <v>538.55999999999995</v>
      </c>
    </row>
    <row r="3983" spans="1:5" ht="14.25">
      <c r="A3983">
        <v>37736</v>
      </c>
      <c r="B3983" t="s">
        <v>16691</v>
      </c>
      <c r="C3983" t="s">
        <v>2017</v>
      </c>
      <c r="D3983" t="s">
        <v>2020</v>
      </c>
      <c r="E3983" s="371">
        <v>82950</v>
      </c>
    </row>
    <row r="3984" spans="1:5" ht="14.25">
      <c r="A3984">
        <v>37739</v>
      </c>
      <c r="B3984" t="s">
        <v>16692</v>
      </c>
      <c r="C3984" t="s">
        <v>2017</v>
      </c>
      <c r="D3984" t="s">
        <v>2020</v>
      </c>
      <c r="E3984" s="371">
        <v>102092.3</v>
      </c>
    </row>
    <row r="3985" spans="1:5" ht="14.25">
      <c r="A3985">
        <v>37740</v>
      </c>
      <c r="B3985" t="s">
        <v>16693</v>
      </c>
      <c r="C3985" t="s">
        <v>2017</v>
      </c>
      <c r="D3985" t="s">
        <v>2020</v>
      </c>
      <c r="E3985" s="371">
        <v>58259.19</v>
      </c>
    </row>
    <row r="3986" spans="1:5" ht="14.25">
      <c r="A3986">
        <v>37738</v>
      </c>
      <c r="B3986" t="s">
        <v>16694</v>
      </c>
      <c r="C3986" t="s">
        <v>2017</v>
      </c>
      <c r="D3986" t="s">
        <v>2020</v>
      </c>
      <c r="E3986" s="371">
        <v>69217.47</v>
      </c>
    </row>
    <row r="3987" spans="1:5" ht="14.25">
      <c r="A3987">
        <v>37737</v>
      </c>
      <c r="B3987" t="s">
        <v>16695</v>
      </c>
      <c r="C3987" t="s">
        <v>2017</v>
      </c>
      <c r="D3987" t="s">
        <v>2020</v>
      </c>
      <c r="E3987" s="371">
        <v>55068.81</v>
      </c>
    </row>
    <row r="3988" spans="1:5" ht="14.25">
      <c r="A3988">
        <v>25014</v>
      </c>
      <c r="B3988" t="s">
        <v>16696</v>
      </c>
      <c r="C3988" t="s">
        <v>2017</v>
      </c>
      <c r="D3988" t="s">
        <v>2020</v>
      </c>
      <c r="E3988" s="371">
        <v>115339.33</v>
      </c>
    </row>
    <row r="3989" spans="1:5" ht="14.25">
      <c r="A3989">
        <v>25013</v>
      </c>
      <c r="B3989" t="s">
        <v>16697</v>
      </c>
      <c r="C3989" t="s">
        <v>2017</v>
      </c>
      <c r="D3989" t="s">
        <v>2020</v>
      </c>
      <c r="E3989" s="371">
        <v>120887.83</v>
      </c>
    </row>
    <row r="3990" spans="1:5" ht="14.25">
      <c r="A3990">
        <v>14405</v>
      </c>
      <c r="B3990" t="s">
        <v>16698</v>
      </c>
      <c r="C3990" t="s">
        <v>2017</v>
      </c>
      <c r="D3990" t="s">
        <v>2020</v>
      </c>
      <c r="E3990" s="371">
        <v>141902.75</v>
      </c>
    </row>
    <row r="3991" spans="1:5" ht="14.25">
      <c r="A3991">
        <v>20271</v>
      </c>
      <c r="B3991" t="s">
        <v>16699</v>
      </c>
      <c r="C3991" t="s">
        <v>2017</v>
      </c>
      <c r="D3991" t="s">
        <v>2018</v>
      </c>
      <c r="E3991" s="297">
        <v>521.54</v>
      </c>
    </row>
    <row r="3992" spans="1:5" ht="14.25">
      <c r="A3992">
        <v>10423</v>
      </c>
      <c r="B3992" t="s">
        <v>16700</v>
      </c>
      <c r="C3992" t="s">
        <v>2017</v>
      </c>
      <c r="D3992" t="s">
        <v>2018</v>
      </c>
      <c r="E3992" s="297">
        <v>382.93</v>
      </c>
    </row>
    <row r="3993" spans="1:5" ht="14.25">
      <c r="A3993">
        <v>36790</v>
      </c>
      <c r="B3993" t="s">
        <v>16701</v>
      </c>
      <c r="C3993" t="s">
        <v>2017</v>
      </c>
      <c r="D3993" t="s">
        <v>2018</v>
      </c>
      <c r="E3993" s="297">
        <v>221.32</v>
      </c>
    </row>
    <row r="3994" spans="1:5" ht="14.25">
      <c r="A3994">
        <v>37589</v>
      </c>
      <c r="B3994" t="s">
        <v>16702</v>
      </c>
      <c r="C3994" t="s">
        <v>2017</v>
      </c>
      <c r="D3994" t="s">
        <v>2018</v>
      </c>
      <c r="E3994" s="297">
        <v>271.18</v>
      </c>
    </row>
    <row r="3995" spans="1:5" ht="14.25">
      <c r="A3995">
        <v>11690</v>
      </c>
      <c r="B3995" t="s">
        <v>16703</v>
      </c>
      <c r="C3995" t="s">
        <v>2017</v>
      </c>
      <c r="D3995" t="s">
        <v>2018</v>
      </c>
      <c r="E3995" s="297">
        <v>144.06</v>
      </c>
    </row>
    <row r="3996" spans="1:5" ht="14.25">
      <c r="A3996">
        <v>20234</v>
      </c>
      <c r="B3996" t="s">
        <v>16704</v>
      </c>
      <c r="C3996" t="s">
        <v>2017</v>
      </c>
      <c r="D3996" t="s">
        <v>2018</v>
      </c>
      <c r="E3996" s="297">
        <v>182.31</v>
      </c>
    </row>
    <row r="3997" spans="1:5" ht="14.25">
      <c r="A3997">
        <v>4763</v>
      </c>
      <c r="B3997" t="s">
        <v>16705</v>
      </c>
      <c r="C3997" t="s">
        <v>2021</v>
      </c>
      <c r="D3997" t="s">
        <v>2018</v>
      </c>
      <c r="E3997" s="297">
        <v>22.54</v>
      </c>
    </row>
    <row r="3998" spans="1:5" ht="14.25">
      <c r="A3998">
        <v>41070</v>
      </c>
      <c r="B3998" t="s">
        <v>16706</v>
      </c>
      <c r="C3998" t="s">
        <v>2027</v>
      </c>
      <c r="D3998" t="s">
        <v>2018</v>
      </c>
      <c r="E3998" s="371">
        <v>3956.22</v>
      </c>
    </row>
    <row r="3999" spans="1:5" ht="14.25">
      <c r="A3999">
        <v>44480</v>
      </c>
      <c r="B3999" t="s">
        <v>16707</v>
      </c>
      <c r="C3999" t="s">
        <v>2026</v>
      </c>
      <c r="D3999" t="s">
        <v>2018</v>
      </c>
      <c r="E3999" s="297">
        <v>17.21</v>
      </c>
    </row>
    <row r="4000" spans="1:5" ht="14.25">
      <c r="A4000">
        <v>11457</v>
      </c>
      <c r="B4000" t="s">
        <v>16708</v>
      </c>
      <c r="C4000" t="s">
        <v>2017</v>
      </c>
      <c r="D4000" t="s">
        <v>2018</v>
      </c>
      <c r="E4000" s="297">
        <v>44.6</v>
      </c>
    </row>
    <row r="4001" spans="1:5" ht="14.25">
      <c r="A4001">
        <v>44073</v>
      </c>
      <c r="B4001" t="s">
        <v>16709</v>
      </c>
      <c r="C4001" t="s">
        <v>2023</v>
      </c>
      <c r="D4001" t="s">
        <v>2018</v>
      </c>
      <c r="E4001" s="297">
        <v>0.7</v>
      </c>
    </row>
    <row r="4002" spans="1:5" ht="14.25">
      <c r="A4002">
        <v>44253</v>
      </c>
      <c r="B4002" t="s">
        <v>16710</v>
      </c>
      <c r="C4002" t="s">
        <v>2017</v>
      </c>
      <c r="D4002" t="s">
        <v>2018</v>
      </c>
      <c r="E4002" s="297">
        <v>303.06</v>
      </c>
    </row>
    <row r="4003" spans="1:5" ht="14.25">
      <c r="A4003">
        <v>21121</v>
      </c>
      <c r="B4003" t="s">
        <v>16711</v>
      </c>
      <c r="C4003" t="s">
        <v>2017</v>
      </c>
      <c r="D4003" t="s">
        <v>2018</v>
      </c>
      <c r="E4003" s="297">
        <v>4.34</v>
      </c>
    </row>
    <row r="4004" spans="1:5" ht="14.25">
      <c r="A4004">
        <v>38010</v>
      </c>
      <c r="B4004" t="s">
        <v>16712</v>
      </c>
      <c r="C4004" t="s">
        <v>2017</v>
      </c>
      <c r="D4004" t="s">
        <v>2018</v>
      </c>
      <c r="E4004" s="297">
        <v>5.41</v>
      </c>
    </row>
    <row r="4005" spans="1:5" ht="14.25">
      <c r="A4005">
        <v>38011</v>
      </c>
      <c r="B4005" t="s">
        <v>16713</v>
      </c>
      <c r="C4005" t="s">
        <v>2017</v>
      </c>
      <c r="D4005" t="s">
        <v>2018</v>
      </c>
      <c r="E4005" s="297">
        <v>10.85</v>
      </c>
    </row>
    <row r="4006" spans="1:5" ht="14.25">
      <c r="A4006">
        <v>38012</v>
      </c>
      <c r="B4006" t="s">
        <v>16714</v>
      </c>
      <c r="C4006" t="s">
        <v>2017</v>
      </c>
      <c r="D4006" t="s">
        <v>2018</v>
      </c>
      <c r="E4006" s="297">
        <v>41.37</v>
      </c>
    </row>
    <row r="4007" spans="1:5" ht="14.25">
      <c r="A4007">
        <v>38013</v>
      </c>
      <c r="B4007" t="s">
        <v>16715</v>
      </c>
      <c r="C4007" t="s">
        <v>2017</v>
      </c>
      <c r="D4007" t="s">
        <v>2018</v>
      </c>
      <c r="E4007" s="297">
        <v>53.15</v>
      </c>
    </row>
    <row r="4008" spans="1:5" ht="14.25">
      <c r="A4008">
        <v>38014</v>
      </c>
      <c r="B4008" t="s">
        <v>16716</v>
      </c>
      <c r="C4008" t="s">
        <v>2017</v>
      </c>
      <c r="D4008" t="s">
        <v>2018</v>
      </c>
      <c r="E4008" s="297">
        <v>88.75</v>
      </c>
    </row>
    <row r="4009" spans="1:5" ht="14.25">
      <c r="A4009">
        <v>38015</v>
      </c>
      <c r="B4009" t="s">
        <v>16717</v>
      </c>
      <c r="C4009" t="s">
        <v>2017</v>
      </c>
      <c r="D4009" t="s">
        <v>2018</v>
      </c>
      <c r="E4009" s="297">
        <v>208.65</v>
      </c>
    </row>
    <row r="4010" spans="1:5" ht="14.25">
      <c r="A4010">
        <v>38016</v>
      </c>
      <c r="B4010" t="s">
        <v>16718</v>
      </c>
      <c r="C4010" t="s">
        <v>2017</v>
      </c>
      <c r="D4010" t="s">
        <v>2018</v>
      </c>
      <c r="E4010" s="297">
        <v>242.64</v>
      </c>
    </row>
    <row r="4011" spans="1:5" ht="14.25">
      <c r="A4011">
        <v>12741</v>
      </c>
      <c r="B4011" t="s">
        <v>16719</v>
      </c>
      <c r="C4011" t="s">
        <v>2017</v>
      </c>
      <c r="D4011" t="s">
        <v>2020</v>
      </c>
      <c r="E4011" s="371">
        <v>1285.23</v>
      </c>
    </row>
    <row r="4012" spans="1:5" ht="14.25">
      <c r="A4012">
        <v>12733</v>
      </c>
      <c r="B4012" t="s">
        <v>16720</v>
      </c>
      <c r="C4012" t="s">
        <v>2017</v>
      </c>
      <c r="D4012" t="s">
        <v>2020</v>
      </c>
      <c r="E4012" s="297">
        <v>6.46</v>
      </c>
    </row>
    <row r="4013" spans="1:5" ht="14.25">
      <c r="A4013">
        <v>12734</v>
      </c>
      <c r="B4013" t="s">
        <v>16721</v>
      </c>
      <c r="C4013" t="s">
        <v>2017</v>
      </c>
      <c r="D4013" t="s">
        <v>2020</v>
      </c>
      <c r="E4013" s="297">
        <v>13.78</v>
      </c>
    </row>
    <row r="4014" spans="1:5" ht="14.25">
      <c r="A4014">
        <v>12735</v>
      </c>
      <c r="B4014" t="s">
        <v>16722</v>
      </c>
      <c r="C4014" t="s">
        <v>2017</v>
      </c>
      <c r="D4014" t="s">
        <v>2020</v>
      </c>
      <c r="E4014" s="297">
        <v>22.67</v>
      </c>
    </row>
    <row r="4015" spans="1:5" ht="14.25">
      <c r="A4015">
        <v>12736</v>
      </c>
      <c r="B4015" t="s">
        <v>16723</v>
      </c>
      <c r="C4015" t="s">
        <v>2017</v>
      </c>
      <c r="D4015" t="s">
        <v>2020</v>
      </c>
      <c r="E4015" s="297">
        <v>51.83</v>
      </c>
    </row>
    <row r="4016" spans="1:5" ht="14.25">
      <c r="A4016">
        <v>12737</v>
      </c>
      <c r="B4016" t="s">
        <v>16724</v>
      </c>
      <c r="C4016" t="s">
        <v>2017</v>
      </c>
      <c r="D4016" t="s">
        <v>2020</v>
      </c>
      <c r="E4016" s="297">
        <v>66.78</v>
      </c>
    </row>
    <row r="4017" spans="1:5" ht="14.25">
      <c r="A4017">
        <v>12738</v>
      </c>
      <c r="B4017" t="s">
        <v>16725</v>
      </c>
      <c r="C4017" t="s">
        <v>2017</v>
      </c>
      <c r="D4017" t="s">
        <v>2020</v>
      </c>
      <c r="E4017" s="297">
        <v>131.97999999999999</v>
      </c>
    </row>
    <row r="4018" spans="1:5" ht="14.25">
      <c r="A4018">
        <v>12739</v>
      </c>
      <c r="B4018" t="s">
        <v>16726</v>
      </c>
      <c r="C4018" t="s">
        <v>2017</v>
      </c>
      <c r="D4018" t="s">
        <v>2020</v>
      </c>
      <c r="E4018" s="297">
        <v>375.71</v>
      </c>
    </row>
    <row r="4019" spans="1:5" ht="14.25">
      <c r="A4019">
        <v>12740</v>
      </c>
      <c r="B4019" t="s">
        <v>16727</v>
      </c>
      <c r="C4019" t="s">
        <v>2017</v>
      </c>
      <c r="D4019" t="s">
        <v>2020</v>
      </c>
      <c r="E4019" s="297">
        <v>587.82000000000005</v>
      </c>
    </row>
    <row r="4020" spans="1:5" ht="14.25">
      <c r="A4020">
        <v>6297</v>
      </c>
      <c r="B4020" t="s">
        <v>16728</v>
      </c>
      <c r="C4020" t="s">
        <v>2017</v>
      </c>
      <c r="D4020" t="s">
        <v>2020</v>
      </c>
      <c r="E4020" s="297">
        <v>46.75</v>
      </c>
    </row>
    <row r="4021" spans="1:5" ht="14.25">
      <c r="A4021">
        <v>6296</v>
      </c>
      <c r="B4021" t="s">
        <v>16729</v>
      </c>
      <c r="C4021" t="s">
        <v>2017</v>
      </c>
      <c r="D4021" t="s">
        <v>2020</v>
      </c>
      <c r="E4021" s="297">
        <v>36.9</v>
      </c>
    </row>
    <row r="4022" spans="1:5" ht="14.25">
      <c r="A4022">
        <v>6294</v>
      </c>
      <c r="B4022" t="s">
        <v>16730</v>
      </c>
      <c r="C4022" t="s">
        <v>2017</v>
      </c>
      <c r="D4022" t="s">
        <v>2020</v>
      </c>
      <c r="E4022" s="297">
        <v>10.52</v>
      </c>
    </row>
    <row r="4023" spans="1:5" ht="14.25">
      <c r="A4023">
        <v>6323</v>
      </c>
      <c r="B4023" t="s">
        <v>16731</v>
      </c>
      <c r="C4023" t="s">
        <v>2017</v>
      </c>
      <c r="D4023" t="s">
        <v>2020</v>
      </c>
      <c r="E4023" s="297">
        <v>24.11</v>
      </c>
    </row>
    <row r="4024" spans="1:5" ht="14.25">
      <c r="A4024">
        <v>6299</v>
      </c>
      <c r="B4024" t="s">
        <v>16732</v>
      </c>
      <c r="C4024" t="s">
        <v>2017</v>
      </c>
      <c r="D4024" t="s">
        <v>2020</v>
      </c>
      <c r="E4024" s="297">
        <v>140.62</v>
      </c>
    </row>
    <row r="4025" spans="1:5" ht="14.25">
      <c r="A4025">
        <v>6298</v>
      </c>
      <c r="B4025" t="s">
        <v>16733</v>
      </c>
      <c r="C4025" t="s">
        <v>2017</v>
      </c>
      <c r="D4025" t="s">
        <v>2020</v>
      </c>
      <c r="E4025" s="297">
        <v>74.06</v>
      </c>
    </row>
    <row r="4026" spans="1:5" ht="14.25">
      <c r="A4026">
        <v>6295</v>
      </c>
      <c r="B4026" t="s">
        <v>16734</v>
      </c>
      <c r="C4026" t="s">
        <v>2017</v>
      </c>
      <c r="D4026" t="s">
        <v>2020</v>
      </c>
      <c r="E4026" s="297">
        <v>14.98</v>
      </c>
    </row>
    <row r="4027" spans="1:5" ht="14.25">
      <c r="A4027">
        <v>6322</v>
      </c>
      <c r="B4027" t="s">
        <v>16735</v>
      </c>
      <c r="C4027" t="s">
        <v>2017</v>
      </c>
      <c r="D4027" t="s">
        <v>2020</v>
      </c>
      <c r="E4027" s="297">
        <v>188.34</v>
      </c>
    </row>
    <row r="4028" spans="1:5" ht="14.25">
      <c r="A4028">
        <v>6300</v>
      </c>
      <c r="B4028" t="s">
        <v>16736</v>
      </c>
      <c r="C4028" t="s">
        <v>2017</v>
      </c>
      <c r="D4028" t="s">
        <v>2020</v>
      </c>
      <c r="E4028" s="297">
        <v>347.23</v>
      </c>
    </row>
    <row r="4029" spans="1:5" ht="14.25">
      <c r="A4029">
        <v>6321</v>
      </c>
      <c r="B4029" t="s">
        <v>16737</v>
      </c>
      <c r="C4029" t="s">
        <v>2017</v>
      </c>
      <c r="D4029" t="s">
        <v>2020</v>
      </c>
      <c r="E4029" s="297">
        <v>495.99</v>
      </c>
    </row>
    <row r="4030" spans="1:5" ht="14.25">
      <c r="A4030">
        <v>6301</v>
      </c>
      <c r="B4030" t="s">
        <v>16738</v>
      </c>
      <c r="C4030" t="s">
        <v>2017</v>
      </c>
      <c r="D4030" t="s">
        <v>2020</v>
      </c>
      <c r="E4030" s="371">
        <v>1162.55</v>
      </c>
    </row>
    <row r="4031" spans="1:5" ht="14.25">
      <c r="A4031">
        <v>7105</v>
      </c>
      <c r="B4031" t="s">
        <v>16739</v>
      </c>
      <c r="C4031" t="s">
        <v>2017</v>
      </c>
      <c r="D4031" t="s">
        <v>2018</v>
      </c>
      <c r="E4031" s="297">
        <v>61.21</v>
      </c>
    </row>
    <row r="4032" spans="1:5" ht="14.25">
      <c r="A4032">
        <v>20183</v>
      </c>
      <c r="B4032" t="s">
        <v>16740</v>
      </c>
      <c r="C4032" t="s">
        <v>2017</v>
      </c>
      <c r="D4032" t="s">
        <v>2018</v>
      </c>
      <c r="E4032" s="297">
        <v>75.42</v>
      </c>
    </row>
    <row r="4033" spans="1:5" ht="14.25">
      <c r="A4033">
        <v>38448</v>
      </c>
      <c r="B4033" t="s">
        <v>16741</v>
      </c>
      <c r="C4033" t="s">
        <v>2017</v>
      </c>
      <c r="D4033" t="s">
        <v>2018</v>
      </c>
      <c r="E4033" s="297">
        <v>342.22</v>
      </c>
    </row>
    <row r="4034" spans="1:5" ht="14.25">
      <c r="A4034">
        <v>20182</v>
      </c>
      <c r="B4034" t="s">
        <v>16742</v>
      </c>
      <c r="C4034" t="s">
        <v>2017</v>
      </c>
      <c r="D4034" t="s">
        <v>2018</v>
      </c>
      <c r="E4034" s="297">
        <v>43.85</v>
      </c>
    </row>
    <row r="4035" spans="1:5" ht="14.25">
      <c r="A4035">
        <v>7119</v>
      </c>
      <c r="B4035" t="s">
        <v>16743</v>
      </c>
      <c r="C4035" t="s">
        <v>2017</v>
      </c>
      <c r="D4035" t="s">
        <v>2018</v>
      </c>
      <c r="E4035" s="297">
        <v>16.21</v>
      </c>
    </row>
    <row r="4036" spans="1:5" ht="14.25">
      <c r="A4036">
        <v>7126</v>
      </c>
      <c r="B4036" t="s">
        <v>16744</v>
      </c>
      <c r="C4036" t="s">
        <v>2017</v>
      </c>
      <c r="D4036" t="s">
        <v>2018</v>
      </c>
      <c r="E4036" s="297">
        <v>33.08</v>
      </c>
    </row>
    <row r="4037" spans="1:5" ht="14.25">
      <c r="A4037">
        <v>7120</v>
      </c>
      <c r="B4037" t="s">
        <v>16745</v>
      </c>
      <c r="C4037" t="s">
        <v>2017</v>
      </c>
      <c r="D4037" t="s">
        <v>2018</v>
      </c>
      <c r="E4037" s="297">
        <v>12.44</v>
      </c>
    </row>
    <row r="4038" spans="1:5" ht="14.25">
      <c r="A4038">
        <v>6319</v>
      </c>
      <c r="B4038" t="s">
        <v>16746</v>
      </c>
      <c r="C4038" t="s">
        <v>2017</v>
      </c>
      <c r="D4038" t="s">
        <v>2020</v>
      </c>
      <c r="E4038" s="297">
        <v>54.93</v>
      </c>
    </row>
    <row r="4039" spans="1:5" ht="14.25">
      <c r="A4039">
        <v>6304</v>
      </c>
      <c r="B4039" t="s">
        <v>16747</v>
      </c>
      <c r="C4039" t="s">
        <v>2017</v>
      </c>
      <c r="D4039" t="s">
        <v>2020</v>
      </c>
      <c r="E4039" s="297">
        <v>54.93</v>
      </c>
    </row>
    <row r="4040" spans="1:5" ht="14.25">
      <c r="A4040">
        <v>21116</v>
      </c>
      <c r="B4040" t="s">
        <v>16748</v>
      </c>
      <c r="C4040" t="s">
        <v>2017</v>
      </c>
      <c r="D4040" t="s">
        <v>2020</v>
      </c>
      <c r="E4040" s="297">
        <v>41.59</v>
      </c>
    </row>
    <row r="4041" spans="1:5" ht="14.25">
      <c r="A4041">
        <v>6320</v>
      </c>
      <c r="B4041" t="s">
        <v>16749</v>
      </c>
      <c r="C4041" t="s">
        <v>2017</v>
      </c>
      <c r="D4041" t="s">
        <v>2020</v>
      </c>
      <c r="E4041" s="297">
        <v>28.29</v>
      </c>
    </row>
    <row r="4042" spans="1:5" ht="14.25">
      <c r="A4042">
        <v>6303</v>
      </c>
      <c r="B4042" t="s">
        <v>16750</v>
      </c>
      <c r="C4042" t="s">
        <v>2017</v>
      </c>
      <c r="D4042" t="s">
        <v>2020</v>
      </c>
      <c r="E4042" s="297">
        <v>28.29</v>
      </c>
    </row>
    <row r="4043" spans="1:5" ht="14.25">
      <c r="A4043">
        <v>6308</v>
      </c>
      <c r="B4043" t="s">
        <v>16751</v>
      </c>
      <c r="C4043" t="s">
        <v>2017</v>
      </c>
      <c r="D4043" t="s">
        <v>2020</v>
      </c>
      <c r="E4043" s="297">
        <v>151.99</v>
      </c>
    </row>
    <row r="4044" spans="1:5" ht="14.25">
      <c r="A4044">
        <v>6317</v>
      </c>
      <c r="B4044" t="s">
        <v>16752</v>
      </c>
      <c r="C4044" t="s">
        <v>2017</v>
      </c>
      <c r="D4044" t="s">
        <v>2020</v>
      </c>
      <c r="E4044" s="297">
        <v>151.99</v>
      </c>
    </row>
    <row r="4045" spans="1:5" ht="14.25">
      <c r="A4045">
        <v>6307</v>
      </c>
      <c r="B4045" t="s">
        <v>16753</v>
      </c>
      <c r="C4045" t="s">
        <v>2017</v>
      </c>
      <c r="D4045" t="s">
        <v>2020</v>
      </c>
      <c r="E4045" s="297">
        <v>151.99</v>
      </c>
    </row>
    <row r="4046" spans="1:5" ht="14.25">
      <c r="A4046">
        <v>6309</v>
      </c>
      <c r="B4046" t="s">
        <v>16754</v>
      </c>
      <c r="C4046" t="s">
        <v>2017</v>
      </c>
      <c r="D4046" t="s">
        <v>2020</v>
      </c>
      <c r="E4046" s="297">
        <v>156.4</v>
      </c>
    </row>
    <row r="4047" spans="1:5" ht="14.25">
      <c r="A4047">
        <v>6318</v>
      </c>
      <c r="B4047" t="s">
        <v>16755</v>
      </c>
      <c r="C4047" t="s">
        <v>2017</v>
      </c>
      <c r="D4047" t="s">
        <v>2020</v>
      </c>
      <c r="E4047" s="297">
        <v>81.98</v>
      </c>
    </row>
    <row r="4048" spans="1:5" ht="14.25">
      <c r="A4048">
        <v>6306</v>
      </c>
      <c r="B4048" t="s">
        <v>16756</v>
      </c>
      <c r="C4048" t="s">
        <v>2017</v>
      </c>
      <c r="D4048" t="s">
        <v>2020</v>
      </c>
      <c r="E4048" s="297">
        <v>81.98</v>
      </c>
    </row>
    <row r="4049" spans="1:5" ht="14.25">
      <c r="A4049">
        <v>6305</v>
      </c>
      <c r="B4049" t="s">
        <v>16757</v>
      </c>
      <c r="C4049" t="s">
        <v>2017</v>
      </c>
      <c r="D4049" t="s">
        <v>2020</v>
      </c>
      <c r="E4049" s="297">
        <v>81.98</v>
      </c>
    </row>
    <row r="4050" spans="1:5" ht="14.25">
      <c r="A4050">
        <v>6302</v>
      </c>
      <c r="B4050" t="s">
        <v>16758</v>
      </c>
      <c r="C4050" t="s">
        <v>2017</v>
      </c>
      <c r="D4050" t="s">
        <v>2020</v>
      </c>
      <c r="E4050" s="297">
        <v>17.39</v>
      </c>
    </row>
    <row r="4051" spans="1:5" ht="14.25">
      <c r="A4051">
        <v>6312</v>
      </c>
      <c r="B4051" t="s">
        <v>16759</v>
      </c>
      <c r="C4051" t="s">
        <v>2017</v>
      </c>
      <c r="D4051" t="s">
        <v>2020</v>
      </c>
      <c r="E4051" s="297">
        <v>218.62</v>
      </c>
    </row>
    <row r="4052" spans="1:5" ht="14.25">
      <c r="A4052">
        <v>6311</v>
      </c>
      <c r="B4052" t="s">
        <v>16760</v>
      </c>
      <c r="C4052" t="s">
        <v>2017</v>
      </c>
      <c r="D4052" t="s">
        <v>2020</v>
      </c>
      <c r="E4052" s="297">
        <v>218.62</v>
      </c>
    </row>
    <row r="4053" spans="1:5" ht="14.25">
      <c r="A4053">
        <v>6310</v>
      </c>
      <c r="B4053" t="s">
        <v>16761</v>
      </c>
      <c r="C4053" t="s">
        <v>2017</v>
      </c>
      <c r="D4053" t="s">
        <v>2020</v>
      </c>
      <c r="E4053" s="297">
        <v>218.62</v>
      </c>
    </row>
    <row r="4054" spans="1:5" ht="14.25">
      <c r="A4054">
        <v>6314</v>
      </c>
      <c r="B4054" t="s">
        <v>16762</v>
      </c>
      <c r="C4054" t="s">
        <v>2017</v>
      </c>
      <c r="D4054" t="s">
        <v>2020</v>
      </c>
      <c r="E4054" s="297">
        <v>218.62</v>
      </c>
    </row>
    <row r="4055" spans="1:5" ht="14.25">
      <c r="A4055">
        <v>6313</v>
      </c>
      <c r="B4055" t="s">
        <v>16763</v>
      </c>
      <c r="C4055" t="s">
        <v>2017</v>
      </c>
      <c r="D4055" t="s">
        <v>2020</v>
      </c>
      <c r="E4055" s="297">
        <v>218.62</v>
      </c>
    </row>
    <row r="4056" spans="1:5" ht="14.25">
      <c r="A4056">
        <v>6315</v>
      </c>
      <c r="B4056" t="s">
        <v>16764</v>
      </c>
      <c r="C4056" t="s">
        <v>2017</v>
      </c>
      <c r="D4056" t="s">
        <v>2020</v>
      </c>
      <c r="E4056" s="297">
        <v>413.94</v>
      </c>
    </row>
    <row r="4057" spans="1:5" ht="14.25">
      <c r="A4057">
        <v>6316</v>
      </c>
      <c r="B4057" t="s">
        <v>16765</v>
      </c>
      <c r="C4057" t="s">
        <v>2017</v>
      </c>
      <c r="D4057" t="s">
        <v>2020</v>
      </c>
      <c r="E4057" s="297">
        <v>413.94</v>
      </c>
    </row>
    <row r="4058" spans="1:5" ht="14.25">
      <c r="A4058">
        <v>39324</v>
      </c>
      <c r="B4058" t="s">
        <v>16766</v>
      </c>
      <c r="C4058" t="s">
        <v>2017</v>
      </c>
      <c r="D4058" t="s">
        <v>2018</v>
      </c>
      <c r="E4058" s="297">
        <v>5.66</v>
      </c>
    </row>
    <row r="4059" spans="1:5" ht="14.25">
      <c r="A4059">
        <v>39325</v>
      </c>
      <c r="B4059" t="s">
        <v>16767</v>
      </c>
      <c r="C4059" t="s">
        <v>2017</v>
      </c>
      <c r="D4059" t="s">
        <v>2018</v>
      </c>
      <c r="E4059" s="297">
        <v>8.52</v>
      </c>
    </row>
    <row r="4060" spans="1:5" ht="14.25">
      <c r="A4060">
        <v>39326</v>
      </c>
      <c r="B4060" t="s">
        <v>16768</v>
      </c>
      <c r="C4060" t="s">
        <v>2017</v>
      </c>
      <c r="D4060" t="s">
        <v>2018</v>
      </c>
      <c r="E4060" s="297">
        <v>30.59</v>
      </c>
    </row>
    <row r="4061" spans="1:5" ht="14.25">
      <c r="A4061">
        <v>39327</v>
      </c>
      <c r="B4061" t="s">
        <v>16769</v>
      </c>
      <c r="C4061" t="s">
        <v>2017</v>
      </c>
      <c r="D4061" t="s">
        <v>2018</v>
      </c>
      <c r="E4061" s="297">
        <v>46.16</v>
      </c>
    </row>
    <row r="4062" spans="1:5" ht="14.25">
      <c r="A4062">
        <v>11378</v>
      </c>
      <c r="B4062" t="s">
        <v>16770</v>
      </c>
      <c r="C4062" t="s">
        <v>2017</v>
      </c>
      <c r="D4062" t="s">
        <v>2020</v>
      </c>
      <c r="E4062" s="297">
        <v>75.33</v>
      </c>
    </row>
    <row r="4063" spans="1:5" ht="14.25">
      <c r="A4063">
        <v>11379</v>
      </c>
      <c r="B4063" t="s">
        <v>16771</v>
      </c>
      <c r="C4063" t="s">
        <v>2017</v>
      </c>
      <c r="D4063" t="s">
        <v>2020</v>
      </c>
      <c r="E4063" s="297">
        <v>63.65</v>
      </c>
    </row>
    <row r="4064" spans="1:5" ht="14.25">
      <c r="A4064">
        <v>11493</v>
      </c>
      <c r="B4064" t="s">
        <v>16772</v>
      </c>
      <c r="C4064" t="s">
        <v>2017</v>
      </c>
      <c r="D4064" t="s">
        <v>2020</v>
      </c>
      <c r="E4064" s="297">
        <v>36.71</v>
      </c>
    </row>
    <row r="4065" spans="1:5" ht="14.25">
      <c r="A4065">
        <v>7106</v>
      </c>
      <c r="B4065" t="s">
        <v>16773</v>
      </c>
      <c r="C4065" t="s">
        <v>2017</v>
      </c>
      <c r="D4065" t="s">
        <v>2018</v>
      </c>
      <c r="E4065" s="297">
        <v>204.68</v>
      </c>
    </row>
    <row r="4066" spans="1:5" ht="14.25">
      <c r="A4066">
        <v>7104</v>
      </c>
      <c r="B4066" t="s">
        <v>16774</v>
      </c>
      <c r="C4066" t="s">
        <v>2017</v>
      </c>
      <c r="D4066" t="s">
        <v>2018</v>
      </c>
      <c r="E4066" s="297">
        <v>5.52</v>
      </c>
    </row>
    <row r="4067" spans="1:5" ht="14.25">
      <c r="A4067">
        <v>7136</v>
      </c>
      <c r="B4067" t="s">
        <v>16775</v>
      </c>
      <c r="C4067" t="s">
        <v>2017</v>
      </c>
      <c r="D4067" t="s">
        <v>2018</v>
      </c>
      <c r="E4067" s="297">
        <v>9.61</v>
      </c>
    </row>
    <row r="4068" spans="1:5" ht="14.25">
      <c r="A4068">
        <v>7128</v>
      </c>
      <c r="B4068" t="s">
        <v>16776</v>
      </c>
      <c r="C4068" t="s">
        <v>2017</v>
      </c>
      <c r="D4068" t="s">
        <v>2018</v>
      </c>
      <c r="E4068" s="297">
        <v>12.47</v>
      </c>
    </row>
    <row r="4069" spans="1:5" ht="14.25">
      <c r="A4069">
        <v>7108</v>
      </c>
      <c r="B4069" t="s">
        <v>16777</v>
      </c>
      <c r="C4069" t="s">
        <v>2017</v>
      </c>
      <c r="D4069" t="s">
        <v>2018</v>
      </c>
      <c r="E4069" s="297">
        <v>12.44</v>
      </c>
    </row>
    <row r="4070" spans="1:5" ht="14.25">
      <c r="A4070">
        <v>7129</v>
      </c>
      <c r="B4070" t="s">
        <v>16778</v>
      </c>
      <c r="C4070" t="s">
        <v>2017</v>
      </c>
      <c r="D4070" t="s">
        <v>2018</v>
      </c>
      <c r="E4070" s="297">
        <v>14.63</v>
      </c>
    </row>
    <row r="4071" spans="1:5" ht="14.25">
      <c r="A4071">
        <v>7130</v>
      </c>
      <c r="B4071" t="s">
        <v>16779</v>
      </c>
      <c r="C4071" t="s">
        <v>2017</v>
      </c>
      <c r="D4071" t="s">
        <v>2018</v>
      </c>
      <c r="E4071" s="297">
        <v>21.26</v>
      </c>
    </row>
    <row r="4072" spans="1:5" ht="14.25">
      <c r="A4072">
        <v>7131</v>
      </c>
      <c r="B4072" t="s">
        <v>16780</v>
      </c>
      <c r="C4072" t="s">
        <v>2017</v>
      </c>
      <c r="D4072" t="s">
        <v>2018</v>
      </c>
      <c r="E4072" s="297">
        <v>26</v>
      </c>
    </row>
    <row r="4073" spans="1:5" ht="14.25">
      <c r="A4073">
        <v>7132</v>
      </c>
      <c r="B4073" t="s">
        <v>16781</v>
      </c>
      <c r="C4073" t="s">
        <v>2017</v>
      </c>
      <c r="D4073" t="s">
        <v>2018</v>
      </c>
      <c r="E4073" s="297">
        <v>61.23</v>
      </c>
    </row>
    <row r="4074" spans="1:5" ht="14.25">
      <c r="A4074">
        <v>7133</v>
      </c>
      <c r="B4074" t="s">
        <v>16782</v>
      </c>
      <c r="C4074" t="s">
        <v>2017</v>
      </c>
      <c r="D4074" t="s">
        <v>2018</v>
      </c>
      <c r="E4074" s="297">
        <v>141.47999999999999</v>
      </c>
    </row>
    <row r="4075" spans="1:5" ht="14.25">
      <c r="A4075">
        <v>37420</v>
      </c>
      <c r="B4075" t="s">
        <v>16783</v>
      </c>
      <c r="C4075" t="s">
        <v>2017</v>
      </c>
      <c r="D4075" t="s">
        <v>2020</v>
      </c>
      <c r="E4075" s="297">
        <v>40.33</v>
      </c>
    </row>
    <row r="4076" spans="1:5" ht="14.25">
      <c r="A4076">
        <v>37421</v>
      </c>
      <c r="B4076" t="s">
        <v>16784</v>
      </c>
      <c r="C4076" t="s">
        <v>2017</v>
      </c>
      <c r="D4076" t="s">
        <v>2020</v>
      </c>
      <c r="E4076" s="297">
        <v>55.12</v>
      </c>
    </row>
    <row r="4077" spans="1:5" ht="14.25">
      <c r="A4077">
        <v>37422</v>
      </c>
      <c r="B4077" t="s">
        <v>16785</v>
      </c>
      <c r="C4077" t="s">
        <v>2017</v>
      </c>
      <c r="D4077" t="s">
        <v>2020</v>
      </c>
      <c r="E4077" s="297">
        <v>51.59</v>
      </c>
    </row>
    <row r="4078" spans="1:5" ht="14.25">
      <c r="A4078">
        <v>37443</v>
      </c>
      <c r="B4078" t="s">
        <v>16786</v>
      </c>
      <c r="C4078" t="s">
        <v>2017</v>
      </c>
      <c r="D4078" t="s">
        <v>2020</v>
      </c>
      <c r="E4078" s="297">
        <v>191.41</v>
      </c>
    </row>
    <row r="4079" spans="1:5" ht="14.25">
      <c r="A4079">
        <v>37444</v>
      </c>
      <c r="B4079" t="s">
        <v>16787</v>
      </c>
      <c r="C4079" t="s">
        <v>2017</v>
      </c>
      <c r="D4079" t="s">
        <v>2020</v>
      </c>
      <c r="E4079" s="297">
        <v>194.65</v>
      </c>
    </row>
    <row r="4080" spans="1:5" ht="14.25">
      <c r="A4080">
        <v>37445</v>
      </c>
      <c r="B4080" t="s">
        <v>16788</v>
      </c>
      <c r="C4080" t="s">
        <v>2017</v>
      </c>
      <c r="D4080" t="s">
        <v>2020</v>
      </c>
      <c r="E4080" s="297">
        <v>295.04000000000002</v>
      </c>
    </row>
    <row r="4081" spans="1:5" ht="14.25">
      <c r="A4081">
        <v>37446</v>
      </c>
      <c r="B4081" t="s">
        <v>16789</v>
      </c>
      <c r="C4081" t="s">
        <v>2017</v>
      </c>
      <c r="D4081" t="s">
        <v>2020</v>
      </c>
      <c r="E4081" s="297">
        <v>321.64</v>
      </c>
    </row>
    <row r="4082" spans="1:5" ht="14.25">
      <c r="A4082">
        <v>37447</v>
      </c>
      <c r="B4082" t="s">
        <v>16790</v>
      </c>
      <c r="C4082" t="s">
        <v>2017</v>
      </c>
      <c r="D4082" t="s">
        <v>2020</v>
      </c>
      <c r="E4082" s="297">
        <v>326.68</v>
      </c>
    </row>
    <row r="4083" spans="1:5" ht="14.25">
      <c r="A4083">
        <v>37448</v>
      </c>
      <c r="B4083" t="s">
        <v>16791</v>
      </c>
      <c r="C4083" t="s">
        <v>2017</v>
      </c>
      <c r="D4083" t="s">
        <v>2020</v>
      </c>
      <c r="E4083" s="297">
        <v>448.09</v>
      </c>
    </row>
    <row r="4084" spans="1:5" ht="14.25">
      <c r="A4084">
        <v>37440</v>
      </c>
      <c r="B4084" t="s">
        <v>16792</v>
      </c>
      <c r="C4084" t="s">
        <v>2017</v>
      </c>
      <c r="D4084" t="s">
        <v>2020</v>
      </c>
      <c r="E4084" s="297">
        <v>151.91999999999999</v>
      </c>
    </row>
    <row r="4085" spans="1:5" ht="14.25">
      <c r="A4085">
        <v>37441</v>
      </c>
      <c r="B4085" t="s">
        <v>16793</v>
      </c>
      <c r="C4085" t="s">
        <v>2017</v>
      </c>
      <c r="D4085" t="s">
        <v>2020</v>
      </c>
      <c r="E4085" s="297">
        <v>151.91999999999999</v>
      </c>
    </row>
    <row r="4086" spans="1:5" ht="14.25">
      <c r="A4086">
        <v>37442</v>
      </c>
      <c r="B4086" t="s">
        <v>16794</v>
      </c>
      <c r="C4086" t="s">
        <v>2017</v>
      </c>
      <c r="D4086" t="s">
        <v>2020</v>
      </c>
      <c r="E4086" s="297">
        <v>182.98</v>
      </c>
    </row>
    <row r="4087" spans="1:5" ht="14.25">
      <c r="A4087">
        <v>38017</v>
      </c>
      <c r="B4087" t="s">
        <v>16795</v>
      </c>
      <c r="C4087" t="s">
        <v>2017</v>
      </c>
      <c r="D4087" t="s">
        <v>2018</v>
      </c>
      <c r="E4087" s="297">
        <v>11.57</v>
      </c>
    </row>
    <row r="4088" spans="1:5" ht="14.25">
      <c r="A4088">
        <v>38018</v>
      </c>
      <c r="B4088" t="s">
        <v>16796</v>
      </c>
      <c r="C4088" t="s">
        <v>2017</v>
      </c>
      <c r="D4088" t="s">
        <v>2018</v>
      </c>
      <c r="E4088" s="297">
        <v>13</v>
      </c>
    </row>
    <row r="4089" spans="1:5" ht="14.25">
      <c r="A4089">
        <v>39895</v>
      </c>
      <c r="B4089" t="s">
        <v>16797</v>
      </c>
      <c r="C4089" t="s">
        <v>2017</v>
      </c>
      <c r="D4089" t="s">
        <v>2020</v>
      </c>
      <c r="E4089" s="297">
        <v>46.69</v>
      </c>
    </row>
    <row r="4090" spans="1:5" ht="14.25">
      <c r="A4090">
        <v>39896</v>
      </c>
      <c r="B4090" t="s">
        <v>16798</v>
      </c>
      <c r="C4090" t="s">
        <v>2017</v>
      </c>
      <c r="D4090" t="s">
        <v>2020</v>
      </c>
      <c r="E4090" s="297">
        <v>68.430000000000007</v>
      </c>
    </row>
    <row r="4091" spans="1:5" ht="14.25">
      <c r="A4091">
        <v>38873</v>
      </c>
      <c r="B4091" t="s">
        <v>20088</v>
      </c>
      <c r="C4091" t="s">
        <v>2017</v>
      </c>
      <c r="D4091" t="s">
        <v>2020</v>
      </c>
      <c r="E4091" s="297">
        <v>14.35</v>
      </c>
    </row>
    <row r="4092" spans="1:5" ht="14.25">
      <c r="A4092">
        <v>38874</v>
      </c>
      <c r="B4092" t="s">
        <v>20089</v>
      </c>
      <c r="C4092" t="s">
        <v>2017</v>
      </c>
      <c r="D4092" t="s">
        <v>2020</v>
      </c>
      <c r="E4092" s="297">
        <v>18.170000000000002</v>
      </c>
    </row>
    <row r="4093" spans="1:5" ht="14.25">
      <c r="A4093">
        <v>38875</v>
      </c>
      <c r="B4093" t="s">
        <v>20090</v>
      </c>
      <c r="C4093" t="s">
        <v>2017</v>
      </c>
      <c r="D4093" t="s">
        <v>2020</v>
      </c>
      <c r="E4093" s="297">
        <v>28.8</v>
      </c>
    </row>
    <row r="4094" spans="1:5" ht="14.25">
      <c r="A4094">
        <v>38876</v>
      </c>
      <c r="B4094" t="s">
        <v>20091</v>
      </c>
      <c r="C4094" t="s">
        <v>2017</v>
      </c>
      <c r="D4094" t="s">
        <v>2020</v>
      </c>
      <c r="E4094" s="297">
        <v>38.700000000000003</v>
      </c>
    </row>
    <row r="4095" spans="1:5" ht="14.25">
      <c r="A4095">
        <v>39000</v>
      </c>
      <c r="B4095" t="s">
        <v>16799</v>
      </c>
      <c r="C4095" t="s">
        <v>2017</v>
      </c>
      <c r="D4095" t="s">
        <v>2020</v>
      </c>
      <c r="E4095" s="297">
        <v>29.79</v>
      </c>
    </row>
    <row r="4096" spans="1:5" ht="14.25">
      <c r="A4096">
        <v>38674</v>
      </c>
      <c r="B4096" t="s">
        <v>16800</v>
      </c>
      <c r="C4096" t="s">
        <v>2017</v>
      </c>
      <c r="D4096" t="s">
        <v>2018</v>
      </c>
      <c r="E4096" s="297">
        <v>38.92</v>
      </c>
    </row>
    <row r="4097" spans="1:5" ht="14.25">
      <c r="A4097">
        <v>38019</v>
      </c>
      <c r="B4097" t="s">
        <v>16801</v>
      </c>
      <c r="C4097" t="s">
        <v>2017</v>
      </c>
      <c r="D4097" t="s">
        <v>2018</v>
      </c>
      <c r="E4097" s="297">
        <v>8.23</v>
      </c>
    </row>
    <row r="4098" spans="1:5" ht="14.25">
      <c r="A4098">
        <v>38020</v>
      </c>
      <c r="B4098" t="s">
        <v>16802</v>
      </c>
      <c r="C4098" t="s">
        <v>2017</v>
      </c>
      <c r="D4098" t="s">
        <v>2018</v>
      </c>
      <c r="E4098" s="297">
        <v>10.14</v>
      </c>
    </row>
    <row r="4099" spans="1:5" ht="14.25">
      <c r="A4099">
        <v>38454</v>
      </c>
      <c r="B4099" t="s">
        <v>16803</v>
      </c>
      <c r="C4099" t="s">
        <v>2017</v>
      </c>
      <c r="D4099" t="s">
        <v>2020</v>
      </c>
      <c r="E4099" s="297">
        <v>11.17</v>
      </c>
    </row>
    <row r="4100" spans="1:5" ht="14.25">
      <c r="A4100">
        <v>38455</v>
      </c>
      <c r="B4100" t="s">
        <v>16804</v>
      </c>
      <c r="C4100" t="s">
        <v>2017</v>
      </c>
      <c r="D4100" t="s">
        <v>2020</v>
      </c>
      <c r="E4100" s="297">
        <v>14.95</v>
      </c>
    </row>
    <row r="4101" spans="1:5" ht="14.25">
      <c r="A4101">
        <v>38462</v>
      </c>
      <c r="B4101" t="s">
        <v>16805</v>
      </c>
      <c r="C4101" t="s">
        <v>2017</v>
      </c>
      <c r="D4101" t="s">
        <v>2020</v>
      </c>
      <c r="E4101" s="297">
        <v>241.08</v>
      </c>
    </row>
    <row r="4102" spans="1:5" ht="14.25">
      <c r="A4102">
        <v>36362</v>
      </c>
      <c r="B4102" t="s">
        <v>16806</v>
      </c>
      <c r="C4102" t="s">
        <v>2017</v>
      </c>
      <c r="D4102" t="s">
        <v>2020</v>
      </c>
      <c r="E4102" s="297">
        <v>3.33</v>
      </c>
    </row>
    <row r="4103" spans="1:5" ht="14.25">
      <c r="A4103">
        <v>36298</v>
      </c>
      <c r="B4103" t="s">
        <v>16807</v>
      </c>
      <c r="C4103" t="s">
        <v>2017</v>
      </c>
      <c r="D4103" t="s">
        <v>2020</v>
      </c>
      <c r="E4103" s="297">
        <v>2.86</v>
      </c>
    </row>
    <row r="4104" spans="1:5" ht="14.25">
      <c r="A4104">
        <v>38456</v>
      </c>
      <c r="B4104" t="s">
        <v>16808</v>
      </c>
      <c r="C4104" t="s">
        <v>2017</v>
      </c>
      <c r="D4104" t="s">
        <v>2020</v>
      </c>
      <c r="E4104" s="297">
        <v>7.13</v>
      </c>
    </row>
    <row r="4105" spans="1:5" ht="14.25">
      <c r="A4105">
        <v>38457</v>
      </c>
      <c r="B4105" t="s">
        <v>16809</v>
      </c>
      <c r="C4105" t="s">
        <v>2017</v>
      </c>
      <c r="D4105" t="s">
        <v>2020</v>
      </c>
      <c r="E4105" s="297">
        <v>12.99</v>
      </c>
    </row>
    <row r="4106" spans="1:5" ht="14.25">
      <c r="A4106">
        <v>38458</v>
      </c>
      <c r="B4106" t="s">
        <v>16810</v>
      </c>
      <c r="C4106" t="s">
        <v>2017</v>
      </c>
      <c r="D4106" t="s">
        <v>2020</v>
      </c>
      <c r="E4106" s="297">
        <v>25.02</v>
      </c>
    </row>
    <row r="4107" spans="1:5" ht="14.25">
      <c r="A4107">
        <v>38459</v>
      </c>
      <c r="B4107" t="s">
        <v>16811</v>
      </c>
      <c r="C4107" t="s">
        <v>2017</v>
      </c>
      <c r="D4107" t="s">
        <v>2020</v>
      </c>
      <c r="E4107" s="297">
        <v>39.340000000000003</v>
      </c>
    </row>
    <row r="4108" spans="1:5" ht="14.25">
      <c r="A4108">
        <v>38460</v>
      </c>
      <c r="B4108" t="s">
        <v>16812</v>
      </c>
      <c r="C4108" t="s">
        <v>2017</v>
      </c>
      <c r="D4108" t="s">
        <v>2020</v>
      </c>
      <c r="E4108" s="297">
        <v>84.39</v>
      </c>
    </row>
    <row r="4109" spans="1:5" ht="14.25">
      <c r="A4109">
        <v>38461</v>
      </c>
      <c r="B4109" t="s">
        <v>16813</v>
      </c>
      <c r="C4109" t="s">
        <v>2017</v>
      </c>
      <c r="D4109" t="s">
        <v>2020</v>
      </c>
      <c r="E4109" s="297">
        <v>113.25</v>
      </c>
    </row>
    <row r="4110" spans="1:5" ht="14.25">
      <c r="A4110">
        <v>7094</v>
      </c>
      <c r="B4110" t="s">
        <v>16814</v>
      </c>
      <c r="C4110" t="s">
        <v>2017</v>
      </c>
      <c r="D4110" t="s">
        <v>2018</v>
      </c>
      <c r="E4110" s="297">
        <v>18.010000000000002</v>
      </c>
    </row>
    <row r="4111" spans="1:5" ht="14.25">
      <c r="A4111">
        <v>7116</v>
      </c>
      <c r="B4111" t="s">
        <v>16815</v>
      </c>
      <c r="C4111" t="s">
        <v>2017</v>
      </c>
      <c r="D4111" t="s">
        <v>2018</v>
      </c>
      <c r="E4111" s="297">
        <v>5.49</v>
      </c>
    </row>
    <row r="4112" spans="1:5" ht="14.25">
      <c r="A4112">
        <v>7118</v>
      </c>
      <c r="B4112" t="s">
        <v>16816</v>
      </c>
      <c r="C4112" t="s">
        <v>2017</v>
      </c>
      <c r="D4112" t="s">
        <v>2018</v>
      </c>
      <c r="E4112" s="297">
        <v>37.04</v>
      </c>
    </row>
    <row r="4113" spans="1:5" ht="14.25">
      <c r="A4113">
        <v>7098</v>
      </c>
      <c r="B4113" t="s">
        <v>16817</v>
      </c>
      <c r="C4113" t="s">
        <v>2017</v>
      </c>
      <c r="D4113" t="s">
        <v>2018</v>
      </c>
      <c r="E4113" s="297">
        <v>5.51</v>
      </c>
    </row>
    <row r="4114" spans="1:5" ht="14.25">
      <c r="A4114">
        <v>7110</v>
      </c>
      <c r="B4114" t="s">
        <v>16818</v>
      </c>
      <c r="C4114" t="s">
        <v>2017</v>
      </c>
      <c r="D4114" t="s">
        <v>2018</v>
      </c>
      <c r="E4114" s="297">
        <v>70.42</v>
      </c>
    </row>
    <row r="4115" spans="1:5" ht="14.25">
      <c r="A4115">
        <v>7123</v>
      </c>
      <c r="B4115" t="s">
        <v>16819</v>
      </c>
      <c r="C4115" t="s">
        <v>2017</v>
      </c>
      <c r="D4115" t="s">
        <v>2018</v>
      </c>
      <c r="E4115" s="297">
        <v>6.66</v>
      </c>
    </row>
    <row r="4116" spans="1:5" ht="14.25">
      <c r="A4116">
        <v>7121</v>
      </c>
      <c r="B4116" t="s">
        <v>16820</v>
      </c>
      <c r="C4116" t="s">
        <v>2017</v>
      </c>
      <c r="D4116" t="s">
        <v>2018</v>
      </c>
      <c r="E4116" s="297">
        <v>13.17</v>
      </c>
    </row>
    <row r="4117" spans="1:5" ht="14.25">
      <c r="A4117">
        <v>7137</v>
      </c>
      <c r="B4117" t="s">
        <v>16821</v>
      </c>
      <c r="C4117" t="s">
        <v>2017</v>
      </c>
      <c r="D4117" t="s">
        <v>2018</v>
      </c>
      <c r="E4117" s="297">
        <v>14.38</v>
      </c>
    </row>
    <row r="4118" spans="1:5" ht="14.25">
      <c r="A4118">
        <v>7122</v>
      </c>
      <c r="B4118" t="s">
        <v>16822</v>
      </c>
      <c r="C4118" t="s">
        <v>2017</v>
      </c>
      <c r="D4118" t="s">
        <v>2018</v>
      </c>
      <c r="E4118" s="297">
        <v>15.83</v>
      </c>
    </row>
    <row r="4119" spans="1:5" ht="14.25">
      <c r="A4119">
        <v>7114</v>
      </c>
      <c r="B4119" t="s">
        <v>16823</v>
      </c>
      <c r="C4119" t="s">
        <v>2017</v>
      </c>
      <c r="D4119" t="s">
        <v>2018</v>
      </c>
      <c r="E4119" s="297">
        <v>18.420000000000002</v>
      </c>
    </row>
    <row r="4120" spans="1:5" ht="14.25">
      <c r="A4120">
        <v>7109</v>
      </c>
      <c r="B4120" t="s">
        <v>16824</v>
      </c>
      <c r="C4120" t="s">
        <v>2017</v>
      </c>
      <c r="D4120" t="s">
        <v>2018</v>
      </c>
      <c r="E4120" s="297">
        <v>3.65</v>
      </c>
    </row>
    <row r="4121" spans="1:5" ht="14.25">
      <c r="A4121">
        <v>7135</v>
      </c>
      <c r="B4121" t="s">
        <v>16825</v>
      </c>
      <c r="C4121" t="s">
        <v>2017</v>
      </c>
      <c r="D4121" t="s">
        <v>2018</v>
      </c>
      <c r="E4121" s="297">
        <v>7.48</v>
      </c>
    </row>
    <row r="4122" spans="1:5" ht="14.25">
      <c r="A4122">
        <v>37947</v>
      </c>
      <c r="B4122" t="s">
        <v>16826</v>
      </c>
      <c r="C4122" t="s">
        <v>2017</v>
      </c>
      <c r="D4122" t="s">
        <v>2018</v>
      </c>
      <c r="E4122" s="297">
        <v>6.08</v>
      </c>
    </row>
    <row r="4123" spans="1:5" ht="14.25">
      <c r="A4123">
        <v>7103</v>
      </c>
      <c r="B4123" t="s">
        <v>16827</v>
      </c>
      <c r="C4123" t="s">
        <v>2017</v>
      </c>
      <c r="D4123" t="s">
        <v>2018</v>
      </c>
      <c r="E4123" s="297">
        <v>19.8</v>
      </c>
    </row>
    <row r="4124" spans="1:5" ht="14.25">
      <c r="A4124">
        <v>40419</v>
      </c>
      <c r="B4124" t="s">
        <v>16828</v>
      </c>
      <c r="C4124" t="s">
        <v>2017</v>
      </c>
      <c r="D4124" t="s">
        <v>2020</v>
      </c>
      <c r="E4124" s="297">
        <v>36.950000000000003</v>
      </c>
    </row>
    <row r="4125" spans="1:5" ht="14.25">
      <c r="A4125">
        <v>40420</v>
      </c>
      <c r="B4125" t="s">
        <v>16829</v>
      </c>
      <c r="C4125" t="s">
        <v>2017</v>
      </c>
      <c r="D4125" t="s">
        <v>2020</v>
      </c>
      <c r="E4125" s="297">
        <v>53.91</v>
      </c>
    </row>
    <row r="4126" spans="1:5" ht="14.25">
      <c r="A4126">
        <v>40421</v>
      </c>
      <c r="B4126" t="s">
        <v>16830</v>
      </c>
      <c r="C4126" t="s">
        <v>2017</v>
      </c>
      <c r="D4126" t="s">
        <v>2020</v>
      </c>
      <c r="E4126" s="297">
        <v>57.39</v>
      </c>
    </row>
    <row r="4127" spans="1:5" ht="14.25">
      <c r="A4127">
        <v>38905</v>
      </c>
      <c r="B4127" t="s">
        <v>20092</v>
      </c>
      <c r="C4127" t="s">
        <v>2017</v>
      </c>
      <c r="D4127" t="s">
        <v>2020</v>
      </c>
      <c r="E4127" s="297">
        <v>18.57</v>
      </c>
    </row>
    <row r="4128" spans="1:5" ht="14.25">
      <c r="A4128">
        <v>38907</v>
      </c>
      <c r="B4128" t="s">
        <v>20093</v>
      </c>
      <c r="C4128" t="s">
        <v>2017</v>
      </c>
      <c r="D4128" t="s">
        <v>2020</v>
      </c>
      <c r="E4128" s="297">
        <v>17.899999999999999</v>
      </c>
    </row>
    <row r="4129" spans="1:5" ht="14.25">
      <c r="A4129">
        <v>38910</v>
      </c>
      <c r="B4129" t="s">
        <v>20094</v>
      </c>
      <c r="C4129" t="s">
        <v>2017</v>
      </c>
      <c r="D4129" t="s">
        <v>2020</v>
      </c>
      <c r="E4129" s="297">
        <v>20.94</v>
      </c>
    </row>
    <row r="4130" spans="1:5" ht="14.25">
      <c r="A4130">
        <v>11655</v>
      </c>
      <c r="B4130" t="s">
        <v>16831</v>
      </c>
      <c r="C4130" t="s">
        <v>2017</v>
      </c>
      <c r="D4130" t="s">
        <v>2018</v>
      </c>
      <c r="E4130" s="297">
        <v>25.37</v>
      </c>
    </row>
    <row r="4131" spans="1:5" ht="14.25">
      <c r="A4131">
        <v>11656</v>
      </c>
      <c r="B4131" t="s">
        <v>16832</v>
      </c>
      <c r="C4131" t="s">
        <v>2017</v>
      </c>
      <c r="D4131" t="s">
        <v>2018</v>
      </c>
      <c r="E4131" s="297">
        <v>29.13</v>
      </c>
    </row>
    <row r="4132" spans="1:5" ht="14.25">
      <c r="A4132">
        <v>7091</v>
      </c>
      <c r="B4132" t="s">
        <v>16833</v>
      </c>
      <c r="C4132" t="s">
        <v>2017</v>
      </c>
      <c r="D4132" t="s">
        <v>2018</v>
      </c>
      <c r="E4132" s="297">
        <v>23.86</v>
      </c>
    </row>
    <row r="4133" spans="1:5" ht="14.25">
      <c r="A4133">
        <v>37948</v>
      </c>
      <c r="B4133" t="s">
        <v>16834</v>
      </c>
      <c r="C4133" t="s">
        <v>2017</v>
      </c>
      <c r="D4133" t="s">
        <v>2018</v>
      </c>
      <c r="E4133" s="297">
        <v>5.53</v>
      </c>
    </row>
    <row r="4134" spans="1:5" ht="14.25">
      <c r="A4134">
        <v>7097</v>
      </c>
      <c r="B4134" t="s">
        <v>16835</v>
      </c>
      <c r="C4134" t="s">
        <v>2017</v>
      </c>
      <c r="D4134" t="s">
        <v>2018</v>
      </c>
      <c r="E4134" s="297">
        <v>11.21</v>
      </c>
    </row>
    <row r="4135" spans="1:5" ht="14.25">
      <c r="A4135">
        <v>11658</v>
      </c>
      <c r="B4135" t="s">
        <v>16836</v>
      </c>
      <c r="C4135" t="s">
        <v>2017</v>
      </c>
      <c r="D4135" t="s">
        <v>2018</v>
      </c>
      <c r="E4135" s="297">
        <v>24.77</v>
      </c>
    </row>
    <row r="4136" spans="1:5" ht="14.25">
      <c r="A4136">
        <v>7146</v>
      </c>
      <c r="B4136" t="s">
        <v>16837</v>
      </c>
      <c r="C4136" t="s">
        <v>2017</v>
      </c>
      <c r="D4136" t="s">
        <v>2018</v>
      </c>
      <c r="E4136" s="297">
        <v>241.03</v>
      </c>
    </row>
    <row r="4137" spans="1:5" ht="14.25">
      <c r="A4137">
        <v>7138</v>
      </c>
      <c r="B4137" t="s">
        <v>16838</v>
      </c>
      <c r="C4137" t="s">
        <v>2017</v>
      </c>
      <c r="D4137" t="s">
        <v>2018</v>
      </c>
      <c r="E4137" s="297">
        <v>1.53</v>
      </c>
    </row>
    <row r="4138" spans="1:5" ht="14.25">
      <c r="A4138">
        <v>7139</v>
      </c>
      <c r="B4138" t="s">
        <v>16839</v>
      </c>
      <c r="C4138" t="s">
        <v>2017</v>
      </c>
      <c r="D4138" t="s">
        <v>2018</v>
      </c>
      <c r="E4138" s="297">
        <v>1.73</v>
      </c>
    </row>
    <row r="4139" spans="1:5" ht="14.25">
      <c r="A4139">
        <v>7140</v>
      </c>
      <c r="B4139" t="s">
        <v>16840</v>
      </c>
      <c r="C4139" t="s">
        <v>2017</v>
      </c>
      <c r="D4139" t="s">
        <v>2018</v>
      </c>
      <c r="E4139" s="297">
        <v>5.42</v>
      </c>
    </row>
    <row r="4140" spans="1:5" ht="14.25">
      <c r="A4140">
        <v>7141</v>
      </c>
      <c r="B4140" t="s">
        <v>16841</v>
      </c>
      <c r="C4140" t="s">
        <v>2017</v>
      </c>
      <c r="D4140" t="s">
        <v>2018</v>
      </c>
      <c r="E4140" s="297">
        <v>13.26</v>
      </c>
    </row>
    <row r="4141" spans="1:5" ht="14.25">
      <c r="A4141">
        <v>7143</v>
      </c>
      <c r="B4141" t="s">
        <v>16842</v>
      </c>
      <c r="C4141" t="s">
        <v>2017</v>
      </c>
      <c r="D4141" t="s">
        <v>2018</v>
      </c>
      <c r="E4141" s="297">
        <v>44.5</v>
      </c>
    </row>
    <row r="4142" spans="1:5" ht="14.25">
      <c r="A4142">
        <v>7144</v>
      </c>
      <c r="B4142" t="s">
        <v>16843</v>
      </c>
      <c r="C4142" t="s">
        <v>2017</v>
      </c>
      <c r="D4142" t="s">
        <v>2018</v>
      </c>
      <c r="E4142" s="297">
        <v>82.55</v>
      </c>
    </row>
    <row r="4143" spans="1:5" ht="14.25">
      <c r="A4143">
        <v>7145</v>
      </c>
      <c r="B4143" t="s">
        <v>16844</v>
      </c>
      <c r="C4143" t="s">
        <v>2017</v>
      </c>
      <c r="D4143" t="s">
        <v>2018</v>
      </c>
      <c r="E4143" s="297">
        <v>112.25</v>
      </c>
    </row>
    <row r="4144" spans="1:5" ht="14.25">
      <c r="A4144">
        <v>7142</v>
      </c>
      <c r="B4144" t="s">
        <v>16845</v>
      </c>
      <c r="C4144" t="s">
        <v>2017</v>
      </c>
      <c r="D4144" t="s">
        <v>2018</v>
      </c>
      <c r="E4144" s="297">
        <v>13.86</v>
      </c>
    </row>
    <row r="4145" spans="1:5" ht="14.25">
      <c r="A4145">
        <v>3593</v>
      </c>
      <c r="B4145" t="s">
        <v>16846</v>
      </c>
      <c r="C4145" t="s">
        <v>2017</v>
      </c>
      <c r="D4145" t="s">
        <v>2020</v>
      </c>
      <c r="E4145" s="297">
        <v>101.47</v>
      </c>
    </row>
    <row r="4146" spans="1:5" ht="14.25">
      <c r="A4146">
        <v>3588</v>
      </c>
      <c r="B4146" t="s">
        <v>16847</v>
      </c>
      <c r="C4146" t="s">
        <v>2017</v>
      </c>
      <c r="D4146" t="s">
        <v>2020</v>
      </c>
      <c r="E4146" s="297">
        <v>78.209999999999994</v>
      </c>
    </row>
    <row r="4147" spans="1:5" ht="14.25">
      <c r="A4147">
        <v>3585</v>
      </c>
      <c r="B4147" t="s">
        <v>16848</v>
      </c>
      <c r="C4147" t="s">
        <v>2017</v>
      </c>
      <c r="D4147" t="s">
        <v>2020</v>
      </c>
      <c r="E4147" s="297">
        <v>24.16</v>
      </c>
    </row>
    <row r="4148" spans="1:5" ht="14.25">
      <c r="A4148">
        <v>3587</v>
      </c>
      <c r="B4148" t="s">
        <v>16849</v>
      </c>
      <c r="C4148" t="s">
        <v>2017</v>
      </c>
      <c r="D4148" t="s">
        <v>2020</v>
      </c>
      <c r="E4148" s="297">
        <v>48.53</v>
      </c>
    </row>
    <row r="4149" spans="1:5" ht="14.25">
      <c r="A4149">
        <v>3590</v>
      </c>
      <c r="B4149" t="s">
        <v>16850</v>
      </c>
      <c r="C4149" t="s">
        <v>2017</v>
      </c>
      <c r="D4149" t="s">
        <v>2020</v>
      </c>
      <c r="E4149" s="297">
        <v>288.11</v>
      </c>
    </row>
    <row r="4150" spans="1:5" ht="14.25">
      <c r="A4150">
        <v>3589</v>
      </c>
      <c r="B4150" t="s">
        <v>16851</v>
      </c>
      <c r="C4150" t="s">
        <v>2017</v>
      </c>
      <c r="D4150" t="s">
        <v>2020</v>
      </c>
      <c r="E4150" s="297">
        <v>154.63999999999999</v>
      </c>
    </row>
    <row r="4151" spans="1:5" ht="14.25">
      <c r="A4151">
        <v>3586</v>
      </c>
      <c r="B4151" t="s">
        <v>16852</v>
      </c>
      <c r="C4151" t="s">
        <v>2017</v>
      </c>
      <c r="D4151" t="s">
        <v>2020</v>
      </c>
      <c r="E4151" s="297">
        <v>31.64</v>
      </c>
    </row>
    <row r="4152" spans="1:5" ht="14.25">
      <c r="A4152">
        <v>3592</v>
      </c>
      <c r="B4152" t="s">
        <v>16853</v>
      </c>
      <c r="C4152" t="s">
        <v>2017</v>
      </c>
      <c r="D4152" t="s">
        <v>2020</v>
      </c>
      <c r="E4152" s="297">
        <v>455.41</v>
      </c>
    </row>
    <row r="4153" spans="1:5" ht="14.25">
      <c r="A4153">
        <v>3591</v>
      </c>
      <c r="B4153" t="s">
        <v>16854</v>
      </c>
      <c r="C4153" t="s">
        <v>2017</v>
      </c>
      <c r="D4153" t="s">
        <v>2020</v>
      </c>
      <c r="E4153" s="297">
        <v>730.05</v>
      </c>
    </row>
    <row r="4154" spans="1:5" ht="14.25">
      <c r="A4154">
        <v>40396</v>
      </c>
      <c r="B4154" t="s">
        <v>16855</v>
      </c>
      <c r="C4154" t="s">
        <v>2017</v>
      </c>
      <c r="D4154" t="s">
        <v>2018</v>
      </c>
      <c r="E4154" s="297">
        <v>167.13</v>
      </c>
    </row>
    <row r="4155" spans="1:5" ht="14.25">
      <c r="A4155">
        <v>40395</v>
      </c>
      <c r="B4155" t="s">
        <v>16856</v>
      </c>
      <c r="C4155" t="s">
        <v>2017</v>
      </c>
      <c r="D4155" t="s">
        <v>2018</v>
      </c>
      <c r="E4155" s="297">
        <v>128.26</v>
      </c>
    </row>
    <row r="4156" spans="1:5" ht="14.25">
      <c r="A4156">
        <v>40392</v>
      </c>
      <c r="B4156" t="s">
        <v>16857</v>
      </c>
      <c r="C4156" t="s">
        <v>2017</v>
      </c>
      <c r="D4156" t="s">
        <v>2018</v>
      </c>
      <c r="E4156" s="297">
        <v>41.27</v>
      </c>
    </row>
    <row r="4157" spans="1:5" ht="14.25">
      <c r="A4157">
        <v>40394</v>
      </c>
      <c r="B4157" t="s">
        <v>16858</v>
      </c>
      <c r="C4157" t="s">
        <v>2017</v>
      </c>
      <c r="D4157" t="s">
        <v>2018</v>
      </c>
      <c r="E4157" s="297">
        <v>83.51</v>
      </c>
    </row>
    <row r="4158" spans="1:5" ht="14.25">
      <c r="A4158">
        <v>40398</v>
      </c>
      <c r="B4158" t="s">
        <v>16859</v>
      </c>
      <c r="C4158" t="s">
        <v>2017</v>
      </c>
      <c r="D4158" t="s">
        <v>2018</v>
      </c>
      <c r="E4158" s="297">
        <v>536.19000000000005</v>
      </c>
    </row>
    <row r="4159" spans="1:5" ht="14.25">
      <c r="A4159">
        <v>40397</v>
      </c>
      <c r="B4159" t="s">
        <v>16860</v>
      </c>
      <c r="C4159" t="s">
        <v>2017</v>
      </c>
      <c r="D4159" t="s">
        <v>2018</v>
      </c>
      <c r="E4159" s="297">
        <v>274.58999999999997</v>
      </c>
    </row>
    <row r="4160" spans="1:5" ht="14.25">
      <c r="A4160">
        <v>40393</v>
      </c>
      <c r="B4160" t="s">
        <v>16861</v>
      </c>
      <c r="C4160" t="s">
        <v>2017</v>
      </c>
      <c r="D4160" t="s">
        <v>2018</v>
      </c>
      <c r="E4160" s="297">
        <v>53.16</v>
      </c>
    </row>
    <row r="4161" spans="1:5" ht="14.25">
      <c r="A4161">
        <v>40399</v>
      </c>
      <c r="B4161" t="s">
        <v>16862</v>
      </c>
      <c r="C4161" t="s">
        <v>2017</v>
      </c>
      <c r="D4161" t="s">
        <v>2018</v>
      </c>
      <c r="E4161" s="297">
        <v>877.19</v>
      </c>
    </row>
    <row r="4162" spans="1:5" ht="14.25">
      <c r="A4162">
        <v>39322</v>
      </c>
      <c r="B4162" t="s">
        <v>20095</v>
      </c>
      <c r="C4162" t="s">
        <v>2017</v>
      </c>
      <c r="D4162" t="s">
        <v>2020</v>
      </c>
      <c r="E4162" s="297">
        <v>8.83</v>
      </c>
    </row>
    <row r="4163" spans="1:5" ht="14.25">
      <c r="A4163">
        <v>39289</v>
      </c>
      <c r="B4163" t="s">
        <v>20096</v>
      </c>
      <c r="C4163" t="s">
        <v>2017</v>
      </c>
      <c r="D4163" t="s">
        <v>2020</v>
      </c>
      <c r="E4163" s="297">
        <v>16.46</v>
      </c>
    </row>
    <row r="4164" spans="1:5" ht="14.25">
      <c r="A4164">
        <v>39290</v>
      </c>
      <c r="B4164" t="s">
        <v>20097</v>
      </c>
      <c r="C4164" t="s">
        <v>2017</v>
      </c>
      <c r="D4164" t="s">
        <v>2020</v>
      </c>
      <c r="E4164" s="297">
        <v>27.8</v>
      </c>
    </row>
    <row r="4165" spans="1:5" ht="14.25">
      <c r="A4165">
        <v>39291</v>
      </c>
      <c r="B4165" t="s">
        <v>20098</v>
      </c>
      <c r="C4165" t="s">
        <v>2017</v>
      </c>
      <c r="D4165" t="s">
        <v>2020</v>
      </c>
      <c r="E4165" s="297">
        <v>30.74</v>
      </c>
    </row>
    <row r="4166" spans="1:5" ht="14.25">
      <c r="A4166">
        <v>41892</v>
      </c>
      <c r="B4166" t="s">
        <v>16863</v>
      </c>
      <c r="C4166" t="s">
        <v>2017</v>
      </c>
      <c r="D4166" t="s">
        <v>2020</v>
      </c>
      <c r="E4166" s="297">
        <v>94.79</v>
      </c>
    </row>
    <row r="4167" spans="1:5" ht="14.25">
      <c r="A4167">
        <v>7048</v>
      </c>
      <c r="B4167" t="s">
        <v>16864</v>
      </c>
      <c r="C4167" t="s">
        <v>2017</v>
      </c>
      <c r="D4167" t="s">
        <v>2020</v>
      </c>
      <c r="E4167" s="297">
        <v>20.46</v>
      </c>
    </row>
    <row r="4168" spans="1:5" ht="14.25">
      <c r="A4168">
        <v>7088</v>
      </c>
      <c r="B4168" t="s">
        <v>16865</v>
      </c>
      <c r="C4168" t="s">
        <v>2017</v>
      </c>
      <c r="D4168" t="s">
        <v>2020</v>
      </c>
      <c r="E4168" s="297">
        <v>44.74</v>
      </c>
    </row>
    <row r="4169" spans="1:5" ht="14.25">
      <c r="A4169">
        <v>20179</v>
      </c>
      <c r="B4169" t="s">
        <v>16866</v>
      </c>
      <c r="C4169" t="s">
        <v>2017</v>
      </c>
      <c r="D4169" t="s">
        <v>2018</v>
      </c>
      <c r="E4169" s="297">
        <v>65.290000000000006</v>
      </c>
    </row>
    <row r="4170" spans="1:5" ht="14.25">
      <c r="A4170">
        <v>20178</v>
      </c>
      <c r="B4170" t="s">
        <v>16867</v>
      </c>
      <c r="C4170" t="s">
        <v>2017</v>
      </c>
      <c r="D4170" t="s">
        <v>2018</v>
      </c>
      <c r="E4170" s="297">
        <v>78.260000000000005</v>
      </c>
    </row>
    <row r="4171" spans="1:5" ht="14.25">
      <c r="A4171">
        <v>20180</v>
      </c>
      <c r="B4171" t="s">
        <v>16868</v>
      </c>
      <c r="C4171" t="s">
        <v>2017</v>
      </c>
      <c r="D4171" t="s">
        <v>2018</v>
      </c>
      <c r="E4171" s="297">
        <v>129.16</v>
      </c>
    </row>
    <row r="4172" spans="1:5" ht="14.25">
      <c r="A4172">
        <v>20181</v>
      </c>
      <c r="B4172" t="s">
        <v>16869</v>
      </c>
      <c r="C4172" t="s">
        <v>2017</v>
      </c>
      <c r="D4172" t="s">
        <v>2018</v>
      </c>
      <c r="E4172" s="297">
        <v>172.94</v>
      </c>
    </row>
    <row r="4173" spans="1:5" ht="14.25">
      <c r="A4173">
        <v>20177</v>
      </c>
      <c r="B4173" t="s">
        <v>16870</v>
      </c>
      <c r="C4173" t="s">
        <v>2017</v>
      </c>
      <c r="D4173" t="s">
        <v>2018</v>
      </c>
      <c r="E4173" s="297">
        <v>42.78</v>
      </c>
    </row>
    <row r="4174" spans="1:5" ht="14.25">
      <c r="A4174">
        <v>7070</v>
      </c>
      <c r="B4174" t="s">
        <v>16871</v>
      </c>
      <c r="C4174" t="s">
        <v>2017</v>
      </c>
      <c r="D4174" t="s">
        <v>2018</v>
      </c>
      <c r="E4174" s="297">
        <v>306.95999999999998</v>
      </c>
    </row>
    <row r="4175" spans="1:5" ht="14.25">
      <c r="A4175">
        <v>40945</v>
      </c>
      <c r="B4175" t="s">
        <v>16872</v>
      </c>
      <c r="C4175" t="s">
        <v>2021</v>
      </c>
      <c r="D4175" t="s">
        <v>2018</v>
      </c>
      <c r="E4175" s="297">
        <v>22.73</v>
      </c>
    </row>
    <row r="4176" spans="1:5" ht="14.25">
      <c r="A4176">
        <v>40946</v>
      </c>
      <c r="B4176" t="s">
        <v>16873</v>
      </c>
      <c r="C4176" t="s">
        <v>2027</v>
      </c>
      <c r="D4176" t="s">
        <v>2018</v>
      </c>
      <c r="E4176" s="371">
        <v>3992.89</v>
      </c>
    </row>
    <row r="4177" spans="1:5" ht="14.25">
      <c r="A4177">
        <v>7153</v>
      </c>
      <c r="B4177" t="s">
        <v>16874</v>
      </c>
      <c r="C4177" t="s">
        <v>2021</v>
      </c>
      <c r="D4177" t="s">
        <v>2018</v>
      </c>
      <c r="E4177" s="297">
        <v>54.79</v>
      </c>
    </row>
    <row r="4178" spans="1:5" ht="14.25">
      <c r="A4178">
        <v>41089</v>
      </c>
      <c r="B4178" t="s">
        <v>16875</v>
      </c>
      <c r="C4178" t="s">
        <v>2027</v>
      </c>
      <c r="D4178" t="s">
        <v>2018</v>
      </c>
      <c r="E4178" s="371">
        <v>9618.76</v>
      </c>
    </row>
    <row r="4179" spans="1:5" ht="14.25">
      <c r="A4179">
        <v>40943</v>
      </c>
      <c r="B4179" t="s">
        <v>16876</v>
      </c>
      <c r="C4179" t="s">
        <v>2021</v>
      </c>
      <c r="D4179" t="s">
        <v>2018</v>
      </c>
      <c r="E4179" s="297">
        <v>38.89</v>
      </c>
    </row>
    <row r="4180" spans="1:5" ht="14.25">
      <c r="A4180">
        <v>40944</v>
      </c>
      <c r="B4180" t="s">
        <v>16877</v>
      </c>
      <c r="C4180" t="s">
        <v>2027</v>
      </c>
      <c r="D4180" t="s">
        <v>2018</v>
      </c>
      <c r="E4180" s="371">
        <v>6828.74</v>
      </c>
    </row>
    <row r="4181" spans="1:5" ht="14.25">
      <c r="A4181">
        <v>6175</v>
      </c>
      <c r="B4181" t="s">
        <v>20099</v>
      </c>
      <c r="C4181" t="s">
        <v>2021</v>
      </c>
      <c r="D4181" t="s">
        <v>2018</v>
      </c>
      <c r="E4181" s="297">
        <v>45.6</v>
      </c>
    </row>
    <row r="4182" spans="1:5" ht="14.25">
      <c r="A4182">
        <v>41092</v>
      </c>
      <c r="B4182" t="s">
        <v>16878</v>
      </c>
      <c r="C4182" t="s">
        <v>2027</v>
      </c>
      <c r="D4182" t="s">
        <v>2018</v>
      </c>
      <c r="E4182" s="371">
        <v>8004.43</v>
      </c>
    </row>
    <row r="4183" spans="1:5" ht="14.25">
      <c r="A4183">
        <v>37712</v>
      </c>
      <c r="B4183" t="s">
        <v>16879</v>
      </c>
      <c r="C4183" t="s">
        <v>2019</v>
      </c>
      <c r="D4183" t="s">
        <v>2018</v>
      </c>
      <c r="E4183" s="297">
        <v>81.75</v>
      </c>
    </row>
    <row r="4184" spans="1:5" ht="14.25">
      <c r="A4184">
        <v>34547</v>
      </c>
      <c r="B4184" t="s">
        <v>16880</v>
      </c>
      <c r="C4184" t="s">
        <v>2023</v>
      </c>
      <c r="D4184" t="s">
        <v>2018</v>
      </c>
      <c r="E4184" s="297">
        <v>4.63</v>
      </c>
    </row>
    <row r="4185" spans="1:5" ht="14.25">
      <c r="A4185">
        <v>34548</v>
      </c>
      <c r="B4185" t="s">
        <v>16881</v>
      </c>
      <c r="C4185" t="s">
        <v>2023</v>
      </c>
      <c r="D4185" t="s">
        <v>2018</v>
      </c>
      <c r="E4185" s="297">
        <v>7.6</v>
      </c>
    </row>
    <row r="4186" spans="1:5" ht="14.25">
      <c r="A4186">
        <v>34558</v>
      </c>
      <c r="B4186" t="s">
        <v>16882</v>
      </c>
      <c r="C4186" t="s">
        <v>2023</v>
      </c>
      <c r="D4186" t="s">
        <v>2018</v>
      </c>
      <c r="E4186" s="297">
        <v>3.77</v>
      </c>
    </row>
    <row r="4187" spans="1:5" ht="14.25">
      <c r="A4187">
        <v>34550</v>
      </c>
      <c r="B4187" t="s">
        <v>16883</v>
      </c>
      <c r="C4187" t="s">
        <v>2023</v>
      </c>
      <c r="D4187" t="s">
        <v>2018</v>
      </c>
      <c r="E4187" s="297">
        <v>2</v>
      </c>
    </row>
    <row r="4188" spans="1:5" ht="14.25">
      <c r="A4188">
        <v>34557</v>
      </c>
      <c r="B4188" t="s">
        <v>16884</v>
      </c>
      <c r="C4188" t="s">
        <v>2023</v>
      </c>
      <c r="D4188" t="s">
        <v>2018</v>
      </c>
      <c r="E4188" s="297">
        <v>2.93</v>
      </c>
    </row>
    <row r="4189" spans="1:5" ht="14.25">
      <c r="A4189">
        <v>37411</v>
      </c>
      <c r="B4189" t="s">
        <v>16885</v>
      </c>
      <c r="C4189" t="s">
        <v>2019</v>
      </c>
      <c r="D4189" t="s">
        <v>2018</v>
      </c>
      <c r="E4189" s="297">
        <v>21.45</v>
      </c>
    </row>
    <row r="4190" spans="1:5" ht="14.25">
      <c r="A4190">
        <v>39508</v>
      </c>
      <c r="B4190" t="s">
        <v>16886</v>
      </c>
      <c r="C4190" t="s">
        <v>2019</v>
      </c>
      <c r="D4190" t="s">
        <v>2018</v>
      </c>
      <c r="E4190" s="297">
        <v>12.05</v>
      </c>
    </row>
    <row r="4191" spans="1:5" ht="14.25">
      <c r="A4191">
        <v>39507</v>
      </c>
      <c r="B4191" t="s">
        <v>16887</v>
      </c>
      <c r="C4191" t="s">
        <v>2019</v>
      </c>
      <c r="D4191" t="s">
        <v>2018</v>
      </c>
      <c r="E4191" s="297">
        <v>17.98</v>
      </c>
    </row>
    <row r="4192" spans="1:5" ht="14.25">
      <c r="A4192">
        <v>7155</v>
      </c>
      <c r="B4192" t="s">
        <v>16888</v>
      </c>
      <c r="C4192" t="s">
        <v>2019</v>
      </c>
      <c r="D4192" t="s">
        <v>2018</v>
      </c>
      <c r="E4192" s="297">
        <v>23.08</v>
      </c>
    </row>
    <row r="4193" spans="1:5" ht="14.25">
      <c r="A4193">
        <v>42406</v>
      </c>
      <c r="B4193" t="s">
        <v>16889</v>
      </c>
      <c r="C4193" t="s">
        <v>2019</v>
      </c>
      <c r="D4193" t="s">
        <v>2018</v>
      </c>
      <c r="E4193" s="297">
        <v>26.46</v>
      </c>
    </row>
    <row r="4194" spans="1:5" ht="14.25">
      <c r="A4194">
        <v>7156</v>
      </c>
      <c r="B4194" t="s">
        <v>16890</v>
      </c>
      <c r="C4194" t="s">
        <v>2019</v>
      </c>
      <c r="D4194" t="s">
        <v>2022</v>
      </c>
      <c r="E4194" s="297">
        <v>33.11</v>
      </c>
    </row>
    <row r="4195" spans="1:5" ht="14.25">
      <c r="A4195">
        <v>43127</v>
      </c>
      <c r="B4195" t="s">
        <v>16891</v>
      </c>
      <c r="C4195" t="s">
        <v>2019</v>
      </c>
      <c r="D4195" t="s">
        <v>2018</v>
      </c>
      <c r="E4195" s="297">
        <v>47.38</v>
      </c>
    </row>
    <row r="4196" spans="1:5" ht="14.25">
      <c r="A4196">
        <v>10917</v>
      </c>
      <c r="B4196" t="s">
        <v>16892</v>
      </c>
      <c r="C4196" t="s">
        <v>2019</v>
      </c>
      <c r="D4196" t="s">
        <v>2018</v>
      </c>
      <c r="E4196" s="297">
        <v>10</v>
      </c>
    </row>
    <row r="4197" spans="1:5" ht="14.25">
      <c r="A4197">
        <v>21141</v>
      </c>
      <c r="B4197" t="s">
        <v>16893</v>
      </c>
      <c r="C4197" t="s">
        <v>2019</v>
      </c>
      <c r="D4197" t="s">
        <v>2018</v>
      </c>
      <c r="E4197" s="297">
        <v>15.48</v>
      </c>
    </row>
    <row r="4198" spans="1:5" ht="14.25">
      <c r="A4198">
        <v>39509</v>
      </c>
      <c r="B4198" t="s">
        <v>16894</v>
      </c>
      <c r="C4198" t="s">
        <v>2019</v>
      </c>
      <c r="D4198" t="s">
        <v>2018</v>
      </c>
      <c r="E4198" s="297">
        <v>14.89</v>
      </c>
    </row>
    <row r="4199" spans="1:5" ht="14.25">
      <c r="A4199">
        <v>44529</v>
      </c>
      <c r="B4199" t="s">
        <v>16895</v>
      </c>
      <c r="C4199" t="s">
        <v>2019</v>
      </c>
      <c r="D4199" t="s">
        <v>2020</v>
      </c>
      <c r="E4199" s="297">
        <v>24.02</v>
      </c>
    </row>
    <row r="4200" spans="1:5" ht="14.25">
      <c r="A4200">
        <v>7167</v>
      </c>
      <c r="B4200" t="s">
        <v>16896</v>
      </c>
      <c r="C4200" t="s">
        <v>2019</v>
      </c>
      <c r="D4200" t="s">
        <v>2020</v>
      </c>
      <c r="E4200" s="297">
        <v>27.93</v>
      </c>
    </row>
    <row r="4201" spans="1:5" ht="14.25">
      <c r="A4201">
        <v>10928</v>
      </c>
      <c r="B4201" t="s">
        <v>16897</v>
      </c>
      <c r="C4201" t="s">
        <v>2019</v>
      </c>
      <c r="D4201" t="s">
        <v>2020</v>
      </c>
      <c r="E4201" s="297">
        <v>16.05</v>
      </c>
    </row>
    <row r="4202" spans="1:5" ht="14.25">
      <c r="A4202">
        <v>10933</v>
      </c>
      <c r="B4202" t="s">
        <v>16898</v>
      </c>
      <c r="C4202" t="s">
        <v>2019</v>
      </c>
      <c r="D4202" t="s">
        <v>2020</v>
      </c>
      <c r="E4202" s="297">
        <v>24.2</v>
      </c>
    </row>
    <row r="4203" spans="1:5" ht="14.25">
      <c r="A4203">
        <v>7158</v>
      </c>
      <c r="B4203" t="s">
        <v>16899</v>
      </c>
      <c r="C4203" t="s">
        <v>2019</v>
      </c>
      <c r="D4203" t="s">
        <v>2020</v>
      </c>
      <c r="E4203" s="297">
        <v>41.05</v>
      </c>
    </row>
    <row r="4204" spans="1:5" ht="14.25">
      <c r="A4204">
        <v>10927</v>
      </c>
      <c r="B4204" t="s">
        <v>16900</v>
      </c>
      <c r="C4204" t="s">
        <v>2019</v>
      </c>
      <c r="D4204" t="s">
        <v>2020</v>
      </c>
      <c r="E4204" s="297">
        <v>26.25</v>
      </c>
    </row>
    <row r="4205" spans="1:5" ht="14.25">
      <c r="A4205">
        <v>7162</v>
      </c>
      <c r="B4205" t="s">
        <v>16901</v>
      </c>
      <c r="C4205" t="s">
        <v>2019</v>
      </c>
      <c r="D4205" t="s">
        <v>2020</v>
      </c>
      <c r="E4205" s="297">
        <v>64.239999999999995</v>
      </c>
    </row>
    <row r="4206" spans="1:5" ht="14.25">
      <c r="A4206">
        <v>10932</v>
      </c>
      <c r="B4206" t="s">
        <v>16902</v>
      </c>
      <c r="C4206" t="s">
        <v>2019</v>
      </c>
      <c r="D4206" t="s">
        <v>2020</v>
      </c>
      <c r="E4206" s="297">
        <v>111.73</v>
      </c>
    </row>
    <row r="4207" spans="1:5" ht="14.25">
      <c r="A4207">
        <v>10937</v>
      </c>
      <c r="B4207" t="s">
        <v>16903</v>
      </c>
      <c r="C4207" t="s">
        <v>2019</v>
      </c>
      <c r="D4207" t="s">
        <v>2020</v>
      </c>
      <c r="E4207" s="297">
        <v>28.72</v>
      </c>
    </row>
    <row r="4208" spans="1:5" ht="14.25">
      <c r="A4208">
        <v>10935</v>
      </c>
      <c r="B4208" t="s">
        <v>16904</v>
      </c>
      <c r="C4208" t="s">
        <v>2019</v>
      </c>
      <c r="D4208" t="s">
        <v>2020</v>
      </c>
      <c r="E4208" s="297">
        <v>49.81</v>
      </c>
    </row>
    <row r="4209" spans="1:5" ht="14.25">
      <c r="A4209">
        <v>10931</v>
      </c>
      <c r="B4209" t="s">
        <v>16905</v>
      </c>
      <c r="C4209" t="s">
        <v>2019</v>
      </c>
      <c r="D4209" t="s">
        <v>2020</v>
      </c>
      <c r="E4209" s="297">
        <v>14.01</v>
      </c>
    </row>
    <row r="4210" spans="1:5" ht="14.25">
      <c r="A4210">
        <v>7164</v>
      </c>
      <c r="B4210" t="s">
        <v>16906</v>
      </c>
      <c r="C4210" t="s">
        <v>2019</v>
      </c>
      <c r="D4210" t="s">
        <v>2020</v>
      </c>
      <c r="E4210" s="297">
        <v>46.36</v>
      </c>
    </row>
    <row r="4211" spans="1:5" ht="14.25">
      <c r="A4211">
        <v>36887</v>
      </c>
      <c r="B4211" t="s">
        <v>16907</v>
      </c>
      <c r="C4211" t="s">
        <v>2019</v>
      </c>
      <c r="D4211" t="s">
        <v>2018</v>
      </c>
      <c r="E4211" s="297">
        <v>10.050000000000001</v>
      </c>
    </row>
    <row r="4212" spans="1:5" ht="14.25">
      <c r="A4212">
        <v>34630</v>
      </c>
      <c r="B4212" t="s">
        <v>16908</v>
      </c>
      <c r="C4212" t="s">
        <v>2017</v>
      </c>
      <c r="D4212" t="s">
        <v>2018</v>
      </c>
      <c r="E4212" s="371">
        <v>1328.58</v>
      </c>
    </row>
    <row r="4213" spans="1:5" ht="14.25">
      <c r="A4213">
        <v>7161</v>
      </c>
      <c r="B4213" t="s">
        <v>16909</v>
      </c>
      <c r="C4213" t="s">
        <v>2019</v>
      </c>
      <c r="D4213" t="s">
        <v>2020</v>
      </c>
      <c r="E4213" s="297">
        <v>5.77</v>
      </c>
    </row>
    <row r="4214" spans="1:5" ht="14.25">
      <c r="A4214">
        <v>7170</v>
      </c>
      <c r="B4214" t="s">
        <v>16910</v>
      </c>
      <c r="C4214" t="s">
        <v>2019</v>
      </c>
      <c r="D4214" t="s">
        <v>2018</v>
      </c>
      <c r="E4214" s="297">
        <v>2.4300000000000002</v>
      </c>
    </row>
    <row r="4215" spans="1:5" ht="14.25">
      <c r="A4215">
        <v>37524</v>
      </c>
      <c r="B4215" t="s">
        <v>16911</v>
      </c>
      <c r="C4215" t="s">
        <v>2023</v>
      </c>
      <c r="D4215" t="s">
        <v>2022</v>
      </c>
      <c r="E4215" s="297">
        <v>2.2200000000000002</v>
      </c>
    </row>
    <row r="4216" spans="1:5" ht="14.25">
      <c r="A4216">
        <v>37525</v>
      </c>
      <c r="B4216" t="s">
        <v>16912</v>
      </c>
      <c r="C4216" t="s">
        <v>2023</v>
      </c>
      <c r="D4216" t="s">
        <v>2018</v>
      </c>
      <c r="E4216" s="297">
        <v>3.03</v>
      </c>
    </row>
    <row r="4217" spans="1:5" ht="14.25">
      <c r="A4217">
        <v>36789</v>
      </c>
      <c r="B4217" t="s">
        <v>16913</v>
      </c>
      <c r="C4217" t="s">
        <v>2017</v>
      </c>
      <c r="D4217" t="s">
        <v>2018</v>
      </c>
      <c r="E4217" s="297">
        <v>1.23</v>
      </c>
    </row>
    <row r="4218" spans="1:5" ht="14.25">
      <c r="A4218">
        <v>7173</v>
      </c>
      <c r="B4218" t="s">
        <v>16914</v>
      </c>
      <c r="C4218" t="s">
        <v>2030</v>
      </c>
      <c r="D4218" t="s">
        <v>2022</v>
      </c>
      <c r="E4218" s="297">
        <v>800</v>
      </c>
    </row>
    <row r="4219" spans="1:5" ht="14.25">
      <c r="A4219">
        <v>7175</v>
      </c>
      <c r="B4219" t="s">
        <v>16915</v>
      </c>
      <c r="C4219" t="s">
        <v>2017</v>
      </c>
      <c r="D4219" t="s">
        <v>2018</v>
      </c>
      <c r="E4219" s="297">
        <v>0.9</v>
      </c>
    </row>
    <row r="4220" spans="1:5" ht="14.25">
      <c r="A4220">
        <v>40741</v>
      </c>
      <c r="B4220" t="s">
        <v>16916</v>
      </c>
      <c r="C4220" t="s">
        <v>2017</v>
      </c>
      <c r="D4220" t="s">
        <v>2018</v>
      </c>
      <c r="E4220" s="297">
        <v>2.89</v>
      </c>
    </row>
    <row r="4221" spans="1:5" ht="14.25">
      <c r="A4221">
        <v>7184</v>
      </c>
      <c r="B4221" t="s">
        <v>16917</v>
      </c>
      <c r="C4221" t="s">
        <v>2019</v>
      </c>
      <c r="D4221" t="s">
        <v>2020</v>
      </c>
      <c r="E4221" s="297">
        <v>52.54</v>
      </c>
    </row>
    <row r="4222" spans="1:5" ht="14.25">
      <c r="A4222">
        <v>34458</v>
      </c>
      <c r="B4222" t="s">
        <v>16918</v>
      </c>
      <c r="C4222" t="s">
        <v>2017</v>
      </c>
      <c r="D4222" t="s">
        <v>2018</v>
      </c>
      <c r="E4222" s="297">
        <v>140.9</v>
      </c>
    </row>
    <row r="4223" spans="1:5" ht="14.25">
      <c r="A4223">
        <v>34464</v>
      </c>
      <c r="B4223" t="s">
        <v>16919</v>
      </c>
      <c r="C4223" t="s">
        <v>2017</v>
      </c>
      <c r="D4223" t="s">
        <v>2018</v>
      </c>
      <c r="E4223" s="297">
        <v>209.73</v>
      </c>
    </row>
    <row r="4224" spans="1:5" ht="14.25">
      <c r="A4224">
        <v>34468</v>
      </c>
      <c r="B4224" t="s">
        <v>16920</v>
      </c>
      <c r="C4224" t="s">
        <v>2017</v>
      </c>
      <c r="D4224" t="s">
        <v>2018</v>
      </c>
      <c r="E4224" s="297">
        <v>264.42</v>
      </c>
    </row>
    <row r="4225" spans="1:5" ht="14.25">
      <c r="A4225">
        <v>34473</v>
      </c>
      <c r="B4225" t="s">
        <v>16921</v>
      </c>
      <c r="C4225" t="s">
        <v>2017</v>
      </c>
      <c r="D4225" t="s">
        <v>2018</v>
      </c>
      <c r="E4225" s="297">
        <v>160.4</v>
      </c>
    </row>
    <row r="4226" spans="1:5" ht="14.25">
      <c r="A4226">
        <v>34480</v>
      </c>
      <c r="B4226" t="s">
        <v>16922</v>
      </c>
      <c r="C4226" t="s">
        <v>2017</v>
      </c>
      <c r="D4226" t="s">
        <v>2018</v>
      </c>
      <c r="E4226" s="297">
        <v>296.43</v>
      </c>
    </row>
    <row r="4227" spans="1:5" ht="14.25">
      <c r="A4227">
        <v>34486</v>
      </c>
      <c r="B4227" t="s">
        <v>16923</v>
      </c>
      <c r="C4227" t="s">
        <v>2017</v>
      </c>
      <c r="D4227" t="s">
        <v>2018</v>
      </c>
      <c r="E4227" s="297">
        <v>350.96</v>
      </c>
    </row>
    <row r="4228" spans="1:5" ht="14.25">
      <c r="A4228">
        <v>7190</v>
      </c>
      <c r="B4228" t="s">
        <v>16924</v>
      </c>
      <c r="C4228" t="s">
        <v>2017</v>
      </c>
      <c r="D4228" t="s">
        <v>2018</v>
      </c>
      <c r="E4228" s="297">
        <v>11.72</v>
      </c>
    </row>
    <row r="4229" spans="1:5" ht="14.25">
      <c r="A4229">
        <v>34417</v>
      </c>
      <c r="B4229" t="s">
        <v>16925</v>
      </c>
      <c r="C4229" t="s">
        <v>2017</v>
      </c>
      <c r="D4229" t="s">
        <v>2018</v>
      </c>
      <c r="E4229" s="297">
        <v>18.75</v>
      </c>
    </row>
    <row r="4230" spans="1:5" ht="14.25">
      <c r="A4230">
        <v>7213</v>
      </c>
      <c r="B4230" t="s">
        <v>16926</v>
      </c>
      <c r="C4230" t="s">
        <v>2019</v>
      </c>
      <c r="D4230" t="s">
        <v>2018</v>
      </c>
      <c r="E4230" s="297">
        <v>17.190000000000001</v>
      </c>
    </row>
    <row r="4231" spans="1:5" ht="14.25">
      <c r="A4231">
        <v>7195</v>
      </c>
      <c r="B4231" t="s">
        <v>16927</v>
      </c>
      <c r="C4231" t="s">
        <v>2017</v>
      </c>
      <c r="D4231" t="s">
        <v>2018</v>
      </c>
      <c r="E4231" s="297">
        <v>50.49</v>
      </c>
    </row>
    <row r="4232" spans="1:5" ht="14.25">
      <c r="A4232">
        <v>7186</v>
      </c>
      <c r="B4232" t="s">
        <v>16928</v>
      </c>
      <c r="C4232" t="s">
        <v>2017</v>
      </c>
      <c r="D4232" t="s">
        <v>2022</v>
      </c>
      <c r="E4232" s="297">
        <v>55</v>
      </c>
    </row>
    <row r="4233" spans="1:5" ht="14.25">
      <c r="A4233">
        <v>7194</v>
      </c>
      <c r="B4233" t="s">
        <v>16929</v>
      </c>
      <c r="C4233" t="s">
        <v>2019</v>
      </c>
      <c r="D4233" t="s">
        <v>2018</v>
      </c>
      <c r="E4233" s="297">
        <v>25.36</v>
      </c>
    </row>
    <row r="4234" spans="1:5" ht="14.25">
      <c r="A4234">
        <v>7197</v>
      </c>
      <c r="B4234" t="s">
        <v>16930</v>
      </c>
      <c r="C4234" t="s">
        <v>2017</v>
      </c>
      <c r="D4234" t="s">
        <v>2018</v>
      </c>
      <c r="E4234" s="297">
        <v>107.03</v>
      </c>
    </row>
    <row r="4235" spans="1:5" ht="14.25">
      <c r="A4235">
        <v>7192</v>
      </c>
      <c r="B4235" t="s">
        <v>16931</v>
      </c>
      <c r="C4235" t="s">
        <v>2017</v>
      </c>
      <c r="D4235" t="s">
        <v>2018</v>
      </c>
      <c r="E4235" s="297">
        <v>95.89</v>
      </c>
    </row>
    <row r="4236" spans="1:5" ht="14.25">
      <c r="A4236">
        <v>7193</v>
      </c>
      <c r="B4236" t="s">
        <v>16932</v>
      </c>
      <c r="C4236" t="s">
        <v>2017</v>
      </c>
      <c r="D4236" t="s">
        <v>2018</v>
      </c>
      <c r="E4236" s="297">
        <v>107.96</v>
      </c>
    </row>
    <row r="4237" spans="1:5" ht="14.25">
      <c r="A4237">
        <v>7189</v>
      </c>
      <c r="B4237" t="s">
        <v>16933</v>
      </c>
      <c r="C4237" t="s">
        <v>2017</v>
      </c>
      <c r="D4237" t="s">
        <v>2018</v>
      </c>
      <c r="E4237" s="297">
        <v>125.46</v>
      </c>
    </row>
    <row r="4238" spans="1:5" ht="14.25">
      <c r="A4238">
        <v>34402</v>
      </c>
      <c r="B4238" t="s">
        <v>16934</v>
      </c>
      <c r="C4238" t="s">
        <v>2017</v>
      </c>
      <c r="D4238" t="s">
        <v>2018</v>
      </c>
      <c r="E4238" s="297">
        <v>177.12</v>
      </c>
    </row>
    <row r="4239" spans="1:5" ht="14.25">
      <c r="A4239">
        <v>7245</v>
      </c>
      <c r="B4239" t="s">
        <v>16935</v>
      </c>
      <c r="C4239" t="s">
        <v>2017</v>
      </c>
      <c r="D4239" t="s">
        <v>2018</v>
      </c>
      <c r="E4239" s="297">
        <v>42.49</v>
      </c>
    </row>
    <row r="4240" spans="1:5" ht="14.25">
      <c r="A4240">
        <v>34425</v>
      </c>
      <c r="B4240" t="s">
        <v>16936</v>
      </c>
      <c r="C4240" t="s">
        <v>2017</v>
      </c>
      <c r="D4240" t="s">
        <v>2018</v>
      </c>
      <c r="E4240" s="297">
        <v>113.78</v>
      </c>
    </row>
    <row r="4241" spans="1:5" ht="14.25">
      <c r="A4241">
        <v>7223</v>
      </c>
      <c r="B4241" t="s">
        <v>16937</v>
      </c>
      <c r="C4241" t="s">
        <v>2017</v>
      </c>
      <c r="D4241" t="s">
        <v>2018</v>
      </c>
      <c r="E4241" s="297">
        <v>126.8</v>
      </c>
    </row>
    <row r="4242" spans="1:5" ht="14.25">
      <c r="A4242">
        <v>7234</v>
      </c>
      <c r="B4242" t="s">
        <v>16938</v>
      </c>
      <c r="C4242" t="s">
        <v>2017</v>
      </c>
      <c r="D4242" t="s">
        <v>2018</v>
      </c>
      <c r="E4242" s="297">
        <v>191.34</v>
      </c>
    </row>
    <row r="4243" spans="1:5" ht="14.25">
      <c r="A4243">
        <v>7224</v>
      </c>
      <c r="B4243" t="s">
        <v>16939</v>
      </c>
      <c r="C4243" t="s">
        <v>2017</v>
      </c>
      <c r="D4243" t="s">
        <v>2018</v>
      </c>
      <c r="E4243" s="297">
        <v>233.1</v>
      </c>
    </row>
    <row r="4244" spans="1:5" ht="14.25">
      <c r="A4244">
        <v>7225</v>
      </c>
      <c r="B4244" t="s">
        <v>16940</v>
      </c>
      <c r="C4244" t="s">
        <v>2017</v>
      </c>
      <c r="D4244" t="s">
        <v>2018</v>
      </c>
      <c r="E4244" s="297">
        <v>249.94</v>
      </c>
    </row>
    <row r="4245" spans="1:5" ht="14.25">
      <c r="A4245">
        <v>7226</v>
      </c>
      <c r="B4245" t="s">
        <v>16941</v>
      </c>
      <c r="C4245" t="s">
        <v>2017</v>
      </c>
      <c r="D4245" t="s">
        <v>2018</v>
      </c>
      <c r="E4245" s="297">
        <v>266.72000000000003</v>
      </c>
    </row>
    <row r="4246" spans="1:5" ht="14.25">
      <c r="A4246">
        <v>7227</v>
      </c>
      <c r="B4246" t="s">
        <v>16942</v>
      </c>
      <c r="C4246" t="s">
        <v>2017</v>
      </c>
      <c r="D4246" t="s">
        <v>2018</v>
      </c>
      <c r="E4246" s="297">
        <v>303.60000000000002</v>
      </c>
    </row>
    <row r="4247" spans="1:5" ht="14.25">
      <c r="A4247">
        <v>7212</v>
      </c>
      <c r="B4247" t="s">
        <v>16943</v>
      </c>
      <c r="C4247" t="s">
        <v>2017</v>
      </c>
      <c r="D4247" t="s">
        <v>2018</v>
      </c>
      <c r="E4247" s="297">
        <v>333.59</v>
      </c>
    </row>
    <row r="4248" spans="1:5" ht="14.25">
      <c r="A4248">
        <v>7229</v>
      </c>
      <c r="B4248" t="s">
        <v>16944</v>
      </c>
      <c r="C4248" t="s">
        <v>2017</v>
      </c>
      <c r="D4248" t="s">
        <v>2018</v>
      </c>
      <c r="E4248" s="297">
        <v>211.45</v>
      </c>
    </row>
    <row r="4249" spans="1:5" ht="14.25">
      <c r="A4249">
        <v>7230</v>
      </c>
      <c r="B4249" t="s">
        <v>16945</v>
      </c>
      <c r="C4249" t="s">
        <v>2017</v>
      </c>
      <c r="D4249" t="s">
        <v>2018</v>
      </c>
      <c r="E4249" s="297">
        <v>352.02</v>
      </c>
    </row>
    <row r="4250" spans="1:5" ht="14.25">
      <c r="A4250">
        <v>7231</v>
      </c>
      <c r="B4250" t="s">
        <v>16946</v>
      </c>
      <c r="C4250" t="s">
        <v>2017</v>
      </c>
      <c r="D4250" t="s">
        <v>2018</v>
      </c>
      <c r="E4250" s="297">
        <v>499.37</v>
      </c>
    </row>
    <row r="4251" spans="1:5" ht="14.25">
      <c r="A4251">
        <v>7220</v>
      </c>
      <c r="B4251" t="s">
        <v>16947</v>
      </c>
      <c r="C4251" t="s">
        <v>2017</v>
      </c>
      <c r="D4251" t="s">
        <v>2018</v>
      </c>
      <c r="E4251" s="297">
        <v>616.41999999999996</v>
      </c>
    </row>
    <row r="4252" spans="1:5" ht="14.25">
      <c r="A4252">
        <v>34447</v>
      </c>
      <c r="B4252" t="s">
        <v>16948</v>
      </c>
      <c r="C4252" t="s">
        <v>2017</v>
      </c>
      <c r="D4252" t="s">
        <v>2018</v>
      </c>
      <c r="E4252" s="297">
        <v>689.25</v>
      </c>
    </row>
    <row r="4253" spans="1:5" ht="14.25">
      <c r="A4253">
        <v>7233</v>
      </c>
      <c r="B4253" t="s">
        <v>16949</v>
      </c>
      <c r="C4253" t="s">
        <v>2017</v>
      </c>
      <c r="D4253" t="s">
        <v>2018</v>
      </c>
      <c r="E4253" s="297">
        <v>790.68</v>
      </c>
    </row>
    <row r="4254" spans="1:5" ht="14.25">
      <c r="A4254">
        <v>40740</v>
      </c>
      <c r="B4254" t="s">
        <v>16950</v>
      </c>
      <c r="C4254" t="s">
        <v>2019</v>
      </c>
      <c r="D4254" t="s">
        <v>2020</v>
      </c>
      <c r="E4254" s="297">
        <v>178.05</v>
      </c>
    </row>
    <row r="4255" spans="1:5" ht="14.25">
      <c r="A4255">
        <v>25007</v>
      </c>
      <c r="B4255" t="s">
        <v>16951</v>
      </c>
      <c r="C4255" t="s">
        <v>2019</v>
      </c>
      <c r="D4255" t="s">
        <v>2020</v>
      </c>
      <c r="E4255" s="297">
        <v>50.95</v>
      </c>
    </row>
    <row r="4256" spans="1:5" ht="14.25">
      <c r="A4256">
        <v>43071</v>
      </c>
      <c r="B4256" t="s">
        <v>16952</v>
      </c>
      <c r="C4256" t="s">
        <v>2019</v>
      </c>
      <c r="D4256" t="s">
        <v>2020</v>
      </c>
      <c r="E4256" s="297">
        <v>200.49</v>
      </c>
    </row>
    <row r="4257" spans="1:5" ht="14.25">
      <c r="A4257">
        <v>39520</v>
      </c>
      <c r="B4257" t="s">
        <v>16953</v>
      </c>
      <c r="C4257" t="s">
        <v>2019</v>
      </c>
      <c r="D4257" t="s">
        <v>2020</v>
      </c>
      <c r="E4257" s="297">
        <v>163.57</v>
      </c>
    </row>
    <row r="4258" spans="1:5" ht="14.25">
      <c r="A4258">
        <v>39521</v>
      </c>
      <c r="B4258" t="s">
        <v>16954</v>
      </c>
      <c r="C4258" t="s">
        <v>2019</v>
      </c>
      <c r="D4258" t="s">
        <v>2020</v>
      </c>
      <c r="E4258" s="297">
        <v>168.91</v>
      </c>
    </row>
    <row r="4259" spans="1:5" ht="14.25">
      <c r="A4259">
        <v>39522</v>
      </c>
      <c r="B4259" t="s">
        <v>16955</v>
      </c>
      <c r="C4259" t="s">
        <v>2019</v>
      </c>
      <c r="D4259" t="s">
        <v>2020</v>
      </c>
      <c r="E4259" s="297">
        <v>174.42</v>
      </c>
    </row>
    <row r="4260" spans="1:5" ht="14.25">
      <c r="A4260">
        <v>7243</v>
      </c>
      <c r="B4260" t="s">
        <v>16956</v>
      </c>
      <c r="C4260" t="s">
        <v>2019</v>
      </c>
      <c r="D4260" t="s">
        <v>2020</v>
      </c>
      <c r="E4260" s="297">
        <v>53.24</v>
      </c>
    </row>
    <row r="4261" spans="1:5" ht="14.25">
      <c r="A4261">
        <v>11067</v>
      </c>
      <c r="B4261" t="s">
        <v>16957</v>
      </c>
      <c r="C4261" t="s">
        <v>2017</v>
      </c>
      <c r="D4261" t="s">
        <v>2020</v>
      </c>
      <c r="E4261" s="297">
        <v>352.37</v>
      </c>
    </row>
    <row r="4262" spans="1:5" ht="14.25">
      <c r="A4262">
        <v>11068</v>
      </c>
      <c r="B4262" t="s">
        <v>16958</v>
      </c>
      <c r="C4262" t="s">
        <v>2017</v>
      </c>
      <c r="D4262" t="s">
        <v>2020</v>
      </c>
      <c r="E4262" s="297">
        <v>445.16</v>
      </c>
    </row>
    <row r="4263" spans="1:5" ht="14.25">
      <c r="A4263">
        <v>7246</v>
      </c>
      <c r="B4263" t="s">
        <v>16959</v>
      </c>
      <c r="C4263" t="s">
        <v>2017</v>
      </c>
      <c r="D4263" t="s">
        <v>2018</v>
      </c>
      <c r="E4263" s="297">
        <v>46.93</v>
      </c>
    </row>
    <row r="4264" spans="1:5" ht="14.25">
      <c r="A4264">
        <v>41097</v>
      </c>
      <c r="B4264" t="s">
        <v>16960</v>
      </c>
      <c r="C4264" t="s">
        <v>2027</v>
      </c>
      <c r="D4264" t="s">
        <v>2018</v>
      </c>
      <c r="E4264" s="371">
        <v>3909.19</v>
      </c>
    </row>
    <row r="4265" spans="1:5" ht="14.25">
      <c r="A4265">
        <v>12869</v>
      </c>
      <c r="B4265" t="s">
        <v>16961</v>
      </c>
      <c r="C4265" t="s">
        <v>2021</v>
      </c>
      <c r="D4265" t="s">
        <v>2018</v>
      </c>
      <c r="E4265" s="297">
        <v>22.25</v>
      </c>
    </row>
    <row r="4266" spans="1:5" ht="14.25">
      <c r="A4266">
        <v>1574</v>
      </c>
      <c r="B4266" t="s">
        <v>16962</v>
      </c>
      <c r="C4266" t="s">
        <v>2017</v>
      </c>
      <c r="D4266" t="s">
        <v>2018</v>
      </c>
      <c r="E4266" s="297">
        <v>1.72</v>
      </c>
    </row>
    <row r="4267" spans="1:5" ht="14.25">
      <c r="A4267">
        <v>1581</v>
      </c>
      <c r="B4267" t="s">
        <v>16963</v>
      </c>
      <c r="C4267" t="s">
        <v>2017</v>
      </c>
      <c r="D4267" t="s">
        <v>2018</v>
      </c>
      <c r="E4267" s="297">
        <v>11.95</v>
      </c>
    </row>
    <row r="4268" spans="1:5" ht="14.25">
      <c r="A4268">
        <v>1575</v>
      </c>
      <c r="B4268" t="s">
        <v>16964</v>
      </c>
      <c r="C4268" t="s">
        <v>2017</v>
      </c>
      <c r="D4268" t="s">
        <v>2018</v>
      </c>
      <c r="E4268" s="297">
        <v>2.04</v>
      </c>
    </row>
    <row r="4269" spans="1:5" ht="14.25">
      <c r="A4269">
        <v>1570</v>
      </c>
      <c r="B4269" t="s">
        <v>16965</v>
      </c>
      <c r="C4269" t="s">
        <v>2017</v>
      </c>
      <c r="D4269" t="s">
        <v>2018</v>
      </c>
      <c r="E4269" s="297">
        <v>1.03</v>
      </c>
    </row>
    <row r="4270" spans="1:5" ht="14.25">
      <c r="A4270">
        <v>1576</v>
      </c>
      <c r="B4270" t="s">
        <v>16966</v>
      </c>
      <c r="C4270" t="s">
        <v>2017</v>
      </c>
      <c r="D4270" t="s">
        <v>2018</v>
      </c>
      <c r="E4270" s="297">
        <v>2.83</v>
      </c>
    </row>
    <row r="4271" spans="1:5" ht="14.25">
      <c r="A4271">
        <v>1577</v>
      </c>
      <c r="B4271" t="s">
        <v>16967</v>
      </c>
      <c r="C4271" t="s">
        <v>2017</v>
      </c>
      <c r="D4271" t="s">
        <v>2018</v>
      </c>
      <c r="E4271" s="297">
        <v>3.19</v>
      </c>
    </row>
    <row r="4272" spans="1:5" ht="14.25">
      <c r="A4272">
        <v>1571</v>
      </c>
      <c r="B4272" t="s">
        <v>16968</v>
      </c>
      <c r="C4272" t="s">
        <v>2017</v>
      </c>
      <c r="D4272" t="s">
        <v>2018</v>
      </c>
      <c r="E4272" s="297">
        <v>1.33</v>
      </c>
    </row>
    <row r="4273" spans="1:5" ht="14.25">
      <c r="A4273">
        <v>1578</v>
      </c>
      <c r="B4273" t="s">
        <v>16969</v>
      </c>
      <c r="C4273" t="s">
        <v>2017</v>
      </c>
      <c r="D4273" t="s">
        <v>2018</v>
      </c>
      <c r="E4273" s="297">
        <v>5.53</v>
      </c>
    </row>
    <row r="4274" spans="1:5" ht="14.25">
      <c r="A4274">
        <v>1573</v>
      </c>
      <c r="B4274" t="s">
        <v>16970</v>
      </c>
      <c r="C4274" t="s">
        <v>2017</v>
      </c>
      <c r="D4274" t="s">
        <v>2018</v>
      </c>
      <c r="E4274" s="297">
        <v>1.59</v>
      </c>
    </row>
    <row r="4275" spans="1:5" ht="14.25">
      <c r="A4275">
        <v>1579</v>
      </c>
      <c r="B4275" t="s">
        <v>16971</v>
      </c>
      <c r="C4275" t="s">
        <v>2017</v>
      </c>
      <c r="D4275" t="s">
        <v>2018</v>
      </c>
      <c r="E4275" s="297">
        <v>6.9</v>
      </c>
    </row>
    <row r="4276" spans="1:5" ht="14.25">
      <c r="A4276">
        <v>1580</v>
      </c>
      <c r="B4276" t="s">
        <v>16972</v>
      </c>
      <c r="C4276" t="s">
        <v>2017</v>
      </c>
      <c r="D4276" t="s">
        <v>2018</v>
      </c>
      <c r="E4276" s="297">
        <v>8.5</v>
      </c>
    </row>
    <row r="4277" spans="1:5" ht="14.25">
      <c r="A4277">
        <v>39321</v>
      </c>
      <c r="B4277" t="s">
        <v>16973</v>
      </c>
      <c r="C4277" t="s">
        <v>2017</v>
      </c>
      <c r="D4277" t="s">
        <v>2018</v>
      </c>
      <c r="E4277" s="297">
        <v>32.71</v>
      </c>
    </row>
    <row r="4278" spans="1:5" ht="14.25">
      <c r="A4278">
        <v>39319</v>
      </c>
      <c r="B4278" t="s">
        <v>16974</v>
      </c>
      <c r="C4278" t="s">
        <v>2017</v>
      </c>
      <c r="D4278" t="s">
        <v>2018</v>
      </c>
      <c r="E4278" s="297">
        <v>13.61</v>
      </c>
    </row>
    <row r="4279" spans="1:5" ht="14.25">
      <c r="A4279">
        <v>39320</v>
      </c>
      <c r="B4279" t="s">
        <v>16975</v>
      </c>
      <c r="C4279" t="s">
        <v>2017</v>
      </c>
      <c r="D4279" t="s">
        <v>2018</v>
      </c>
      <c r="E4279" s="297">
        <v>26.17</v>
      </c>
    </row>
    <row r="4280" spans="1:5" ht="14.25">
      <c r="A4280">
        <v>1591</v>
      </c>
      <c r="B4280" t="s">
        <v>16976</v>
      </c>
      <c r="C4280" t="s">
        <v>2017</v>
      </c>
      <c r="D4280" t="s">
        <v>2018</v>
      </c>
      <c r="E4280" s="297">
        <v>26.35</v>
      </c>
    </row>
    <row r="4281" spans="1:5" ht="14.25">
      <c r="A4281">
        <v>1547</v>
      </c>
      <c r="B4281" t="s">
        <v>16977</v>
      </c>
      <c r="C4281" t="s">
        <v>2017</v>
      </c>
      <c r="D4281" t="s">
        <v>2018</v>
      </c>
      <c r="E4281" s="297">
        <v>138.09</v>
      </c>
    </row>
    <row r="4282" spans="1:5" ht="14.25">
      <c r="A4282">
        <v>38196</v>
      </c>
      <c r="B4282" t="s">
        <v>16978</v>
      </c>
      <c r="C4282" t="s">
        <v>2017</v>
      </c>
      <c r="D4282" t="s">
        <v>2018</v>
      </c>
      <c r="E4282" s="297">
        <v>26.89</v>
      </c>
    </row>
    <row r="4283" spans="1:5" ht="14.25">
      <c r="A4283">
        <v>1543</v>
      </c>
      <c r="B4283" t="s">
        <v>16979</v>
      </c>
      <c r="C4283" t="s">
        <v>2017</v>
      </c>
      <c r="D4283" t="s">
        <v>2018</v>
      </c>
      <c r="E4283" s="297">
        <v>28.58</v>
      </c>
    </row>
    <row r="4284" spans="1:5" ht="14.25">
      <c r="A4284">
        <v>1585</v>
      </c>
      <c r="B4284" t="s">
        <v>16980</v>
      </c>
      <c r="C4284" t="s">
        <v>2017</v>
      </c>
      <c r="D4284" t="s">
        <v>2018</v>
      </c>
      <c r="E4284" s="297">
        <v>5.53</v>
      </c>
    </row>
    <row r="4285" spans="1:5" ht="14.25">
      <c r="A4285">
        <v>1593</v>
      </c>
      <c r="B4285" t="s">
        <v>16981</v>
      </c>
      <c r="C4285" t="s">
        <v>2017</v>
      </c>
      <c r="D4285" t="s">
        <v>2018</v>
      </c>
      <c r="E4285" s="297">
        <v>29.39</v>
      </c>
    </row>
    <row r="4286" spans="1:5" ht="14.25">
      <c r="A4286">
        <v>11838</v>
      </c>
      <c r="B4286" t="s">
        <v>16982</v>
      </c>
      <c r="C4286" t="s">
        <v>2017</v>
      </c>
      <c r="D4286" t="s">
        <v>2018</v>
      </c>
      <c r="E4286" s="297">
        <v>38.78</v>
      </c>
    </row>
    <row r="4287" spans="1:5" ht="14.25">
      <c r="A4287">
        <v>1594</v>
      </c>
      <c r="B4287" t="s">
        <v>16983</v>
      </c>
      <c r="C4287" t="s">
        <v>2017</v>
      </c>
      <c r="D4287" t="s">
        <v>2018</v>
      </c>
      <c r="E4287" s="297">
        <v>39.21</v>
      </c>
    </row>
    <row r="4288" spans="1:5" ht="14.25">
      <c r="A4288">
        <v>1586</v>
      </c>
      <c r="B4288" t="s">
        <v>16984</v>
      </c>
      <c r="C4288" t="s">
        <v>2017</v>
      </c>
      <c r="D4288" t="s">
        <v>2018</v>
      </c>
      <c r="E4288" s="297">
        <v>7</v>
      </c>
    </row>
    <row r="4289" spans="1:5" ht="14.25">
      <c r="A4289">
        <v>11839</v>
      </c>
      <c r="B4289" t="s">
        <v>16985</v>
      </c>
      <c r="C4289" t="s">
        <v>2017</v>
      </c>
      <c r="D4289" t="s">
        <v>2018</v>
      </c>
      <c r="E4289" s="297">
        <v>56.43</v>
      </c>
    </row>
    <row r="4290" spans="1:5" ht="14.25">
      <c r="A4290">
        <v>1587</v>
      </c>
      <c r="B4290" t="s">
        <v>16986</v>
      </c>
      <c r="C4290" t="s">
        <v>2017</v>
      </c>
      <c r="D4290" t="s">
        <v>2018</v>
      </c>
      <c r="E4290" s="297">
        <v>7.13</v>
      </c>
    </row>
    <row r="4291" spans="1:5" ht="14.25">
      <c r="A4291">
        <v>1545</v>
      </c>
      <c r="B4291" t="s">
        <v>16987</v>
      </c>
      <c r="C4291" t="s">
        <v>2017</v>
      </c>
      <c r="D4291" t="s">
        <v>2018</v>
      </c>
      <c r="E4291" s="297">
        <v>67.709999999999994</v>
      </c>
    </row>
    <row r="4292" spans="1:5" ht="14.25">
      <c r="A4292">
        <v>1588</v>
      </c>
      <c r="B4292" t="s">
        <v>16988</v>
      </c>
      <c r="C4292" t="s">
        <v>2017</v>
      </c>
      <c r="D4292" t="s">
        <v>2018</v>
      </c>
      <c r="E4292" s="297">
        <v>9.7899999999999991</v>
      </c>
    </row>
    <row r="4293" spans="1:5" ht="14.25">
      <c r="A4293">
        <v>1535</v>
      </c>
      <c r="B4293" t="s">
        <v>16989</v>
      </c>
      <c r="C4293" t="s">
        <v>2017</v>
      </c>
      <c r="D4293" t="s">
        <v>2018</v>
      </c>
      <c r="E4293" s="297">
        <v>5.64</v>
      </c>
    </row>
    <row r="4294" spans="1:5" ht="14.25">
      <c r="A4294">
        <v>1589</v>
      </c>
      <c r="B4294" t="s">
        <v>16990</v>
      </c>
      <c r="C4294" t="s">
        <v>2017</v>
      </c>
      <c r="D4294" t="s">
        <v>2018</v>
      </c>
      <c r="E4294" s="297">
        <v>10.09</v>
      </c>
    </row>
    <row r="4295" spans="1:5" ht="14.25">
      <c r="A4295">
        <v>1546</v>
      </c>
      <c r="B4295" t="s">
        <v>16991</v>
      </c>
      <c r="C4295" t="s">
        <v>2017</v>
      </c>
      <c r="D4295" t="s">
        <v>2018</v>
      </c>
      <c r="E4295" s="297">
        <v>114.27</v>
      </c>
    </row>
    <row r="4296" spans="1:5" ht="14.25">
      <c r="A4296">
        <v>1590</v>
      </c>
      <c r="B4296" t="s">
        <v>16992</v>
      </c>
      <c r="C4296" t="s">
        <v>2017</v>
      </c>
      <c r="D4296" t="s">
        <v>2018</v>
      </c>
      <c r="E4296" s="297">
        <v>17.77</v>
      </c>
    </row>
    <row r="4297" spans="1:5" ht="14.25">
      <c r="A4297">
        <v>1542</v>
      </c>
      <c r="B4297" t="s">
        <v>16993</v>
      </c>
      <c r="C4297" t="s">
        <v>2017</v>
      </c>
      <c r="D4297" t="s">
        <v>2018</v>
      </c>
      <c r="E4297" s="297">
        <v>23.54</v>
      </c>
    </row>
    <row r="4298" spans="1:5" ht="14.25">
      <c r="A4298">
        <v>38415</v>
      </c>
      <c r="B4298" t="s">
        <v>16994</v>
      </c>
      <c r="C4298" t="s">
        <v>2017</v>
      </c>
      <c r="D4298" t="s">
        <v>2020</v>
      </c>
      <c r="E4298" s="297">
        <v>920.49</v>
      </c>
    </row>
    <row r="4299" spans="1:5" ht="14.25">
      <c r="A4299">
        <v>38414</v>
      </c>
      <c r="B4299" t="s">
        <v>16995</v>
      </c>
      <c r="C4299" t="s">
        <v>2017</v>
      </c>
      <c r="D4299" t="s">
        <v>2020</v>
      </c>
      <c r="E4299" s="371">
        <v>1291.92</v>
      </c>
    </row>
    <row r="4300" spans="1:5" ht="14.25">
      <c r="A4300">
        <v>38128</v>
      </c>
      <c r="B4300" t="s">
        <v>16996</v>
      </c>
      <c r="C4300" t="s">
        <v>2024</v>
      </c>
      <c r="D4300" t="s">
        <v>2022</v>
      </c>
      <c r="E4300" s="297">
        <v>0.82</v>
      </c>
    </row>
    <row r="4301" spans="1:5" ht="14.25">
      <c r="A4301">
        <v>7253</v>
      </c>
      <c r="B4301" t="s">
        <v>16997</v>
      </c>
      <c r="C4301" t="s">
        <v>2026</v>
      </c>
      <c r="D4301" t="s">
        <v>2018</v>
      </c>
      <c r="E4301" s="297">
        <v>175.71</v>
      </c>
    </row>
    <row r="4302" spans="1:5" ht="14.25">
      <c r="A4302">
        <v>4806</v>
      </c>
      <c r="B4302" t="s">
        <v>16998</v>
      </c>
      <c r="C4302" t="s">
        <v>2023</v>
      </c>
      <c r="D4302" t="s">
        <v>2018</v>
      </c>
      <c r="E4302" s="297">
        <v>19.350000000000001</v>
      </c>
    </row>
    <row r="4303" spans="1:5" ht="14.25">
      <c r="A4303">
        <v>34401</v>
      </c>
      <c r="B4303" t="s">
        <v>16999</v>
      </c>
      <c r="C4303" t="s">
        <v>2017</v>
      </c>
      <c r="D4303" t="s">
        <v>2018</v>
      </c>
      <c r="E4303" s="297">
        <v>1.19</v>
      </c>
    </row>
    <row r="4304" spans="1:5" ht="14.25">
      <c r="A4304">
        <v>7260</v>
      </c>
      <c r="B4304" t="s">
        <v>17000</v>
      </c>
      <c r="C4304" t="s">
        <v>2017</v>
      </c>
      <c r="D4304" t="s">
        <v>2018</v>
      </c>
      <c r="E4304" s="297">
        <v>1.06</v>
      </c>
    </row>
    <row r="4305" spans="1:5" ht="14.25">
      <c r="A4305">
        <v>7256</v>
      </c>
      <c r="B4305" t="s">
        <v>17001</v>
      </c>
      <c r="C4305" t="s">
        <v>2017</v>
      </c>
      <c r="D4305" t="s">
        <v>2018</v>
      </c>
      <c r="E4305" s="297">
        <v>1.05</v>
      </c>
    </row>
    <row r="4306" spans="1:5" ht="14.25">
      <c r="A4306">
        <v>7258</v>
      </c>
      <c r="B4306" t="s">
        <v>17002</v>
      </c>
      <c r="C4306" t="s">
        <v>2017</v>
      </c>
      <c r="D4306" t="s">
        <v>2018</v>
      </c>
      <c r="E4306" s="297">
        <v>0.43</v>
      </c>
    </row>
    <row r="4307" spans="1:5" ht="14.25">
      <c r="A4307">
        <v>34400</v>
      </c>
      <c r="B4307" t="s">
        <v>17003</v>
      </c>
      <c r="C4307" t="s">
        <v>2017</v>
      </c>
      <c r="D4307" t="s">
        <v>2018</v>
      </c>
      <c r="E4307" s="297">
        <v>1.84</v>
      </c>
    </row>
    <row r="4308" spans="1:5" ht="14.25">
      <c r="A4308">
        <v>10617</v>
      </c>
      <c r="B4308" t="s">
        <v>17004</v>
      </c>
      <c r="C4308" t="s">
        <v>2017</v>
      </c>
      <c r="D4308" t="s">
        <v>2018</v>
      </c>
      <c r="E4308" s="297">
        <v>3.51</v>
      </c>
    </row>
    <row r="4309" spans="1:5" ht="14.25">
      <c r="A4309">
        <v>44261</v>
      </c>
      <c r="B4309" t="s">
        <v>17005</v>
      </c>
      <c r="C4309" t="s">
        <v>2017</v>
      </c>
      <c r="D4309" t="s">
        <v>2018</v>
      </c>
      <c r="E4309" s="297">
        <v>217.33</v>
      </c>
    </row>
    <row r="4310" spans="1:5" ht="14.25">
      <c r="A4310">
        <v>7274</v>
      </c>
      <c r="B4310" t="s">
        <v>17006</v>
      </c>
      <c r="C4310" t="s">
        <v>2017</v>
      </c>
      <c r="D4310" t="s">
        <v>2018</v>
      </c>
      <c r="E4310" s="297">
        <v>105.22</v>
      </c>
    </row>
    <row r="4311" spans="1:5" ht="14.25">
      <c r="A4311">
        <v>44326</v>
      </c>
      <c r="B4311" t="s">
        <v>17007</v>
      </c>
      <c r="C4311" t="s">
        <v>2017</v>
      </c>
      <c r="D4311" t="s">
        <v>2018</v>
      </c>
      <c r="E4311" s="371">
        <v>2272.44</v>
      </c>
    </row>
    <row r="4312" spans="1:5" ht="14.25">
      <c r="A4312">
        <v>154</v>
      </c>
      <c r="B4312" t="s">
        <v>17008</v>
      </c>
      <c r="C4312" t="s">
        <v>2025</v>
      </c>
      <c r="D4312" t="s">
        <v>2018</v>
      </c>
      <c r="E4312" s="297">
        <v>68.13</v>
      </c>
    </row>
    <row r="4313" spans="1:5" ht="14.25">
      <c r="A4313">
        <v>38121</v>
      </c>
      <c r="B4313" t="s">
        <v>17009</v>
      </c>
      <c r="C4313" t="s">
        <v>2025</v>
      </c>
      <c r="D4313" t="s">
        <v>2018</v>
      </c>
      <c r="E4313" s="297">
        <v>23.61</v>
      </c>
    </row>
    <row r="4314" spans="1:5" ht="14.25">
      <c r="A4314">
        <v>43776</v>
      </c>
      <c r="B4314" t="s">
        <v>17010</v>
      </c>
      <c r="C4314" t="s">
        <v>2025</v>
      </c>
      <c r="D4314" t="s">
        <v>2018</v>
      </c>
      <c r="E4314" s="297">
        <v>27.48</v>
      </c>
    </row>
    <row r="4315" spans="1:5" ht="14.25">
      <c r="A4315">
        <v>7343</v>
      </c>
      <c r="B4315" t="s">
        <v>17011</v>
      </c>
      <c r="C4315" t="s">
        <v>2025</v>
      </c>
      <c r="D4315" t="s">
        <v>2018</v>
      </c>
      <c r="E4315" s="297">
        <v>20.89</v>
      </c>
    </row>
    <row r="4316" spans="1:5" ht="14.25">
      <c r="A4316">
        <v>7348</v>
      </c>
      <c r="B4316" t="s">
        <v>17012</v>
      </c>
      <c r="C4316" t="s">
        <v>2025</v>
      </c>
      <c r="D4316" t="s">
        <v>2018</v>
      </c>
      <c r="E4316" s="297">
        <v>18.87</v>
      </c>
    </row>
    <row r="4317" spans="1:5" ht="14.25">
      <c r="A4317">
        <v>7313</v>
      </c>
      <c r="B4317" t="s">
        <v>17013</v>
      </c>
      <c r="C4317" t="s">
        <v>2025</v>
      </c>
      <c r="D4317" t="s">
        <v>2018</v>
      </c>
      <c r="E4317" s="297">
        <v>17.48</v>
      </c>
    </row>
    <row r="4318" spans="1:5" ht="14.25">
      <c r="A4318">
        <v>7319</v>
      </c>
      <c r="B4318" t="s">
        <v>17014</v>
      </c>
      <c r="C4318" t="s">
        <v>2025</v>
      </c>
      <c r="D4318" t="s">
        <v>2018</v>
      </c>
      <c r="E4318" s="297">
        <v>10</v>
      </c>
    </row>
    <row r="4319" spans="1:5" ht="14.25">
      <c r="A4319">
        <v>7314</v>
      </c>
      <c r="B4319" t="s">
        <v>17015</v>
      </c>
      <c r="C4319" t="s">
        <v>2025</v>
      </c>
      <c r="D4319" t="s">
        <v>2018</v>
      </c>
      <c r="E4319" s="297">
        <v>93.52</v>
      </c>
    </row>
    <row r="4320" spans="1:5" ht="14.25">
      <c r="A4320">
        <v>7304</v>
      </c>
      <c r="B4320" t="s">
        <v>17016</v>
      </c>
      <c r="C4320" t="s">
        <v>2025</v>
      </c>
      <c r="D4320" t="s">
        <v>2018</v>
      </c>
      <c r="E4320" s="297">
        <v>81.45</v>
      </c>
    </row>
    <row r="4321" spans="1:5" ht="14.25">
      <c r="A4321">
        <v>43649</v>
      </c>
      <c r="B4321" t="s">
        <v>17017</v>
      </c>
      <c r="C4321" t="s">
        <v>2025</v>
      </c>
      <c r="D4321" t="s">
        <v>2018</v>
      </c>
      <c r="E4321" s="297">
        <v>42.12</v>
      </c>
    </row>
    <row r="4322" spans="1:5" ht="14.25">
      <c r="A4322">
        <v>43650</v>
      </c>
      <c r="B4322" t="s">
        <v>17018</v>
      </c>
      <c r="C4322" t="s">
        <v>2025</v>
      </c>
      <c r="D4322" t="s">
        <v>2018</v>
      </c>
      <c r="E4322" s="297">
        <v>39.81</v>
      </c>
    </row>
    <row r="4323" spans="1:5" ht="14.25">
      <c r="A4323">
        <v>7311</v>
      </c>
      <c r="B4323" t="s">
        <v>17019</v>
      </c>
      <c r="C4323" t="s">
        <v>2025</v>
      </c>
      <c r="D4323" t="s">
        <v>2018</v>
      </c>
      <c r="E4323" s="297">
        <v>40.78</v>
      </c>
    </row>
    <row r="4324" spans="1:5" ht="14.25">
      <c r="A4324">
        <v>7292</v>
      </c>
      <c r="B4324" t="s">
        <v>17020</v>
      </c>
      <c r="C4324" t="s">
        <v>2025</v>
      </c>
      <c r="D4324" t="s">
        <v>2022</v>
      </c>
      <c r="E4324" s="297">
        <v>39.479999999999997</v>
      </c>
    </row>
    <row r="4325" spans="1:5" ht="14.25">
      <c r="A4325">
        <v>7293</v>
      </c>
      <c r="B4325" t="s">
        <v>17021</v>
      </c>
      <c r="C4325" t="s">
        <v>2025</v>
      </c>
      <c r="D4325" t="s">
        <v>2018</v>
      </c>
      <c r="E4325" s="297">
        <v>43.68</v>
      </c>
    </row>
    <row r="4326" spans="1:5" ht="14.25">
      <c r="A4326">
        <v>7306</v>
      </c>
      <c r="B4326" t="s">
        <v>17022</v>
      </c>
      <c r="C4326" t="s">
        <v>2025</v>
      </c>
      <c r="D4326" t="s">
        <v>2018</v>
      </c>
      <c r="E4326" s="297">
        <v>48.2</v>
      </c>
    </row>
    <row r="4327" spans="1:5" ht="14.25">
      <c r="A4327">
        <v>7288</v>
      </c>
      <c r="B4327" t="s">
        <v>17023</v>
      </c>
      <c r="C4327" t="s">
        <v>2025</v>
      </c>
      <c r="D4327" t="s">
        <v>2018</v>
      </c>
      <c r="E4327" s="297">
        <v>40.020000000000003</v>
      </c>
    </row>
    <row r="4328" spans="1:5" ht="14.25">
      <c r="A4328">
        <v>43625</v>
      </c>
      <c r="B4328" t="s">
        <v>17024</v>
      </c>
      <c r="C4328" t="s">
        <v>2025</v>
      </c>
      <c r="D4328" t="s">
        <v>2018</v>
      </c>
      <c r="E4328" s="297">
        <v>32.31</v>
      </c>
    </row>
    <row r="4329" spans="1:5" ht="14.25">
      <c r="A4329">
        <v>43647</v>
      </c>
      <c r="B4329" t="s">
        <v>17025</v>
      </c>
      <c r="C4329" t="s">
        <v>2025</v>
      </c>
      <c r="D4329" t="s">
        <v>2018</v>
      </c>
      <c r="E4329" s="297">
        <v>29.35</v>
      </c>
    </row>
    <row r="4330" spans="1:5" ht="14.25">
      <c r="A4330">
        <v>43648</v>
      </c>
      <c r="B4330" t="s">
        <v>17026</v>
      </c>
      <c r="C4330" t="s">
        <v>2025</v>
      </c>
      <c r="D4330" t="s">
        <v>2018</v>
      </c>
      <c r="E4330" s="297">
        <v>28.32</v>
      </c>
    </row>
    <row r="4331" spans="1:5" ht="14.25">
      <c r="A4331">
        <v>35693</v>
      </c>
      <c r="B4331" t="s">
        <v>17027</v>
      </c>
      <c r="C4331" t="s">
        <v>2025</v>
      </c>
      <c r="D4331" t="s">
        <v>2018</v>
      </c>
      <c r="E4331" s="297">
        <v>11.74</v>
      </c>
    </row>
    <row r="4332" spans="1:5" ht="14.25">
      <c r="A4332">
        <v>7356</v>
      </c>
      <c r="B4332" t="s">
        <v>17028</v>
      </c>
      <c r="C4332" t="s">
        <v>2025</v>
      </c>
      <c r="D4332" t="s">
        <v>2022</v>
      </c>
      <c r="E4332" s="297">
        <v>28.14</v>
      </c>
    </row>
    <row r="4333" spans="1:5" ht="14.25">
      <c r="A4333">
        <v>35692</v>
      </c>
      <c r="B4333" t="s">
        <v>17029</v>
      </c>
      <c r="C4333" t="s">
        <v>2025</v>
      </c>
      <c r="D4333" t="s">
        <v>2018</v>
      </c>
      <c r="E4333" s="297">
        <v>18.420000000000002</v>
      </c>
    </row>
    <row r="4334" spans="1:5" ht="14.25">
      <c r="A4334">
        <v>43624</v>
      </c>
      <c r="B4334" t="s">
        <v>17030</v>
      </c>
      <c r="C4334" t="s">
        <v>2025</v>
      </c>
      <c r="D4334" t="s">
        <v>2018</v>
      </c>
      <c r="E4334" s="297">
        <v>34.299999999999997</v>
      </c>
    </row>
    <row r="4335" spans="1:5" ht="14.25">
      <c r="A4335">
        <v>7342</v>
      </c>
      <c r="B4335" t="s">
        <v>17031</v>
      </c>
      <c r="C4335" t="s">
        <v>2024</v>
      </c>
      <c r="D4335" t="s">
        <v>2018</v>
      </c>
      <c r="E4335" s="297">
        <v>1.92</v>
      </c>
    </row>
    <row r="4336" spans="1:5" ht="14.25">
      <c r="A4336">
        <v>7350</v>
      </c>
      <c r="B4336" t="s">
        <v>20100</v>
      </c>
      <c r="C4336" t="s">
        <v>2025</v>
      </c>
      <c r="D4336" t="s">
        <v>2018</v>
      </c>
      <c r="E4336" s="297">
        <v>40.619999999999997</v>
      </c>
    </row>
    <row r="4337" spans="1:5" ht="14.25">
      <c r="A4337">
        <v>39574</v>
      </c>
      <c r="B4337" t="s">
        <v>17032</v>
      </c>
      <c r="C4337" t="s">
        <v>2017</v>
      </c>
      <c r="D4337" t="s">
        <v>2018</v>
      </c>
      <c r="E4337" s="297">
        <v>4.1100000000000003</v>
      </c>
    </row>
    <row r="4338" spans="1:5" ht="14.25">
      <c r="A4338">
        <v>11060</v>
      </c>
      <c r="B4338" t="s">
        <v>17033</v>
      </c>
      <c r="C4338" t="s">
        <v>2017</v>
      </c>
      <c r="D4338" t="s">
        <v>2018</v>
      </c>
      <c r="E4338" s="297">
        <v>53.06</v>
      </c>
    </row>
    <row r="4339" spans="1:5" ht="14.25">
      <c r="A4339">
        <v>37401</v>
      </c>
      <c r="B4339" t="s">
        <v>17034</v>
      </c>
      <c r="C4339" t="s">
        <v>2017</v>
      </c>
      <c r="D4339" t="s">
        <v>2018</v>
      </c>
      <c r="E4339" s="297">
        <v>71.819999999999993</v>
      </c>
    </row>
    <row r="4340" spans="1:5" ht="14.25">
      <c r="A4340">
        <v>7525</v>
      </c>
      <c r="B4340" t="s">
        <v>17035</v>
      </c>
      <c r="C4340" t="s">
        <v>2017</v>
      </c>
      <c r="D4340" t="s">
        <v>2018</v>
      </c>
      <c r="E4340" s="297">
        <v>53.32</v>
      </c>
    </row>
    <row r="4341" spans="1:5" ht="14.25">
      <c r="A4341">
        <v>7524</v>
      </c>
      <c r="B4341" t="s">
        <v>17036</v>
      </c>
      <c r="C4341" t="s">
        <v>2017</v>
      </c>
      <c r="D4341" t="s">
        <v>2018</v>
      </c>
      <c r="E4341" s="297">
        <v>50.25</v>
      </c>
    </row>
    <row r="4342" spans="1:5" ht="14.25">
      <c r="A4342">
        <v>38105</v>
      </c>
      <c r="B4342" t="s">
        <v>17037</v>
      </c>
      <c r="C4342" t="s">
        <v>2017</v>
      </c>
      <c r="D4342" t="s">
        <v>2018</v>
      </c>
      <c r="E4342" s="297">
        <v>12.91</v>
      </c>
    </row>
    <row r="4343" spans="1:5" ht="14.25">
      <c r="A4343">
        <v>38084</v>
      </c>
      <c r="B4343" t="s">
        <v>17038</v>
      </c>
      <c r="C4343" t="s">
        <v>2017</v>
      </c>
      <c r="D4343" t="s">
        <v>2018</v>
      </c>
      <c r="E4343" s="297">
        <v>18.329999999999998</v>
      </c>
    </row>
    <row r="4344" spans="1:5" ht="14.25">
      <c r="A4344">
        <v>38103</v>
      </c>
      <c r="B4344" t="s">
        <v>17039</v>
      </c>
      <c r="C4344" t="s">
        <v>2017</v>
      </c>
      <c r="D4344" t="s">
        <v>2018</v>
      </c>
      <c r="E4344" s="297">
        <v>19.38</v>
      </c>
    </row>
    <row r="4345" spans="1:5" ht="14.25">
      <c r="A4345">
        <v>38082</v>
      </c>
      <c r="B4345" t="s">
        <v>17040</v>
      </c>
      <c r="C4345" t="s">
        <v>2017</v>
      </c>
      <c r="D4345" t="s">
        <v>2018</v>
      </c>
      <c r="E4345" s="297">
        <v>23.87</v>
      </c>
    </row>
    <row r="4346" spans="1:5" ht="14.25">
      <c r="A4346">
        <v>38104</v>
      </c>
      <c r="B4346" t="s">
        <v>17041</v>
      </c>
      <c r="C4346" t="s">
        <v>2017</v>
      </c>
      <c r="D4346" t="s">
        <v>2018</v>
      </c>
      <c r="E4346" s="297">
        <v>37.94</v>
      </c>
    </row>
    <row r="4347" spans="1:5" ht="14.25">
      <c r="A4347">
        <v>38083</v>
      </c>
      <c r="B4347" t="s">
        <v>17042</v>
      </c>
      <c r="C4347" t="s">
        <v>2017</v>
      </c>
      <c r="D4347" t="s">
        <v>2018</v>
      </c>
      <c r="E4347" s="297">
        <v>42.13</v>
      </c>
    </row>
    <row r="4348" spans="1:5" ht="14.25">
      <c r="A4348">
        <v>38101</v>
      </c>
      <c r="B4348" t="s">
        <v>17043</v>
      </c>
      <c r="C4348" t="s">
        <v>2017</v>
      </c>
      <c r="D4348" t="s">
        <v>2018</v>
      </c>
      <c r="E4348" s="297">
        <v>9.2100000000000009</v>
      </c>
    </row>
    <row r="4349" spans="1:5" ht="14.25">
      <c r="A4349">
        <v>7528</v>
      </c>
      <c r="B4349" t="s">
        <v>17044</v>
      </c>
      <c r="C4349" t="s">
        <v>2017</v>
      </c>
      <c r="D4349" t="s">
        <v>2022</v>
      </c>
      <c r="E4349" s="297">
        <v>10.83</v>
      </c>
    </row>
    <row r="4350" spans="1:5" ht="14.25">
      <c r="A4350">
        <v>12147</v>
      </c>
      <c r="B4350" t="s">
        <v>17045</v>
      </c>
      <c r="C4350" t="s">
        <v>2017</v>
      </c>
      <c r="D4350" t="s">
        <v>2018</v>
      </c>
      <c r="E4350" s="297">
        <v>16.510000000000002</v>
      </c>
    </row>
    <row r="4351" spans="1:5" ht="14.25">
      <c r="A4351">
        <v>38075</v>
      </c>
      <c r="B4351" t="s">
        <v>17046</v>
      </c>
      <c r="C4351" t="s">
        <v>2017</v>
      </c>
      <c r="D4351" t="s">
        <v>2018</v>
      </c>
      <c r="E4351" s="297">
        <v>18.760000000000002</v>
      </c>
    </row>
    <row r="4352" spans="1:5" ht="14.25">
      <c r="A4352">
        <v>38102</v>
      </c>
      <c r="B4352" t="s">
        <v>17047</v>
      </c>
      <c r="C4352" t="s">
        <v>2017</v>
      </c>
      <c r="D4352" t="s">
        <v>2018</v>
      </c>
      <c r="E4352" s="297">
        <v>11.79</v>
      </c>
    </row>
    <row r="4353" spans="1:5" ht="14.25">
      <c r="A4353">
        <v>38076</v>
      </c>
      <c r="B4353" t="s">
        <v>17048</v>
      </c>
      <c r="C4353" t="s">
        <v>2017</v>
      </c>
      <c r="D4353" t="s">
        <v>2018</v>
      </c>
      <c r="E4353" s="297">
        <v>21.03</v>
      </c>
    </row>
    <row r="4354" spans="1:5" ht="14.25">
      <c r="A4354">
        <v>7592</v>
      </c>
      <c r="B4354" t="s">
        <v>17049</v>
      </c>
      <c r="C4354" t="s">
        <v>2021</v>
      </c>
      <c r="D4354" t="s">
        <v>2022</v>
      </c>
      <c r="E4354" s="297">
        <v>28.79</v>
      </c>
    </row>
    <row r="4355" spans="1:5" ht="14.25">
      <c r="A4355">
        <v>40820</v>
      </c>
      <c r="B4355" t="s">
        <v>17050</v>
      </c>
      <c r="C4355" t="s">
        <v>2027</v>
      </c>
      <c r="D4355" t="s">
        <v>2018</v>
      </c>
      <c r="E4355" s="371">
        <v>5053.4799999999996</v>
      </c>
    </row>
    <row r="4356" spans="1:5" ht="14.25">
      <c r="A4356">
        <v>11826</v>
      </c>
      <c r="B4356" t="s">
        <v>17051</v>
      </c>
      <c r="C4356" t="s">
        <v>2017</v>
      </c>
      <c r="D4356" t="s">
        <v>2018</v>
      </c>
      <c r="E4356" s="297">
        <v>59.75</v>
      </c>
    </row>
    <row r="4357" spans="1:5" ht="14.25">
      <c r="A4357">
        <v>7606</v>
      </c>
      <c r="B4357" t="s">
        <v>17052</v>
      </c>
      <c r="C4357" t="s">
        <v>2017</v>
      </c>
      <c r="D4357" t="s">
        <v>2018</v>
      </c>
      <c r="E4357" s="297">
        <v>71.86</v>
      </c>
    </row>
    <row r="4358" spans="1:5" ht="14.25">
      <c r="A4358">
        <v>11763</v>
      </c>
      <c r="B4358" t="s">
        <v>17053</v>
      </c>
      <c r="C4358" t="s">
        <v>2017</v>
      </c>
      <c r="D4358" t="s">
        <v>2018</v>
      </c>
      <c r="E4358" s="297">
        <v>156.93</v>
      </c>
    </row>
    <row r="4359" spans="1:5" ht="14.25">
      <c r="A4359">
        <v>11764</v>
      </c>
      <c r="B4359" t="s">
        <v>17054</v>
      </c>
      <c r="C4359" t="s">
        <v>2017</v>
      </c>
      <c r="D4359" t="s">
        <v>2018</v>
      </c>
      <c r="E4359" s="297">
        <v>128.75</v>
      </c>
    </row>
    <row r="4360" spans="1:5" ht="14.25">
      <c r="A4360">
        <v>11829</v>
      </c>
      <c r="B4360" t="s">
        <v>17055</v>
      </c>
      <c r="C4360" t="s">
        <v>2017</v>
      </c>
      <c r="D4360" t="s">
        <v>2018</v>
      </c>
      <c r="E4360" s="297">
        <v>31.12</v>
      </c>
    </row>
    <row r="4361" spans="1:5" ht="14.25">
      <c r="A4361">
        <v>11830</v>
      </c>
      <c r="B4361" t="s">
        <v>17056</v>
      </c>
      <c r="C4361" t="s">
        <v>2017</v>
      </c>
      <c r="D4361" t="s">
        <v>2018</v>
      </c>
      <c r="E4361" s="297">
        <v>33.6</v>
      </c>
    </row>
    <row r="4362" spans="1:5" ht="14.25">
      <c r="A4362">
        <v>11825</v>
      </c>
      <c r="B4362" t="s">
        <v>17057</v>
      </c>
      <c r="C4362" t="s">
        <v>2017</v>
      </c>
      <c r="D4362" t="s">
        <v>2018</v>
      </c>
      <c r="E4362" s="297">
        <v>75.59</v>
      </c>
    </row>
    <row r="4363" spans="1:5" ht="14.25">
      <c r="A4363">
        <v>11767</v>
      </c>
      <c r="B4363" t="s">
        <v>17058</v>
      </c>
      <c r="C4363" t="s">
        <v>2017</v>
      </c>
      <c r="D4363" t="s">
        <v>2018</v>
      </c>
      <c r="E4363" s="297">
        <v>201.34</v>
      </c>
    </row>
    <row r="4364" spans="1:5" ht="14.25">
      <c r="A4364">
        <v>11766</v>
      </c>
      <c r="B4364" t="s">
        <v>17059</v>
      </c>
      <c r="C4364" t="s">
        <v>2017</v>
      </c>
      <c r="D4364" t="s">
        <v>2018</v>
      </c>
      <c r="E4364" s="297">
        <v>46.93</v>
      </c>
    </row>
    <row r="4365" spans="1:5" ht="14.25">
      <c r="A4365">
        <v>11765</v>
      </c>
      <c r="B4365" t="s">
        <v>17060</v>
      </c>
      <c r="C4365" t="s">
        <v>2017</v>
      </c>
      <c r="D4365" t="s">
        <v>2018</v>
      </c>
      <c r="E4365" s="297">
        <v>85.8</v>
      </c>
    </row>
    <row r="4366" spans="1:5" ht="14.25">
      <c r="A4366">
        <v>11824</v>
      </c>
      <c r="B4366" t="s">
        <v>17061</v>
      </c>
      <c r="C4366" t="s">
        <v>2017</v>
      </c>
      <c r="D4366" t="s">
        <v>2018</v>
      </c>
      <c r="E4366" s="297">
        <v>55.2</v>
      </c>
    </row>
    <row r="4367" spans="1:5" ht="14.25">
      <c r="A4367">
        <v>44045</v>
      </c>
      <c r="B4367" t="s">
        <v>17062</v>
      </c>
      <c r="C4367" t="s">
        <v>2017</v>
      </c>
      <c r="D4367" t="s">
        <v>2018</v>
      </c>
      <c r="E4367" s="297">
        <v>257.47000000000003</v>
      </c>
    </row>
    <row r="4368" spans="1:5" ht="14.25">
      <c r="A4368">
        <v>39702</v>
      </c>
      <c r="B4368" t="s">
        <v>17063</v>
      </c>
      <c r="C4368" t="s">
        <v>2017</v>
      </c>
      <c r="D4368" t="s">
        <v>2018</v>
      </c>
      <c r="E4368" s="371">
        <v>1709.98</v>
      </c>
    </row>
    <row r="4369" spans="1:5" ht="14.25">
      <c r="A4369">
        <v>13415</v>
      </c>
      <c r="B4369" t="s">
        <v>17064</v>
      </c>
      <c r="C4369" t="s">
        <v>2017</v>
      </c>
      <c r="D4369" t="s">
        <v>2022</v>
      </c>
      <c r="E4369" s="297">
        <v>56.14</v>
      </c>
    </row>
    <row r="4370" spans="1:5" ht="14.25">
      <c r="A4370">
        <v>7602</v>
      </c>
      <c r="B4370" t="s">
        <v>17065</v>
      </c>
      <c r="C4370" t="s">
        <v>2017</v>
      </c>
      <c r="D4370" t="s">
        <v>2018</v>
      </c>
      <c r="E4370" s="297">
        <v>35.82</v>
      </c>
    </row>
    <row r="4371" spans="1:5" ht="14.25">
      <c r="A4371">
        <v>7603</v>
      </c>
      <c r="B4371" t="s">
        <v>17066</v>
      </c>
      <c r="C4371" t="s">
        <v>2017</v>
      </c>
      <c r="D4371" t="s">
        <v>2018</v>
      </c>
      <c r="E4371" s="297">
        <v>30.39</v>
      </c>
    </row>
    <row r="4372" spans="1:5" ht="14.25">
      <c r="A4372">
        <v>11777</v>
      </c>
      <c r="B4372" t="s">
        <v>17067</v>
      </c>
      <c r="C4372" t="s">
        <v>2017</v>
      </c>
      <c r="D4372" t="s">
        <v>2018</v>
      </c>
      <c r="E4372" s="297">
        <v>159.47999999999999</v>
      </c>
    </row>
    <row r="4373" spans="1:5" ht="14.25">
      <c r="A4373">
        <v>13417</v>
      </c>
      <c r="B4373" t="s">
        <v>17068</v>
      </c>
      <c r="C4373" t="s">
        <v>2017</v>
      </c>
      <c r="D4373" t="s">
        <v>2018</v>
      </c>
      <c r="E4373" s="297">
        <v>73.11</v>
      </c>
    </row>
    <row r="4374" spans="1:5" ht="14.25">
      <c r="A4374">
        <v>36791</v>
      </c>
      <c r="B4374" t="s">
        <v>17069</v>
      </c>
      <c r="C4374" t="s">
        <v>2017</v>
      </c>
      <c r="D4374" t="s">
        <v>2018</v>
      </c>
      <c r="E4374" s="297">
        <v>109.74</v>
      </c>
    </row>
    <row r="4375" spans="1:5" ht="14.25">
      <c r="A4375">
        <v>36795</v>
      </c>
      <c r="B4375" t="s">
        <v>17070</v>
      </c>
      <c r="C4375" t="s">
        <v>2017</v>
      </c>
      <c r="D4375" t="s">
        <v>2018</v>
      </c>
      <c r="E4375" s="371">
        <v>1387.49</v>
      </c>
    </row>
    <row r="4376" spans="1:5" ht="14.25">
      <c r="A4376">
        <v>36796</v>
      </c>
      <c r="B4376" t="s">
        <v>17071</v>
      </c>
      <c r="C4376" t="s">
        <v>2017</v>
      </c>
      <c r="D4376" t="s">
        <v>2018</v>
      </c>
      <c r="E4376" s="297">
        <v>115.3</v>
      </c>
    </row>
    <row r="4377" spans="1:5" ht="14.25">
      <c r="A4377">
        <v>36792</v>
      </c>
      <c r="B4377" t="s">
        <v>17072</v>
      </c>
      <c r="C4377" t="s">
        <v>2017</v>
      </c>
      <c r="D4377" t="s">
        <v>2018</v>
      </c>
      <c r="E4377" s="297">
        <v>146.05000000000001</v>
      </c>
    </row>
    <row r="4378" spans="1:5" ht="14.25">
      <c r="A4378">
        <v>11773</v>
      </c>
      <c r="B4378" t="s">
        <v>17073</v>
      </c>
      <c r="C4378" t="s">
        <v>2017</v>
      </c>
      <c r="D4378" t="s">
        <v>2018</v>
      </c>
      <c r="E4378" s="297">
        <v>97.22</v>
      </c>
    </row>
    <row r="4379" spans="1:5" ht="14.25">
      <c r="A4379">
        <v>11762</v>
      </c>
      <c r="B4379" t="s">
        <v>17074</v>
      </c>
      <c r="C4379" t="s">
        <v>2017</v>
      </c>
      <c r="D4379" t="s">
        <v>2018</v>
      </c>
      <c r="E4379" s="297">
        <v>46.11</v>
      </c>
    </row>
    <row r="4380" spans="1:5" ht="14.25">
      <c r="A4380">
        <v>7604</v>
      </c>
      <c r="B4380" t="s">
        <v>17075</v>
      </c>
      <c r="C4380" t="s">
        <v>2017</v>
      </c>
      <c r="D4380" t="s">
        <v>2018</v>
      </c>
      <c r="E4380" s="297">
        <v>39.049999999999997</v>
      </c>
    </row>
    <row r="4381" spans="1:5" ht="14.25">
      <c r="A4381">
        <v>13984</v>
      </c>
      <c r="B4381" t="s">
        <v>17076</v>
      </c>
      <c r="C4381" t="s">
        <v>2017</v>
      </c>
      <c r="D4381" t="s">
        <v>2018</v>
      </c>
      <c r="E4381" s="297">
        <v>56.75</v>
      </c>
    </row>
    <row r="4382" spans="1:5" ht="14.25">
      <c r="A4382">
        <v>11772</v>
      </c>
      <c r="B4382" t="s">
        <v>17077</v>
      </c>
      <c r="C4382" t="s">
        <v>2017</v>
      </c>
      <c r="D4382" t="s">
        <v>2018</v>
      </c>
      <c r="E4382" s="297">
        <v>97.53</v>
      </c>
    </row>
    <row r="4383" spans="1:5" ht="14.25">
      <c r="A4383">
        <v>13983</v>
      </c>
      <c r="B4383" t="s">
        <v>17078</v>
      </c>
      <c r="C4383" t="s">
        <v>2017</v>
      </c>
      <c r="D4383" t="s">
        <v>2018</v>
      </c>
      <c r="E4383" s="297">
        <v>73.86</v>
      </c>
    </row>
    <row r="4384" spans="1:5" ht="14.25">
      <c r="A4384">
        <v>13416</v>
      </c>
      <c r="B4384" t="s">
        <v>17079</v>
      </c>
      <c r="C4384" t="s">
        <v>2017</v>
      </c>
      <c r="D4384" t="s">
        <v>2018</v>
      </c>
      <c r="E4384" s="297">
        <v>65.599999999999994</v>
      </c>
    </row>
    <row r="4385" spans="1:5" ht="14.25">
      <c r="A4385">
        <v>40329</v>
      </c>
      <c r="B4385" t="s">
        <v>17080</v>
      </c>
      <c r="C4385" t="s">
        <v>2017</v>
      </c>
      <c r="D4385" t="s">
        <v>2022</v>
      </c>
      <c r="E4385" s="297">
        <v>19.5</v>
      </c>
    </row>
    <row r="4386" spans="1:5" ht="14.25">
      <c r="A4386">
        <v>11823</v>
      </c>
      <c r="B4386" t="s">
        <v>17081</v>
      </c>
      <c r="C4386" t="s">
        <v>2017</v>
      </c>
      <c r="D4386" t="s">
        <v>2018</v>
      </c>
      <c r="E4386" s="297">
        <v>8.2100000000000009</v>
      </c>
    </row>
    <row r="4387" spans="1:5" ht="14.25">
      <c r="A4387">
        <v>11822</v>
      </c>
      <c r="B4387" t="s">
        <v>17082</v>
      </c>
      <c r="C4387" t="s">
        <v>2017</v>
      </c>
      <c r="D4387" t="s">
        <v>2018</v>
      </c>
      <c r="E4387" s="297">
        <v>25.43</v>
      </c>
    </row>
    <row r="4388" spans="1:5" ht="14.25">
      <c r="A4388">
        <v>11831</v>
      </c>
      <c r="B4388" t="s">
        <v>17083</v>
      </c>
      <c r="C4388" t="s">
        <v>2017</v>
      </c>
      <c r="D4388" t="s">
        <v>2018</v>
      </c>
      <c r="E4388" s="297">
        <v>15.3</v>
      </c>
    </row>
    <row r="4389" spans="1:5" ht="14.25">
      <c r="A4389">
        <v>7613</v>
      </c>
      <c r="B4389" t="s">
        <v>17084</v>
      </c>
      <c r="C4389" t="s">
        <v>2017</v>
      </c>
      <c r="D4389" t="s">
        <v>2020</v>
      </c>
      <c r="E4389" s="371">
        <v>119503.15</v>
      </c>
    </row>
    <row r="4390" spans="1:5" ht="14.25">
      <c r="A4390">
        <v>7619</v>
      </c>
      <c r="B4390" t="s">
        <v>17085</v>
      </c>
      <c r="C4390" t="s">
        <v>2017</v>
      </c>
      <c r="D4390" t="s">
        <v>2020</v>
      </c>
      <c r="E4390" s="371">
        <v>18472.63</v>
      </c>
    </row>
    <row r="4391" spans="1:5" ht="14.25">
      <c r="A4391">
        <v>12076</v>
      </c>
      <c r="B4391" t="s">
        <v>17086</v>
      </c>
      <c r="C4391" t="s">
        <v>2017</v>
      </c>
      <c r="D4391" t="s">
        <v>2020</v>
      </c>
      <c r="E4391" s="371">
        <v>8473.68</v>
      </c>
    </row>
    <row r="4392" spans="1:5" ht="14.25">
      <c r="A4392">
        <v>7614</v>
      </c>
      <c r="B4392" t="s">
        <v>17087</v>
      </c>
      <c r="C4392" t="s">
        <v>2017</v>
      </c>
      <c r="D4392" t="s">
        <v>2020</v>
      </c>
      <c r="E4392" s="371">
        <v>23298.39</v>
      </c>
    </row>
    <row r="4393" spans="1:5" ht="14.25">
      <c r="A4393">
        <v>7618</v>
      </c>
      <c r="B4393" t="s">
        <v>17088</v>
      </c>
      <c r="C4393" t="s">
        <v>2017</v>
      </c>
      <c r="D4393" t="s">
        <v>2020</v>
      </c>
      <c r="E4393" s="371">
        <v>151107.57</v>
      </c>
    </row>
    <row r="4394" spans="1:5" ht="14.25">
      <c r="A4394">
        <v>7620</v>
      </c>
      <c r="B4394" t="s">
        <v>17089</v>
      </c>
      <c r="C4394" t="s">
        <v>2017</v>
      </c>
      <c r="D4394" t="s">
        <v>2020</v>
      </c>
      <c r="E4394" s="371">
        <v>32684.21</v>
      </c>
    </row>
    <row r="4395" spans="1:5" ht="14.25">
      <c r="A4395">
        <v>7610</v>
      </c>
      <c r="B4395" t="s">
        <v>17090</v>
      </c>
      <c r="C4395" t="s">
        <v>2017</v>
      </c>
      <c r="D4395" t="s">
        <v>2020</v>
      </c>
      <c r="E4395" s="371">
        <v>10349.99</v>
      </c>
    </row>
    <row r="4396" spans="1:5" ht="14.25">
      <c r="A4396">
        <v>7615</v>
      </c>
      <c r="B4396" t="s">
        <v>17091</v>
      </c>
      <c r="C4396" t="s">
        <v>2017</v>
      </c>
      <c r="D4396" t="s">
        <v>2020</v>
      </c>
      <c r="E4396" s="371">
        <v>38131.57</v>
      </c>
    </row>
    <row r="4397" spans="1:5" ht="14.25">
      <c r="A4397">
        <v>7617</v>
      </c>
      <c r="B4397" t="s">
        <v>17092</v>
      </c>
      <c r="C4397" t="s">
        <v>2017</v>
      </c>
      <c r="D4397" t="s">
        <v>2020</v>
      </c>
      <c r="E4397" s="371">
        <v>11560.52</v>
      </c>
    </row>
    <row r="4398" spans="1:5" ht="14.25">
      <c r="A4398">
        <v>7616</v>
      </c>
      <c r="B4398" t="s">
        <v>17093</v>
      </c>
      <c r="C4398" t="s">
        <v>2017</v>
      </c>
      <c r="D4398" t="s">
        <v>2020</v>
      </c>
      <c r="E4398" s="371">
        <v>62224.68</v>
      </c>
    </row>
    <row r="4399" spans="1:5" ht="14.25">
      <c r="A4399">
        <v>7611</v>
      </c>
      <c r="B4399" t="s">
        <v>17094</v>
      </c>
      <c r="C4399" t="s">
        <v>2017</v>
      </c>
      <c r="D4399" t="s">
        <v>2020</v>
      </c>
      <c r="E4399" s="371">
        <v>14950</v>
      </c>
    </row>
    <row r="4400" spans="1:5" ht="14.25">
      <c r="A4400">
        <v>7612</v>
      </c>
      <c r="B4400" t="s">
        <v>17095</v>
      </c>
      <c r="C4400" t="s">
        <v>2017</v>
      </c>
      <c r="D4400" t="s">
        <v>2020</v>
      </c>
      <c r="E4400" s="371">
        <v>85351.78</v>
      </c>
    </row>
    <row r="4401" spans="1:5" ht="14.25">
      <c r="A4401">
        <v>37371</v>
      </c>
      <c r="B4401" t="s">
        <v>17096</v>
      </c>
      <c r="C4401" t="s">
        <v>2021</v>
      </c>
      <c r="D4401" t="s">
        <v>2022</v>
      </c>
      <c r="E4401" s="297">
        <v>0.64</v>
      </c>
    </row>
    <row r="4402" spans="1:5" ht="14.25">
      <c r="A4402">
        <v>40861</v>
      </c>
      <c r="B4402" t="s">
        <v>17097</v>
      </c>
      <c r="C4402" t="s">
        <v>2027</v>
      </c>
      <c r="D4402" t="s">
        <v>2022</v>
      </c>
      <c r="E4402" s="297">
        <v>119.88</v>
      </c>
    </row>
    <row r="4403" spans="1:5" ht="14.25">
      <c r="A4403">
        <v>36510</v>
      </c>
      <c r="B4403" t="s">
        <v>17098</v>
      </c>
      <c r="C4403" t="s">
        <v>2017</v>
      </c>
      <c r="D4403" t="s">
        <v>2020</v>
      </c>
      <c r="E4403" s="371">
        <v>985932.68</v>
      </c>
    </row>
    <row r="4404" spans="1:5" ht="14.25">
      <c r="A4404">
        <v>25020</v>
      </c>
      <c r="B4404" t="s">
        <v>17099</v>
      </c>
      <c r="C4404" t="s">
        <v>2017</v>
      </c>
      <c r="D4404" t="s">
        <v>2020</v>
      </c>
      <c r="E4404" s="371">
        <v>4061695.76</v>
      </c>
    </row>
    <row r="4405" spans="1:5" ht="14.25">
      <c r="A4405">
        <v>7622</v>
      </c>
      <c r="B4405" t="s">
        <v>17100</v>
      </c>
      <c r="C4405" t="s">
        <v>2017</v>
      </c>
      <c r="D4405" t="s">
        <v>2020</v>
      </c>
      <c r="E4405" s="371">
        <v>956498.8</v>
      </c>
    </row>
    <row r="4406" spans="1:5" ht="14.25">
      <c r="A4406">
        <v>7624</v>
      </c>
      <c r="B4406" t="s">
        <v>17101</v>
      </c>
      <c r="C4406" t="s">
        <v>2017</v>
      </c>
      <c r="D4406" t="s">
        <v>2020</v>
      </c>
      <c r="E4406" s="371">
        <v>1240000</v>
      </c>
    </row>
    <row r="4407" spans="1:5" ht="14.25">
      <c r="A4407">
        <v>7625</v>
      </c>
      <c r="B4407" t="s">
        <v>17102</v>
      </c>
      <c r="C4407" t="s">
        <v>2017</v>
      </c>
      <c r="D4407" t="s">
        <v>2020</v>
      </c>
      <c r="E4407" s="371">
        <v>1232415.78</v>
      </c>
    </row>
    <row r="4408" spans="1:5" ht="14.25">
      <c r="A4408">
        <v>7623</v>
      </c>
      <c r="B4408" t="s">
        <v>17103</v>
      </c>
      <c r="C4408" t="s">
        <v>2017</v>
      </c>
      <c r="D4408" t="s">
        <v>2020</v>
      </c>
      <c r="E4408" s="371">
        <v>4061695.76</v>
      </c>
    </row>
    <row r="4409" spans="1:5" ht="14.25">
      <c r="A4409">
        <v>36508</v>
      </c>
      <c r="B4409" t="s">
        <v>17104</v>
      </c>
      <c r="C4409" t="s">
        <v>2017</v>
      </c>
      <c r="D4409" t="s">
        <v>2020</v>
      </c>
      <c r="E4409" s="371">
        <v>1826705.75</v>
      </c>
    </row>
    <row r="4410" spans="1:5" ht="14.25">
      <c r="A4410">
        <v>36509</v>
      </c>
      <c r="B4410" t="s">
        <v>17105</v>
      </c>
      <c r="C4410" t="s">
        <v>2017</v>
      </c>
      <c r="D4410" t="s">
        <v>2020</v>
      </c>
      <c r="E4410" s="371">
        <v>1001100.85</v>
      </c>
    </row>
    <row r="4411" spans="1:5" ht="14.25">
      <c r="A4411">
        <v>13238</v>
      </c>
      <c r="B4411" t="s">
        <v>17106</v>
      </c>
      <c r="C4411" t="s">
        <v>2017</v>
      </c>
      <c r="D4411" t="s">
        <v>2020</v>
      </c>
      <c r="E4411" s="371">
        <v>307752.03000000003</v>
      </c>
    </row>
    <row r="4412" spans="1:5" ht="14.25">
      <c r="A4412">
        <v>36511</v>
      </c>
      <c r="B4412" t="s">
        <v>17107</v>
      </c>
      <c r="C4412" t="s">
        <v>2017</v>
      </c>
      <c r="D4412" t="s">
        <v>2020</v>
      </c>
      <c r="E4412" s="371">
        <v>356601.56</v>
      </c>
    </row>
    <row r="4413" spans="1:5" ht="14.25">
      <c r="A4413">
        <v>36515</v>
      </c>
      <c r="B4413" t="s">
        <v>17108</v>
      </c>
      <c r="C4413" t="s">
        <v>2017</v>
      </c>
      <c r="D4413" t="s">
        <v>2020</v>
      </c>
      <c r="E4413" s="371">
        <v>105026.47</v>
      </c>
    </row>
    <row r="4414" spans="1:5" ht="14.25">
      <c r="A4414">
        <v>10598</v>
      </c>
      <c r="B4414" t="s">
        <v>17109</v>
      </c>
      <c r="C4414" t="s">
        <v>2017</v>
      </c>
      <c r="D4414" t="s">
        <v>2020</v>
      </c>
      <c r="E4414" s="371">
        <v>170316.31</v>
      </c>
    </row>
    <row r="4415" spans="1:5" ht="14.25">
      <c r="A4415">
        <v>7640</v>
      </c>
      <c r="B4415" t="s">
        <v>17110</v>
      </c>
      <c r="C4415" t="s">
        <v>2017</v>
      </c>
      <c r="D4415" t="s">
        <v>2020</v>
      </c>
      <c r="E4415" s="371">
        <v>261345</v>
      </c>
    </row>
    <row r="4416" spans="1:5" ht="14.25">
      <c r="A4416">
        <v>36513</v>
      </c>
      <c r="B4416" t="s">
        <v>17111</v>
      </c>
      <c r="C4416" t="s">
        <v>2017</v>
      </c>
      <c r="D4416" t="s">
        <v>2020</v>
      </c>
      <c r="E4416" s="371">
        <v>251758.26</v>
      </c>
    </row>
    <row r="4417" spans="1:5" ht="14.25">
      <c r="A4417">
        <v>36514</v>
      </c>
      <c r="B4417" t="s">
        <v>17112</v>
      </c>
      <c r="C4417" t="s">
        <v>2017</v>
      </c>
      <c r="D4417" t="s">
        <v>2020</v>
      </c>
      <c r="E4417" s="371">
        <v>280884.78999999998</v>
      </c>
    </row>
    <row r="4418" spans="1:5" ht="14.25">
      <c r="A4418">
        <v>11572</v>
      </c>
      <c r="B4418" t="s">
        <v>17113</v>
      </c>
      <c r="C4418" t="s">
        <v>2017</v>
      </c>
      <c r="D4418" t="s">
        <v>2018</v>
      </c>
      <c r="E4418" s="297">
        <v>30.32</v>
      </c>
    </row>
    <row r="4419" spans="1:5" ht="14.25">
      <c r="A4419">
        <v>36149</v>
      </c>
      <c r="B4419" t="s">
        <v>17114</v>
      </c>
      <c r="C4419" t="s">
        <v>2017</v>
      </c>
      <c r="D4419" t="s">
        <v>2018</v>
      </c>
      <c r="E4419" s="297">
        <v>177.89</v>
      </c>
    </row>
    <row r="4420" spans="1:5" ht="14.25">
      <c r="A4420">
        <v>42407</v>
      </c>
      <c r="B4420" t="s">
        <v>17115</v>
      </c>
      <c r="C4420" t="s">
        <v>2023</v>
      </c>
      <c r="D4420" t="s">
        <v>2018</v>
      </c>
      <c r="E4420" s="297">
        <v>7.55</v>
      </c>
    </row>
    <row r="4421" spans="1:5" ht="14.25">
      <c r="A4421">
        <v>11581</v>
      </c>
      <c r="B4421" t="s">
        <v>17116</v>
      </c>
      <c r="C4421" t="s">
        <v>2023</v>
      </c>
      <c r="D4421" t="s">
        <v>2018</v>
      </c>
      <c r="E4421" s="297">
        <v>20.010000000000002</v>
      </c>
    </row>
    <row r="4422" spans="1:5" ht="14.25">
      <c r="A4422">
        <v>43605</v>
      </c>
      <c r="B4422" t="s">
        <v>17117</v>
      </c>
      <c r="C4422" t="s">
        <v>2023</v>
      </c>
      <c r="D4422" t="s">
        <v>2018</v>
      </c>
      <c r="E4422" s="297">
        <v>40.94</v>
      </c>
    </row>
    <row r="4423" spans="1:5" ht="14.25">
      <c r="A4423">
        <v>11580</v>
      </c>
      <c r="B4423" t="s">
        <v>17118</v>
      </c>
      <c r="C4423" t="s">
        <v>2023</v>
      </c>
      <c r="D4423" t="s">
        <v>2018</v>
      </c>
      <c r="E4423" s="297">
        <v>8.0299999999999994</v>
      </c>
    </row>
    <row r="4424" spans="1:5" ht="14.25">
      <c r="A4424">
        <v>10743</v>
      </c>
      <c r="B4424" t="s">
        <v>17119</v>
      </c>
      <c r="C4424" t="s">
        <v>2017</v>
      </c>
      <c r="D4424" t="s">
        <v>2020</v>
      </c>
      <c r="E4424" s="297">
        <v>611.15</v>
      </c>
    </row>
    <row r="4425" spans="1:5" ht="14.25">
      <c r="A4425">
        <v>39848</v>
      </c>
      <c r="B4425" t="s">
        <v>17120</v>
      </c>
      <c r="C4425" t="s">
        <v>2023</v>
      </c>
      <c r="D4425" t="s">
        <v>2020</v>
      </c>
      <c r="E4425" s="297">
        <v>1.82</v>
      </c>
    </row>
    <row r="4426" spans="1:5" ht="14.25">
      <c r="A4426">
        <v>20999</v>
      </c>
      <c r="B4426" t="s">
        <v>17121</v>
      </c>
      <c r="C4426" t="s">
        <v>2023</v>
      </c>
      <c r="D4426" t="s">
        <v>2020</v>
      </c>
      <c r="E4426" s="297">
        <v>12.68</v>
      </c>
    </row>
    <row r="4427" spans="1:5" ht="14.25">
      <c r="A4427">
        <v>21001</v>
      </c>
      <c r="B4427" t="s">
        <v>17122</v>
      </c>
      <c r="C4427" t="s">
        <v>2023</v>
      </c>
      <c r="D4427" t="s">
        <v>2020</v>
      </c>
      <c r="E4427" s="297">
        <v>23.67</v>
      </c>
    </row>
    <row r="4428" spans="1:5" ht="14.25">
      <c r="A4428">
        <v>21003</v>
      </c>
      <c r="B4428" t="s">
        <v>17123</v>
      </c>
      <c r="C4428" t="s">
        <v>2023</v>
      </c>
      <c r="D4428" t="s">
        <v>2020</v>
      </c>
      <c r="E4428" s="297">
        <v>38.9</v>
      </c>
    </row>
    <row r="4429" spans="1:5" ht="14.25">
      <c r="A4429">
        <v>21006</v>
      </c>
      <c r="B4429" t="s">
        <v>17124</v>
      </c>
      <c r="C4429" t="s">
        <v>2023</v>
      </c>
      <c r="D4429" t="s">
        <v>2020</v>
      </c>
      <c r="E4429" s="297">
        <v>82.54</v>
      </c>
    </row>
    <row r="4430" spans="1:5" ht="14.25">
      <c r="A4430">
        <v>21019</v>
      </c>
      <c r="B4430" t="s">
        <v>17125</v>
      </c>
      <c r="C4430" t="s">
        <v>2023</v>
      </c>
      <c r="D4430" t="s">
        <v>2020</v>
      </c>
      <c r="E4430" s="297">
        <v>28.69</v>
      </c>
    </row>
    <row r="4431" spans="1:5" ht="14.25">
      <c r="A4431">
        <v>21021</v>
      </c>
      <c r="B4431" t="s">
        <v>17126</v>
      </c>
      <c r="C4431" t="s">
        <v>2023</v>
      </c>
      <c r="D4431" t="s">
        <v>2020</v>
      </c>
      <c r="E4431" s="297">
        <v>45.36</v>
      </c>
    </row>
    <row r="4432" spans="1:5" ht="14.25">
      <c r="A4432">
        <v>21024</v>
      </c>
      <c r="B4432" t="s">
        <v>17127</v>
      </c>
      <c r="C4432" t="s">
        <v>2023</v>
      </c>
      <c r="D4432" t="s">
        <v>2020</v>
      </c>
      <c r="E4432" s="297">
        <v>97.19</v>
      </c>
    </row>
    <row r="4433" spans="1:5" ht="14.25">
      <c r="A4433">
        <v>40624</v>
      </c>
      <c r="B4433" t="s">
        <v>17128</v>
      </c>
      <c r="C4433" t="s">
        <v>2023</v>
      </c>
      <c r="D4433" t="s">
        <v>2020</v>
      </c>
      <c r="E4433" s="297">
        <v>95.31</v>
      </c>
    </row>
    <row r="4434" spans="1:5" ht="14.25">
      <c r="A4434">
        <v>42575</v>
      </c>
      <c r="B4434" t="s">
        <v>17129</v>
      </c>
      <c r="C4434" t="s">
        <v>2023</v>
      </c>
      <c r="D4434" t="s">
        <v>2020</v>
      </c>
      <c r="E4434" s="297">
        <v>87.46</v>
      </c>
    </row>
    <row r="4435" spans="1:5" ht="14.25">
      <c r="A4435">
        <v>13127</v>
      </c>
      <c r="B4435" t="s">
        <v>17130</v>
      </c>
      <c r="C4435" t="s">
        <v>2023</v>
      </c>
      <c r="D4435" t="s">
        <v>2020</v>
      </c>
      <c r="E4435" s="297">
        <v>42.51</v>
      </c>
    </row>
    <row r="4436" spans="1:5" ht="14.25">
      <c r="A4436">
        <v>13137</v>
      </c>
      <c r="B4436" t="s">
        <v>17131</v>
      </c>
      <c r="C4436" t="s">
        <v>2023</v>
      </c>
      <c r="D4436" t="s">
        <v>2020</v>
      </c>
      <c r="E4436" s="297">
        <v>56.41</v>
      </c>
    </row>
    <row r="4437" spans="1:5" ht="14.25">
      <c r="A4437">
        <v>42574</v>
      </c>
      <c r="B4437" t="s">
        <v>17132</v>
      </c>
      <c r="C4437" t="s">
        <v>2023</v>
      </c>
      <c r="D4437" t="s">
        <v>2020</v>
      </c>
      <c r="E4437" s="297">
        <v>65.27</v>
      </c>
    </row>
    <row r="4438" spans="1:5" ht="14.25">
      <c r="A4438">
        <v>20989</v>
      </c>
      <c r="B4438" t="s">
        <v>17133</v>
      </c>
      <c r="C4438" t="s">
        <v>2023</v>
      </c>
      <c r="D4438" t="s">
        <v>2020</v>
      </c>
      <c r="E4438" s="371">
        <v>2021.1</v>
      </c>
    </row>
    <row r="4439" spans="1:5" ht="14.25">
      <c r="A4439">
        <v>21147</v>
      </c>
      <c r="B4439" t="s">
        <v>17134</v>
      </c>
      <c r="C4439" t="s">
        <v>2023</v>
      </c>
      <c r="D4439" t="s">
        <v>2020</v>
      </c>
      <c r="E4439" s="297">
        <v>189.5</v>
      </c>
    </row>
    <row r="4440" spans="1:5" ht="14.25">
      <c r="A4440">
        <v>21148</v>
      </c>
      <c r="B4440" t="s">
        <v>17135</v>
      </c>
      <c r="C4440" t="s">
        <v>2023</v>
      </c>
      <c r="D4440" t="s">
        <v>2020</v>
      </c>
      <c r="E4440" s="297">
        <v>116.96</v>
      </c>
    </row>
    <row r="4441" spans="1:5" ht="14.25">
      <c r="A4441">
        <v>20984</v>
      </c>
      <c r="B4441" t="s">
        <v>17136</v>
      </c>
      <c r="C4441" t="s">
        <v>2023</v>
      </c>
      <c r="D4441" t="s">
        <v>2020</v>
      </c>
      <c r="E4441" s="371">
        <v>3878.09</v>
      </c>
    </row>
    <row r="4442" spans="1:5" ht="14.25">
      <c r="A4442">
        <v>13042</v>
      </c>
      <c r="B4442" t="s">
        <v>17137</v>
      </c>
      <c r="C4442" t="s">
        <v>2023</v>
      </c>
      <c r="D4442" t="s">
        <v>2020</v>
      </c>
      <c r="E4442" s="371">
        <v>2149.04</v>
      </c>
    </row>
    <row r="4443" spans="1:5" ht="14.25">
      <c r="A4443">
        <v>21150</v>
      </c>
      <c r="B4443" t="s">
        <v>17138</v>
      </c>
      <c r="C4443" t="s">
        <v>2023</v>
      </c>
      <c r="D4443" t="s">
        <v>2020</v>
      </c>
      <c r="E4443" s="297">
        <v>57.99</v>
      </c>
    </row>
    <row r="4444" spans="1:5" ht="14.25">
      <c r="A4444">
        <v>13141</v>
      </c>
      <c r="B4444" t="s">
        <v>17139</v>
      </c>
      <c r="C4444" t="s">
        <v>2023</v>
      </c>
      <c r="D4444" t="s">
        <v>2020</v>
      </c>
      <c r="E4444" s="297">
        <v>73.069999999999993</v>
      </c>
    </row>
    <row r="4445" spans="1:5" ht="14.25">
      <c r="A4445">
        <v>42576</v>
      </c>
      <c r="B4445" t="s">
        <v>17140</v>
      </c>
      <c r="C4445" t="s">
        <v>2023</v>
      </c>
      <c r="D4445" t="s">
        <v>2020</v>
      </c>
      <c r="E4445" s="297">
        <v>238.58</v>
      </c>
    </row>
    <row r="4446" spans="1:5" ht="14.25">
      <c r="A4446">
        <v>21151</v>
      </c>
      <c r="B4446" t="s">
        <v>17141</v>
      </c>
      <c r="C4446" t="s">
        <v>2023</v>
      </c>
      <c r="D4446" t="s">
        <v>2020</v>
      </c>
      <c r="E4446" s="297">
        <v>347.13</v>
      </c>
    </row>
    <row r="4447" spans="1:5" ht="14.25">
      <c r="A4447">
        <v>13142</v>
      </c>
      <c r="B4447" t="s">
        <v>17142</v>
      </c>
      <c r="C4447" t="s">
        <v>2023</v>
      </c>
      <c r="D4447" t="s">
        <v>2020</v>
      </c>
      <c r="E4447" s="297">
        <v>496.26</v>
      </c>
    </row>
    <row r="4448" spans="1:5" ht="14.25">
      <c r="A4448">
        <v>42577</v>
      </c>
      <c r="B4448" t="s">
        <v>17143</v>
      </c>
      <c r="C4448" t="s">
        <v>2023</v>
      </c>
      <c r="D4448" t="s">
        <v>2020</v>
      </c>
      <c r="E4448" s="297">
        <v>544.53</v>
      </c>
    </row>
    <row r="4449" spans="1:5" ht="14.25">
      <c r="A4449">
        <v>20994</v>
      </c>
      <c r="B4449" t="s">
        <v>17144</v>
      </c>
      <c r="C4449" t="s">
        <v>2023</v>
      </c>
      <c r="D4449" t="s">
        <v>2020</v>
      </c>
      <c r="E4449" s="297">
        <v>935.66</v>
      </c>
    </row>
    <row r="4450" spans="1:5" ht="14.25">
      <c r="A4450">
        <v>7672</v>
      </c>
      <c r="B4450" t="s">
        <v>17145</v>
      </c>
      <c r="C4450" t="s">
        <v>2023</v>
      </c>
      <c r="D4450" t="s">
        <v>2020</v>
      </c>
      <c r="E4450" s="297">
        <v>612.96</v>
      </c>
    </row>
    <row r="4451" spans="1:5" ht="14.25">
      <c r="A4451">
        <v>20995</v>
      </c>
      <c r="B4451" t="s">
        <v>17146</v>
      </c>
      <c r="C4451" t="s">
        <v>2023</v>
      </c>
      <c r="D4451" t="s">
        <v>2020</v>
      </c>
      <c r="E4451" s="371">
        <v>1229.6400000000001</v>
      </c>
    </row>
    <row r="4452" spans="1:5" ht="14.25">
      <c r="A4452">
        <v>7690</v>
      </c>
      <c r="B4452" t="s">
        <v>17147</v>
      </c>
      <c r="C4452" t="s">
        <v>2023</v>
      </c>
      <c r="D4452" t="s">
        <v>2020</v>
      </c>
      <c r="E4452" s="297">
        <v>711.18</v>
      </c>
    </row>
    <row r="4453" spans="1:5" ht="14.25">
      <c r="A4453">
        <v>20980</v>
      </c>
      <c r="B4453" t="s">
        <v>17148</v>
      </c>
      <c r="C4453" t="s">
        <v>2023</v>
      </c>
      <c r="D4453" t="s">
        <v>2020</v>
      </c>
      <c r="E4453" s="297">
        <v>775.83</v>
      </c>
    </row>
    <row r="4454" spans="1:5" ht="14.25">
      <c r="A4454">
        <v>7661</v>
      </c>
      <c r="B4454" t="s">
        <v>17149</v>
      </c>
      <c r="C4454" t="s">
        <v>2023</v>
      </c>
      <c r="D4454" t="s">
        <v>2020</v>
      </c>
      <c r="E4454" s="297">
        <v>922.92</v>
      </c>
    </row>
    <row r="4455" spans="1:5" ht="14.25">
      <c r="A4455">
        <v>21016</v>
      </c>
      <c r="B4455" t="s">
        <v>17150</v>
      </c>
      <c r="C4455" t="s">
        <v>2023</v>
      </c>
      <c r="D4455" t="s">
        <v>2018</v>
      </c>
      <c r="E4455" s="297">
        <v>269.36</v>
      </c>
    </row>
    <row r="4456" spans="1:5" ht="14.25">
      <c r="A4456">
        <v>21008</v>
      </c>
      <c r="B4456" t="s">
        <v>17151</v>
      </c>
      <c r="C4456" t="s">
        <v>2023</v>
      </c>
      <c r="D4456" t="s">
        <v>2018</v>
      </c>
      <c r="E4456" s="297">
        <v>31.47</v>
      </c>
    </row>
    <row r="4457" spans="1:5" ht="14.25">
      <c r="A4457">
        <v>21009</v>
      </c>
      <c r="B4457" t="s">
        <v>17152</v>
      </c>
      <c r="C4457" t="s">
        <v>2023</v>
      </c>
      <c r="D4457" t="s">
        <v>2018</v>
      </c>
      <c r="E4457" s="297">
        <v>40.97</v>
      </c>
    </row>
    <row r="4458" spans="1:5" ht="14.25">
      <c r="A4458">
        <v>21010</v>
      </c>
      <c r="B4458" t="s">
        <v>17153</v>
      </c>
      <c r="C4458" t="s">
        <v>2023</v>
      </c>
      <c r="D4458" t="s">
        <v>2022</v>
      </c>
      <c r="E4458" s="297">
        <v>55.01</v>
      </c>
    </row>
    <row r="4459" spans="1:5" ht="14.25">
      <c r="A4459">
        <v>21011</v>
      </c>
      <c r="B4459" t="s">
        <v>17154</v>
      </c>
      <c r="C4459" t="s">
        <v>2023</v>
      </c>
      <c r="D4459" t="s">
        <v>2018</v>
      </c>
      <c r="E4459" s="297">
        <v>80.180000000000007</v>
      </c>
    </row>
    <row r="4460" spans="1:5" ht="14.25">
      <c r="A4460">
        <v>21012</v>
      </c>
      <c r="B4460" t="s">
        <v>17155</v>
      </c>
      <c r="C4460" t="s">
        <v>2023</v>
      </c>
      <c r="D4460" t="s">
        <v>2018</v>
      </c>
      <c r="E4460" s="297">
        <v>88.6</v>
      </c>
    </row>
    <row r="4461" spans="1:5" ht="14.25">
      <c r="A4461">
        <v>21013</v>
      </c>
      <c r="B4461" t="s">
        <v>17156</v>
      </c>
      <c r="C4461" t="s">
        <v>2023</v>
      </c>
      <c r="D4461" t="s">
        <v>2018</v>
      </c>
      <c r="E4461" s="297">
        <v>115.62</v>
      </c>
    </row>
    <row r="4462" spans="1:5" ht="14.25">
      <c r="A4462">
        <v>21014</v>
      </c>
      <c r="B4462" t="s">
        <v>17157</v>
      </c>
      <c r="C4462" t="s">
        <v>2023</v>
      </c>
      <c r="D4462" t="s">
        <v>2018</v>
      </c>
      <c r="E4462" s="297">
        <v>161.78</v>
      </c>
    </row>
    <row r="4463" spans="1:5" ht="14.25">
      <c r="A4463">
        <v>21015</v>
      </c>
      <c r="B4463" t="s">
        <v>17158</v>
      </c>
      <c r="C4463" t="s">
        <v>2023</v>
      </c>
      <c r="D4463" t="s">
        <v>2018</v>
      </c>
      <c r="E4463" s="297">
        <v>185.86</v>
      </c>
    </row>
    <row r="4464" spans="1:5" ht="14.25">
      <c r="A4464">
        <v>7697</v>
      </c>
      <c r="B4464" t="s">
        <v>17159</v>
      </c>
      <c r="C4464" t="s">
        <v>2023</v>
      </c>
      <c r="D4464" t="s">
        <v>2018</v>
      </c>
      <c r="E4464" s="297">
        <v>88.69</v>
      </c>
    </row>
    <row r="4465" spans="1:5" ht="14.25">
      <c r="A4465">
        <v>7698</v>
      </c>
      <c r="B4465" t="s">
        <v>17160</v>
      </c>
      <c r="C4465" t="s">
        <v>2023</v>
      </c>
      <c r="D4465" t="s">
        <v>2018</v>
      </c>
      <c r="E4465" s="297">
        <v>76.34</v>
      </c>
    </row>
    <row r="4466" spans="1:5" ht="14.25">
      <c r="A4466">
        <v>7691</v>
      </c>
      <c r="B4466" t="s">
        <v>17161</v>
      </c>
      <c r="C4466" t="s">
        <v>2023</v>
      </c>
      <c r="D4466" t="s">
        <v>2018</v>
      </c>
      <c r="E4466" s="297">
        <v>32.26</v>
      </c>
    </row>
    <row r="4467" spans="1:5" ht="14.25">
      <c r="A4467">
        <v>40626</v>
      </c>
      <c r="B4467" t="s">
        <v>17162</v>
      </c>
      <c r="C4467" t="s">
        <v>2023</v>
      </c>
      <c r="D4467" t="s">
        <v>2018</v>
      </c>
      <c r="E4467" s="297">
        <v>60.54</v>
      </c>
    </row>
    <row r="4468" spans="1:5" ht="14.25">
      <c r="A4468">
        <v>7701</v>
      </c>
      <c r="B4468" t="s">
        <v>17163</v>
      </c>
      <c r="C4468" t="s">
        <v>2023</v>
      </c>
      <c r="D4468" t="s">
        <v>2018</v>
      </c>
      <c r="E4468" s="297">
        <v>158.71</v>
      </c>
    </row>
    <row r="4469" spans="1:5" ht="14.25">
      <c r="A4469">
        <v>7696</v>
      </c>
      <c r="B4469" t="s">
        <v>17164</v>
      </c>
      <c r="C4469" t="s">
        <v>2023</v>
      </c>
      <c r="D4469" t="s">
        <v>2018</v>
      </c>
      <c r="E4469" s="297">
        <v>127.89</v>
      </c>
    </row>
    <row r="4470" spans="1:5" ht="14.25">
      <c r="A4470">
        <v>7700</v>
      </c>
      <c r="B4470" t="s">
        <v>17165</v>
      </c>
      <c r="C4470" t="s">
        <v>2023</v>
      </c>
      <c r="D4470" t="s">
        <v>2018</v>
      </c>
      <c r="E4470" s="297">
        <v>40.799999999999997</v>
      </c>
    </row>
    <row r="4471" spans="1:5" ht="14.25">
      <c r="A4471">
        <v>7694</v>
      </c>
      <c r="B4471" t="s">
        <v>17166</v>
      </c>
      <c r="C4471" t="s">
        <v>2023</v>
      </c>
      <c r="D4471" t="s">
        <v>2018</v>
      </c>
      <c r="E4471" s="297">
        <v>213.58</v>
      </c>
    </row>
    <row r="4472" spans="1:5" ht="14.25">
      <c r="A4472">
        <v>7693</v>
      </c>
      <c r="B4472" t="s">
        <v>17167</v>
      </c>
      <c r="C4472" t="s">
        <v>2023</v>
      </c>
      <c r="D4472" t="s">
        <v>2018</v>
      </c>
      <c r="E4472" s="297">
        <v>294.14</v>
      </c>
    </row>
    <row r="4473" spans="1:5" ht="14.25">
      <c r="A4473">
        <v>7692</v>
      </c>
      <c r="B4473" t="s">
        <v>17168</v>
      </c>
      <c r="C4473" t="s">
        <v>2023</v>
      </c>
      <c r="D4473" t="s">
        <v>2018</v>
      </c>
      <c r="E4473" s="297">
        <v>440.38</v>
      </c>
    </row>
    <row r="4474" spans="1:5" ht="14.25">
      <c r="A4474">
        <v>7695</v>
      </c>
      <c r="B4474" t="s">
        <v>17169</v>
      </c>
      <c r="C4474" t="s">
        <v>2023</v>
      </c>
      <c r="D4474" t="s">
        <v>2018</v>
      </c>
      <c r="E4474" s="297">
        <v>477.61</v>
      </c>
    </row>
    <row r="4475" spans="1:5" ht="14.25">
      <c r="A4475">
        <v>13356</v>
      </c>
      <c r="B4475" t="s">
        <v>17170</v>
      </c>
      <c r="C4475" t="s">
        <v>2023</v>
      </c>
      <c r="D4475" t="s">
        <v>2018</v>
      </c>
      <c r="E4475" s="297">
        <v>34.630000000000003</v>
      </c>
    </row>
    <row r="4476" spans="1:5" ht="14.25">
      <c r="A4476">
        <v>36365</v>
      </c>
      <c r="B4476" t="s">
        <v>17171</v>
      </c>
      <c r="C4476" t="s">
        <v>2023</v>
      </c>
      <c r="D4476" t="s">
        <v>2018</v>
      </c>
      <c r="E4476" s="297">
        <v>59.87</v>
      </c>
    </row>
    <row r="4477" spans="1:5" ht="14.25">
      <c r="A4477">
        <v>41930</v>
      </c>
      <c r="B4477" t="s">
        <v>17172</v>
      </c>
      <c r="C4477" t="s">
        <v>2023</v>
      </c>
      <c r="D4477" t="s">
        <v>2018</v>
      </c>
      <c r="E4477" s="297">
        <v>199.41</v>
      </c>
    </row>
    <row r="4478" spans="1:5" ht="14.25">
      <c r="A4478">
        <v>41931</v>
      </c>
      <c r="B4478" t="s">
        <v>17173</v>
      </c>
      <c r="C4478" t="s">
        <v>2023</v>
      </c>
      <c r="D4478" t="s">
        <v>2018</v>
      </c>
      <c r="E4478" s="297">
        <v>312.32</v>
      </c>
    </row>
    <row r="4479" spans="1:5" ht="14.25">
      <c r="A4479">
        <v>41932</v>
      </c>
      <c r="B4479" t="s">
        <v>17174</v>
      </c>
      <c r="C4479" t="s">
        <v>2023</v>
      </c>
      <c r="D4479" t="s">
        <v>2018</v>
      </c>
      <c r="E4479" s="297">
        <v>480.72</v>
      </c>
    </row>
    <row r="4480" spans="1:5" ht="14.25">
      <c r="A4480">
        <v>41933</v>
      </c>
      <c r="B4480" t="s">
        <v>17175</v>
      </c>
      <c r="C4480" t="s">
        <v>2023</v>
      </c>
      <c r="D4480" t="s">
        <v>2018</v>
      </c>
      <c r="E4480" s="297">
        <v>679.36</v>
      </c>
    </row>
    <row r="4481" spans="1:5" ht="14.25">
      <c r="A4481">
        <v>41934</v>
      </c>
      <c r="B4481" t="s">
        <v>17176</v>
      </c>
      <c r="C4481" t="s">
        <v>2023</v>
      </c>
      <c r="D4481" t="s">
        <v>2018</v>
      </c>
      <c r="E4481" s="297">
        <v>791.2</v>
      </c>
    </row>
    <row r="4482" spans="1:5" ht="14.25">
      <c r="A4482">
        <v>41936</v>
      </c>
      <c r="B4482" t="s">
        <v>17177</v>
      </c>
      <c r="C4482" t="s">
        <v>2023</v>
      </c>
      <c r="D4482" t="s">
        <v>2018</v>
      </c>
      <c r="E4482" s="297">
        <v>117.42</v>
      </c>
    </row>
    <row r="4483" spans="1:5" ht="14.25">
      <c r="A4483">
        <v>44812</v>
      </c>
      <c r="B4483" t="s">
        <v>17178</v>
      </c>
      <c r="C4483" t="s">
        <v>2023</v>
      </c>
      <c r="D4483" t="s">
        <v>2018</v>
      </c>
      <c r="E4483" s="297">
        <v>538.96</v>
      </c>
    </row>
    <row r="4484" spans="1:5" ht="14.25">
      <c r="A4484">
        <v>41785</v>
      </c>
      <c r="B4484" t="s">
        <v>17179</v>
      </c>
      <c r="C4484" t="s">
        <v>2023</v>
      </c>
      <c r="D4484" t="s">
        <v>2018</v>
      </c>
      <c r="E4484" s="371">
        <v>1997.34</v>
      </c>
    </row>
    <row r="4485" spans="1:5" ht="14.25">
      <c r="A4485">
        <v>41781</v>
      </c>
      <c r="B4485" t="s">
        <v>17180</v>
      </c>
      <c r="C4485" t="s">
        <v>2023</v>
      </c>
      <c r="D4485" t="s">
        <v>2018</v>
      </c>
      <c r="E4485" s="297">
        <v>360.65</v>
      </c>
    </row>
    <row r="4486" spans="1:5" ht="14.25">
      <c r="A4486">
        <v>41783</v>
      </c>
      <c r="B4486" t="s">
        <v>17181</v>
      </c>
      <c r="C4486" t="s">
        <v>2023</v>
      </c>
      <c r="D4486" t="s">
        <v>2018</v>
      </c>
      <c r="E4486" s="371">
        <v>1296.57</v>
      </c>
    </row>
    <row r="4487" spans="1:5" ht="14.25">
      <c r="A4487">
        <v>41786</v>
      </c>
      <c r="B4487" t="s">
        <v>17182</v>
      </c>
      <c r="C4487" t="s">
        <v>2023</v>
      </c>
      <c r="D4487" t="s">
        <v>2018</v>
      </c>
      <c r="E4487" s="371">
        <v>2760.45</v>
      </c>
    </row>
    <row r="4488" spans="1:5" ht="14.25">
      <c r="A4488">
        <v>41779</v>
      </c>
      <c r="B4488" t="s">
        <v>17183</v>
      </c>
      <c r="C4488" t="s">
        <v>2023</v>
      </c>
      <c r="D4488" t="s">
        <v>2018</v>
      </c>
      <c r="E4488" s="297">
        <v>142.04</v>
      </c>
    </row>
    <row r="4489" spans="1:5" ht="14.25">
      <c r="A4489">
        <v>41780</v>
      </c>
      <c r="B4489" t="s">
        <v>17184</v>
      </c>
      <c r="C4489" t="s">
        <v>2023</v>
      </c>
      <c r="D4489" t="s">
        <v>2018</v>
      </c>
      <c r="E4489" s="297">
        <v>222.53</v>
      </c>
    </row>
    <row r="4490" spans="1:5" ht="14.25">
      <c r="A4490">
        <v>41782</v>
      </c>
      <c r="B4490" t="s">
        <v>17185</v>
      </c>
      <c r="C4490" t="s">
        <v>2023</v>
      </c>
      <c r="D4490" t="s">
        <v>2018</v>
      </c>
      <c r="E4490" s="297">
        <v>797.14</v>
      </c>
    </row>
    <row r="4491" spans="1:5" ht="14.25">
      <c r="A4491">
        <v>38130</v>
      </c>
      <c r="B4491" t="s">
        <v>17186</v>
      </c>
      <c r="C4491" t="s">
        <v>2023</v>
      </c>
      <c r="D4491" t="s">
        <v>2018</v>
      </c>
      <c r="E4491" s="297">
        <v>47.14</v>
      </c>
    </row>
    <row r="4492" spans="1:5" ht="14.25">
      <c r="A4492">
        <v>44260</v>
      </c>
      <c r="B4492" t="s">
        <v>17187</v>
      </c>
      <c r="C4492" t="s">
        <v>2023</v>
      </c>
      <c r="D4492" t="s">
        <v>2018</v>
      </c>
      <c r="E4492" s="297">
        <v>446.22</v>
      </c>
    </row>
    <row r="4493" spans="1:5" ht="14.25">
      <c r="A4493">
        <v>21123</v>
      </c>
      <c r="B4493" t="s">
        <v>17188</v>
      </c>
      <c r="C4493" t="s">
        <v>2023</v>
      </c>
      <c r="D4493" t="s">
        <v>2022</v>
      </c>
      <c r="E4493" s="297">
        <v>13.12</v>
      </c>
    </row>
    <row r="4494" spans="1:5" ht="14.25">
      <c r="A4494">
        <v>21124</v>
      </c>
      <c r="B4494" t="s">
        <v>17189</v>
      </c>
      <c r="C4494" t="s">
        <v>2023</v>
      </c>
      <c r="D4494" t="s">
        <v>2018</v>
      </c>
      <c r="E4494" s="297">
        <v>20.96</v>
      </c>
    </row>
    <row r="4495" spans="1:5" ht="14.25">
      <c r="A4495">
        <v>21125</v>
      </c>
      <c r="B4495" t="s">
        <v>17190</v>
      </c>
      <c r="C4495" t="s">
        <v>2023</v>
      </c>
      <c r="D4495" t="s">
        <v>2018</v>
      </c>
      <c r="E4495" s="297">
        <v>36.1</v>
      </c>
    </row>
    <row r="4496" spans="1:5" ht="14.25">
      <c r="A4496">
        <v>38028</v>
      </c>
      <c r="B4496" t="s">
        <v>17191</v>
      </c>
      <c r="C4496" t="s">
        <v>2023</v>
      </c>
      <c r="D4496" t="s">
        <v>2018</v>
      </c>
      <c r="E4496" s="297">
        <v>63.11</v>
      </c>
    </row>
    <row r="4497" spans="1:5" ht="14.25">
      <c r="A4497">
        <v>38029</v>
      </c>
      <c r="B4497" t="s">
        <v>17192</v>
      </c>
      <c r="C4497" t="s">
        <v>2023</v>
      </c>
      <c r="D4497" t="s">
        <v>2018</v>
      </c>
      <c r="E4497" s="297">
        <v>92.38</v>
      </c>
    </row>
    <row r="4498" spans="1:5" ht="14.25">
      <c r="A4498">
        <v>38030</v>
      </c>
      <c r="B4498" t="s">
        <v>17193</v>
      </c>
      <c r="C4498" t="s">
        <v>2023</v>
      </c>
      <c r="D4498" t="s">
        <v>2018</v>
      </c>
      <c r="E4498" s="297">
        <v>149.38</v>
      </c>
    </row>
    <row r="4499" spans="1:5" ht="14.25">
      <c r="A4499">
        <v>38031</v>
      </c>
      <c r="B4499" t="s">
        <v>17194</v>
      </c>
      <c r="C4499" t="s">
        <v>2023</v>
      </c>
      <c r="D4499" t="s">
        <v>2018</v>
      </c>
      <c r="E4499" s="297">
        <v>234.46</v>
      </c>
    </row>
    <row r="4500" spans="1:5" ht="14.25">
      <c r="A4500">
        <v>39735</v>
      </c>
      <c r="B4500" t="s">
        <v>17195</v>
      </c>
      <c r="C4500" t="s">
        <v>2023</v>
      </c>
      <c r="D4500" t="s">
        <v>2018</v>
      </c>
      <c r="E4500" s="297">
        <v>55.44</v>
      </c>
    </row>
    <row r="4501" spans="1:5" ht="14.25">
      <c r="A4501">
        <v>39734</v>
      </c>
      <c r="B4501" t="s">
        <v>17196</v>
      </c>
      <c r="C4501" t="s">
        <v>2023</v>
      </c>
      <c r="D4501" t="s">
        <v>2018</v>
      </c>
      <c r="E4501" s="297">
        <v>65.760000000000005</v>
      </c>
    </row>
    <row r="4502" spans="1:5" ht="14.25">
      <c r="A4502">
        <v>39736</v>
      </c>
      <c r="B4502" t="s">
        <v>17197</v>
      </c>
      <c r="C4502" t="s">
        <v>2023</v>
      </c>
      <c r="D4502" t="s">
        <v>2018</v>
      </c>
      <c r="E4502" s="297">
        <v>75.05</v>
      </c>
    </row>
    <row r="4503" spans="1:5" ht="14.25">
      <c r="A4503">
        <v>39737</v>
      </c>
      <c r="B4503" t="s">
        <v>17198</v>
      </c>
      <c r="C4503" t="s">
        <v>2023</v>
      </c>
      <c r="D4503" t="s">
        <v>2018</v>
      </c>
      <c r="E4503" s="297">
        <v>10.09</v>
      </c>
    </row>
    <row r="4504" spans="1:5" ht="14.25">
      <c r="A4504">
        <v>39738</v>
      </c>
      <c r="B4504" t="s">
        <v>17199</v>
      </c>
      <c r="C4504" t="s">
        <v>2023</v>
      </c>
      <c r="D4504" t="s">
        <v>2018</v>
      </c>
      <c r="E4504" s="297">
        <v>3.65</v>
      </c>
    </row>
    <row r="4505" spans="1:5" ht="14.25">
      <c r="A4505">
        <v>39739</v>
      </c>
      <c r="B4505" t="s">
        <v>17200</v>
      </c>
      <c r="C4505" t="s">
        <v>2023</v>
      </c>
      <c r="D4505" t="s">
        <v>2018</v>
      </c>
      <c r="E4505" s="297">
        <v>51.9</v>
      </c>
    </row>
    <row r="4506" spans="1:5" ht="14.25">
      <c r="A4506">
        <v>39733</v>
      </c>
      <c r="B4506" t="s">
        <v>17201</v>
      </c>
      <c r="C4506" t="s">
        <v>2023</v>
      </c>
      <c r="D4506" t="s">
        <v>2018</v>
      </c>
      <c r="E4506" s="297">
        <v>89.82</v>
      </c>
    </row>
    <row r="4507" spans="1:5" ht="14.25">
      <c r="A4507">
        <v>39854</v>
      </c>
      <c r="B4507" t="s">
        <v>17202</v>
      </c>
      <c r="C4507" t="s">
        <v>2023</v>
      </c>
      <c r="D4507" t="s">
        <v>2018</v>
      </c>
      <c r="E4507" s="297">
        <v>91.09</v>
      </c>
    </row>
    <row r="4508" spans="1:5" ht="14.25">
      <c r="A4508">
        <v>39740</v>
      </c>
      <c r="B4508" t="s">
        <v>17203</v>
      </c>
      <c r="C4508" t="s">
        <v>2023</v>
      </c>
      <c r="D4508" t="s">
        <v>2018</v>
      </c>
      <c r="E4508" s="297">
        <v>49.84</v>
      </c>
    </row>
    <row r="4509" spans="1:5" ht="14.25">
      <c r="A4509">
        <v>39741</v>
      </c>
      <c r="B4509" t="s">
        <v>17204</v>
      </c>
      <c r="C4509" t="s">
        <v>2023</v>
      </c>
      <c r="D4509" t="s">
        <v>2018</v>
      </c>
      <c r="E4509" s="297">
        <v>9.18</v>
      </c>
    </row>
    <row r="4510" spans="1:5" ht="14.25">
      <c r="A4510">
        <v>39853</v>
      </c>
      <c r="B4510" t="s">
        <v>17205</v>
      </c>
      <c r="C4510" t="s">
        <v>2023</v>
      </c>
      <c r="D4510" t="s">
        <v>2018</v>
      </c>
      <c r="E4510" s="297">
        <v>12.06</v>
      </c>
    </row>
    <row r="4511" spans="1:5" ht="14.25">
      <c r="A4511">
        <v>39742</v>
      </c>
      <c r="B4511" t="s">
        <v>17206</v>
      </c>
      <c r="C4511" t="s">
        <v>2023</v>
      </c>
      <c r="D4511" t="s">
        <v>2018</v>
      </c>
      <c r="E4511" s="297">
        <v>40.06</v>
      </c>
    </row>
    <row r="4512" spans="1:5" ht="14.25">
      <c r="A4512">
        <v>39749</v>
      </c>
      <c r="B4512" t="s">
        <v>17207</v>
      </c>
      <c r="C4512" t="s">
        <v>2023</v>
      </c>
      <c r="D4512" t="s">
        <v>2020</v>
      </c>
      <c r="E4512" s="297">
        <v>90.22</v>
      </c>
    </row>
    <row r="4513" spans="1:5" ht="14.25">
      <c r="A4513">
        <v>39751</v>
      </c>
      <c r="B4513" t="s">
        <v>17208</v>
      </c>
      <c r="C4513" t="s">
        <v>2023</v>
      </c>
      <c r="D4513" t="s">
        <v>2020</v>
      </c>
      <c r="E4513" s="297">
        <v>163.94</v>
      </c>
    </row>
    <row r="4514" spans="1:5" ht="14.25">
      <c r="A4514">
        <v>39750</v>
      </c>
      <c r="B4514" t="s">
        <v>17209</v>
      </c>
      <c r="C4514" t="s">
        <v>2023</v>
      </c>
      <c r="D4514" t="s">
        <v>2020</v>
      </c>
      <c r="E4514" s="297">
        <v>136.26</v>
      </c>
    </row>
    <row r="4515" spans="1:5" ht="14.25">
      <c r="A4515">
        <v>39747</v>
      </c>
      <c r="B4515" t="s">
        <v>17210</v>
      </c>
      <c r="C4515" t="s">
        <v>2023</v>
      </c>
      <c r="D4515" t="s">
        <v>2020</v>
      </c>
      <c r="E4515" s="297">
        <v>43.83</v>
      </c>
    </row>
    <row r="4516" spans="1:5" ht="14.25">
      <c r="A4516">
        <v>39753</v>
      </c>
      <c r="B4516" t="s">
        <v>17211</v>
      </c>
      <c r="C4516" t="s">
        <v>2023</v>
      </c>
      <c r="D4516" t="s">
        <v>2020</v>
      </c>
      <c r="E4516" s="297">
        <v>301.77999999999997</v>
      </c>
    </row>
    <row r="4517" spans="1:5" ht="14.25">
      <c r="A4517">
        <v>39754</v>
      </c>
      <c r="B4517" t="s">
        <v>17212</v>
      </c>
      <c r="C4517" t="s">
        <v>2023</v>
      </c>
      <c r="D4517" t="s">
        <v>2020</v>
      </c>
      <c r="E4517" s="297">
        <v>444.6</v>
      </c>
    </row>
    <row r="4518" spans="1:5" ht="14.25">
      <c r="A4518">
        <v>39748</v>
      </c>
      <c r="B4518" t="s">
        <v>17213</v>
      </c>
      <c r="C4518" t="s">
        <v>2023</v>
      </c>
      <c r="D4518" t="s">
        <v>2020</v>
      </c>
      <c r="E4518" s="297">
        <v>70.92</v>
      </c>
    </row>
    <row r="4519" spans="1:5" ht="14.25">
      <c r="A4519">
        <v>39755</v>
      </c>
      <c r="B4519" t="s">
        <v>17214</v>
      </c>
      <c r="C4519" t="s">
        <v>2023</v>
      </c>
      <c r="D4519" t="s">
        <v>2020</v>
      </c>
      <c r="E4519" s="297">
        <v>674.12</v>
      </c>
    </row>
    <row r="4520" spans="1:5" ht="14.25">
      <c r="A4520">
        <v>12742</v>
      </c>
      <c r="B4520" t="s">
        <v>17215</v>
      </c>
      <c r="C4520" t="s">
        <v>2023</v>
      </c>
      <c r="D4520" t="s">
        <v>2020</v>
      </c>
      <c r="E4520" s="297">
        <v>533.78</v>
      </c>
    </row>
    <row r="4521" spans="1:5" ht="14.25">
      <c r="A4521">
        <v>12713</v>
      </c>
      <c r="B4521" t="s">
        <v>17216</v>
      </c>
      <c r="C4521" t="s">
        <v>2023</v>
      </c>
      <c r="D4521" t="s">
        <v>2020</v>
      </c>
      <c r="E4521" s="297">
        <v>28.31</v>
      </c>
    </row>
    <row r="4522" spans="1:5" ht="14.25">
      <c r="A4522">
        <v>12743</v>
      </c>
      <c r="B4522" t="s">
        <v>17217</v>
      </c>
      <c r="C4522" t="s">
        <v>2023</v>
      </c>
      <c r="D4522" t="s">
        <v>2020</v>
      </c>
      <c r="E4522" s="297">
        <v>48.7</v>
      </c>
    </row>
    <row r="4523" spans="1:5" ht="14.25">
      <c r="A4523">
        <v>12744</v>
      </c>
      <c r="B4523" t="s">
        <v>17218</v>
      </c>
      <c r="C4523" t="s">
        <v>2023</v>
      </c>
      <c r="D4523" t="s">
        <v>2020</v>
      </c>
      <c r="E4523" s="297">
        <v>61.8</v>
      </c>
    </row>
    <row r="4524" spans="1:5" ht="14.25">
      <c r="A4524">
        <v>12745</v>
      </c>
      <c r="B4524" t="s">
        <v>17219</v>
      </c>
      <c r="C4524" t="s">
        <v>2023</v>
      </c>
      <c r="D4524" t="s">
        <v>2020</v>
      </c>
      <c r="E4524" s="297">
        <v>89.75</v>
      </c>
    </row>
    <row r="4525" spans="1:5" ht="14.25">
      <c r="A4525">
        <v>12746</v>
      </c>
      <c r="B4525" t="s">
        <v>17220</v>
      </c>
      <c r="C4525" t="s">
        <v>2023</v>
      </c>
      <c r="D4525" t="s">
        <v>2020</v>
      </c>
      <c r="E4525" s="297">
        <v>121.2</v>
      </c>
    </row>
    <row r="4526" spans="1:5" ht="14.25">
      <c r="A4526">
        <v>12747</v>
      </c>
      <c r="B4526" t="s">
        <v>17221</v>
      </c>
      <c r="C4526" t="s">
        <v>2023</v>
      </c>
      <c r="D4526" t="s">
        <v>2020</v>
      </c>
      <c r="E4526" s="297">
        <v>175.77</v>
      </c>
    </row>
    <row r="4527" spans="1:5" ht="14.25">
      <c r="A4527">
        <v>12748</v>
      </c>
      <c r="B4527" t="s">
        <v>17222</v>
      </c>
      <c r="C4527" t="s">
        <v>2023</v>
      </c>
      <c r="D4527" t="s">
        <v>2020</v>
      </c>
      <c r="E4527" s="297">
        <v>247.63</v>
      </c>
    </row>
    <row r="4528" spans="1:5" ht="14.25">
      <c r="A4528">
        <v>12749</v>
      </c>
      <c r="B4528" t="s">
        <v>17223</v>
      </c>
      <c r="C4528" t="s">
        <v>2023</v>
      </c>
      <c r="D4528" t="s">
        <v>2020</v>
      </c>
      <c r="E4528" s="297">
        <v>362</v>
      </c>
    </row>
    <row r="4529" spans="1:5" ht="14.25">
      <c r="A4529">
        <v>39726</v>
      </c>
      <c r="B4529" t="s">
        <v>17224</v>
      </c>
      <c r="C4529" t="s">
        <v>2023</v>
      </c>
      <c r="D4529" t="s">
        <v>2020</v>
      </c>
      <c r="E4529" s="297">
        <v>118.9</v>
      </c>
    </row>
    <row r="4530" spans="1:5" ht="14.25">
      <c r="A4530">
        <v>39728</v>
      </c>
      <c r="B4530" t="s">
        <v>17225</v>
      </c>
      <c r="C4530" t="s">
        <v>2023</v>
      </c>
      <c r="D4530" t="s">
        <v>2020</v>
      </c>
      <c r="E4530" s="297">
        <v>208.97</v>
      </c>
    </row>
    <row r="4531" spans="1:5" ht="14.25">
      <c r="A4531">
        <v>39727</v>
      </c>
      <c r="B4531" t="s">
        <v>17226</v>
      </c>
      <c r="C4531" t="s">
        <v>2023</v>
      </c>
      <c r="D4531" t="s">
        <v>2020</v>
      </c>
      <c r="E4531" s="297">
        <v>171.97</v>
      </c>
    </row>
    <row r="4532" spans="1:5" ht="14.25">
      <c r="A4532">
        <v>39724</v>
      </c>
      <c r="B4532" t="s">
        <v>17227</v>
      </c>
      <c r="C4532" t="s">
        <v>2023</v>
      </c>
      <c r="D4532" t="s">
        <v>2020</v>
      </c>
      <c r="E4532" s="297">
        <v>52.65</v>
      </c>
    </row>
    <row r="4533" spans="1:5" ht="14.25">
      <c r="A4533">
        <v>39729</v>
      </c>
      <c r="B4533" t="s">
        <v>17228</v>
      </c>
      <c r="C4533" t="s">
        <v>2023</v>
      </c>
      <c r="D4533" t="s">
        <v>2020</v>
      </c>
      <c r="E4533" s="297">
        <v>289.39</v>
      </c>
    </row>
    <row r="4534" spans="1:5" ht="14.25">
      <c r="A4534">
        <v>39730</v>
      </c>
      <c r="B4534" t="s">
        <v>17229</v>
      </c>
      <c r="C4534" t="s">
        <v>2023</v>
      </c>
      <c r="D4534" t="s">
        <v>2020</v>
      </c>
      <c r="E4534" s="297">
        <v>375.47</v>
      </c>
    </row>
    <row r="4535" spans="1:5" ht="14.25">
      <c r="A4535">
        <v>39731</v>
      </c>
      <c r="B4535" t="s">
        <v>17230</v>
      </c>
      <c r="C4535" t="s">
        <v>2023</v>
      </c>
      <c r="D4535" t="s">
        <v>2020</v>
      </c>
      <c r="E4535" s="297">
        <v>556.09</v>
      </c>
    </row>
    <row r="4536" spans="1:5" ht="14.25">
      <c r="A4536">
        <v>39725</v>
      </c>
      <c r="B4536" t="s">
        <v>17231</v>
      </c>
      <c r="C4536" t="s">
        <v>2023</v>
      </c>
      <c r="D4536" t="s">
        <v>2020</v>
      </c>
      <c r="E4536" s="297">
        <v>85.82</v>
      </c>
    </row>
    <row r="4537" spans="1:5" ht="14.25">
      <c r="A4537">
        <v>39732</v>
      </c>
      <c r="B4537" t="s">
        <v>17232</v>
      </c>
      <c r="C4537" t="s">
        <v>2023</v>
      </c>
      <c r="D4537" t="s">
        <v>2020</v>
      </c>
      <c r="E4537" s="297">
        <v>818.54</v>
      </c>
    </row>
    <row r="4538" spans="1:5" ht="14.25">
      <c r="A4538">
        <v>39660</v>
      </c>
      <c r="B4538" t="s">
        <v>17233</v>
      </c>
      <c r="C4538" t="s">
        <v>2023</v>
      </c>
      <c r="D4538" t="s">
        <v>2020</v>
      </c>
      <c r="E4538" s="297">
        <v>37.299999999999997</v>
      </c>
    </row>
    <row r="4539" spans="1:5" ht="14.25">
      <c r="A4539">
        <v>39662</v>
      </c>
      <c r="B4539" t="s">
        <v>17234</v>
      </c>
      <c r="C4539" t="s">
        <v>2023</v>
      </c>
      <c r="D4539" t="s">
        <v>2020</v>
      </c>
      <c r="E4539" s="297">
        <v>17.88</v>
      </c>
    </row>
    <row r="4540" spans="1:5" ht="14.25">
      <c r="A4540">
        <v>39661</v>
      </c>
      <c r="B4540" t="s">
        <v>17235</v>
      </c>
      <c r="C4540" t="s">
        <v>2023</v>
      </c>
      <c r="D4540" t="s">
        <v>2020</v>
      </c>
      <c r="E4540" s="297">
        <v>12.19</v>
      </c>
    </row>
    <row r="4541" spans="1:5" ht="14.25">
      <c r="A4541">
        <v>39666</v>
      </c>
      <c r="B4541" t="s">
        <v>17236</v>
      </c>
      <c r="C4541" t="s">
        <v>2023</v>
      </c>
      <c r="D4541" t="s">
        <v>2020</v>
      </c>
      <c r="E4541" s="297">
        <v>56.11</v>
      </c>
    </row>
    <row r="4542" spans="1:5" ht="14.25">
      <c r="A4542">
        <v>39664</v>
      </c>
      <c r="B4542" t="s">
        <v>17237</v>
      </c>
      <c r="C4542" t="s">
        <v>2023</v>
      </c>
      <c r="D4542" t="s">
        <v>2020</v>
      </c>
      <c r="E4542" s="297">
        <v>27.5</v>
      </c>
    </row>
    <row r="4543" spans="1:5" ht="14.25">
      <c r="A4543">
        <v>39663</v>
      </c>
      <c r="B4543" t="s">
        <v>17238</v>
      </c>
      <c r="C4543" t="s">
        <v>2023</v>
      </c>
      <c r="D4543" t="s">
        <v>2020</v>
      </c>
      <c r="E4543" s="297">
        <v>21.98</v>
      </c>
    </row>
    <row r="4544" spans="1:5" ht="14.25">
      <c r="A4544">
        <v>39665</v>
      </c>
      <c r="B4544" t="s">
        <v>17239</v>
      </c>
      <c r="C4544" t="s">
        <v>2023</v>
      </c>
      <c r="D4544" t="s">
        <v>2020</v>
      </c>
      <c r="E4544" s="297">
        <v>46.39</v>
      </c>
    </row>
    <row r="4545" spans="1:5" ht="14.25">
      <c r="A4545">
        <v>39752</v>
      </c>
      <c r="B4545" t="s">
        <v>17240</v>
      </c>
      <c r="C4545" t="s">
        <v>2023</v>
      </c>
      <c r="D4545" t="s">
        <v>2020</v>
      </c>
      <c r="E4545" s="297">
        <v>233.27</v>
      </c>
    </row>
    <row r="4546" spans="1:5" ht="14.25">
      <c r="A4546">
        <v>7725</v>
      </c>
      <c r="B4546" t="s">
        <v>17241</v>
      </c>
      <c r="C4546" t="s">
        <v>2023</v>
      </c>
      <c r="D4546" t="s">
        <v>2022</v>
      </c>
      <c r="E4546" s="297">
        <v>200.79</v>
      </c>
    </row>
    <row r="4547" spans="1:5" ht="14.25">
      <c r="A4547">
        <v>7753</v>
      </c>
      <c r="B4547" t="s">
        <v>17242</v>
      </c>
      <c r="C4547" t="s">
        <v>2023</v>
      </c>
      <c r="D4547" t="s">
        <v>2018</v>
      </c>
      <c r="E4547" s="297">
        <v>391.45</v>
      </c>
    </row>
    <row r="4548" spans="1:5" ht="14.25">
      <c r="A4548">
        <v>13256</v>
      </c>
      <c r="B4548" t="s">
        <v>17243</v>
      </c>
      <c r="C4548" t="s">
        <v>2023</v>
      </c>
      <c r="D4548" t="s">
        <v>2018</v>
      </c>
      <c r="E4548" s="297">
        <v>548.37</v>
      </c>
    </row>
    <row r="4549" spans="1:5" ht="14.25">
      <c r="A4549">
        <v>7757</v>
      </c>
      <c r="B4549" t="s">
        <v>17244</v>
      </c>
      <c r="C4549" t="s">
        <v>2023</v>
      </c>
      <c r="D4549" t="s">
        <v>2018</v>
      </c>
      <c r="E4549" s="297">
        <v>584.65</v>
      </c>
    </row>
    <row r="4550" spans="1:5" ht="14.25">
      <c r="A4550">
        <v>7758</v>
      </c>
      <c r="B4550" t="s">
        <v>17245</v>
      </c>
      <c r="C4550" t="s">
        <v>2023</v>
      </c>
      <c r="D4550" t="s">
        <v>2018</v>
      </c>
      <c r="E4550" s="297">
        <v>847.03</v>
      </c>
    </row>
    <row r="4551" spans="1:5" ht="14.25">
      <c r="A4551">
        <v>7759</v>
      </c>
      <c r="B4551" t="s">
        <v>17246</v>
      </c>
      <c r="C4551" t="s">
        <v>2023</v>
      </c>
      <c r="D4551" t="s">
        <v>2018</v>
      </c>
      <c r="E4551" s="371">
        <v>2347.11</v>
      </c>
    </row>
    <row r="4552" spans="1:5" ht="14.25">
      <c r="A4552">
        <v>40334</v>
      </c>
      <c r="B4552" t="s">
        <v>17247</v>
      </c>
      <c r="C4552" t="s">
        <v>2023</v>
      </c>
      <c r="D4552" t="s">
        <v>2018</v>
      </c>
      <c r="E4552" s="297">
        <v>91.95</v>
      </c>
    </row>
    <row r="4553" spans="1:5" ht="14.25">
      <c r="A4553">
        <v>7745</v>
      </c>
      <c r="B4553" t="s">
        <v>17248</v>
      </c>
      <c r="C4553" t="s">
        <v>2023</v>
      </c>
      <c r="D4553" t="s">
        <v>2018</v>
      </c>
      <c r="E4553" s="297">
        <v>103.76</v>
      </c>
    </row>
    <row r="4554" spans="1:5" ht="14.25">
      <c r="A4554">
        <v>7714</v>
      </c>
      <c r="B4554" t="s">
        <v>17249</v>
      </c>
      <c r="C4554" t="s">
        <v>2023</v>
      </c>
      <c r="D4554" t="s">
        <v>2018</v>
      </c>
      <c r="E4554" s="297">
        <v>124.01</v>
      </c>
    </row>
    <row r="4555" spans="1:5" ht="14.25">
      <c r="A4555">
        <v>7742</v>
      </c>
      <c r="B4555" t="s">
        <v>17250</v>
      </c>
      <c r="C4555" t="s">
        <v>2023</v>
      </c>
      <c r="D4555" t="s">
        <v>2018</v>
      </c>
      <c r="E4555" s="297">
        <v>273.68</v>
      </c>
    </row>
    <row r="4556" spans="1:5" ht="14.25">
      <c r="A4556">
        <v>7750</v>
      </c>
      <c r="B4556" t="s">
        <v>17251</v>
      </c>
      <c r="C4556" t="s">
        <v>2023</v>
      </c>
      <c r="D4556" t="s">
        <v>2018</v>
      </c>
      <c r="E4556" s="297">
        <v>334.08</v>
      </c>
    </row>
    <row r="4557" spans="1:5" ht="14.25">
      <c r="A4557">
        <v>7756</v>
      </c>
      <c r="B4557" t="s">
        <v>17252</v>
      </c>
      <c r="C4557" t="s">
        <v>2023</v>
      </c>
      <c r="D4557" t="s">
        <v>2018</v>
      </c>
      <c r="E4557" s="297">
        <v>383.86</v>
      </c>
    </row>
    <row r="4558" spans="1:5" ht="14.25">
      <c r="A4558">
        <v>7765</v>
      </c>
      <c r="B4558" t="s">
        <v>17253</v>
      </c>
      <c r="C4558" t="s">
        <v>2023</v>
      </c>
      <c r="D4558" t="s">
        <v>2018</v>
      </c>
      <c r="E4558" s="297">
        <v>430.26</v>
      </c>
    </row>
    <row r="4559" spans="1:5" ht="14.25">
      <c r="A4559">
        <v>12569</v>
      </c>
      <c r="B4559" t="s">
        <v>17254</v>
      </c>
      <c r="C4559" t="s">
        <v>2023</v>
      </c>
      <c r="D4559" t="s">
        <v>2018</v>
      </c>
      <c r="E4559" s="297">
        <v>593.92999999999995</v>
      </c>
    </row>
    <row r="4560" spans="1:5" ht="14.25">
      <c r="A4560">
        <v>7766</v>
      </c>
      <c r="B4560" t="s">
        <v>17255</v>
      </c>
      <c r="C4560" t="s">
        <v>2023</v>
      </c>
      <c r="D4560" t="s">
        <v>2018</v>
      </c>
      <c r="E4560" s="297">
        <v>631.04999999999995</v>
      </c>
    </row>
    <row r="4561" spans="1:5" ht="14.25">
      <c r="A4561">
        <v>7767</v>
      </c>
      <c r="B4561" t="s">
        <v>17256</v>
      </c>
      <c r="C4561" t="s">
        <v>2023</v>
      </c>
      <c r="D4561" t="s">
        <v>2018</v>
      </c>
      <c r="E4561" s="297">
        <v>906.08</v>
      </c>
    </row>
    <row r="4562" spans="1:5" ht="14.25">
      <c r="A4562">
        <v>7727</v>
      </c>
      <c r="B4562" t="s">
        <v>17257</v>
      </c>
      <c r="C4562" t="s">
        <v>2023</v>
      </c>
      <c r="D4562" t="s">
        <v>2018</v>
      </c>
      <c r="E4562" s="371">
        <v>2632.2</v>
      </c>
    </row>
    <row r="4563" spans="1:5" ht="14.25">
      <c r="A4563">
        <v>7760</v>
      </c>
      <c r="B4563" t="s">
        <v>17258</v>
      </c>
      <c r="C4563" t="s">
        <v>2023</v>
      </c>
      <c r="D4563" t="s">
        <v>2018</v>
      </c>
      <c r="E4563" s="297">
        <v>104.61</v>
      </c>
    </row>
    <row r="4564" spans="1:5" ht="14.25">
      <c r="A4564">
        <v>7761</v>
      </c>
      <c r="B4564" t="s">
        <v>17259</v>
      </c>
      <c r="C4564" t="s">
        <v>2023</v>
      </c>
      <c r="D4564" t="s">
        <v>2018</v>
      </c>
      <c r="E4564" s="297">
        <v>109.67</v>
      </c>
    </row>
    <row r="4565" spans="1:5" ht="14.25">
      <c r="A4565">
        <v>7752</v>
      </c>
      <c r="B4565" t="s">
        <v>17260</v>
      </c>
      <c r="C4565" t="s">
        <v>2023</v>
      </c>
      <c r="D4565" t="s">
        <v>2018</v>
      </c>
      <c r="E4565" s="297">
        <v>133.29</v>
      </c>
    </row>
    <row r="4566" spans="1:5" ht="14.25">
      <c r="A4566">
        <v>7762</v>
      </c>
      <c r="B4566" t="s">
        <v>17261</v>
      </c>
      <c r="C4566" t="s">
        <v>2023</v>
      </c>
      <c r="D4566" t="s">
        <v>2018</v>
      </c>
      <c r="E4566" s="297">
        <v>174.21</v>
      </c>
    </row>
    <row r="4567" spans="1:5" ht="14.25">
      <c r="A4567">
        <v>7722</v>
      </c>
      <c r="B4567" t="s">
        <v>17262</v>
      </c>
      <c r="C4567" t="s">
        <v>2023</v>
      </c>
      <c r="D4567" t="s">
        <v>2018</v>
      </c>
      <c r="E4567" s="297">
        <v>266.58999999999997</v>
      </c>
    </row>
    <row r="4568" spans="1:5" ht="14.25">
      <c r="A4568">
        <v>7763</v>
      </c>
      <c r="B4568" t="s">
        <v>17263</v>
      </c>
      <c r="C4568" t="s">
        <v>2023</v>
      </c>
      <c r="D4568" t="s">
        <v>2018</v>
      </c>
      <c r="E4568" s="297">
        <v>324.8</v>
      </c>
    </row>
    <row r="4569" spans="1:5" ht="14.25">
      <c r="A4569">
        <v>7764</v>
      </c>
      <c r="B4569" t="s">
        <v>17264</v>
      </c>
      <c r="C4569" t="s">
        <v>2023</v>
      </c>
      <c r="D4569" t="s">
        <v>2018</v>
      </c>
      <c r="E4569" s="297">
        <v>388.08</v>
      </c>
    </row>
    <row r="4570" spans="1:5" ht="14.25">
      <c r="A4570">
        <v>12572</v>
      </c>
      <c r="B4570" t="s">
        <v>17265</v>
      </c>
      <c r="C4570" t="s">
        <v>2023</v>
      </c>
      <c r="D4570" t="s">
        <v>2018</v>
      </c>
      <c r="E4570" s="297">
        <v>548.37</v>
      </c>
    </row>
    <row r="4571" spans="1:5" ht="14.25">
      <c r="A4571">
        <v>12573</v>
      </c>
      <c r="B4571" t="s">
        <v>17266</v>
      </c>
      <c r="C4571" t="s">
        <v>2023</v>
      </c>
      <c r="D4571" t="s">
        <v>2018</v>
      </c>
      <c r="E4571" s="297">
        <v>721.32</v>
      </c>
    </row>
    <row r="4572" spans="1:5" ht="14.25">
      <c r="A4572">
        <v>12574</v>
      </c>
      <c r="B4572" t="s">
        <v>17267</v>
      </c>
      <c r="C4572" t="s">
        <v>2023</v>
      </c>
      <c r="D4572" t="s">
        <v>2018</v>
      </c>
      <c r="E4572" s="297">
        <v>872.17</v>
      </c>
    </row>
    <row r="4573" spans="1:5" ht="14.25">
      <c r="A4573">
        <v>12575</v>
      </c>
      <c r="B4573" t="s">
        <v>17268</v>
      </c>
      <c r="C4573" t="s">
        <v>2023</v>
      </c>
      <c r="D4573" t="s">
        <v>2018</v>
      </c>
      <c r="E4573" s="371">
        <v>1324.53</v>
      </c>
    </row>
    <row r="4574" spans="1:5" ht="14.25">
      <c r="A4574">
        <v>12576</v>
      </c>
      <c r="B4574" t="s">
        <v>17269</v>
      </c>
      <c r="C4574" t="s">
        <v>2023</v>
      </c>
      <c r="D4574" t="s">
        <v>2018</v>
      </c>
      <c r="E4574" s="297">
        <v>160.29</v>
      </c>
    </row>
    <row r="4575" spans="1:5" ht="14.25">
      <c r="A4575">
        <v>12577</v>
      </c>
      <c r="B4575" t="s">
        <v>17270</v>
      </c>
      <c r="C4575" t="s">
        <v>2023</v>
      </c>
      <c r="D4575" t="s">
        <v>2018</v>
      </c>
      <c r="E4575" s="297">
        <v>215.97</v>
      </c>
    </row>
    <row r="4576" spans="1:5" ht="14.25">
      <c r="A4576">
        <v>12578</v>
      </c>
      <c r="B4576" t="s">
        <v>17271</v>
      </c>
      <c r="C4576" t="s">
        <v>2023</v>
      </c>
      <c r="D4576" t="s">
        <v>2018</v>
      </c>
      <c r="E4576" s="297">
        <v>261.52999999999997</v>
      </c>
    </row>
    <row r="4577" spans="1:5" ht="14.25">
      <c r="A4577">
        <v>12579</v>
      </c>
      <c r="B4577" t="s">
        <v>17272</v>
      </c>
      <c r="C4577" t="s">
        <v>2023</v>
      </c>
      <c r="D4577" t="s">
        <v>2018</v>
      </c>
      <c r="E4577" s="297">
        <v>450.51</v>
      </c>
    </row>
    <row r="4578" spans="1:5" ht="14.25">
      <c r="A4578">
        <v>12580</v>
      </c>
      <c r="B4578" t="s">
        <v>17273</v>
      </c>
      <c r="C4578" t="s">
        <v>2023</v>
      </c>
      <c r="D4578" t="s">
        <v>2018</v>
      </c>
      <c r="E4578" s="297">
        <v>469.4</v>
      </c>
    </row>
    <row r="4579" spans="1:5" ht="14.25">
      <c r="A4579">
        <v>12581</v>
      </c>
      <c r="B4579" t="s">
        <v>17274</v>
      </c>
      <c r="C4579" t="s">
        <v>2023</v>
      </c>
      <c r="D4579" t="s">
        <v>2018</v>
      </c>
      <c r="E4579" s="297">
        <v>502.81</v>
      </c>
    </row>
    <row r="4580" spans="1:5" ht="14.25">
      <c r="A4580">
        <v>7720</v>
      </c>
      <c r="B4580" t="s">
        <v>17275</v>
      </c>
      <c r="C4580" t="s">
        <v>2023</v>
      </c>
      <c r="D4580" t="s">
        <v>2018</v>
      </c>
      <c r="E4580" s="297">
        <v>786.28</v>
      </c>
    </row>
    <row r="4581" spans="1:5" ht="14.25">
      <c r="A4581">
        <v>40335</v>
      </c>
      <c r="B4581" t="s">
        <v>17276</v>
      </c>
      <c r="C4581" t="s">
        <v>2023</v>
      </c>
      <c r="D4581" t="s">
        <v>2018</v>
      </c>
      <c r="E4581" s="297">
        <v>164.51</v>
      </c>
    </row>
    <row r="4582" spans="1:5" ht="14.25">
      <c r="A4582">
        <v>7740</v>
      </c>
      <c r="B4582" t="s">
        <v>17277</v>
      </c>
      <c r="C4582" t="s">
        <v>2023</v>
      </c>
      <c r="D4582" t="s">
        <v>2018</v>
      </c>
      <c r="E4582" s="297">
        <v>168.73</v>
      </c>
    </row>
    <row r="4583" spans="1:5" ht="14.25">
      <c r="A4583">
        <v>7741</v>
      </c>
      <c r="B4583" t="s">
        <v>17278</v>
      </c>
      <c r="C4583" t="s">
        <v>2023</v>
      </c>
      <c r="D4583" t="s">
        <v>2018</v>
      </c>
      <c r="E4583" s="297">
        <v>312.14999999999998</v>
      </c>
    </row>
    <row r="4584" spans="1:5" ht="14.25">
      <c r="A4584">
        <v>7774</v>
      </c>
      <c r="B4584" t="s">
        <v>17279</v>
      </c>
      <c r="C4584" t="s">
        <v>2023</v>
      </c>
      <c r="D4584" t="s">
        <v>2018</v>
      </c>
      <c r="E4584" s="297">
        <v>383.01</v>
      </c>
    </row>
    <row r="4585" spans="1:5" ht="14.25">
      <c r="A4585">
        <v>7744</v>
      </c>
      <c r="B4585" t="s">
        <v>17280</v>
      </c>
      <c r="C4585" t="s">
        <v>2023</v>
      </c>
      <c r="D4585" t="s">
        <v>2018</v>
      </c>
      <c r="E4585" s="297">
        <v>500.28</v>
      </c>
    </row>
    <row r="4586" spans="1:5" ht="14.25">
      <c r="A4586">
        <v>7773</v>
      </c>
      <c r="B4586" t="s">
        <v>17281</v>
      </c>
      <c r="C4586" t="s">
        <v>2023</v>
      </c>
      <c r="D4586" t="s">
        <v>2018</v>
      </c>
      <c r="E4586" s="297">
        <v>511.33</v>
      </c>
    </row>
    <row r="4587" spans="1:5" ht="14.25">
      <c r="A4587">
        <v>7754</v>
      </c>
      <c r="B4587" t="s">
        <v>17282</v>
      </c>
      <c r="C4587" t="s">
        <v>2023</v>
      </c>
      <c r="D4587" t="s">
        <v>2018</v>
      </c>
      <c r="E4587" s="297">
        <v>775.31</v>
      </c>
    </row>
    <row r="4588" spans="1:5" ht="14.25">
      <c r="A4588">
        <v>7735</v>
      </c>
      <c r="B4588" t="s">
        <v>17283</v>
      </c>
      <c r="C4588" t="s">
        <v>2023</v>
      </c>
      <c r="D4588" t="s">
        <v>2018</v>
      </c>
      <c r="E4588" s="371">
        <v>1003.95</v>
      </c>
    </row>
    <row r="4589" spans="1:5" ht="14.25">
      <c r="A4589">
        <v>7755</v>
      </c>
      <c r="B4589" t="s">
        <v>17284</v>
      </c>
      <c r="C4589" t="s">
        <v>2023</v>
      </c>
      <c r="D4589" t="s">
        <v>2018</v>
      </c>
      <c r="E4589" s="297">
        <v>199.1</v>
      </c>
    </row>
    <row r="4590" spans="1:5" ht="14.25">
      <c r="A4590">
        <v>7776</v>
      </c>
      <c r="B4590" t="s">
        <v>17285</v>
      </c>
      <c r="C4590" t="s">
        <v>2023</v>
      </c>
      <c r="D4590" t="s">
        <v>2018</v>
      </c>
      <c r="E4590" s="297">
        <v>415.07</v>
      </c>
    </row>
    <row r="4591" spans="1:5" ht="14.25">
      <c r="A4591">
        <v>7743</v>
      </c>
      <c r="B4591" t="s">
        <v>17286</v>
      </c>
      <c r="C4591" t="s">
        <v>2023</v>
      </c>
      <c r="D4591" t="s">
        <v>2018</v>
      </c>
      <c r="E4591" s="297">
        <v>439.54</v>
      </c>
    </row>
    <row r="4592" spans="1:5" ht="14.25">
      <c r="A4592">
        <v>7733</v>
      </c>
      <c r="B4592" t="s">
        <v>17287</v>
      </c>
      <c r="C4592" t="s">
        <v>2023</v>
      </c>
      <c r="D4592" t="s">
        <v>2018</v>
      </c>
      <c r="E4592" s="297">
        <v>573.67999999999995</v>
      </c>
    </row>
    <row r="4593" spans="1:5" ht="14.25">
      <c r="A4593">
        <v>7775</v>
      </c>
      <c r="B4593" t="s">
        <v>17288</v>
      </c>
      <c r="C4593" t="s">
        <v>2023</v>
      </c>
      <c r="D4593" t="s">
        <v>2018</v>
      </c>
      <c r="E4593" s="297">
        <v>628.52</v>
      </c>
    </row>
    <row r="4594" spans="1:5" ht="14.25">
      <c r="A4594">
        <v>7734</v>
      </c>
      <c r="B4594" t="s">
        <v>17289</v>
      </c>
      <c r="C4594" t="s">
        <v>2023</v>
      </c>
      <c r="D4594" t="s">
        <v>2018</v>
      </c>
      <c r="E4594" s="297">
        <v>890.05</v>
      </c>
    </row>
    <row r="4595" spans="1:5" ht="14.25">
      <c r="A4595">
        <v>37449</v>
      </c>
      <c r="B4595" t="s">
        <v>17290</v>
      </c>
      <c r="C4595" t="s">
        <v>2023</v>
      </c>
      <c r="D4595" t="s">
        <v>2018</v>
      </c>
      <c r="E4595" s="297">
        <v>43.93</v>
      </c>
    </row>
    <row r="4596" spans="1:5" ht="14.25">
      <c r="A4596">
        <v>37450</v>
      </c>
      <c r="B4596" t="s">
        <v>17291</v>
      </c>
      <c r="C4596" t="s">
        <v>2023</v>
      </c>
      <c r="D4596" t="s">
        <v>2018</v>
      </c>
      <c r="E4596" s="297">
        <v>61.5</v>
      </c>
    </row>
    <row r="4597" spans="1:5" ht="14.25">
      <c r="A4597">
        <v>37451</v>
      </c>
      <c r="B4597" t="s">
        <v>17292</v>
      </c>
      <c r="C4597" t="s">
        <v>2023</v>
      </c>
      <c r="D4597" t="s">
        <v>2018</v>
      </c>
      <c r="E4597" s="297">
        <v>85.87</v>
      </c>
    </row>
    <row r="4598" spans="1:5" ht="14.25">
      <c r="A4598">
        <v>37452</v>
      </c>
      <c r="B4598" t="s">
        <v>17293</v>
      </c>
      <c r="C4598" t="s">
        <v>2023</v>
      </c>
      <c r="D4598" t="s">
        <v>2018</v>
      </c>
      <c r="E4598" s="297">
        <v>124.81</v>
      </c>
    </row>
    <row r="4599" spans="1:5" ht="14.25">
      <c r="A4599">
        <v>37453</v>
      </c>
      <c r="B4599" t="s">
        <v>17294</v>
      </c>
      <c r="C4599" t="s">
        <v>2023</v>
      </c>
      <c r="D4599" t="s">
        <v>2018</v>
      </c>
      <c r="E4599" s="297">
        <v>143.72999999999999</v>
      </c>
    </row>
    <row r="4600" spans="1:5" ht="14.25">
      <c r="A4600">
        <v>7778</v>
      </c>
      <c r="B4600" t="s">
        <v>17295</v>
      </c>
      <c r="C4600" t="s">
        <v>2023</v>
      </c>
      <c r="D4600" t="s">
        <v>2018</v>
      </c>
      <c r="E4600" s="297">
        <v>53.91</v>
      </c>
    </row>
    <row r="4601" spans="1:5" ht="14.25">
      <c r="A4601">
        <v>7796</v>
      </c>
      <c r="B4601" t="s">
        <v>17296</v>
      </c>
      <c r="C4601" t="s">
        <v>2023</v>
      </c>
      <c r="D4601" t="s">
        <v>2022</v>
      </c>
      <c r="E4601" s="297">
        <v>73.89</v>
      </c>
    </row>
    <row r="4602" spans="1:5" ht="14.25">
      <c r="A4602">
        <v>7781</v>
      </c>
      <c r="B4602" t="s">
        <v>17297</v>
      </c>
      <c r="C4602" t="s">
        <v>2023</v>
      </c>
      <c r="D4602" t="s">
        <v>2018</v>
      </c>
      <c r="E4602" s="297">
        <v>87.32</v>
      </c>
    </row>
    <row r="4603" spans="1:5" ht="14.25">
      <c r="A4603">
        <v>7795</v>
      </c>
      <c r="B4603" t="s">
        <v>17298</v>
      </c>
      <c r="C4603" t="s">
        <v>2023</v>
      </c>
      <c r="D4603" t="s">
        <v>2018</v>
      </c>
      <c r="E4603" s="297">
        <v>129.94999999999999</v>
      </c>
    </row>
    <row r="4604" spans="1:5" ht="14.25">
      <c r="A4604">
        <v>7791</v>
      </c>
      <c r="B4604" t="s">
        <v>17299</v>
      </c>
      <c r="C4604" t="s">
        <v>2023</v>
      </c>
      <c r="D4604" t="s">
        <v>2018</v>
      </c>
      <c r="E4604" s="297">
        <v>155.56</v>
      </c>
    </row>
    <row r="4605" spans="1:5" ht="14.25">
      <c r="A4605">
        <v>7783</v>
      </c>
      <c r="B4605" t="s">
        <v>17300</v>
      </c>
      <c r="C4605" t="s">
        <v>2023</v>
      </c>
      <c r="D4605" t="s">
        <v>2018</v>
      </c>
      <c r="E4605" s="297">
        <v>55.12</v>
      </c>
    </row>
    <row r="4606" spans="1:5" ht="14.25">
      <c r="A4606">
        <v>7790</v>
      </c>
      <c r="B4606" t="s">
        <v>17301</v>
      </c>
      <c r="C4606" t="s">
        <v>2023</v>
      </c>
      <c r="D4606" t="s">
        <v>2018</v>
      </c>
      <c r="E4606" s="297">
        <v>86.87</v>
      </c>
    </row>
    <row r="4607" spans="1:5" ht="14.25">
      <c r="A4607">
        <v>7785</v>
      </c>
      <c r="B4607" t="s">
        <v>17302</v>
      </c>
      <c r="C4607" t="s">
        <v>2023</v>
      </c>
      <c r="D4607" t="s">
        <v>2018</v>
      </c>
      <c r="E4607" s="297">
        <v>95.85</v>
      </c>
    </row>
    <row r="4608" spans="1:5" ht="14.25">
      <c r="A4608">
        <v>7792</v>
      </c>
      <c r="B4608" t="s">
        <v>17303</v>
      </c>
      <c r="C4608" t="s">
        <v>2023</v>
      </c>
      <c r="D4608" t="s">
        <v>2018</v>
      </c>
      <c r="E4608" s="297">
        <v>135.94</v>
      </c>
    </row>
    <row r="4609" spans="1:5" ht="14.25">
      <c r="A4609">
        <v>7793</v>
      </c>
      <c r="B4609" t="s">
        <v>17304</v>
      </c>
      <c r="C4609" t="s">
        <v>2023</v>
      </c>
      <c r="D4609" t="s">
        <v>2018</v>
      </c>
      <c r="E4609" s="297">
        <v>160.56</v>
      </c>
    </row>
    <row r="4610" spans="1:5" ht="14.25">
      <c r="A4610">
        <v>13159</v>
      </c>
      <c r="B4610" t="s">
        <v>17305</v>
      </c>
      <c r="C4610" t="s">
        <v>2023</v>
      </c>
      <c r="D4610" t="s">
        <v>2018</v>
      </c>
      <c r="E4610" s="297">
        <v>139.79</v>
      </c>
    </row>
    <row r="4611" spans="1:5" ht="14.25">
      <c r="A4611">
        <v>13168</v>
      </c>
      <c r="B4611" t="s">
        <v>17306</v>
      </c>
      <c r="C4611" t="s">
        <v>2023</v>
      </c>
      <c r="D4611" t="s">
        <v>2018</v>
      </c>
      <c r="E4611" s="297">
        <v>169.74</v>
      </c>
    </row>
    <row r="4612" spans="1:5" ht="14.25">
      <c r="A4612">
        <v>13173</v>
      </c>
      <c r="B4612" t="s">
        <v>17307</v>
      </c>
      <c r="C4612" t="s">
        <v>2023</v>
      </c>
      <c r="D4612" t="s">
        <v>2018</v>
      </c>
      <c r="E4612" s="297">
        <v>229.65</v>
      </c>
    </row>
    <row r="4613" spans="1:5" ht="14.25">
      <c r="A4613">
        <v>12583</v>
      </c>
      <c r="B4613" t="s">
        <v>17308</v>
      </c>
      <c r="C4613" t="s">
        <v>2023</v>
      </c>
      <c r="D4613" t="s">
        <v>2018</v>
      </c>
      <c r="E4613" s="297">
        <v>45.93</v>
      </c>
    </row>
    <row r="4614" spans="1:5" ht="14.25">
      <c r="A4614">
        <v>12584</v>
      </c>
      <c r="B4614" t="s">
        <v>17309</v>
      </c>
      <c r="C4614" t="s">
        <v>2023</v>
      </c>
      <c r="D4614" t="s">
        <v>2018</v>
      </c>
      <c r="E4614" s="297">
        <v>59.91</v>
      </c>
    </row>
    <row r="4615" spans="1:5" ht="14.25">
      <c r="A4615">
        <v>12613</v>
      </c>
      <c r="B4615" t="s">
        <v>17310</v>
      </c>
      <c r="C4615" t="s">
        <v>2017</v>
      </c>
      <c r="D4615" t="s">
        <v>2018</v>
      </c>
      <c r="E4615" s="297">
        <v>20.87</v>
      </c>
    </row>
    <row r="4616" spans="1:5" ht="14.25">
      <c r="A4616">
        <v>1031</v>
      </c>
      <c r="B4616" t="s">
        <v>20101</v>
      </c>
      <c r="C4616" t="s">
        <v>2017</v>
      </c>
      <c r="D4616" t="s">
        <v>2018</v>
      </c>
      <c r="E4616" s="297">
        <v>14.32</v>
      </c>
    </row>
    <row r="4617" spans="1:5" ht="14.25">
      <c r="A4617">
        <v>39707</v>
      </c>
      <c r="B4617" t="s">
        <v>17311</v>
      </c>
      <c r="C4617" t="s">
        <v>2023</v>
      </c>
      <c r="D4617" t="s">
        <v>2018</v>
      </c>
      <c r="E4617" s="297">
        <v>4.43</v>
      </c>
    </row>
    <row r="4618" spans="1:5" ht="14.25">
      <c r="A4618">
        <v>39708</v>
      </c>
      <c r="B4618" t="s">
        <v>17312</v>
      </c>
      <c r="C4618" t="s">
        <v>2023</v>
      </c>
      <c r="D4618" t="s">
        <v>2018</v>
      </c>
      <c r="E4618" s="297">
        <v>4.29</v>
      </c>
    </row>
    <row r="4619" spans="1:5" ht="14.25">
      <c r="A4619">
        <v>39710</v>
      </c>
      <c r="B4619" t="s">
        <v>17313</v>
      </c>
      <c r="C4619" t="s">
        <v>2023</v>
      </c>
      <c r="D4619" t="s">
        <v>2018</v>
      </c>
      <c r="E4619" s="297">
        <v>3.02</v>
      </c>
    </row>
    <row r="4620" spans="1:5" ht="14.25">
      <c r="A4620">
        <v>39709</v>
      </c>
      <c r="B4620" t="s">
        <v>17314</v>
      </c>
      <c r="C4620" t="s">
        <v>2023</v>
      </c>
      <c r="D4620" t="s">
        <v>2018</v>
      </c>
      <c r="E4620" s="297">
        <v>4.1900000000000004</v>
      </c>
    </row>
    <row r="4621" spans="1:5" ht="14.25">
      <c r="A4621">
        <v>39711</v>
      </c>
      <c r="B4621" t="s">
        <v>17315</v>
      </c>
      <c r="C4621" t="s">
        <v>2023</v>
      </c>
      <c r="D4621" t="s">
        <v>2018</v>
      </c>
      <c r="E4621" s="297">
        <v>4.7</v>
      </c>
    </row>
    <row r="4622" spans="1:5" ht="14.25">
      <c r="A4622">
        <v>39712</v>
      </c>
      <c r="B4622" t="s">
        <v>17316</v>
      </c>
      <c r="C4622" t="s">
        <v>2023</v>
      </c>
      <c r="D4622" t="s">
        <v>2022</v>
      </c>
      <c r="E4622" s="297">
        <v>1.65</v>
      </c>
    </row>
    <row r="4623" spans="1:5" ht="14.25">
      <c r="A4623">
        <v>39713</v>
      </c>
      <c r="B4623" t="s">
        <v>17317</v>
      </c>
      <c r="C4623" t="s">
        <v>2023</v>
      </c>
      <c r="D4623" t="s">
        <v>2018</v>
      </c>
      <c r="E4623" s="297">
        <v>1.3</v>
      </c>
    </row>
    <row r="4624" spans="1:5" ht="14.25">
      <c r="A4624">
        <v>39714</v>
      </c>
      <c r="B4624" t="s">
        <v>17318</v>
      </c>
      <c r="C4624" t="s">
        <v>2023</v>
      </c>
      <c r="D4624" t="s">
        <v>2018</v>
      </c>
      <c r="E4624" s="297">
        <v>2.99</v>
      </c>
    </row>
    <row r="4625" spans="1:5" ht="14.25">
      <c r="A4625">
        <v>39715</v>
      </c>
      <c r="B4625" t="s">
        <v>17319</v>
      </c>
      <c r="C4625" t="s">
        <v>2023</v>
      </c>
      <c r="D4625" t="s">
        <v>2018</v>
      </c>
      <c r="E4625" s="297">
        <v>2.13</v>
      </c>
    </row>
    <row r="4626" spans="1:5" ht="14.25">
      <c r="A4626">
        <v>39716</v>
      </c>
      <c r="B4626" t="s">
        <v>17320</v>
      </c>
      <c r="C4626" t="s">
        <v>2023</v>
      </c>
      <c r="D4626" t="s">
        <v>2018</v>
      </c>
      <c r="E4626" s="297">
        <v>1.61</v>
      </c>
    </row>
    <row r="4627" spans="1:5" ht="14.25">
      <c r="A4627">
        <v>39718</v>
      </c>
      <c r="B4627" t="s">
        <v>17321</v>
      </c>
      <c r="C4627" t="s">
        <v>2023</v>
      </c>
      <c r="D4627" t="s">
        <v>2018</v>
      </c>
      <c r="E4627" s="297">
        <v>2.75</v>
      </c>
    </row>
    <row r="4628" spans="1:5" ht="14.25">
      <c r="A4628">
        <v>9813</v>
      </c>
      <c r="B4628" t="s">
        <v>17322</v>
      </c>
      <c r="C4628" t="s">
        <v>2023</v>
      </c>
      <c r="D4628" t="s">
        <v>2020</v>
      </c>
      <c r="E4628" s="297">
        <v>5.2</v>
      </c>
    </row>
    <row r="4629" spans="1:5" ht="14.25">
      <c r="A4629">
        <v>9815</v>
      </c>
      <c r="B4629" t="s">
        <v>17323</v>
      </c>
      <c r="C4629" t="s">
        <v>2023</v>
      </c>
      <c r="D4629" t="s">
        <v>2020</v>
      </c>
      <c r="E4629" s="297">
        <v>10.27</v>
      </c>
    </row>
    <row r="4630" spans="1:5" ht="14.25">
      <c r="A4630">
        <v>44543</v>
      </c>
      <c r="B4630" t="s">
        <v>17324</v>
      </c>
      <c r="C4630" t="s">
        <v>2023</v>
      </c>
      <c r="D4630" t="s">
        <v>2020</v>
      </c>
      <c r="E4630" s="371">
        <v>5109.8599999999997</v>
      </c>
    </row>
    <row r="4631" spans="1:5" ht="14.25">
      <c r="A4631">
        <v>44526</v>
      </c>
      <c r="B4631" t="s">
        <v>17325</v>
      </c>
      <c r="C4631" t="s">
        <v>2023</v>
      </c>
      <c r="D4631" t="s">
        <v>2020</v>
      </c>
      <c r="E4631" s="297">
        <v>125.23</v>
      </c>
    </row>
    <row r="4632" spans="1:5" ht="14.25">
      <c r="A4632">
        <v>44545</v>
      </c>
      <c r="B4632" t="s">
        <v>17326</v>
      </c>
      <c r="C4632" t="s">
        <v>2023</v>
      </c>
      <c r="D4632" t="s">
        <v>2020</v>
      </c>
      <c r="E4632" s="297">
        <v>268.82</v>
      </c>
    </row>
    <row r="4633" spans="1:5" ht="14.25">
      <c r="A4633">
        <v>44525</v>
      </c>
      <c r="B4633" t="s">
        <v>17327</v>
      </c>
      <c r="C4633" t="s">
        <v>2023</v>
      </c>
      <c r="D4633" t="s">
        <v>2020</v>
      </c>
      <c r="E4633" s="371">
        <v>4634.6099999999997</v>
      </c>
    </row>
    <row r="4634" spans="1:5" ht="14.25">
      <c r="A4634">
        <v>44547</v>
      </c>
      <c r="B4634" t="s">
        <v>17328</v>
      </c>
      <c r="C4634" t="s">
        <v>2023</v>
      </c>
      <c r="D4634" t="s">
        <v>2020</v>
      </c>
      <c r="E4634" s="297">
        <v>419.05</v>
      </c>
    </row>
    <row r="4635" spans="1:5" ht="14.25">
      <c r="A4635">
        <v>44519</v>
      </c>
      <c r="B4635" t="s">
        <v>17329</v>
      </c>
      <c r="C4635" t="s">
        <v>2023</v>
      </c>
      <c r="D4635" t="s">
        <v>2020</v>
      </c>
      <c r="E4635" s="371">
        <v>1026.8</v>
      </c>
    </row>
    <row r="4636" spans="1:5" ht="14.25">
      <c r="A4636">
        <v>44520</v>
      </c>
      <c r="B4636" t="s">
        <v>17330</v>
      </c>
      <c r="C4636" t="s">
        <v>2023</v>
      </c>
      <c r="D4636" t="s">
        <v>2020</v>
      </c>
      <c r="E4636" s="371">
        <v>1653.8</v>
      </c>
    </row>
    <row r="4637" spans="1:5" ht="14.25">
      <c r="A4637">
        <v>44521</v>
      </c>
      <c r="B4637" t="s">
        <v>17331</v>
      </c>
      <c r="C4637" t="s">
        <v>2023</v>
      </c>
      <c r="D4637" t="s">
        <v>2020</v>
      </c>
      <c r="E4637" s="297">
        <v>26.68</v>
      </c>
    </row>
    <row r="4638" spans="1:5" ht="14.25">
      <c r="A4638">
        <v>44522</v>
      </c>
      <c r="B4638" t="s">
        <v>17332</v>
      </c>
      <c r="C4638" t="s">
        <v>2023</v>
      </c>
      <c r="D4638" t="s">
        <v>2020</v>
      </c>
      <c r="E4638" s="371">
        <v>2903.46</v>
      </c>
    </row>
    <row r="4639" spans="1:5" ht="14.25">
      <c r="A4639">
        <v>44523</v>
      </c>
      <c r="B4639" t="s">
        <v>17333</v>
      </c>
      <c r="C4639" t="s">
        <v>2023</v>
      </c>
      <c r="D4639" t="s">
        <v>2020</v>
      </c>
      <c r="E4639" s="371">
        <v>4318.26</v>
      </c>
    </row>
    <row r="4640" spans="1:5" ht="14.25">
      <c r="A4640">
        <v>44527</v>
      </c>
      <c r="B4640" t="s">
        <v>17334</v>
      </c>
      <c r="C4640" t="s">
        <v>2023</v>
      </c>
      <c r="D4640" t="s">
        <v>2020</v>
      </c>
      <c r="E4640" s="371">
        <v>2165.5</v>
      </c>
    </row>
    <row r="4641" spans="1:5" ht="14.25">
      <c r="A4641">
        <v>44524</v>
      </c>
      <c r="B4641" t="s">
        <v>17335</v>
      </c>
      <c r="C4641" t="s">
        <v>2023</v>
      </c>
      <c r="D4641" t="s">
        <v>2020</v>
      </c>
      <c r="E4641" s="297">
        <v>59.67</v>
      </c>
    </row>
    <row r="4642" spans="1:5" ht="14.25">
      <c r="A4642">
        <v>44542</v>
      </c>
      <c r="B4642" t="s">
        <v>17336</v>
      </c>
      <c r="C4642" t="s">
        <v>2023</v>
      </c>
      <c r="D4642" t="s">
        <v>2020</v>
      </c>
      <c r="E4642" s="371">
        <v>2825.25</v>
      </c>
    </row>
    <row r="4643" spans="1:5" ht="14.25">
      <c r="A4643">
        <v>9877</v>
      </c>
      <c r="B4643" t="s">
        <v>17337</v>
      </c>
      <c r="C4643" t="s">
        <v>2023</v>
      </c>
      <c r="D4643" t="s">
        <v>2018</v>
      </c>
      <c r="E4643" s="297">
        <v>184.46</v>
      </c>
    </row>
    <row r="4644" spans="1:5" ht="14.25">
      <c r="A4644">
        <v>9878</v>
      </c>
      <c r="B4644" t="s">
        <v>17338</v>
      </c>
      <c r="C4644" t="s">
        <v>2023</v>
      </c>
      <c r="D4644" t="s">
        <v>2018</v>
      </c>
      <c r="E4644" s="297">
        <v>227.08</v>
      </c>
    </row>
    <row r="4645" spans="1:5" ht="14.25">
      <c r="A4645">
        <v>41986</v>
      </c>
      <c r="B4645" t="s">
        <v>17339</v>
      </c>
      <c r="C4645" t="s">
        <v>2023</v>
      </c>
      <c r="D4645" t="s">
        <v>2020</v>
      </c>
      <c r="E4645" s="371">
        <v>3657.89</v>
      </c>
    </row>
    <row r="4646" spans="1:5" ht="14.25">
      <c r="A4646">
        <v>43422</v>
      </c>
      <c r="B4646" t="s">
        <v>17340</v>
      </c>
      <c r="C4646" t="s">
        <v>2023</v>
      </c>
      <c r="D4646" t="s">
        <v>2020</v>
      </c>
      <c r="E4646" s="371">
        <v>4486.04</v>
      </c>
    </row>
    <row r="4647" spans="1:5" ht="14.25">
      <c r="A4647">
        <v>41987</v>
      </c>
      <c r="B4647" t="s">
        <v>17341</v>
      </c>
      <c r="C4647" t="s">
        <v>2023</v>
      </c>
      <c r="D4647" t="s">
        <v>2020</v>
      </c>
      <c r="E4647" s="371">
        <v>5199.6899999999996</v>
      </c>
    </row>
    <row r="4648" spans="1:5" ht="14.25">
      <c r="A4648">
        <v>41988</v>
      </c>
      <c r="B4648" t="s">
        <v>17342</v>
      </c>
      <c r="C4648" t="s">
        <v>2023</v>
      </c>
      <c r="D4648" t="s">
        <v>2020</v>
      </c>
      <c r="E4648" s="371">
        <v>6868.06</v>
      </c>
    </row>
    <row r="4649" spans="1:5" ht="14.25">
      <c r="A4649">
        <v>41697</v>
      </c>
      <c r="B4649" t="s">
        <v>17343</v>
      </c>
      <c r="C4649" t="s">
        <v>2023</v>
      </c>
      <c r="D4649" t="s">
        <v>2020</v>
      </c>
      <c r="E4649" s="371">
        <v>1217.3399999999999</v>
      </c>
    </row>
    <row r="4650" spans="1:5" ht="14.25">
      <c r="A4650">
        <v>41985</v>
      </c>
      <c r="B4650" t="s">
        <v>17344</v>
      </c>
      <c r="C4650" t="s">
        <v>2023</v>
      </c>
      <c r="D4650" t="s">
        <v>2020</v>
      </c>
      <c r="E4650" s="371">
        <v>1695.43</v>
      </c>
    </row>
    <row r="4651" spans="1:5" ht="14.25">
      <c r="A4651">
        <v>41699</v>
      </c>
      <c r="B4651" t="s">
        <v>17345</v>
      </c>
      <c r="C4651" t="s">
        <v>2023</v>
      </c>
      <c r="D4651" t="s">
        <v>2020</v>
      </c>
      <c r="E4651" s="371">
        <v>2414.21</v>
      </c>
    </row>
    <row r="4652" spans="1:5" ht="14.25">
      <c r="A4652">
        <v>38053</v>
      </c>
      <c r="B4652" t="s">
        <v>17346</v>
      </c>
      <c r="C4652" t="s">
        <v>2023</v>
      </c>
      <c r="D4652" t="s">
        <v>2020</v>
      </c>
      <c r="E4652" s="297">
        <v>21.79</v>
      </c>
    </row>
    <row r="4653" spans="1:5" ht="14.25">
      <c r="A4653">
        <v>38054</v>
      </c>
      <c r="B4653" t="s">
        <v>17347</v>
      </c>
      <c r="C4653" t="s">
        <v>2023</v>
      </c>
      <c r="D4653" t="s">
        <v>2020</v>
      </c>
      <c r="E4653" s="297">
        <v>37.450000000000003</v>
      </c>
    </row>
    <row r="4654" spans="1:5" ht="14.25">
      <c r="A4654">
        <v>38052</v>
      </c>
      <c r="B4654" t="s">
        <v>17348</v>
      </c>
      <c r="C4654" t="s">
        <v>2023</v>
      </c>
      <c r="D4654" t="s">
        <v>2020</v>
      </c>
      <c r="E4654" s="297">
        <v>10.55</v>
      </c>
    </row>
    <row r="4655" spans="1:5" ht="14.25">
      <c r="A4655">
        <v>38051</v>
      </c>
      <c r="B4655" t="s">
        <v>17349</v>
      </c>
      <c r="C4655" t="s">
        <v>2023</v>
      </c>
      <c r="D4655" t="s">
        <v>2020</v>
      </c>
      <c r="E4655" s="297">
        <v>6.58</v>
      </c>
    </row>
    <row r="4656" spans="1:5" ht="14.25">
      <c r="A4656">
        <v>38787</v>
      </c>
      <c r="B4656" t="s">
        <v>17350</v>
      </c>
      <c r="C4656" t="s">
        <v>2023</v>
      </c>
      <c r="D4656" t="s">
        <v>2020</v>
      </c>
      <c r="E4656" s="297">
        <v>5.0199999999999996</v>
      </c>
    </row>
    <row r="4657" spans="1:5" ht="14.25">
      <c r="A4657">
        <v>38825</v>
      </c>
      <c r="B4657" t="s">
        <v>17351</v>
      </c>
      <c r="C4657" t="s">
        <v>2023</v>
      </c>
      <c r="D4657" t="s">
        <v>2020</v>
      </c>
      <c r="E4657" s="297">
        <v>6.49</v>
      </c>
    </row>
    <row r="4658" spans="1:5" ht="14.25">
      <c r="A4658">
        <v>38826</v>
      </c>
      <c r="B4658" t="s">
        <v>17352</v>
      </c>
      <c r="C4658" t="s">
        <v>2023</v>
      </c>
      <c r="D4658" t="s">
        <v>2020</v>
      </c>
      <c r="E4658" s="297">
        <v>9.23</v>
      </c>
    </row>
    <row r="4659" spans="1:5" ht="14.25">
      <c r="A4659">
        <v>38827</v>
      </c>
      <c r="B4659" t="s">
        <v>17353</v>
      </c>
      <c r="C4659" t="s">
        <v>2023</v>
      </c>
      <c r="D4659" t="s">
        <v>2020</v>
      </c>
      <c r="E4659" s="297">
        <v>15.09</v>
      </c>
    </row>
    <row r="4660" spans="1:5" ht="14.25">
      <c r="A4660">
        <v>38830</v>
      </c>
      <c r="B4660" t="s">
        <v>17354</v>
      </c>
      <c r="C4660" t="s">
        <v>2023</v>
      </c>
      <c r="D4660" t="s">
        <v>2020</v>
      </c>
      <c r="E4660" s="297">
        <v>21.93</v>
      </c>
    </row>
    <row r="4661" spans="1:5" ht="14.25">
      <c r="A4661">
        <v>38828</v>
      </c>
      <c r="B4661" t="s">
        <v>17355</v>
      </c>
      <c r="C4661" t="s">
        <v>2023</v>
      </c>
      <c r="D4661" t="s">
        <v>2020</v>
      </c>
      <c r="E4661" s="297">
        <v>9.67</v>
      </c>
    </row>
    <row r="4662" spans="1:5" ht="14.25">
      <c r="A4662">
        <v>38829</v>
      </c>
      <c r="B4662" t="s">
        <v>17356</v>
      </c>
      <c r="C4662" t="s">
        <v>2023</v>
      </c>
      <c r="D4662" t="s">
        <v>2020</v>
      </c>
      <c r="E4662" s="297">
        <v>15.83</v>
      </c>
    </row>
    <row r="4663" spans="1:5" ht="14.25">
      <c r="A4663">
        <v>38831</v>
      </c>
      <c r="B4663" t="s">
        <v>17357</v>
      </c>
      <c r="C4663" t="s">
        <v>2023</v>
      </c>
      <c r="D4663" t="s">
        <v>2020</v>
      </c>
      <c r="E4663" s="297">
        <v>30.58</v>
      </c>
    </row>
    <row r="4664" spans="1:5" ht="14.25">
      <c r="A4664">
        <v>36274</v>
      </c>
      <c r="B4664" t="s">
        <v>17358</v>
      </c>
      <c r="C4664" t="s">
        <v>2023</v>
      </c>
      <c r="D4664" t="s">
        <v>2020</v>
      </c>
      <c r="E4664" s="297">
        <v>8.94</v>
      </c>
    </row>
    <row r="4665" spans="1:5" ht="14.25">
      <c r="A4665">
        <v>36278</v>
      </c>
      <c r="B4665" t="s">
        <v>17359</v>
      </c>
      <c r="C4665" t="s">
        <v>2023</v>
      </c>
      <c r="D4665" t="s">
        <v>2020</v>
      </c>
      <c r="E4665" s="297">
        <v>12.12</v>
      </c>
    </row>
    <row r="4666" spans="1:5" ht="14.25">
      <c r="A4666">
        <v>38977</v>
      </c>
      <c r="B4666" t="s">
        <v>17360</v>
      </c>
      <c r="C4666" t="s">
        <v>2023</v>
      </c>
      <c r="D4666" t="s">
        <v>2020</v>
      </c>
      <c r="E4666" s="297">
        <v>118.6</v>
      </c>
    </row>
    <row r="4667" spans="1:5" ht="14.25">
      <c r="A4667">
        <v>38971</v>
      </c>
      <c r="B4667" t="s">
        <v>17361</v>
      </c>
      <c r="C4667" t="s">
        <v>2023</v>
      </c>
      <c r="D4667" t="s">
        <v>2020</v>
      </c>
      <c r="E4667" s="297">
        <v>9.9499999999999993</v>
      </c>
    </row>
    <row r="4668" spans="1:5" ht="14.25">
      <c r="A4668">
        <v>38972</v>
      </c>
      <c r="B4668" t="s">
        <v>17362</v>
      </c>
      <c r="C4668" t="s">
        <v>2023</v>
      </c>
      <c r="D4668" t="s">
        <v>2020</v>
      </c>
      <c r="E4668" s="297">
        <v>13.42</v>
      </c>
    </row>
    <row r="4669" spans="1:5" ht="14.25">
      <c r="A4669">
        <v>38973</v>
      </c>
      <c r="B4669" t="s">
        <v>17363</v>
      </c>
      <c r="C4669" t="s">
        <v>2023</v>
      </c>
      <c r="D4669" t="s">
        <v>2020</v>
      </c>
      <c r="E4669" s="297">
        <v>22.17</v>
      </c>
    </row>
    <row r="4670" spans="1:5" ht="14.25">
      <c r="A4670">
        <v>38974</v>
      </c>
      <c r="B4670" t="s">
        <v>17364</v>
      </c>
      <c r="C4670" t="s">
        <v>2023</v>
      </c>
      <c r="D4670" t="s">
        <v>2020</v>
      </c>
      <c r="E4670" s="297">
        <v>36.01</v>
      </c>
    </row>
    <row r="4671" spans="1:5" ht="14.25">
      <c r="A4671">
        <v>38975</v>
      </c>
      <c r="B4671" t="s">
        <v>17365</v>
      </c>
      <c r="C4671" t="s">
        <v>2023</v>
      </c>
      <c r="D4671" t="s">
        <v>2020</v>
      </c>
      <c r="E4671" s="297">
        <v>46.17</v>
      </c>
    </row>
    <row r="4672" spans="1:5" ht="14.25">
      <c r="A4672">
        <v>38976</v>
      </c>
      <c r="B4672" t="s">
        <v>17366</v>
      </c>
      <c r="C4672" t="s">
        <v>2023</v>
      </c>
      <c r="D4672" t="s">
        <v>2020</v>
      </c>
      <c r="E4672" s="297">
        <v>79.38</v>
      </c>
    </row>
    <row r="4673" spans="1:5" ht="14.25">
      <c r="A4673">
        <v>44176</v>
      </c>
      <c r="B4673" t="s">
        <v>17367</v>
      </c>
      <c r="C4673" t="s">
        <v>2023</v>
      </c>
      <c r="D4673" t="s">
        <v>2020</v>
      </c>
      <c r="E4673" s="297">
        <v>18.239999999999998</v>
      </c>
    </row>
    <row r="4674" spans="1:5" ht="14.25">
      <c r="A4674">
        <v>38986</v>
      </c>
      <c r="B4674" t="s">
        <v>17368</v>
      </c>
      <c r="C4674" t="s">
        <v>2023</v>
      </c>
      <c r="D4674" t="s">
        <v>2020</v>
      </c>
      <c r="E4674" s="297">
        <v>239.62</v>
      </c>
    </row>
    <row r="4675" spans="1:5" ht="14.25">
      <c r="A4675">
        <v>38978</v>
      </c>
      <c r="B4675" t="s">
        <v>17369</v>
      </c>
      <c r="C4675" t="s">
        <v>2023</v>
      </c>
      <c r="D4675" t="s">
        <v>2020</v>
      </c>
      <c r="E4675" s="297">
        <v>9.83</v>
      </c>
    </row>
    <row r="4676" spans="1:5" ht="14.25">
      <c r="A4676">
        <v>38979</v>
      </c>
      <c r="B4676" t="s">
        <v>17370</v>
      </c>
      <c r="C4676" t="s">
        <v>2023</v>
      </c>
      <c r="D4676" t="s">
        <v>2020</v>
      </c>
      <c r="E4676" s="297">
        <v>13.59</v>
      </c>
    </row>
    <row r="4677" spans="1:5" ht="14.25">
      <c r="A4677">
        <v>38980</v>
      </c>
      <c r="B4677" t="s">
        <v>17371</v>
      </c>
      <c r="C4677" t="s">
        <v>2023</v>
      </c>
      <c r="D4677" t="s">
        <v>2020</v>
      </c>
      <c r="E4677" s="297">
        <v>18.190000000000001</v>
      </c>
    </row>
    <row r="4678" spans="1:5" ht="14.25">
      <c r="A4678">
        <v>38981</v>
      </c>
      <c r="B4678" t="s">
        <v>17372</v>
      </c>
      <c r="C4678" t="s">
        <v>2023</v>
      </c>
      <c r="D4678" t="s">
        <v>2020</v>
      </c>
      <c r="E4678" s="297">
        <v>26.24</v>
      </c>
    </row>
    <row r="4679" spans="1:5" ht="14.25">
      <c r="A4679">
        <v>38982</v>
      </c>
      <c r="B4679" t="s">
        <v>17373</v>
      </c>
      <c r="C4679" t="s">
        <v>2023</v>
      </c>
      <c r="D4679" t="s">
        <v>2020</v>
      </c>
      <c r="E4679" s="297">
        <v>41.46</v>
      </c>
    </row>
    <row r="4680" spans="1:5" ht="14.25">
      <c r="A4680">
        <v>38983</v>
      </c>
      <c r="B4680" t="s">
        <v>17374</v>
      </c>
      <c r="C4680" t="s">
        <v>2023</v>
      </c>
      <c r="D4680" t="s">
        <v>2020</v>
      </c>
      <c r="E4680" s="297">
        <v>72.959999999999994</v>
      </c>
    </row>
    <row r="4681" spans="1:5" ht="14.25">
      <c r="A4681">
        <v>38984</v>
      </c>
      <c r="B4681" t="s">
        <v>17375</v>
      </c>
      <c r="C4681" t="s">
        <v>2023</v>
      </c>
      <c r="D4681" t="s">
        <v>2020</v>
      </c>
      <c r="E4681" s="297">
        <v>100.3</v>
      </c>
    </row>
    <row r="4682" spans="1:5" ht="14.25">
      <c r="A4682">
        <v>38985</v>
      </c>
      <c r="B4682" t="s">
        <v>17376</v>
      </c>
      <c r="C4682" t="s">
        <v>2023</v>
      </c>
      <c r="D4682" t="s">
        <v>2020</v>
      </c>
      <c r="E4682" s="297">
        <v>172.44</v>
      </c>
    </row>
    <row r="4683" spans="1:5" ht="14.25">
      <c r="A4683">
        <v>9836</v>
      </c>
      <c r="B4683" t="s">
        <v>17377</v>
      </c>
      <c r="C4683" t="s">
        <v>2023</v>
      </c>
      <c r="D4683" t="s">
        <v>2022</v>
      </c>
      <c r="E4683" s="297">
        <v>22.23</v>
      </c>
    </row>
    <row r="4684" spans="1:5" ht="14.25">
      <c r="A4684">
        <v>20065</v>
      </c>
      <c r="B4684" t="s">
        <v>17378</v>
      </c>
      <c r="C4684" t="s">
        <v>2023</v>
      </c>
      <c r="D4684" t="s">
        <v>2018</v>
      </c>
      <c r="E4684" s="297">
        <v>58.11</v>
      </c>
    </row>
    <row r="4685" spans="1:5" ht="14.25">
      <c r="A4685">
        <v>9835</v>
      </c>
      <c r="B4685" t="s">
        <v>17379</v>
      </c>
      <c r="C4685" t="s">
        <v>2023</v>
      </c>
      <c r="D4685" t="s">
        <v>2018</v>
      </c>
      <c r="E4685" s="297">
        <v>9.7100000000000009</v>
      </c>
    </row>
    <row r="4686" spans="1:5" ht="14.25">
      <c r="A4686">
        <v>38032</v>
      </c>
      <c r="B4686" t="s">
        <v>17380</v>
      </c>
      <c r="C4686" t="s">
        <v>2023</v>
      </c>
      <c r="D4686" t="s">
        <v>2018</v>
      </c>
      <c r="E4686" s="297">
        <v>87.84</v>
      </c>
    </row>
    <row r="4687" spans="1:5" ht="14.25">
      <c r="A4687">
        <v>38033</v>
      </c>
      <c r="B4687" t="s">
        <v>17381</v>
      </c>
      <c r="C4687" t="s">
        <v>2023</v>
      </c>
      <c r="D4687" t="s">
        <v>2018</v>
      </c>
      <c r="E4687" s="297">
        <v>149.32</v>
      </c>
    </row>
    <row r="4688" spans="1:5" ht="14.25">
      <c r="A4688">
        <v>38034</v>
      </c>
      <c r="B4688" t="s">
        <v>17382</v>
      </c>
      <c r="C4688" t="s">
        <v>2023</v>
      </c>
      <c r="D4688" t="s">
        <v>2018</v>
      </c>
      <c r="E4688" s="297">
        <v>233.9</v>
      </c>
    </row>
    <row r="4689" spans="1:5" ht="14.25">
      <c r="A4689">
        <v>38035</v>
      </c>
      <c r="B4689" t="s">
        <v>17383</v>
      </c>
      <c r="C4689" t="s">
        <v>2023</v>
      </c>
      <c r="D4689" t="s">
        <v>2018</v>
      </c>
      <c r="E4689" s="297">
        <v>344.1</v>
      </c>
    </row>
    <row r="4690" spans="1:5" ht="14.25">
      <c r="A4690">
        <v>38036</v>
      </c>
      <c r="B4690" t="s">
        <v>17384</v>
      </c>
      <c r="C4690" t="s">
        <v>2023</v>
      </c>
      <c r="D4690" t="s">
        <v>2018</v>
      </c>
      <c r="E4690" s="297">
        <v>463.55</v>
      </c>
    </row>
    <row r="4691" spans="1:5" ht="14.25">
      <c r="A4691">
        <v>38037</v>
      </c>
      <c r="B4691" t="s">
        <v>17385</v>
      </c>
      <c r="C4691" t="s">
        <v>2023</v>
      </c>
      <c r="D4691" t="s">
        <v>2018</v>
      </c>
      <c r="E4691" s="297">
        <v>612.29</v>
      </c>
    </row>
    <row r="4692" spans="1:5" ht="14.25">
      <c r="A4692">
        <v>9850</v>
      </c>
      <c r="B4692" t="s">
        <v>17386</v>
      </c>
      <c r="C4692" t="s">
        <v>2023</v>
      </c>
      <c r="D4692" t="s">
        <v>2020</v>
      </c>
      <c r="E4692" s="297">
        <v>147.75</v>
      </c>
    </row>
    <row r="4693" spans="1:5" ht="14.25">
      <c r="A4693">
        <v>9853</v>
      </c>
      <c r="B4693" t="s">
        <v>17387</v>
      </c>
      <c r="C4693" t="s">
        <v>2023</v>
      </c>
      <c r="D4693" t="s">
        <v>2020</v>
      </c>
      <c r="E4693" s="297">
        <v>262.74</v>
      </c>
    </row>
    <row r="4694" spans="1:5" ht="14.25">
      <c r="A4694">
        <v>9854</v>
      </c>
      <c r="B4694" t="s">
        <v>17388</v>
      </c>
      <c r="C4694" t="s">
        <v>2023</v>
      </c>
      <c r="D4694" t="s">
        <v>2020</v>
      </c>
      <c r="E4694" s="297">
        <v>115.12</v>
      </c>
    </row>
    <row r="4695" spans="1:5" ht="14.25">
      <c r="A4695">
        <v>9851</v>
      </c>
      <c r="B4695" t="s">
        <v>17389</v>
      </c>
      <c r="C4695" t="s">
        <v>2023</v>
      </c>
      <c r="D4695" t="s">
        <v>2020</v>
      </c>
      <c r="E4695" s="297">
        <v>199.62</v>
      </c>
    </row>
    <row r="4696" spans="1:5" ht="14.25">
      <c r="A4696">
        <v>9825</v>
      </c>
      <c r="B4696" t="s">
        <v>17390</v>
      </c>
      <c r="C4696" t="s">
        <v>2023</v>
      </c>
      <c r="D4696" t="s">
        <v>2020</v>
      </c>
      <c r="E4696" s="297">
        <v>38.409999999999997</v>
      </c>
    </row>
    <row r="4697" spans="1:5" ht="14.25">
      <c r="A4697">
        <v>9828</v>
      </c>
      <c r="B4697" t="s">
        <v>17391</v>
      </c>
      <c r="C4697" t="s">
        <v>2023</v>
      </c>
      <c r="D4697" t="s">
        <v>2020</v>
      </c>
      <c r="E4697" s="297">
        <v>103.38</v>
      </c>
    </row>
    <row r="4698" spans="1:5" ht="14.25">
      <c r="A4698">
        <v>9829</v>
      </c>
      <c r="B4698" t="s">
        <v>17392</v>
      </c>
      <c r="C4698" t="s">
        <v>2023</v>
      </c>
      <c r="D4698" t="s">
        <v>2020</v>
      </c>
      <c r="E4698" s="297">
        <v>175.2</v>
      </c>
    </row>
    <row r="4699" spans="1:5" ht="14.25">
      <c r="A4699">
        <v>9826</v>
      </c>
      <c r="B4699" t="s">
        <v>17393</v>
      </c>
      <c r="C4699" t="s">
        <v>2023</v>
      </c>
      <c r="D4699" t="s">
        <v>2020</v>
      </c>
      <c r="E4699" s="297">
        <v>266.72000000000003</v>
      </c>
    </row>
    <row r="4700" spans="1:5" ht="14.25">
      <c r="A4700">
        <v>9827</v>
      </c>
      <c r="B4700" t="s">
        <v>17394</v>
      </c>
      <c r="C4700" t="s">
        <v>2023</v>
      </c>
      <c r="D4700" t="s">
        <v>2020</v>
      </c>
      <c r="E4700" s="297">
        <v>378.75</v>
      </c>
    </row>
    <row r="4701" spans="1:5" ht="14.25">
      <c r="A4701">
        <v>36374</v>
      </c>
      <c r="B4701" t="s">
        <v>17395</v>
      </c>
      <c r="C4701" t="s">
        <v>2023</v>
      </c>
      <c r="D4701" t="s">
        <v>2020</v>
      </c>
      <c r="E4701" s="297">
        <v>46.04</v>
      </c>
    </row>
    <row r="4702" spans="1:5" ht="14.25">
      <c r="A4702">
        <v>36084</v>
      </c>
      <c r="B4702" t="s">
        <v>17396</v>
      </c>
      <c r="C4702" t="s">
        <v>2023</v>
      </c>
      <c r="D4702" t="s">
        <v>2020</v>
      </c>
      <c r="E4702" s="297">
        <v>13.64</v>
      </c>
    </row>
    <row r="4703" spans="1:5" ht="14.25">
      <c r="A4703">
        <v>36373</v>
      </c>
      <c r="B4703" t="s">
        <v>17397</v>
      </c>
      <c r="C4703" t="s">
        <v>2023</v>
      </c>
      <c r="D4703" t="s">
        <v>2020</v>
      </c>
      <c r="E4703" s="297">
        <v>28.32</v>
      </c>
    </row>
    <row r="4704" spans="1:5" ht="14.25">
      <c r="A4704">
        <v>36377</v>
      </c>
      <c r="B4704" t="s">
        <v>17398</v>
      </c>
      <c r="C4704" t="s">
        <v>2023</v>
      </c>
      <c r="D4704" t="s">
        <v>2020</v>
      </c>
      <c r="E4704" s="297">
        <v>55.23</v>
      </c>
    </row>
    <row r="4705" spans="1:5" ht="14.25">
      <c r="A4705">
        <v>36375</v>
      </c>
      <c r="B4705" t="s">
        <v>17399</v>
      </c>
      <c r="C4705" t="s">
        <v>2023</v>
      </c>
      <c r="D4705" t="s">
        <v>2020</v>
      </c>
      <c r="E4705" s="297">
        <v>16.829999999999998</v>
      </c>
    </row>
    <row r="4706" spans="1:5" ht="14.25">
      <c r="A4706">
        <v>36376</v>
      </c>
      <c r="B4706" t="s">
        <v>17400</v>
      </c>
      <c r="C4706" t="s">
        <v>2023</v>
      </c>
      <c r="D4706" t="s">
        <v>2020</v>
      </c>
      <c r="E4706" s="297">
        <v>33.049999999999997</v>
      </c>
    </row>
    <row r="4707" spans="1:5" ht="14.25">
      <c r="A4707">
        <v>36380</v>
      </c>
      <c r="B4707" t="s">
        <v>17401</v>
      </c>
      <c r="C4707" t="s">
        <v>2023</v>
      </c>
      <c r="D4707" t="s">
        <v>2020</v>
      </c>
      <c r="E4707" s="297">
        <v>69.06</v>
      </c>
    </row>
    <row r="4708" spans="1:5" ht="14.25">
      <c r="A4708">
        <v>36378</v>
      </c>
      <c r="B4708" t="s">
        <v>17402</v>
      </c>
      <c r="C4708" t="s">
        <v>2023</v>
      </c>
      <c r="D4708" t="s">
        <v>2020</v>
      </c>
      <c r="E4708" s="297">
        <v>20.69</v>
      </c>
    </row>
    <row r="4709" spans="1:5" ht="14.25">
      <c r="A4709">
        <v>36379</v>
      </c>
      <c r="B4709" t="s">
        <v>17403</v>
      </c>
      <c r="C4709" t="s">
        <v>2023</v>
      </c>
      <c r="D4709" t="s">
        <v>2020</v>
      </c>
      <c r="E4709" s="297">
        <v>41.71</v>
      </c>
    </row>
    <row r="4710" spans="1:5" ht="14.25">
      <c r="A4710">
        <v>9859</v>
      </c>
      <c r="B4710" t="s">
        <v>17404</v>
      </c>
      <c r="C4710" t="s">
        <v>2023</v>
      </c>
      <c r="D4710" t="s">
        <v>2018</v>
      </c>
      <c r="E4710" s="297">
        <v>14.61</v>
      </c>
    </row>
    <row r="4711" spans="1:5" ht="14.25">
      <c r="A4711">
        <v>9838</v>
      </c>
      <c r="B4711" t="s">
        <v>17405</v>
      </c>
      <c r="C4711" t="s">
        <v>2023</v>
      </c>
      <c r="D4711" t="s">
        <v>2018</v>
      </c>
      <c r="E4711" s="297">
        <v>16.04</v>
      </c>
    </row>
    <row r="4712" spans="1:5" ht="14.25">
      <c r="A4712">
        <v>9837</v>
      </c>
      <c r="B4712" t="s">
        <v>17406</v>
      </c>
      <c r="C4712" t="s">
        <v>2023</v>
      </c>
      <c r="D4712" t="s">
        <v>2018</v>
      </c>
      <c r="E4712" s="297">
        <v>21.05</v>
      </c>
    </row>
    <row r="4713" spans="1:5" ht="14.25">
      <c r="A4713">
        <v>44315</v>
      </c>
      <c r="B4713" t="s">
        <v>17407</v>
      </c>
      <c r="C4713" t="s">
        <v>2023</v>
      </c>
      <c r="D4713" t="s">
        <v>2018</v>
      </c>
      <c r="E4713" s="297">
        <v>87.03</v>
      </c>
    </row>
    <row r="4714" spans="1:5" ht="14.25">
      <c r="A4714">
        <v>9863</v>
      </c>
      <c r="B4714" t="s">
        <v>17408</v>
      </c>
      <c r="C4714" t="s">
        <v>2023</v>
      </c>
      <c r="D4714" t="s">
        <v>2018</v>
      </c>
      <c r="E4714" s="297">
        <v>88.31</v>
      </c>
    </row>
    <row r="4715" spans="1:5" ht="14.25">
      <c r="A4715">
        <v>9860</v>
      </c>
      <c r="B4715" t="s">
        <v>17409</v>
      </c>
      <c r="C4715" t="s">
        <v>2023</v>
      </c>
      <c r="D4715" t="s">
        <v>2018</v>
      </c>
      <c r="E4715" s="297">
        <v>64.459999999999994</v>
      </c>
    </row>
    <row r="4716" spans="1:5" ht="14.25">
      <c r="A4716">
        <v>9862</v>
      </c>
      <c r="B4716" t="s">
        <v>17410</v>
      </c>
      <c r="C4716" t="s">
        <v>2023</v>
      </c>
      <c r="D4716" t="s">
        <v>2018</v>
      </c>
      <c r="E4716" s="297">
        <v>45.05</v>
      </c>
    </row>
    <row r="4717" spans="1:5" ht="14.25">
      <c r="A4717">
        <v>9861</v>
      </c>
      <c r="B4717" t="s">
        <v>17411</v>
      </c>
      <c r="C4717" t="s">
        <v>2023</v>
      </c>
      <c r="D4717" t="s">
        <v>2018</v>
      </c>
      <c r="E4717" s="297">
        <v>35.380000000000003</v>
      </c>
    </row>
    <row r="4718" spans="1:5" ht="14.25">
      <c r="A4718">
        <v>9856</v>
      </c>
      <c r="B4718" t="s">
        <v>17412</v>
      </c>
      <c r="C4718" t="s">
        <v>2023</v>
      </c>
      <c r="D4718" t="s">
        <v>2018</v>
      </c>
      <c r="E4718" s="297">
        <v>11.41</v>
      </c>
    </row>
    <row r="4719" spans="1:5" ht="14.25">
      <c r="A4719">
        <v>9866</v>
      </c>
      <c r="B4719" t="s">
        <v>17413</v>
      </c>
      <c r="C4719" t="s">
        <v>2023</v>
      </c>
      <c r="D4719" t="s">
        <v>2018</v>
      </c>
      <c r="E4719" s="297">
        <v>30.53</v>
      </c>
    </row>
    <row r="4720" spans="1:5" ht="14.25">
      <c r="A4720">
        <v>9841</v>
      </c>
      <c r="B4720" t="s">
        <v>17414</v>
      </c>
      <c r="C4720" t="s">
        <v>2023</v>
      </c>
      <c r="D4720" t="s">
        <v>2018</v>
      </c>
      <c r="E4720" s="297">
        <v>41.86</v>
      </c>
    </row>
    <row r="4721" spans="1:5" ht="14.25">
      <c r="A4721">
        <v>9840</v>
      </c>
      <c r="B4721" t="s">
        <v>17415</v>
      </c>
      <c r="C4721" t="s">
        <v>2023</v>
      </c>
      <c r="D4721" t="s">
        <v>2018</v>
      </c>
      <c r="E4721" s="297">
        <v>88.43</v>
      </c>
    </row>
    <row r="4722" spans="1:5" ht="14.25">
      <c r="A4722">
        <v>20067</v>
      </c>
      <c r="B4722" t="s">
        <v>17416</v>
      </c>
      <c r="C4722" t="s">
        <v>2023</v>
      </c>
      <c r="D4722" t="s">
        <v>2018</v>
      </c>
      <c r="E4722" s="297">
        <v>13.58</v>
      </c>
    </row>
    <row r="4723" spans="1:5" ht="14.25">
      <c r="A4723">
        <v>20068</v>
      </c>
      <c r="B4723" t="s">
        <v>17417</v>
      </c>
      <c r="C4723" t="s">
        <v>2023</v>
      </c>
      <c r="D4723" t="s">
        <v>2018</v>
      </c>
      <c r="E4723" s="297">
        <v>19.12</v>
      </c>
    </row>
    <row r="4724" spans="1:5" ht="14.25">
      <c r="A4724">
        <v>9839</v>
      </c>
      <c r="B4724" t="s">
        <v>17418</v>
      </c>
      <c r="C4724" t="s">
        <v>2023</v>
      </c>
      <c r="D4724" t="s">
        <v>2018</v>
      </c>
      <c r="E4724" s="297">
        <v>34.68</v>
      </c>
    </row>
    <row r="4725" spans="1:5" ht="14.25">
      <c r="A4725">
        <v>9870</v>
      </c>
      <c r="B4725" t="s">
        <v>17419</v>
      </c>
      <c r="C4725" t="s">
        <v>2023</v>
      </c>
      <c r="D4725" t="s">
        <v>2018</v>
      </c>
      <c r="E4725" s="297">
        <v>131.69999999999999</v>
      </c>
    </row>
    <row r="4726" spans="1:5" ht="14.25">
      <c r="A4726">
        <v>9867</v>
      </c>
      <c r="B4726" t="s">
        <v>17420</v>
      </c>
      <c r="C4726" t="s">
        <v>2023</v>
      </c>
      <c r="D4726" t="s">
        <v>2018</v>
      </c>
      <c r="E4726" s="297">
        <v>5.29</v>
      </c>
    </row>
    <row r="4727" spans="1:5" ht="14.25">
      <c r="A4727">
        <v>9868</v>
      </c>
      <c r="B4727" t="s">
        <v>17421</v>
      </c>
      <c r="C4727" t="s">
        <v>2023</v>
      </c>
      <c r="D4727" t="s">
        <v>2022</v>
      </c>
      <c r="E4727" s="297">
        <v>5.97</v>
      </c>
    </row>
    <row r="4728" spans="1:5" ht="14.25">
      <c r="A4728">
        <v>9869</v>
      </c>
      <c r="B4728" t="s">
        <v>17422</v>
      </c>
      <c r="C4728" t="s">
        <v>2023</v>
      </c>
      <c r="D4728" t="s">
        <v>2018</v>
      </c>
      <c r="E4728" s="297">
        <v>12.88</v>
      </c>
    </row>
    <row r="4729" spans="1:5" ht="14.25">
      <c r="A4729">
        <v>9874</v>
      </c>
      <c r="B4729" t="s">
        <v>17423</v>
      </c>
      <c r="C4729" t="s">
        <v>2023</v>
      </c>
      <c r="D4729" t="s">
        <v>2018</v>
      </c>
      <c r="E4729" s="297">
        <v>20.23</v>
      </c>
    </row>
    <row r="4730" spans="1:5" ht="14.25">
      <c r="A4730">
        <v>9875</v>
      </c>
      <c r="B4730" t="s">
        <v>17424</v>
      </c>
      <c r="C4730" t="s">
        <v>2023</v>
      </c>
      <c r="D4730" t="s">
        <v>2018</v>
      </c>
      <c r="E4730" s="297">
        <v>22.19</v>
      </c>
    </row>
    <row r="4731" spans="1:5" ht="14.25">
      <c r="A4731">
        <v>9873</v>
      </c>
      <c r="B4731" t="s">
        <v>17425</v>
      </c>
      <c r="C4731" t="s">
        <v>2023</v>
      </c>
      <c r="D4731" t="s">
        <v>2018</v>
      </c>
      <c r="E4731" s="297">
        <v>36.51</v>
      </c>
    </row>
    <row r="4732" spans="1:5" ht="14.25">
      <c r="A4732">
        <v>9871</v>
      </c>
      <c r="B4732" t="s">
        <v>17426</v>
      </c>
      <c r="C4732" t="s">
        <v>2023</v>
      </c>
      <c r="D4732" t="s">
        <v>2018</v>
      </c>
      <c r="E4732" s="297">
        <v>60.5</v>
      </c>
    </row>
    <row r="4733" spans="1:5" ht="14.25">
      <c r="A4733">
        <v>9872</v>
      </c>
      <c r="B4733" t="s">
        <v>17427</v>
      </c>
      <c r="C4733" t="s">
        <v>2023</v>
      </c>
      <c r="D4733" t="s">
        <v>2018</v>
      </c>
      <c r="E4733" s="297">
        <v>84.16</v>
      </c>
    </row>
    <row r="4734" spans="1:5" ht="14.25">
      <c r="A4734">
        <v>7667</v>
      </c>
      <c r="B4734" t="s">
        <v>17428</v>
      </c>
      <c r="C4734" t="s">
        <v>2023</v>
      </c>
      <c r="D4734" t="s">
        <v>2020</v>
      </c>
      <c r="E4734" s="371">
        <v>3452.35</v>
      </c>
    </row>
    <row r="4735" spans="1:5" ht="14.25">
      <c r="A4735">
        <v>7660</v>
      </c>
      <c r="B4735" t="s">
        <v>17429</v>
      </c>
      <c r="C4735" t="s">
        <v>2023</v>
      </c>
      <c r="D4735" t="s">
        <v>2020</v>
      </c>
      <c r="E4735" s="371">
        <v>4400.93</v>
      </c>
    </row>
    <row r="4736" spans="1:5" ht="14.25">
      <c r="A4736">
        <v>7676</v>
      </c>
      <c r="B4736" t="s">
        <v>17430</v>
      </c>
      <c r="C4736" t="s">
        <v>2023</v>
      </c>
      <c r="D4736" t="s">
        <v>2020</v>
      </c>
      <c r="E4736" s="371">
        <v>4451.22</v>
      </c>
    </row>
    <row r="4737" spans="1:5" ht="14.25">
      <c r="A4737">
        <v>12426</v>
      </c>
      <c r="B4737" t="s">
        <v>17431</v>
      </c>
      <c r="C4737" t="s">
        <v>2017</v>
      </c>
      <c r="D4737" t="s">
        <v>2020</v>
      </c>
      <c r="E4737" s="297">
        <v>50.7</v>
      </c>
    </row>
    <row r="4738" spans="1:5" ht="14.25">
      <c r="A4738">
        <v>12425</v>
      </c>
      <c r="B4738" t="s">
        <v>17432</v>
      </c>
      <c r="C4738" t="s">
        <v>2017</v>
      </c>
      <c r="D4738" t="s">
        <v>2020</v>
      </c>
      <c r="E4738" s="297">
        <v>69.650000000000006</v>
      </c>
    </row>
    <row r="4739" spans="1:5" ht="14.25">
      <c r="A4739">
        <v>12427</v>
      </c>
      <c r="B4739" t="s">
        <v>17433</v>
      </c>
      <c r="C4739" t="s">
        <v>2017</v>
      </c>
      <c r="D4739" t="s">
        <v>2020</v>
      </c>
      <c r="E4739" s="297">
        <v>289.11</v>
      </c>
    </row>
    <row r="4740" spans="1:5" ht="14.25">
      <c r="A4740">
        <v>12428</v>
      </c>
      <c r="B4740" t="s">
        <v>17434</v>
      </c>
      <c r="C4740" t="s">
        <v>2017</v>
      </c>
      <c r="D4740" t="s">
        <v>2020</v>
      </c>
      <c r="E4740" s="297">
        <v>185.57</v>
      </c>
    </row>
    <row r="4741" spans="1:5" ht="14.25">
      <c r="A4741">
        <v>12430</v>
      </c>
      <c r="B4741" t="s">
        <v>17435</v>
      </c>
      <c r="C4741" t="s">
        <v>2017</v>
      </c>
      <c r="D4741" t="s">
        <v>2020</v>
      </c>
      <c r="E4741" s="297">
        <v>62.15</v>
      </c>
    </row>
    <row r="4742" spans="1:5" ht="14.25">
      <c r="A4742">
        <v>12429</v>
      </c>
      <c r="B4742" t="s">
        <v>17436</v>
      </c>
      <c r="C4742" t="s">
        <v>2017</v>
      </c>
      <c r="D4742" t="s">
        <v>2020</v>
      </c>
      <c r="E4742" s="297">
        <v>467.5</v>
      </c>
    </row>
    <row r="4743" spans="1:5" ht="14.25">
      <c r="A4743">
        <v>12431</v>
      </c>
      <c r="B4743" t="s">
        <v>17437</v>
      </c>
      <c r="C4743" t="s">
        <v>2017</v>
      </c>
      <c r="D4743" t="s">
        <v>2020</v>
      </c>
      <c r="E4743" s="297">
        <v>795.6</v>
      </c>
    </row>
    <row r="4744" spans="1:5" ht="14.25">
      <c r="A4744">
        <v>12432</v>
      </c>
      <c r="B4744" t="s">
        <v>17438</v>
      </c>
      <c r="C4744" t="s">
        <v>2017</v>
      </c>
      <c r="D4744" t="s">
        <v>2020</v>
      </c>
      <c r="E4744" s="297">
        <v>163.63</v>
      </c>
    </row>
    <row r="4745" spans="1:5" ht="14.25">
      <c r="A4745">
        <v>12434</v>
      </c>
      <c r="B4745" t="s">
        <v>17439</v>
      </c>
      <c r="C4745" t="s">
        <v>2017</v>
      </c>
      <c r="D4745" t="s">
        <v>2020</v>
      </c>
      <c r="E4745" s="297">
        <v>53.32</v>
      </c>
    </row>
    <row r="4746" spans="1:5" ht="14.25">
      <c r="A4746">
        <v>12433</v>
      </c>
      <c r="B4746" t="s">
        <v>17440</v>
      </c>
      <c r="C4746" t="s">
        <v>2017</v>
      </c>
      <c r="D4746" t="s">
        <v>2020</v>
      </c>
      <c r="E4746" s="297">
        <v>104.17</v>
      </c>
    </row>
    <row r="4747" spans="1:5" ht="14.25">
      <c r="A4747">
        <v>12435</v>
      </c>
      <c r="B4747" t="s">
        <v>17441</v>
      </c>
      <c r="C4747" t="s">
        <v>2017</v>
      </c>
      <c r="D4747" t="s">
        <v>2020</v>
      </c>
      <c r="E4747" s="297">
        <v>322.38</v>
      </c>
    </row>
    <row r="4748" spans="1:5" ht="14.25">
      <c r="A4748">
        <v>12437</v>
      </c>
      <c r="B4748" t="s">
        <v>17442</v>
      </c>
      <c r="C4748" t="s">
        <v>2017</v>
      </c>
      <c r="D4748" t="s">
        <v>2020</v>
      </c>
      <c r="E4748" s="297">
        <v>260.36</v>
      </c>
    </row>
    <row r="4749" spans="1:5" ht="14.25">
      <c r="A4749">
        <v>12439</v>
      </c>
      <c r="B4749" t="s">
        <v>17443</v>
      </c>
      <c r="C4749" t="s">
        <v>2017</v>
      </c>
      <c r="D4749" t="s">
        <v>2020</v>
      </c>
      <c r="E4749" s="297">
        <v>83.56</v>
      </c>
    </row>
    <row r="4750" spans="1:5" ht="14.25">
      <c r="A4750">
        <v>12438</v>
      </c>
      <c r="B4750" t="s">
        <v>17444</v>
      </c>
      <c r="C4750" t="s">
        <v>2017</v>
      </c>
      <c r="D4750" t="s">
        <v>2020</v>
      </c>
      <c r="E4750" s="297">
        <v>471.17</v>
      </c>
    </row>
    <row r="4751" spans="1:5" ht="14.25">
      <c r="A4751">
        <v>12436</v>
      </c>
      <c r="B4751" t="s">
        <v>17445</v>
      </c>
      <c r="C4751" t="s">
        <v>2017</v>
      </c>
      <c r="D4751" t="s">
        <v>2020</v>
      </c>
      <c r="E4751" s="297">
        <v>595.19000000000005</v>
      </c>
    </row>
    <row r="4752" spans="1:5" ht="14.25">
      <c r="A4752">
        <v>36357</v>
      </c>
      <c r="B4752" t="s">
        <v>20102</v>
      </c>
      <c r="C4752" t="s">
        <v>2017</v>
      </c>
      <c r="D4752" t="s">
        <v>2020</v>
      </c>
      <c r="E4752" s="297">
        <v>132.33000000000001</v>
      </c>
    </row>
    <row r="4753" spans="1:5" ht="14.25">
      <c r="A4753">
        <v>12424</v>
      </c>
      <c r="B4753" t="s">
        <v>17446</v>
      </c>
      <c r="C4753" t="s">
        <v>2017</v>
      </c>
      <c r="D4753" t="s">
        <v>2020</v>
      </c>
      <c r="E4753" s="297">
        <v>107.25</v>
      </c>
    </row>
    <row r="4754" spans="1:5" ht="14.25">
      <c r="A4754">
        <v>12440</v>
      </c>
      <c r="B4754" t="s">
        <v>17447</v>
      </c>
      <c r="C4754" t="s">
        <v>2017</v>
      </c>
      <c r="D4754" t="s">
        <v>2020</v>
      </c>
      <c r="E4754" s="297">
        <v>103.67</v>
      </c>
    </row>
    <row r="4755" spans="1:5" ht="14.25">
      <c r="A4755">
        <v>9884</v>
      </c>
      <c r="B4755" t="s">
        <v>17448</v>
      </c>
      <c r="C4755" t="s">
        <v>2017</v>
      </c>
      <c r="D4755" t="s">
        <v>2020</v>
      </c>
      <c r="E4755" s="297">
        <v>77.319999999999993</v>
      </c>
    </row>
    <row r="4756" spans="1:5" ht="14.25">
      <c r="A4756">
        <v>9888</v>
      </c>
      <c r="B4756" t="s">
        <v>17449</v>
      </c>
      <c r="C4756" t="s">
        <v>2017</v>
      </c>
      <c r="D4756" t="s">
        <v>2020</v>
      </c>
      <c r="E4756" s="297">
        <v>62.13</v>
      </c>
    </row>
    <row r="4757" spans="1:5" ht="14.25">
      <c r="A4757">
        <v>9883</v>
      </c>
      <c r="B4757" t="s">
        <v>17450</v>
      </c>
      <c r="C4757" t="s">
        <v>2017</v>
      </c>
      <c r="D4757" t="s">
        <v>2020</v>
      </c>
      <c r="E4757" s="297">
        <v>27.11</v>
      </c>
    </row>
    <row r="4758" spans="1:5" ht="14.25">
      <c r="A4758">
        <v>9886</v>
      </c>
      <c r="B4758" t="s">
        <v>17451</v>
      </c>
      <c r="C4758" t="s">
        <v>2017</v>
      </c>
      <c r="D4758" t="s">
        <v>2020</v>
      </c>
      <c r="E4758" s="297">
        <v>37.130000000000003</v>
      </c>
    </row>
    <row r="4759" spans="1:5" ht="14.25">
      <c r="A4759">
        <v>9889</v>
      </c>
      <c r="B4759" t="s">
        <v>17452</v>
      </c>
      <c r="C4759" t="s">
        <v>2017</v>
      </c>
      <c r="D4759" t="s">
        <v>2020</v>
      </c>
      <c r="E4759" s="297">
        <v>188.12</v>
      </c>
    </row>
    <row r="4760" spans="1:5" ht="14.25">
      <c r="A4760">
        <v>9887</v>
      </c>
      <c r="B4760" t="s">
        <v>17453</v>
      </c>
      <c r="C4760" t="s">
        <v>2017</v>
      </c>
      <c r="D4760" t="s">
        <v>2020</v>
      </c>
      <c r="E4760" s="297">
        <v>113.7</v>
      </c>
    </row>
    <row r="4761" spans="1:5" ht="14.25">
      <c r="A4761">
        <v>9885</v>
      </c>
      <c r="B4761" t="s">
        <v>17454</v>
      </c>
      <c r="C4761" t="s">
        <v>2017</v>
      </c>
      <c r="D4761" t="s">
        <v>2020</v>
      </c>
      <c r="E4761" s="297">
        <v>35.9</v>
      </c>
    </row>
    <row r="4762" spans="1:5" ht="14.25">
      <c r="A4762">
        <v>9890</v>
      </c>
      <c r="B4762" t="s">
        <v>17455</v>
      </c>
      <c r="C4762" t="s">
        <v>2017</v>
      </c>
      <c r="D4762" t="s">
        <v>2020</v>
      </c>
      <c r="E4762" s="297">
        <v>291.45</v>
      </c>
    </row>
    <row r="4763" spans="1:5" ht="14.25">
      <c r="A4763">
        <v>9891</v>
      </c>
      <c r="B4763" t="s">
        <v>17456</v>
      </c>
      <c r="C4763" t="s">
        <v>2017</v>
      </c>
      <c r="D4763" t="s">
        <v>2020</v>
      </c>
      <c r="E4763" s="297">
        <v>409.14</v>
      </c>
    </row>
    <row r="4764" spans="1:5" ht="14.25">
      <c r="A4764">
        <v>36313</v>
      </c>
      <c r="B4764" t="s">
        <v>17457</v>
      </c>
      <c r="C4764" t="s">
        <v>2017</v>
      </c>
      <c r="D4764" t="s">
        <v>2020</v>
      </c>
      <c r="E4764" s="297">
        <v>13.85</v>
      </c>
    </row>
    <row r="4765" spans="1:5" ht="14.25">
      <c r="A4765">
        <v>36316</v>
      </c>
      <c r="B4765" t="s">
        <v>17458</v>
      </c>
      <c r="C4765" t="s">
        <v>2017</v>
      </c>
      <c r="D4765" t="s">
        <v>2020</v>
      </c>
      <c r="E4765" s="297">
        <v>21.57</v>
      </c>
    </row>
    <row r="4766" spans="1:5" ht="14.25">
      <c r="A4766">
        <v>64</v>
      </c>
      <c r="B4766" t="s">
        <v>17459</v>
      </c>
      <c r="C4766" t="s">
        <v>2017</v>
      </c>
      <c r="D4766" t="s">
        <v>2020</v>
      </c>
      <c r="E4766" s="297">
        <v>4.79</v>
      </c>
    </row>
    <row r="4767" spans="1:5" ht="14.25">
      <c r="A4767">
        <v>37423</v>
      </c>
      <c r="B4767" t="s">
        <v>17460</v>
      </c>
      <c r="C4767" t="s">
        <v>2017</v>
      </c>
      <c r="D4767" t="s">
        <v>2020</v>
      </c>
      <c r="E4767" s="297">
        <v>11.84</v>
      </c>
    </row>
    <row r="4768" spans="1:5" ht="14.25">
      <c r="A4768">
        <v>9892</v>
      </c>
      <c r="B4768" t="s">
        <v>17461</v>
      </c>
      <c r="C4768" t="s">
        <v>2017</v>
      </c>
      <c r="D4768" t="s">
        <v>2018</v>
      </c>
      <c r="E4768" s="297">
        <v>9.69</v>
      </c>
    </row>
    <row r="4769" spans="1:5" ht="14.25">
      <c r="A4769">
        <v>9901</v>
      </c>
      <c r="B4769" t="s">
        <v>17462</v>
      </c>
      <c r="C4769" t="s">
        <v>2017</v>
      </c>
      <c r="D4769" t="s">
        <v>2018</v>
      </c>
      <c r="E4769" s="297">
        <v>46.88</v>
      </c>
    </row>
    <row r="4770" spans="1:5" ht="14.25">
      <c r="A4770">
        <v>9900</v>
      </c>
      <c r="B4770" t="s">
        <v>17463</v>
      </c>
      <c r="C4770" t="s">
        <v>2017</v>
      </c>
      <c r="D4770" t="s">
        <v>2018</v>
      </c>
      <c r="E4770" s="297">
        <v>27.16</v>
      </c>
    </row>
    <row r="4771" spans="1:5" ht="14.25">
      <c r="A4771">
        <v>9899</v>
      </c>
      <c r="B4771" t="s">
        <v>17464</v>
      </c>
      <c r="C4771" t="s">
        <v>2017</v>
      </c>
      <c r="D4771" t="s">
        <v>2018</v>
      </c>
      <c r="E4771" s="297">
        <v>12.18</v>
      </c>
    </row>
    <row r="4772" spans="1:5" ht="14.25">
      <c r="A4772">
        <v>9908</v>
      </c>
      <c r="B4772" t="s">
        <v>17465</v>
      </c>
      <c r="C4772" t="s">
        <v>2017</v>
      </c>
      <c r="D4772" t="s">
        <v>2018</v>
      </c>
      <c r="E4772" s="297">
        <v>547.54</v>
      </c>
    </row>
    <row r="4773" spans="1:5" ht="14.25">
      <c r="A4773">
        <v>9905</v>
      </c>
      <c r="B4773" t="s">
        <v>17466</v>
      </c>
      <c r="C4773" t="s">
        <v>2017</v>
      </c>
      <c r="D4773" t="s">
        <v>2018</v>
      </c>
      <c r="E4773" s="297">
        <v>9.5299999999999994</v>
      </c>
    </row>
    <row r="4774" spans="1:5" ht="14.25">
      <c r="A4774">
        <v>9906</v>
      </c>
      <c r="B4774" t="s">
        <v>17467</v>
      </c>
      <c r="C4774" t="s">
        <v>2017</v>
      </c>
      <c r="D4774" t="s">
        <v>2018</v>
      </c>
      <c r="E4774" s="297">
        <v>11.49</v>
      </c>
    </row>
    <row r="4775" spans="1:5" ht="14.25">
      <c r="A4775">
        <v>9895</v>
      </c>
      <c r="B4775" t="s">
        <v>17468</v>
      </c>
      <c r="C4775" t="s">
        <v>2017</v>
      </c>
      <c r="D4775" t="s">
        <v>2018</v>
      </c>
      <c r="E4775" s="297">
        <v>19.34</v>
      </c>
    </row>
    <row r="4776" spans="1:5" ht="14.25">
      <c r="A4776">
        <v>9894</v>
      </c>
      <c r="B4776" t="s">
        <v>17469</v>
      </c>
      <c r="C4776" t="s">
        <v>2017</v>
      </c>
      <c r="D4776" t="s">
        <v>2018</v>
      </c>
      <c r="E4776" s="297">
        <v>37.200000000000003</v>
      </c>
    </row>
    <row r="4777" spans="1:5" ht="14.25">
      <c r="A4777">
        <v>9897</v>
      </c>
      <c r="B4777" t="s">
        <v>17470</v>
      </c>
      <c r="C4777" t="s">
        <v>2017</v>
      </c>
      <c r="D4777" t="s">
        <v>2018</v>
      </c>
      <c r="E4777" s="297">
        <v>39.72</v>
      </c>
    </row>
    <row r="4778" spans="1:5" ht="14.25">
      <c r="A4778">
        <v>9910</v>
      </c>
      <c r="B4778" t="s">
        <v>17471</v>
      </c>
      <c r="C4778" t="s">
        <v>2017</v>
      </c>
      <c r="D4778" t="s">
        <v>2018</v>
      </c>
      <c r="E4778" s="297">
        <v>103.35</v>
      </c>
    </row>
    <row r="4779" spans="1:5" ht="14.25">
      <c r="A4779">
        <v>9909</v>
      </c>
      <c r="B4779" t="s">
        <v>17472</v>
      </c>
      <c r="C4779" t="s">
        <v>2017</v>
      </c>
      <c r="D4779" t="s">
        <v>2018</v>
      </c>
      <c r="E4779" s="297">
        <v>210.49</v>
      </c>
    </row>
    <row r="4780" spans="1:5" ht="14.25">
      <c r="A4780">
        <v>9907</v>
      </c>
      <c r="B4780" t="s">
        <v>17473</v>
      </c>
      <c r="C4780" t="s">
        <v>2017</v>
      </c>
      <c r="D4780" t="s">
        <v>2018</v>
      </c>
      <c r="E4780" s="297">
        <v>248.52</v>
      </c>
    </row>
    <row r="4781" spans="1:5" ht="14.25">
      <c r="A4781">
        <v>20973</v>
      </c>
      <c r="B4781" t="s">
        <v>17474</v>
      </c>
      <c r="C4781" t="s">
        <v>2017</v>
      </c>
      <c r="D4781" t="s">
        <v>2018</v>
      </c>
      <c r="E4781" s="297">
        <v>116.36</v>
      </c>
    </row>
    <row r="4782" spans="1:5" ht="14.25">
      <c r="A4782">
        <v>20974</v>
      </c>
      <c r="B4782" t="s">
        <v>17475</v>
      </c>
      <c r="C4782" t="s">
        <v>2017</v>
      </c>
      <c r="D4782" t="s">
        <v>2018</v>
      </c>
      <c r="E4782" s="297">
        <v>166.47</v>
      </c>
    </row>
    <row r="4783" spans="1:5" ht="14.25">
      <c r="A4783">
        <v>37989</v>
      </c>
      <c r="B4783" t="s">
        <v>17476</v>
      </c>
      <c r="C4783" t="s">
        <v>2017</v>
      </c>
      <c r="D4783" t="s">
        <v>2018</v>
      </c>
      <c r="E4783" s="297">
        <v>16.43</v>
      </c>
    </row>
    <row r="4784" spans="1:5" ht="14.25">
      <c r="A4784">
        <v>37990</v>
      </c>
      <c r="B4784" t="s">
        <v>17477</v>
      </c>
      <c r="C4784" t="s">
        <v>2017</v>
      </c>
      <c r="D4784" t="s">
        <v>2018</v>
      </c>
      <c r="E4784" s="297">
        <v>18.12</v>
      </c>
    </row>
    <row r="4785" spans="1:5" ht="14.25">
      <c r="A4785">
        <v>37991</v>
      </c>
      <c r="B4785" t="s">
        <v>17478</v>
      </c>
      <c r="C4785" t="s">
        <v>2017</v>
      </c>
      <c r="D4785" t="s">
        <v>2018</v>
      </c>
      <c r="E4785" s="297">
        <v>24.12</v>
      </c>
    </row>
    <row r="4786" spans="1:5" ht="14.25">
      <c r="A4786">
        <v>37992</v>
      </c>
      <c r="B4786" t="s">
        <v>17479</v>
      </c>
      <c r="C4786" t="s">
        <v>2017</v>
      </c>
      <c r="D4786" t="s">
        <v>2018</v>
      </c>
      <c r="E4786" s="297">
        <v>37.43</v>
      </c>
    </row>
    <row r="4787" spans="1:5" ht="14.25">
      <c r="A4787">
        <v>37993</v>
      </c>
      <c r="B4787" t="s">
        <v>17480</v>
      </c>
      <c r="C4787" t="s">
        <v>2017</v>
      </c>
      <c r="D4787" t="s">
        <v>2018</v>
      </c>
      <c r="E4787" s="297">
        <v>56.79</v>
      </c>
    </row>
    <row r="4788" spans="1:5" ht="14.25">
      <c r="A4788">
        <v>37994</v>
      </c>
      <c r="B4788" t="s">
        <v>17481</v>
      </c>
      <c r="C4788" t="s">
        <v>2017</v>
      </c>
      <c r="D4788" t="s">
        <v>2018</v>
      </c>
      <c r="E4788" s="297">
        <v>135.22999999999999</v>
      </c>
    </row>
    <row r="4789" spans="1:5" ht="14.25">
      <c r="A4789">
        <v>37995</v>
      </c>
      <c r="B4789" t="s">
        <v>17482</v>
      </c>
      <c r="C4789" t="s">
        <v>2017</v>
      </c>
      <c r="D4789" t="s">
        <v>2018</v>
      </c>
      <c r="E4789" s="297">
        <v>176.26</v>
      </c>
    </row>
    <row r="4790" spans="1:5" ht="14.25">
      <c r="A4790">
        <v>37996</v>
      </c>
      <c r="B4790" t="s">
        <v>17483</v>
      </c>
      <c r="C4790" t="s">
        <v>2017</v>
      </c>
      <c r="D4790" t="s">
        <v>2018</v>
      </c>
      <c r="E4790" s="297">
        <v>268.39999999999998</v>
      </c>
    </row>
    <row r="4791" spans="1:5" ht="14.25">
      <c r="A4791">
        <v>13883</v>
      </c>
      <c r="B4791" t="s">
        <v>17484</v>
      </c>
      <c r="C4791" t="s">
        <v>2017</v>
      </c>
      <c r="D4791" t="s">
        <v>2020</v>
      </c>
      <c r="E4791" s="371">
        <v>116611.15</v>
      </c>
    </row>
    <row r="4792" spans="1:5" ht="14.25">
      <c r="A4792">
        <v>38604</v>
      </c>
      <c r="B4792" t="s">
        <v>17485</v>
      </c>
      <c r="C4792" t="s">
        <v>2017</v>
      </c>
      <c r="D4792" t="s">
        <v>2020</v>
      </c>
      <c r="E4792" s="371">
        <v>145237.64000000001</v>
      </c>
    </row>
    <row r="4793" spans="1:5" ht="14.25">
      <c r="A4793">
        <v>10601</v>
      </c>
      <c r="B4793" t="s">
        <v>17486</v>
      </c>
      <c r="C4793" t="s">
        <v>2017</v>
      </c>
      <c r="D4793" t="s">
        <v>2020</v>
      </c>
      <c r="E4793" s="371">
        <v>2825161.76</v>
      </c>
    </row>
    <row r="4794" spans="1:5" ht="14.25">
      <c r="A4794">
        <v>44469</v>
      </c>
      <c r="B4794" t="s">
        <v>17487</v>
      </c>
      <c r="C4794" t="s">
        <v>2017</v>
      </c>
      <c r="D4794" t="s">
        <v>2020</v>
      </c>
      <c r="E4794" s="371">
        <v>7438551.21</v>
      </c>
    </row>
    <row r="4795" spans="1:5" ht="14.25">
      <c r="A4795">
        <v>13894</v>
      </c>
      <c r="B4795" t="s">
        <v>17488</v>
      </c>
      <c r="C4795" t="s">
        <v>2017</v>
      </c>
      <c r="D4795" t="s">
        <v>2020</v>
      </c>
      <c r="E4795" s="371">
        <v>399604.75</v>
      </c>
    </row>
    <row r="4796" spans="1:5" ht="14.25">
      <c r="A4796">
        <v>13895</v>
      </c>
      <c r="B4796" t="s">
        <v>17489</v>
      </c>
      <c r="C4796" t="s">
        <v>2017</v>
      </c>
      <c r="D4796" t="s">
        <v>2020</v>
      </c>
      <c r="E4796" s="371">
        <v>537335.18000000005</v>
      </c>
    </row>
    <row r="4797" spans="1:5" ht="14.25">
      <c r="A4797">
        <v>13892</v>
      </c>
      <c r="B4797" t="s">
        <v>17490</v>
      </c>
      <c r="C4797" t="s">
        <v>2017</v>
      </c>
      <c r="D4797" t="s">
        <v>2020</v>
      </c>
      <c r="E4797" s="371">
        <v>658491.12</v>
      </c>
    </row>
    <row r="4798" spans="1:5" ht="14.25">
      <c r="A4798">
        <v>9914</v>
      </c>
      <c r="B4798" t="s">
        <v>17491</v>
      </c>
      <c r="C4798" t="s">
        <v>2017</v>
      </c>
      <c r="D4798" t="s">
        <v>2020</v>
      </c>
      <c r="E4798" s="371">
        <v>712400</v>
      </c>
    </row>
    <row r="4799" spans="1:5" ht="14.25">
      <c r="A4799">
        <v>36485</v>
      </c>
      <c r="B4799" t="s">
        <v>17492</v>
      </c>
      <c r="C4799" t="s">
        <v>2017</v>
      </c>
      <c r="D4799" t="s">
        <v>2020</v>
      </c>
      <c r="E4799" s="371">
        <v>665336.65</v>
      </c>
    </row>
    <row r="4800" spans="1:5" ht="14.25">
      <c r="A4800">
        <v>9912</v>
      </c>
      <c r="B4800" t="s">
        <v>17493</v>
      </c>
      <c r="C4800" t="s">
        <v>2017</v>
      </c>
      <c r="D4800" t="s">
        <v>2020</v>
      </c>
      <c r="E4800" s="371">
        <v>2300000</v>
      </c>
    </row>
    <row r="4801" spans="1:5" ht="14.25">
      <c r="A4801">
        <v>9921</v>
      </c>
      <c r="B4801" t="s">
        <v>17494</v>
      </c>
      <c r="C4801" t="s">
        <v>2017</v>
      </c>
      <c r="D4801" t="s">
        <v>2020</v>
      </c>
      <c r="E4801" s="371">
        <v>1186448.79</v>
      </c>
    </row>
    <row r="4802" spans="1:5" ht="14.25">
      <c r="A4802">
        <v>21112</v>
      </c>
      <c r="B4802" t="s">
        <v>17495</v>
      </c>
      <c r="C4802" t="s">
        <v>2017</v>
      </c>
      <c r="D4802" t="s">
        <v>2018</v>
      </c>
      <c r="E4802" s="297">
        <v>240.52</v>
      </c>
    </row>
    <row r="4803" spans="1:5" ht="14.25">
      <c r="A4803">
        <v>10228</v>
      </c>
      <c r="B4803" t="s">
        <v>17496</v>
      </c>
      <c r="C4803" t="s">
        <v>2017</v>
      </c>
      <c r="D4803" t="s">
        <v>2022</v>
      </c>
      <c r="E4803" s="297">
        <v>279.41000000000003</v>
      </c>
    </row>
    <row r="4804" spans="1:5" ht="14.25">
      <c r="A4804">
        <v>11781</v>
      </c>
      <c r="B4804" t="s">
        <v>17497</v>
      </c>
      <c r="C4804" t="s">
        <v>2017</v>
      </c>
      <c r="D4804" t="s">
        <v>2018</v>
      </c>
      <c r="E4804" s="297">
        <v>226.35</v>
      </c>
    </row>
    <row r="4805" spans="1:5" ht="14.25">
      <c r="A4805">
        <v>37588</v>
      </c>
      <c r="B4805" t="s">
        <v>17498</v>
      </c>
      <c r="C4805" t="s">
        <v>2017</v>
      </c>
      <c r="D4805" t="s">
        <v>2018</v>
      </c>
      <c r="E4805" s="297">
        <v>53.98</v>
      </c>
    </row>
    <row r="4806" spans="1:5" ht="14.25">
      <c r="A4806">
        <v>11746</v>
      </c>
      <c r="B4806" t="s">
        <v>17499</v>
      </c>
      <c r="C4806" t="s">
        <v>2017</v>
      </c>
      <c r="D4806" t="s">
        <v>2018</v>
      </c>
      <c r="E4806" s="297">
        <v>87.5</v>
      </c>
    </row>
    <row r="4807" spans="1:5" ht="14.25">
      <c r="A4807">
        <v>11751</v>
      </c>
      <c r="B4807" t="s">
        <v>17500</v>
      </c>
      <c r="C4807" t="s">
        <v>2017</v>
      </c>
      <c r="D4807" t="s">
        <v>2018</v>
      </c>
      <c r="E4807" s="297">
        <v>157.15</v>
      </c>
    </row>
    <row r="4808" spans="1:5" ht="14.25">
      <c r="A4808">
        <v>11750</v>
      </c>
      <c r="B4808" t="s">
        <v>17501</v>
      </c>
      <c r="C4808" t="s">
        <v>2017</v>
      </c>
      <c r="D4808" t="s">
        <v>2018</v>
      </c>
      <c r="E4808" s="297">
        <v>130.41</v>
      </c>
    </row>
    <row r="4809" spans="1:5" ht="14.25">
      <c r="A4809">
        <v>11748</v>
      </c>
      <c r="B4809" t="s">
        <v>17502</v>
      </c>
      <c r="C4809" t="s">
        <v>2017</v>
      </c>
      <c r="D4809" t="s">
        <v>2018</v>
      </c>
      <c r="E4809" s="297">
        <v>56.15</v>
      </c>
    </row>
    <row r="4810" spans="1:5" ht="14.25">
      <c r="A4810">
        <v>11747</v>
      </c>
      <c r="B4810" t="s">
        <v>17503</v>
      </c>
      <c r="C4810" t="s">
        <v>2017</v>
      </c>
      <c r="D4810" t="s">
        <v>2018</v>
      </c>
      <c r="E4810" s="297">
        <v>242.33</v>
      </c>
    </row>
    <row r="4811" spans="1:5" ht="14.25">
      <c r="A4811">
        <v>11749</v>
      </c>
      <c r="B4811" t="s">
        <v>17504</v>
      </c>
      <c r="C4811" t="s">
        <v>2017</v>
      </c>
      <c r="D4811" t="s">
        <v>2018</v>
      </c>
      <c r="E4811" s="297">
        <v>64.81</v>
      </c>
    </row>
    <row r="4812" spans="1:5" ht="14.25">
      <c r="A4812">
        <v>10236</v>
      </c>
      <c r="B4812" t="s">
        <v>17505</v>
      </c>
      <c r="C4812" t="s">
        <v>2017</v>
      </c>
      <c r="D4812" t="s">
        <v>2018</v>
      </c>
      <c r="E4812" s="297">
        <v>103.96</v>
      </c>
    </row>
    <row r="4813" spans="1:5" ht="14.25">
      <c r="A4813">
        <v>10233</v>
      </c>
      <c r="B4813" t="s">
        <v>17506</v>
      </c>
      <c r="C4813" t="s">
        <v>2017</v>
      </c>
      <c r="D4813" t="s">
        <v>2018</v>
      </c>
      <c r="E4813" s="297">
        <v>97.42</v>
      </c>
    </row>
    <row r="4814" spans="1:5" ht="14.25">
      <c r="A4814">
        <v>10234</v>
      </c>
      <c r="B4814" t="s">
        <v>17507</v>
      </c>
      <c r="C4814" t="s">
        <v>2017</v>
      </c>
      <c r="D4814" t="s">
        <v>2018</v>
      </c>
      <c r="E4814" s="297">
        <v>61.37</v>
      </c>
    </row>
    <row r="4815" spans="1:5" ht="14.25">
      <c r="A4815">
        <v>10231</v>
      </c>
      <c r="B4815" t="s">
        <v>17508</v>
      </c>
      <c r="C4815" t="s">
        <v>2017</v>
      </c>
      <c r="D4815" t="s">
        <v>2018</v>
      </c>
      <c r="E4815" s="297">
        <v>281.42</v>
      </c>
    </row>
    <row r="4816" spans="1:5" ht="14.25">
      <c r="A4816">
        <v>10232</v>
      </c>
      <c r="B4816" t="s">
        <v>17509</v>
      </c>
      <c r="C4816" t="s">
        <v>2017</v>
      </c>
      <c r="D4816" t="s">
        <v>2018</v>
      </c>
      <c r="E4816" s="297">
        <v>157.47</v>
      </c>
    </row>
    <row r="4817" spans="1:5" ht="14.25">
      <c r="A4817">
        <v>10229</v>
      </c>
      <c r="B4817" t="s">
        <v>17510</v>
      </c>
      <c r="C4817" t="s">
        <v>2017</v>
      </c>
      <c r="D4817" t="s">
        <v>2022</v>
      </c>
      <c r="E4817" s="297">
        <v>55.5</v>
      </c>
    </row>
    <row r="4818" spans="1:5" ht="14.25">
      <c r="A4818">
        <v>10235</v>
      </c>
      <c r="B4818" t="s">
        <v>17511</v>
      </c>
      <c r="C4818" t="s">
        <v>2017</v>
      </c>
      <c r="D4818" t="s">
        <v>2018</v>
      </c>
      <c r="E4818" s="297">
        <v>385.79</v>
      </c>
    </row>
    <row r="4819" spans="1:5" ht="14.25">
      <c r="A4819">
        <v>10230</v>
      </c>
      <c r="B4819" t="s">
        <v>17512</v>
      </c>
      <c r="C4819" t="s">
        <v>2017</v>
      </c>
      <c r="D4819" t="s">
        <v>2018</v>
      </c>
      <c r="E4819" s="297">
        <v>678.95</v>
      </c>
    </row>
    <row r="4820" spans="1:5" ht="14.25">
      <c r="A4820">
        <v>10409</v>
      </c>
      <c r="B4820" t="s">
        <v>17513</v>
      </c>
      <c r="C4820" t="s">
        <v>2017</v>
      </c>
      <c r="D4820" t="s">
        <v>2018</v>
      </c>
      <c r="E4820" s="297">
        <v>201.71</v>
      </c>
    </row>
    <row r="4821" spans="1:5" ht="14.25">
      <c r="A4821">
        <v>10411</v>
      </c>
      <c r="B4821" t="s">
        <v>17514</v>
      </c>
      <c r="C4821" t="s">
        <v>2017</v>
      </c>
      <c r="D4821" t="s">
        <v>2018</v>
      </c>
      <c r="E4821" s="297">
        <v>180.49</v>
      </c>
    </row>
    <row r="4822" spans="1:5" ht="14.25">
      <c r="A4822">
        <v>10404</v>
      </c>
      <c r="B4822" t="s">
        <v>17515</v>
      </c>
      <c r="C4822" t="s">
        <v>2017</v>
      </c>
      <c r="D4822" t="s">
        <v>2018</v>
      </c>
      <c r="E4822" s="297">
        <v>73.2</v>
      </c>
    </row>
    <row r="4823" spans="1:5" ht="14.25">
      <c r="A4823">
        <v>10410</v>
      </c>
      <c r="B4823" t="s">
        <v>17516</v>
      </c>
      <c r="C4823" t="s">
        <v>2017</v>
      </c>
      <c r="D4823" t="s">
        <v>2018</v>
      </c>
      <c r="E4823" s="297">
        <v>120.56</v>
      </c>
    </row>
    <row r="4824" spans="1:5" ht="14.25">
      <c r="A4824">
        <v>10405</v>
      </c>
      <c r="B4824" t="s">
        <v>17517</v>
      </c>
      <c r="C4824" t="s">
        <v>2017</v>
      </c>
      <c r="D4824" t="s">
        <v>2018</v>
      </c>
      <c r="E4824" s="297">
        <v>404.12</v>
      </c>
    </row>
    <row r="4825" spans="1:5" ht="14.25">
      <c r="A4825">
        <v>10408</v>
      </c>
      <c r="B4825" t="s">
        <v>17518</v>
      </c>
      <c r="C4825" t="s">
        <v>2017</v>
      </c>
      <c r="D4825" t="s">
        <v>2018</v>
      </c>
      <c r="E4825" s="297">
        <v>282.60000000000002</v>
      </c>
    </row>
    <row r="4826" spans="1:5" ht="14.25">
      <c r="A4826">
        <v>10412</v>
      </c>
      <c r="B4826" t="s">
        <v>17519</v>
      </c>
      <c r="C4826" t="s">
        <v>2017</v>
      </c>
      <c r="D4826" t="s">
        <v>2018</v>
      </c>
      <c r="E4826" s="297">
        <v>88.71</v>
      </c>
    </row>
    <row r="4827" spans="1:5" ht="14.25">
      <c r="A4827">
        <v>10406</v>
      </c>
      <c r="B4827" t="s">
        <v>17520</v>
      </c>
      <c r="C4827" t="s">
        <v>2017</v>
      </c>
      <c r="D4827" t="s">
        <v>2018</v>
      </c>
      <c r="E4827" s="297">
        <v>558.17999999999995</v>
      </c>
    </row>
    <row r="4828" spans="1:5" ht="14.25">
      <c r="A4828">
        <v>10407</v>
      </c>
      <c r="B4828" t="s">
        <v>17521</v>
      </c>
      <c r="C4828" t="s">
        <v>2017</v>
      </c>
      <c r="D4828" t="s">
        <v>2018</v>
      </c>
      <c r="E4828" s="297">
        <v>865.74</v>
      </c>
    </row>
    <row r="4829" spans="1:5" ht="14.25">
      <c r="A4829">
        <v>10416</v>
      </c>
      <c r="B4829" t="s">
        <v>17522</v>
      </c>
      <c r="C4829" t="s">
        <v>2017</v>
      </c>
      <c r="D4829" t="s">
        <v>2018</v>
      </c>
      <c r="E4829" s="297">
        <v>107.38</v>
      </c>
    </row>
    <row r="4830" spans="1:5" ht="14.25">
      <c r="A4830">
        <v>10419</v>
      </c>
      <c r="B4830" t="s">
        <v>17523</v>
      </c>
      <c r="C4830" t="s">
        <v>2017</v>
      </c>
      <c r="D4830" t="s">
        <v>2018</v>
      </c>
      <c r="E4830" s="297">
        <v>93.21</v>
      </c>
    </row>
    <row r="4831" spans="1:5" ht="14.25">
      <c r="A4831">
        <v>21092</v>
      </c>
      <c r="B4831" t="s">
        <v>17524</v>
      </c>
      <c r="C4831" t="s">
        <v>2017</v>
      </c>
      <c r="D4831" t="s">
        <v>2018</v>
      </c>
      <c r="E4831" s="297">
        <v>53.29</v>
      </c>
    </row>
    <row r="4832" spans="1:5" ht="14.25">
      <c r="A4832">
        <v>10418</v>
      </c>
      <c r="B4832" t="s">
        <v>17525</v>
      </c>
      <c r="C4832" t="s">
        <v>2017</v>
      </c>
      <c r="D4832" t="s">
        <v>2018</v>
      </c>
      <c r="E4832" s="297">
        <v>62.13</v>
      </c>
    </row>
    <row r="4833" spans="1:5" ht="14.25">
      <c r="A4833">
        <v>12657</v>
      </c>
      <c r="B4833" t="s">
        <v>17526</v>
      </c>
      <c r="C4833" t="s">
        <v>2017</v>
      </c>
      <c r="D4833" t="s">
        <v>2018</v>
      </c>
      <c r="E4833" s="297">
        <v>250.72</v>
      </c>
    </row>
    <row r="4834" spans="1:5" ht="14.25">
      <c r="A4834">
        <v>10417</v>
      </c>
      <c r="B4834" t="s">
        <v>17527</v>
      </c>
      <c r="C4834" t="s">
        <v>2017</v>
      </c>
      <c r="D4834" t="s">
        <v>2018</v>
      </c>
      <c r="E4834" s="297">
        <v>156.46</v>
      </c>
    </row>
    <row r="4835" spans="1:5" ht="14.25">
      <c r="A4835">
        <v>10413</v>
      </c>
      <c r="B4835" t="s">
        <v>17528</v>
      </c>
      <c r="C4835" t="s">
        <v>2017</v>
      </c>
      <c r="D4835" t="s">
        <v>2018</v>
      </c>
      <c r="E4835" s="297">
        <v>56.86</v>
      </c>
    </row>
    <row r="4836" spans="1:5" ht="14.25">
      <c r="A4836">
        <v>10414</v>
      </c>
      <c r="B4836" t="s">
        <v>17529</v>
      </c>
      <c r="C4836" t="s">
        <v>2017</v>
      </c>
      <c r="D4836" t="s">
        <v>2018</v>
      </c>
      <c r="E4836" s="297">
        <v>342.38</v>
      </c>
    </row>
    <row r="4837" spans="1:5" ht="14.25">
      <c r="A4837">
        <v>10415</v>
      </c>
      <c r="B4837" t="s">
        <v>17530</v>
      </c>
      <c r="C4837" t="s">
        <v>2017</v>
      </c>
      <c r="D4837" t="s">
        <v>2018</v>
      </c>
      <c r="E4837" s="297">
        <v>594.21</v>
      </c>
    </row>
    <row r="4838" spans="1:5" ht="14.25">
      <c r="A4838">
        <v>38643</v>
      </c>
      <c r="B4838" t="s">
        <v>17531</v>
      </c>
      <c r="C4838" t="s">
        <v>2017</v>
      </c>
      <c r="D4838" t="s">
        <v>2018</v>
      </c>
      <c r="E4838" s="297">
        <v>42.9</v>
      </c>
    </row>
    <row r="4839" spans="1:5" ht="14.25">
      <c r="A4839">
        <v>6157</v>
      </c>
      <c r="B4839" t="s">
        <v>17532</v>
      </c>
      <c r="C4839" t="s">
        <v>2017</v>
      </c>
      <c r="D4839" t="s">
        <v>2018</v>
      </c>
      <c r="E4839" s="297">
        <v>58.6</v>
      </c>
    </row>
    <row r="4840" spans="1:5" ht="14.25">
      <c r="A4840">
        <v>6158</v>
      </c>
      <c r="B4840" t="s">
        <v>17533</v>
      </c>
      <c r="C4840" t="s">
        <v>2017</v>
      </c>
      <c r="D4840" t="s">
        <v>2018</v>
      </c>
      <c r="E4840" s="297">
        <v>6.83</v>
      </c>
    </row>
    <row r="4841" spans="1:5" ht="14.25">
      <c r="A4841">
        <v>6153</v>
      </c>
      <c r="B4841" t="s">
        <v>17534</v>
      </c>
      <c r="C4841" t="s">
        <v>2017</v>
      </c>
      <c r="D4841" t="s">
        <v>2018</v>
      </c>
      <c r="E4841" s="297">
        <v>4.7</v>
      </c>
    </row>
    <row r="4842" spans="1:5" ht="14.25">
      <c r="A4842">
        <v>6156</v>
      </c>
      <c r="B4842" t="s">
        <v>17535</v>
      </c>
      <c r="C4842" t="s">
        <v>2017</v>
      </c>
      <c r="D4842" t="s">
        <v>2018</v>
      </c>
      <c r="E4842" s="297">
        <v>5.86</v>
      </c>
    </row>
    <row r="4843" spans="1:5" ht="14.25">
      <c r="A4843">
        <v>6154</v>
      </c>
      <c r="B4843" t="s">
        <v>17536</v>
      </c>
      <c r="C4843" t="s">
        <v>2017</v>
      </c>
      <c r="D4843" t="s">
        <v>2018</v>
      </c>
      <c r="E4843" s="297">
        <v>8.36</v>
      </c>
    </row>
    <row r="4844" spans="1:5" ht="14.25">
      <c r="A4844">
        <v>6155</v>
      </c>
      <c r="B4844" t="s">
        <v>17537</v>
      </c>
      <c r="C4844" t="s">
        <v>2017</v>
      </c>
      <c r="D4844" t="s">
        <v>2018</v>
      </c>
      <c r="E4844" s="297">
        <v>19.239999999999998</v>
      </c>
    </row>
    <row r="4845" spans="1:5" ht="14.25">
      <c r="A4845">
        <v>43595</v>
      </c>
      <c r="B4845" t="s">
        <v>17538</v>
      </c>
      <c r="C4845" t="s">
        <v>2017</v>
      </c>
      <c r="D4845" t="s">
        <v>2018</v>
      </c>
      <c r="E4845" s="297">
        <v>18.13</v>
      </c>
    </row>
    <row r="4846" spans="1:5" ht="14.25">
      <c r="A4846">
        <v>43596</v>
      </c>
      <c r="B4846" t="s">
        <v>17539</v>
      </c>
      <c r="C4846" t="s">
        <v>2017</v>
      </c>
      <c r="D4846" t="s">
        <v>2018</v>
      </c>
      <c r="E4846" s="297">
        <v>20.95</v>
      </c>
    </row>
    <row r="4847" spans="1:5" ht="14.25">
      <c r="A4847">
        <v>38108</v>
      </c>
      <c r="B4847" t="s">
        <v>17540</v>
      </c>
      <c r="C4847" t="s">
        <v>2017</v>
      </c>
      <c r="D4847" t="s">
        <v>2018</v>
      </c>
      <c r="E4847" s="297">
        <v>56.4</v>
      </c>
    </row>
    <row r="4848" spans="1:5" ht="14.25">
      <c r="A4848">
        <v>38087</v>
      </c>
      <c r="B4848" t="s">
        <v>17541</v>
      </c>
      <c r="C4848" t="s">
        <v>2017</v>
      </c>
      <c r="D4848" t="s">
        <v>2018</v>
      </c>
      <c r="E4848" s="297">
        <v>72.540000000000006</v>
      </c>
    </row>
    <row r="4849" spans="1:5" ht="14.25">
      <c r="A4849">
        <v>38109</v>
      </c>
      <c r="B4849" t="s">
        <v>17542</v>
      </c>
      <c r="C4849" t="s">
        <v>2017</v>
      </c>
      <c r="D4849" t="s">
        <v>2018</v>
      </c>
      <c r="E4849" s="297">
        <v>90.14</v>
      </c>
    </row>
    <row r="4850" spans="1:5" ht="14.25">
      <c r="A4850">
        <v>38088</v>
      </c>
      <c r="B4850" t="s">
        <v>17543</v>
      </c>
      <c r="C4850" t="s">
        <v>2017</v>
      </c>
      <c r="D4850" t="s">
        <v>2018</v>
      </c>
      <c r="E4850" s="297">
        <v>94.78</v>
      </c>
    </row>
    <row r="4851" spans="1:5" ht="14.25">
      <c r="A4851">
        <v>38110</v>
      </c>
      <c r="B4851" t="s">
        <v>17544</v>
      </c>
      <c r="C4851" t="s">
        <v>2017</v>
      </c>
      <c r="D4851" t="s">
        <v>2018</v>
      </c>
      <c r="E4851" s="297">
        <v>34.67</v>
      </c>
    </row>
    <row r="4852" spans="1:5" ht="14.25">
      <c r="A4852">
        <v>38089</v>
      </c>
      <c r="B4852" t="s">
        <v>17545</v>
      </c>
      <c r="C4852" t="s">
        <v>2017</v>
      </c>
      <c r="D4852" t="s">
        <v>2018</v>
      </c>
      <c r="E4852" s="297">
        <v>60.42</v>
      </c>
    </row>
    <row r="4853" spans="1:5" ht="14.25">
      <c r="A4853">
        <v>38111</v>
      </c>
      <c r="B4853" t="s">
        <v>17546</v>
      </c>
      <c r="C4853" t="s">
        <v>2017</v>
      </c>
      <c r="D4853" t="s">
        <v>2018</v>
      </c>
      <c r="E4853" s="297">
        <v>38.78</v>
      </c>
    </row>
    <row r="4854" spans="1:5" ht="14.25">
      <c r="A4854">
        <v>38090</v>
      </c>
      <c r="B4854" t="s">
        <v>17547</v>
      </c>
      <c r="C4854" t="s">
        <v>2017</v>
      </c>
      <c r="D4854" t="s">
        <v>2018</v>
      </c>
      <c r="E4854" s="297">
        <v>62.45</v>
      </c>
    </row>
    <row r="4855" spans="1:5" ht="14.25">
      <c r="A4855">
        <v>13726</v>
      </c>
      <c r="B4855" t="s">
        <v>17548</v>
      </c>
      <c r="C4855" t="s">
        <v>2017</v>
      </c>
      <c r="D4855" t="s">
        <v>2020</v>
      </c>
      <c r="E4855" s="371">
        <v>71171.42</v>
      </c>
    </row>
    <row r="4856" spans="1:5" ht="14.25">
      <c r="A4856">
        <v>38400</v>
      </c>
      <c r="B4856" t="s">
        <v>17549</v>
      </c>
      <c r="C4856" t="s">
        <v>2017</v>
      </c>
      <c r="D4856" t="s">
        <v>2018</v>
      </c>
      <c r="E4856" s="297">
        <v>20.96</v>
      </c>
    </row>
    <row r="4857" spans="1:5" ht="14.25">
      <c r="A4857">
        <v>12627</v>
      </c>
      <c r="B4857" t="s">
        <v>17550</v>
      </c>
      <c r="C4857" t="s">
        <v>2017</v>
      </c>
      <c r="D4857" t="s">
        <v>2018</v>
      </c>
      <c r="E4857" s="297">
        <v>1.91</v>
      </c>
    </row>
    <row r="4858" spans="1:5" ht="14.25">
      <c r="A4858">
        <v>39996</v>
      </c>
      <c r="B4858" t="s">
        <v>17551</v>
      </c>
      <c r="C4858" t="s">
        <v>2023</v>
      </c>
      <c r="D4858" t="s">
        <v>2018</v>
      </c>
      <c r="E4858" s="297">
        <v>3.09</v>
      </c>
    </row>
    <row r="4859" spans="1:5" ht="14.25">
      <c r="A4859">
        <v>10478</v>
      </c>
      <c r="B4859" t="s">
        <v>17552</v>
      </c>
      <c r="C4859" t="s">
        <v>2025</v>
      </c>
      <c r="D4859" t="s">
        <v>2022</v>
      </c>
      <c r="E4859" s="297">
        <v>36.82</v>
      </c>
    </row>
    <row r="4860" spans="1:5" ht="14.25">
      <c r="A4860">
        <v>10481</v>
      </c>
      <c r="B4860" t="s">
        <v>17553</v>
      </c>
      <c r="C4860" t="s">
        <v>2025</v>
      </c>
      <c r="D4860" t="s">
        <v>2018</v>
      </c>
      <c r="E4860" s="297">
        <v>32.74</v>
      </c>
    </row>
    <row r="4861" spans="1:5" ht="14.25">
      <c r="A4861">
        <v>10475</v>
      </c>
      <c r="B4861" t="s">
        <v>17554</v>
      </c>
      <c r="C4861" t="s">
        <v>2025</v>
      </c>
      <c r="D4861" t="s">
        <v>2018</v>
      </c>
      <c r="E4861" s="297">
        <v>31.68</v>
      </c>
    </row>
    <row r="4862" spans="1:5" ht="14.25">
      <c r="A4862">
        <v>4030</v>
      </c>
      <c r="B4862" t="s">
        <v>20103</v>
      </c>
      <c r="C4862" t="s">
        <v>2019</v>
      </c>
      <c r="D4862" t="s">
        <v>2018</v>
      </c>
      <c r="E4862" s="297">
        <v>8.68</v>
      </c>
    </row>
    <row r="4863" spans="1:5" ht="14.25">
      <c r="A4863">
        <v>4031</v>
      </c>
      <c r="B4863" t="s">
        <v>17555</v>
      </c>
      <c r="C4863" t="s">
        <v>2019</v>
      </c>
      <c r="D4863" t="s">
        <v>2018</v>
      </c>
      <c r="E4863" s="297">
        <v>40.79</v>
      </c>
    </row>
    <row r="4864" spans="1:5" ht="14.25">
      <c r="A4864">
        <v>39399</v>
      </c>
      <c r="B4864" t="s">
        <v>17557</v>
      </c>
      <c r="C4864" t="s">
        <v>2017</v>
      </c>
      <c r="D4864" t="s">
        <v>2020</v>
      </c>
      <c r="E4864" s="371">
        <v>1360.93</v>
      </c>
    </row>
    <row r="4865" spans="1:5" ht="14.25">
      <c r="A4865">
        <v>39400</v>
      </c>
      <c r="B4865" t="s">
        <v>17558</v>
      </c>
      <c r="C4865" t="s">
        <v>2017</v>
      </c>
      <c r="D4865" t="s">
        <v>2020</v>
      </c>
      <c r="E4865" s="371">
        <v>1479.28</v>
      </c>
    </row>
    <row r="4866" spans="1:5" ht="14.25">
      <c r="A4866">
        <v>39401</v>
      </c>
      <c r="B4866" t="s">
        <v>17559</v>
      </c>
      <c r="C4866" t="s">
        <v>2017</v>
      </c>
      <c r="D4866" t="s">
        <v>2020</v>
      </c>
      <c r="E4866" s="371">
        <v>1659.39</v>
      </c>
    </row>
    <row r="4867" spans="1:5" ht="14.25">
      <c r="A4867">
        <v>11652</v>
      </c>
      <c r="B4867" t="s">
        <v>17560</v>
      </c>
      <c r="C4867" t="s">
        <v>2017</v>
      </c>
      <c r="D4867" t="s">
        <v>2020</v>
      </c>
      <c r="E4867" s="371">
        <v>3570</v>
      </c>
    </row>
    <row r="4868" spans="1:5" ht="14.25">
      <c r="A4868">
        <v>13896</v>
      </c>
      <c r="B4868" t="s">
        <v>17561</v>
      </c>
      <c r="C4868" t="s">
        <v>2017</v>
      </c>
      <c r="D4868" t="s">
        <v>2020</v>
      </c>
      <c r="E4868" s="371">
        <v>3202.6</v>
      </c>
    </row>
    <row r="4869" spans="1:5" ht="14.25">
      <c r="A4869">
        <v>13475</v>
      </c>
      <c r="B4869" t="s">
        <v>17562</v>
      </c>
      <c r="C4869" t="s">
        <v>2017</v>
      </c>
      <c r="D4869" t="s">
        <v>2020</v>
      </c>
      <c r="E4869" s="371">
        <v>3901.15</v>
      </c>
    </row>
    <row r="4870" spans="1:5" ht="14.25">
      <c r="A4870">
        <v>44491</v>
      </c>
      <c r="B4870" t="s">
        <v>17563</v>
      </c>
      <c r="C4870" t="s">
        <v>2017</v>
      </c>
      <c r="D4870" t="s">
        <v>2020</v>
      </c>
      <c r="E4870" s="371">
        <v>4561370.04</v>
      </c>
    </row>
    <row r="4871" spans="1:5" ht="14.25">
      <c r="A4871">
        <v>44470</v>
      </c>
      <c r="B4871" t="s">
        <v>17564</v>
      </c>
      <c r="C4871" t="s">
        <v>2017</v>
      </c>
      <c r="D4871" t="s">
        <v>2020</v>
      </c>
      <c r="E4871" s="371">
        <v>1920283.84</v>
      </c>
    </row>
    <row r="4872" spans="1:5" ht="14.25">
      <c r="A4872">
        <v>13476</v>
      </c>
      <c r="B4872" t="s">
        <v>17565</v>
      </c>
      <c r="C4872" t="s">
        <v>2017</v>
      </c>
      <c r="D4872" t="s">
        <v>2020</v>
      </c>
      <c r="E4872" s="371">
        <v>1934199.08</v>
      </c>
    </row>
    <row r="4873" spans="1:5" ht="14.25">
      <c r="A4873">
        <v>10488</v>
      </c>
      <c r="B4873" t="s">
        <v>17566</v>
      </c>
      <c r="C4873" t="s">
        <v>2017</v>
      </c>
      <c r="D4873" t="s">
        <v>2020</v>
      </c>
      <c r="E4873" s="371">
        <v>2343303</v>
      </c>
    </row>
    <row r="4874" spans="1:5" ht="14.25">
      <c r="A4874">
        <v>13606</v>
      </c>
      <c r="B4874" t="s">
        <v>17567</v>
      </c>
      <c r="C4874" t="s">
        <v>2017</v>
      </c>
      <c r="D4874" t="s">
        <v>2020</v>
      </c>
      <c r="E4874" s="371">
        <v>2076132.94</v>
      </c>
    </row>
    <row r="4875" spans="1:5" ht="14.25">
      <c r="A4875">
        <v>10489</v>
      </c>
      <c r="B4875" t="s">
        <v>17568</v>
      </c>
      <c r="C4875" t="s">
        <v>2021</v>
      </c>
      <c r="D4875" t="s">
        <v>2018</v>
      </c>
      <c r="E4875" s="297">
        <v>16.72</v>
      </c>
    </row>
    <row r="4876" spans="1:5" ht="14.25">
      <c r="A4876">
        <v>41073</v>
      </c>
      <c r="B4876" t="s">
        <v>17569</v>
      </c>
      <c r="C4876" t="s">
        <v>2027</v>
      </c>
      <c r="D4876" t="s">
        <v>2018</v>
      </c>
      <c r="E4876" s="371">
        <v>2937</v>
      </c>
    </row>
    <row r="4877" spans="1:5" ht="14.25">
      <c r="A4877">
        <v>34391</v>
      </c>
      <c r="B4877" t="s">
        <v>17570</v>
      </c>
      <c r="C4877" t="s">
        <v>2019</v>
      </c>
      <c r="D4877" t="s">
        <v>2018</v>
      </c>
      <c r="E4877" s="297">
        <v>694.18</v>
      </c>
    </row>
    <row r="4878" spans="1:5" ht="14.25">
      <c r="A4878">
        <v>10496</v>
      </c>
      <c r="B4878" t="s">
        <v>17571</v>
      </c>
      <c r="C4878" t="s">
        <v>2019</v>
      </c>
      <c r="D4878" t="s">
        <v>2018</v>
      </c>
      <c r="E4878" s="297">
        <v>604.16</v>
      </c>
    </row>
    <row r="4879" spans="1:5" ht="14.25">
      <c r="A4879">
        <v>10497</v>
      </c>
      <c r="B4879" t="s">
        <v>17572</v>
      </c>
      <c r="C4879" t="s">
        <v>2019</v>
      </c>
      <c r="D4879" t="s">
        <v>2018</v>
      </c>
      <c r="E4879" s="371">
        <v>1570.83</v>
      </c>
    </row>
    <row r="4880" spans="1:5" ht="14.25">
      <c r="A4880">
        <v>10504</v>
      </c>
      <c r="B4880" t="s">
        <v>17573</v>
      </c>
      <c r="C4880" t="s">
        <v>2019</v>
      </c>
      <c r="D4880" t="s">
        <v>2018</v>
      </c>
      <c r="E4880" s="371">
        <v>1836.66</v>
      </c>
    </row>
    <row r="4881" spans="1:5" ht="14.25">
      <c r="A4881">
        <v>34390</v>
      </c>
      <c r="B4881" t="s">
        <v>17574</v>
      </c>
      <c r="C4881" t="s">
        <v>2019</v>
      </c>
      <c r="D4881" t="s">
        <v>2018</v>
      </c>
      <c r="E4881" s="297">
        <v>541.33000000000004</v>
      </c>
    </row>
    <row r="4882" spans="1:5" ht="14.25">
      <c r="A4882">
        <v>34389</v>
      </c>
      <c r="B4882" t="s">
        <v>17575</v>
      </c>
      <c r="C4882" t="s">
        <v>2019</v>
      </c>
      <c r="D4882" t="s">
        <v>2018</v>
      </c>
      <c r="E4882" s="297">
        <v>169.16</v>
      </c>
    </row>
    <row r="4883" spans="1:5" ht="14.25">
      <c r="A4883">
        <v>34388</v>
      </c>
      <c r="B4883" t="s">
        <v>17576</v>
      </c>
      <c r="C4883" t="s">
        <v>2019</v>
      </c>
      <c r="D4883" t="s">
        <v>2018</v>
      </c>
      <c r="E4883" s="297">
        <v>240.43</v>
      </c>
    </row>
    <row r="4884" spans="1:5" ht="14.25">
      <c r="A4884">
        <v>34387</v>
      </c>
      <c r="B4884" t="s">
        <v>17577</v>
      </c>
      <c r="C4884" t="s">
        <v>2019</v>
      </c>
      <c r="D4884" t="s">
        <v>2018</v>
      </c>
      <c r="E4884" s="297">
        <v>390.29</v>
      </c>
    </row>
    <row r="4885" spans="1:5" ht="14.25">
      <c r="A4885">
        <v>11188</v>
      </c>
      <c r="B4885" t="s">
        <v>17578</v>
      </c>
      <c r="C4885" t="s">
        <v>2019</v>
      </c>
      <c r="D4885" t="s">
        <v>2018</v>
      </c>
      <c r="E4885" s="297">
        <v>193.33</v>
      </c>
    </row>
    <row r="4886" spans="1:5" ht="14.25">
      <c r="A4886">
        <v>11189</v>
      </c>
      <c r="B4886" t="s">
        <v>17579</v>
      </c>
      <c r="C4886" t="s">
        <v>2019</v>
      </c>
      <c r="D4886" t="s">
        <v>2018</v>
      </c>
      <c r="E4886" s="297">
        <v>290</v>
      </c>
    </row>
    <row r="4887" spans="1:5" ht="14.25">
      <c r="A4887">
        <v>21107</v>
      </c>
      <c r="B4887" t="s">
        <v>17580</v>
      </c>
      <c r="C4887" t="s">
        <v>2019</v>
      </c>
      <c r="D4887" t="s">
        <v>2018</v>
      </c>
      <c r="E4887" s="297">
        <v>208.7</v>
      </c>
    </row>
    <row r="4888" spans="1:5" ht="14.25">
      <c r="A4888">
        <v>34386</v>
      </c>
      <c r="B4888" t="s">
        <v>17581</v>
      </c>
      <c r="C4888" t="s">
        <v>2019</v>
      </c>
      <c r="D4888" t="s">
        <v>2018</v>
      </c>
      <c r="E4888" s="297">
        <v>362.5</v>
      </c>
    </row>
    <row r="4889" spans="1:5" ht="14.25">
      <c r="A4889">
        <v>10490</v>
      </c>
      <c r="B4889" t="s">
        <v>17582</v>
      </c>
      <c r="C4889" t="s">
        <v>2019</v>
      </c>
      <c r="D4889" t="s">
        <v>2018</v>
      </c>
      <c r="E4889" s="297">
        <v>126.87</v>
      </c>
    </row>
    <row r="4890" spans="1:5" ht="14.25">
      <c r="A4890">
        <v>10492</v>
      </c>
      <c r="B4890" t="s">
        <v>17583</v>
      </c>
      <c r="C4890" t="s">
        <v>2019</v>
      </c>
      <c r="D4890" t="s">
        <v>2022</v>
      </c>
      <c r="E4890" s="297">
        <v>145</v>
      </c>
    </row>
    <row r="4891" spans="1:5" ht="14.25">
      <c r="A4891">
        <v>10493</v>
      </c>
      <c r="B4891" t="s">
        <v>17584</v>
      </c>
      <c r="C4891" t="s">
        <v>2019</v>
      </c>
      <c r="D4891" t="s">
        <v>2018</v>
      </c>
      <c r="E4891" s="297">
        <v>169.16</v>
      </c>
    </row>
    <row r="4892" spans="1:5" ht="14.25">
      <c r="A4892">
        <v>10491</v>
      </c>
      <c r="B4892" t="s">
        <v>17585</v>
      </c>
      <c r="C4892" t="s">
        <v>2019</v>
      </c>
      <c r="D4892" t="s">
        <v>2018</v>
      </c>
      <c r="E4892" s="297">
        <v>205.41</v>
      </c>
    </row>
    <row r="4893" spans="1:5" ht="14.25">
      <c r="A4893">
        <v>34385</v>
      </c>
      <c r="B4893" t="s">
        <v>17586</v>
      </c>
      <c r="C4893" t="s">
        <v>2019</v>
      </c>
      <c r="D4893" t="s">
        <v>2018</v>
      </c>
      <c r="E4893" s="297">
        <v>299.66000000000003</v>
      </c>
    </row>
    <row r="4894" spans="1:5" ht="14.25">
      <c r="A4894">
        <v>10499</v>
      </c>
      <c r="B4894" t="s">
        <v>17587</v>
      </c>
      <c r="C4894" t="s">
        <v>2019</v>
      </c>
      <c r="D4894" t="s">
        <v>2018</v>
      </c>
      <c r="E4894" s="297">
        <v>120.83</v>
      </c>
    </row>
    <row r="4895" spans="1:5" ht="14.25">
      <c r="A4895">
        <v>34384</v>
      </c>
      <c r="B4895" t="s">
        <v>17588</v>
      </c>
      <c r="C4895" t="s">
        <v>2019</v>
      </c>
      <c r="D4895" t="s">
        <v>2018</v>
      </c>
      <c r="E4895" s="297">
        <v>362.5</v>
      </c>
    </row>
    <row r="4896" spans="1:5" ht="14.25">
      <c r="A4896">
        <v>11185</v>
      </c>
      <c r="B4896" t="s">
        <v>20104</v>
      </c>
      <c r="C4896" t="s">
        <v>2019</v>
      </c>
      <c r="D4896" t="s">
        <v>2018</v>
      </c>
      <c r="E4896" s="297">
        <v>374.58</v>
      </c>
    </row>
    <row r="4897" spans="1:5" ht="14.25">
      <c r="A4897">
        <v>10507</v>
      </c>
      <c r="B4897" t="s">
        <v>17590</v>
      </c>
      <c r="C4897" t="s">
        <v>2019</v>
      </c>
      <c r="D4897" t="s">
        <v>2018</v>
      </c>
      <c r="E4897" s="297">
        <v>371.67</v>
      </c>
    </row>
    <row r="4898" spans="1:5" ht="14.25">
      <c r="A4898">
        <v>10505</v>
      </c>
      <c r="B4898" t="s">
        <v>17591</v>
      </c>
      <c r="C4898" t="s">
        <v>2019</v>
      </c>
      <c r="D4898" t="s">
        <v>2018</v>
      </c>
      <c r="E4898" s="297">
        <v>219.31</v>
      </c>
    </row>
    <row r="4899" spans="1:5" ht="14.25">
      <c r="A4899">
        <v>10506</v>
      </c>
      <c r="B4899" t="s">
        <v>17592</v>
      </c>
      <c r="C4899" t="s">
        <v>2019</v>
      </c>
      <c r="D4899" t="s">
        <v>2018</v>
      </c>
      <c r="E4899" s="297">
        <v>286.29000000000002</v>
      </c>
    </row>
    <row r="4900" spans="1:5" ht="14.25">
      <c r="A4900">
        <v>5031</v>
      </c>
      <c r="B4900" t="s">
        <v>17593</v>
      </c>
      <c r="C4900" t="s">
        <v>2019</v>
      </c>
      <c r="D4900" t="s">
        <v>2022</v>
      </c>
      <c r="E4900" s="297">
        <v>402</v>
      </c>
    </row>
    <row r="4901" spans="1:5" ht="14.25">
      <c r="A4901">
        <v>10502</v>
      </c>
      <c r="B4901" t="s">
        <v>17594</v>
      </c>
      <c r="C4901" t="s">
        <v>2019</v>
      </c>
      <c r="D4901" t="s">
        <v>2018</v>
      </c>
      <c r="E4901" s="297">
        <v>468.42</v>
      </c>
    </row>
    <row r="4902" spans="1:5" ht="14.25">
      <c r="A4902">
        <v>10501</v>
      </c>
      <c r="B4902" t="s">
        <v>17595</v>
      </c>
      <c r="C4902" t="s">
        <v>2019</v>
      </c>
      <c r="D4902" t="s">
        <v>2018</v>
      </c>
      <c r="E4902" s="297">
        <v>264.64</v>
      </c>
    </row>
    <row r="4903" spans="1:5" ht="14.25">
      <c r="A4903">
        <v>10503</v>
      </c>
      <c r="B4903" t="s">
        <v>17596</v>
      </c>
      <c r="C4903" t="s">
        <v>2019</v>
      </c>
      <c r="D4903" t="s">
        <v>2018</v>
      </c>
      <c r="E4903" s="297">
        <v>357.53</v>
      </c>
    </row>
    <row r="4904" spans="1:5" ht="14.25">
      <c r="A4904">
        <v>4500</v>
      </c>
      <c r="B4904" t="s">
        <v>17597</v>
      </c>
      <c r="C4904" t="s">
        <v>2023</v>
      </c>
      <c r="D4904" t="s">
        <v>2018</v>
      </c>
      <c r="E4904" s="297">
        <v>15.46</v>
      </c>
    </row>
    <row r="4905" spans="1:5" ht="14.25">
      <c r="A4905">
        <v>4448</v>
      </c>
      <c r="B4905" t="s">
        <v>17598</v>
      </c>
      <c r="C4905" t="s">
        <v>2023</v>
      </c>
      <c r="D4905" t="s">
        <v>2018</v>
      </c>
      <c r="E4905" s="297">
        <v>21.24</v>
      </c>
    </row>
    <row r="4906" spans="1:5" ht="14.25">
      <c r="A4906">
        <v>20213</v>
      </c>
      <c r="B4906" t="s">
        <v>20105</v>
      </c>
      <c r="C4906" t="s">
        <v>2023</v>
      </c>
      <c r="D4906" t="s">
        <v>2018</v>
      </c>
      <c r="E4906" s="297">
        <v>26.38</v>
      </c>
    </row>
    <row r="4907" spans="1:5" ht="14.25">
      <c r="A4907">
        <v>20211</v>
      </c>
      <c r="B4907" t="s">
        <v>20106</v>
      </c>
      <c r="C4907" t="s">
        <v>2023</v>
      </c>
      <c r="D4907" t="s">
        <v>2018</v>
      </c>
      <c r="E4907" s="297">
        <v>34.93</v>
      </c>
    </row>
    <row r="4908" spans="1:5" ht="14.25">
      <c r="A4908">
        <v>40270</v>
      </c>
      <c r="B4908" t="s">
        <v>17601</v>
      </c>
      <c r="C4908" t="s">
        <v>2023</v>
      </c>
      <c r="D4908" t="s">
        <v>2020</v>
      </c>
      <c r="E4908" s="297">
        <v>126.05</v>
      </c>
    </row>
    <row r="4909" spans="1:5" ht="14.25">
      <c r="A4909">
        <v>4425</v>
      </c>
      <c r="B4909" t="s">
        <v>20107</v>
      </c>
      <c r="C4909" t="s">
        <v>2023</v>
      </c>
      <c r="D4909" t="s">
        <v>2018</v>
      </c>
      <c r="E4909" s="297">
        <v>28.87</v>
      </c>
    </row>
    <row r="4910" spans="1:5" ht="14.25">
      <c r="A4910">
        <v>4472</v>
      </c>
      <c r="B4910" t="s">
        <v>20108</v>
      </c>
      <c r="C4910" t="s">
        <v>2023</v>
      </c>
      <c r="D4910" t="s">
        <v>2018</v>
      </c>
      <c r="E4910" s="297">
        <v>36.06</v>
      </c>
    </row>
    <row r="4911" spans="1:5" ht="14.25">
      <c r="A4911">
        <v>35272</v>
      </c>
      <c r="B4911" t="s">
        <v>20109</v>
      </c>
      <c r="C4911" t="s">
        <v>2023</v>
      </c>
      <c r="D4911" t="s">
        <v>2018</v>
      </c>
      <c r="E4911" s="297">
        <v>52.13</v>
      </c>
    </row>
    <row r="4912" spans="1:5" ht="14.25">
      <c r="A4912">
        <v>4481</v>
      </c>
      <c r="B4912" t="s">
        <v>20110</v>
      </c>
      <c r="C4912" t="s">
        <v>2023</v>
      </c>
      <c r="D4912" t="s">
        <v>2018</v>
      </c>
      <c r="E4912" s="297">
        <v>55.8</v>
      </c>
    </row>
    <row r="4913" spans="1:5" ht="14.25">
      <c r="A4913">
        <v>34345</v>
      </c>
      <c r="B4913" t="s">
        <v>20111</v>
      </c>
      <c r="C4913" t="s">
        <v>2021</v>
      </c>
      <c r="D4913" t="s">
        <v>2018</v>
      </c>
      <c r="E4913" s="297">
        <v>14.16</v>
      </c>
    </row>
    <row r="4914" spans="1:5" ht="14.25">
      <c r="A4914">
        <v>41096</v>
      </c>
      <c r="B4914" t="s">
        <v>17607</v>
      </c>
      <c r="C4914" t="s">
        <v>2027</v>
      </c>
      <c r="D4914" t="s">
        <v>2018</v>
      </c>
      <c r="E4914" s="371">
        <v>2488.17</v>
      </c>
    </row>
    <row r="4915" spans="1:5" ht="14.25">
      <c r="A4915">
        <v>41776</v>
      </c>
      <c r="B4915" t="s">
        <v>17608</v>
      </c>
      <c r="C4915" t="s">
        <v>2021</v>
      </c>
      <c r="D4915" t="s">
        <v>2018</v>
      </c>
      <c r="E4915" s="297">
        <v>19.420000000000002</v>
      </c>
    </row>
    <row r="4916" spans="1:5" ht="14.25">
      <c r="A4916">
        <v>10233</v>
      </c>
      <c r="B4916" t="s">
        <v>17506</v>
      </c>
      <c r="C4916" t="s">
        <v>2017</v>
      </c>
      <c r="D4916" t="s">
        <v>2018</v>
      </c>
      <c r="E4916" s="297">
        <v>90.05</v>
      </c>
    </row>
    <row r="4917" spans="1:5" ht="14.25">
      <c r="A4917">
        <v>10234</v>
      </c>
      <c r="B4917" t="s">
        <v>17507</v>
      </c>
      <c r="C4917" t="s">
        <v>2017</v>
      </c>
      <c r="D4917" t="s">
        <v>2018</v>
      </c>
      <c r="E4917" s="297">
        <v>56.72</v>
      </c>
    </row>
    <row r="4918" spans="1:5" ht="14.25">
      <c r="A4918">
        <v>10231</v>
      </c>
      <c r="B4918" t="s">
        <v>17508</v>
      </c>
      <c r="C4918" t="s">
        <v>2017</v>
      </c>
      <c r="D4918" t="s">
        <v>2018</v>
      </c>
      <c r="E4918" s="297">
        <v>260.12</v>
      </c>
    </row>
    <row r="4919" spans="1:5" ht="14.25">
      <c r="A4919">
        <v>10232</v>
      </c>
      <c r="B4919" t="s">
        <v>17509</v>
      </c>
      <c r="C4919" t="s">
        <v>2017</v>
      </c>
      <c r="D4919" t="s">
        <v>2018</v>
      </c>
      <c r="E4919" s="297">
        <v>145.56</v>
      </c>
    </row>
    <row r="4920" spans="1:5" ht="14.25">
      <c r="A4920">
        <v>10229</v>
      </c>
      <c r="B4920" t="s">
        <v>17510</v>
      </c>
      <c r="C4920" t="s">
        <v>2017</v>
      </c>
      <c r="D4920" t="s">
        <v>2022</v>
      </c>
      <c r="E4920" s="297">
        <v>51.3</v>
      </c>
    </row>
    <row r="4921" spans="1:5" ht="14.25">
      <c r="A4921">
        <v>10235</v>
      </c>
      <c r="B4921" t="s">
        <v>17511</v>
      </c>
      <c r="C4921" t="s">
        <v>2017</v>
      </c>
      <c r="D4921" t="s">
        <v>2018</v>
      </c>
      <c r="E4921" s="297">
        <v>356.59</v>
      </c>
    </row>
    <row r="4922" spans="1:5" ht="14.25">
      <c r="A4922">
        <v>10230</v>
      </c>
      <c r="B4922" t="s">
        <v>17512</v>
      </c>
      <c r="C4922" t="s">
        <v>2017</v>
      </c>
      <c r="D4922" t="s">
        <v>2018</v>
      </c>
      <c r="E4922" s="297">
        <v>627.57000000000005</v>
      </c>
    </row>
    <row r="4923" spans="1:5" ht="14.25">
      <c r="A4923">
        <v>10409</v>
      </c>
      <c r="B4923" t="s">
        <v>17513</v>
      </c>
      <c r="C4923" t="s">
        <v>2017</v>
      </c>
      <c r="D4923" t="s">
        <v>2018</v>
      </c>
      <c r="E4923" s="297">
        <v>186.44</v>
      </c>
    </row>
    <row r="4924" spans="1:5" ht="14.25">
      <c r="A4924">
        <v>10411</v>
      </c>
      <c r="B4924" t="s">
        <v>17514</v>
      </c>
      <c r="C4924" t="s">
        <v>2017</v>
      </c>
      <c r="D4924" t="s">
        <v>2018</v>
      </c>
      <c r="E4924" s="297">
        <v>166.83</v>
      </c>
    </row>
    <row r="4925" spans="1:5" ht="14.25">
      <c r="A4925">
        <v>10404</v>
      </c>
      <c r="B4925" t="s">
        <v>17515</v>
      </c>
      <c r="C4925" t="s">
        <v>2017</v>
      </c>
      <c r="D4925" t="s">
        <v>2018</v>
      </c>
      <c r="E4925" s="297">
        <v>67.66</v>
      </c>
    </row>
    <row r="4926" spans="1:5" ht="14.25">
      <c r="A4926">
        <v>10410</v>
      </c>
      <c r="B4926" t="s">
        <v>17516</v>
      </c>
      <c r="C4926" t="s">
        <v>2017</v>
      </c>
      <c r="D4926" t="s">
        <v>2018</v>
      </c>
      <c r="E4926" s="297">
        <v>111.44</v>
      </c>
    </row>
    <row r="4927" spans="1:5" ht="14.25">
      <c r="A4927">
        <v>10405</v>
      </c>
      <c r="B4927" t="s">
        <v>17517</v>
      </c>
      <c r="C4927" t="s">
        <v>2017</v>
      </c>
      <c r="D4927" t="s">
        <v>2018</v>
      </c>
      <c r="E4927" s="297">
        <v>373.54</v>
      </c>
    </row>
    <row r="4928" spans="1:5" ht="14.25">
      <c r="A4928">
        <v>10408</v>
      </c>
      <c r="B4928" t="s">
        <v>17518</v>
      </c>
      <c r="C4928" t="s">
        <v>2017</v>
      </c>
      <c r="D4928" t="s">
        <v>2018</v>
      </c>
      <c r="E4928" s="297">
        <v>261.20999999999998</v>
      </c>
    </row>
    <row r="4929" spans="1:5" ht="14.25">
      <c r="A4929">
        <v>10412</v>
      </c>
      <c r="B4929" t="s">
        <v>17519</v>
      </c>
      <c r="C4929" t="s">
        <v>2017</v>
      </c>
      <c r="D4929" t="s">
        <v>2018</v>
      </c>
      <c r="E4929" s="297">
        <v>81.99</v>
      </c>
    </row>
    <row r="4930" spans="1:5" ht="14.25">
      <c r="A4930">
        <v>10406</v>
      </c>
      <c r="B4930" t="s">
        <v>17520</v>
      </c>
      <c r="C4930" t="s">
        <v>2017</v>
      </c>
      <c r="D4930" t="s">
        <v>2018</v>
      </c>
      <c r="E4930" s="297">
        <v>515.94000000000005</v>
      </c>
    </row>
    <row r="4931" spans="1:5" ht="14.25">
      <c r="A4931">
        <v>10407</v>
      </c>
      <c r="B4931" t="s">
        <v>17521</v>
      </c>
      <c r="C4931" t="s">
        <v>2017</v>
      </c>
      <c r="D4931" t="s">
        <v>2018</v>
      </c>
      <c r="E4931" s="297">
        <v>800.22</v>
      </c>
    </row>
    <row r="4932" spans="1:5" ht="14.25">
      <c r="A4932">
        <v>10416</v>
      </c>
      <c r="B4932" t="s">
        <v>17522</v>
      </c>
      <c r="C4932" t="s">
        <v>2017</v>
      </c>
      <c r="D4932" t="s">
        <v>2018</v>
      </c>
      <c r="E4932" s="297">
        <v>99.26</v>
      </c>
    </row>
    <row r="4933" spans="1:5" ht="14.25">
      <c r="A4933">
        <v>10419</v>
      </c>
      <c r="B4933" t="s">
        <v>17523</v>
      </c>
      <c r="C4933" t="s">
        <v>2017</v>
      </c>
      <c r="D4933" t="s">
        <v>2018</v>
      </c>
      <c r="E4933" s="297">
        <v>86.15</v>
      </c>
    </row>
    <row r="4934" spans="1:5" ht="14.25">
      <c r="A4934">
        <v>21092</v>
      </c>
      <c r="B4934" t="s">
        <v>17524</v>
      </c>
      <c r="C4934" t="s">
        <v>2017</v>
      </c>
      <c r="D4934" t="s">
        <v>2018</v>
      </c>
      <c r="E4934" s="297">
        <v>49.25</v>
      </c>
    </row>
    <row r="4935" spans="1:5" ht="14.25">
      <c r="A4935">
        <v>10418</v>
      </c>
      <c r="B4935" t="s">
        <v>17525</v>
      </c>
      <c r="C4935" t="s">
        <v>2017</v>
      </c>
      <c r="D4935" t="s">
        <v>2018</v>
      </c>
      <c r="E4935" s="297">
        <v>57.43</v>
      </c>
    </row>
    <row r="4936" spans="1:5" ht="14.25">
      <c r="A4936">
        <v>12657</v>
      </c>
      <c r="B4936" t="s">
        <v>17526</v>
      </c>
      <c r="C4936" t="s">
        <v>2017</v>
      </c>
      <c r="D4936" t="s">
        <v>2018</v>
      </c>
      <c r="E4936" s="297">
        <v>231.75</v>
      </c>
    </row>
    <row r="4937" spans="1:5" ht="14.25">
      <c r="A4937">
        <v>10417</v>
      </c>
      <c r="B4937" t="s">
        <v>17527</v>
      </c>
      <c r="C4937" t="s">
        <v>2017</v>
      </c>
      <c r="D4937" t="s">
        <v>2018</v>
      </c>
      <c r="E4937" s="297">
        <v>144.62</v>
      </c>
    </row>
    <row r="4938" spans="1:5" ht="14.25">
      <c r="A4938">
        <v>10413</v>
      </c>
      <c r="B4938" t="s">
        <v>17528</v>
      </c>
      <c r="C4938" t="s">
        <v>2017</v>
      </c>
      <c r="D4938" t="s">
        <v>2018</v>
      </c>
      <c r="E4938" s="297">
        <v>52.56</v>
      </c>
    </row>
    <row r="4939" spans="1:5" ht="14.25">
      <c r="A4939">
        <v>10414</v>
      </c>
      <c r="B4939" t="s">
        <v>17529</v>
      </c>
      <c r="C4939" t="s">
        <v>2017</v>
      </c>
      <c r="D4939" t="s">
        <v>2018</v>
      </c>
      <c r="E4939" s="297">
        <v>316.47000000000003</v>
      </c>
    </row>
    <row r="4940" spans="1:5" ht="14.25">
      <c r="A4940">
        <v>10415</v>
      </c>
      <c r="B4940" t="s">
        <v>17530</v>
      </c>
      <c r="C4940" t="s">
        <v>2017</v>
      </c>
      <c r="D4940" t="s">
        <v>2018</v>
      </c>
      <c r="E4940" s="297">
        <v>549.25</v>
      </c>
    </row>
    <row r="4941" spans="1:5" ht="14.25">
      <c r="A4941">
        <v>38643</v>
      </c>
      <c r="B4941" t="s">
        <v>17531</v>
      </c>
      <c r="C4941" t="s">
        <v>2017</v>
      </c>
      <c r="D4941" t="s">
        <v>2018</v>
      </c>
      <c r="E4941" s="297">
        <v>43.62</v>
      </c>
    </row>
    <row r="4942" spans="1:5" ht="14.25">
      <c r="A4942">
        <v>6157</v>
      </c>
      <c r="B4942" t="s">
        <v>17532</v>
      </c>
      <c r="C4942" t="s">
        <v>2017</v>
      </c>
      <c r="D4942" t="s">
        <v>2018</v>
      </c>
      <c r="E4942" s="297">
        <v>59.59</v>
      </c>
    </row>
    <row r="4943" spans="1:5" ht="14.25">
      <c r="A4943">
        <v>6158</v>
      </c>
      <c r="B4943" t="s">
        <v>17533</v>
      </c>
      <c r="C4943" t="s">
        <v>2017</v>
      </c>
      <c r="D4943" t="s">
        <v>2018</v>
      </c>
      <c r="E4943" s="297">
        <v>7.6</v>
      </c>
    </row>
    <row r="4944" spans="1:5" ht="14.25">
      <c r="A4944">
        <v>6153</v>
      </c>
      <c r="B4944" t="s">
        <v>17534</v>
      </c>
      <c r="C4944" t="s">
        <v>2017</v>
      </c>
      <c r="D4944" t="s">
        <v>2018</v>
      </c>
      <c r="E4944" s="297">
        <v>5.23</v>
      </c>
    </row>
    <row r="4945" spans="1:5" ht="14.25">
      <c r="A4945">
        <v>6156</v>
      </c>
      <c r="B4945" t="s">
        <v>17535</v>
      </c>
      <c r="C4945" t="s">
        <v>2017</v>
      </c>
      <c r="D4945" t="s">
        <v>2018</v>
      </c>
      <c r="E4945" s="297">
        <v>6.52</v>
      </c>
    </row>
    <row r="4946" spans="1:5" ht="14.25">
      <c r="A4946">
        <v>6154</v>
      </c>
      <c r="B4946" t="s">
        <v>17536</v>
      </c>
      <c r="C4946" t="s">
        <v>2017</v>
      </c>
      <c r="D4946" t="s">
        <v>2018</v>
      </c>
      <c r="E4946" s="297">
        <v>9.3000000000000007</v>
      </c>
    </row>
    <row r="4947" spans="1:5" ht="14.25">
      <c r="A4947">
        <v>6155</v>
      </c>
      <c r="B4947" t="s">
        <v>17537</v>
      </c>
      <c r="C4947" t="s">
        <v>2017</v>
      </c>
      <c r="D4947" t="s">
        <v>2018</v>
      </c>
      <c r="E4947" s="297">
        <v>21.41</v>
      </c>
    </row>
    <row r="4948" spans="1:5" ht="14.25">
      <c r="A4948">
        <v>43595</v>
      </c>
      <c r="B4948" t="s">
        <v>17538</v>
      </c>
      <c r="C4948" t="s">
        <v>2017</v>
      </c>
      <c r="D4948" t="s">
        <v>2018</v>
      </c>
      <c r="E4948" s="297">
        <v>18.13</v>
      </c>
    </row>
    <row r="4949" spans="1:5" ht="14.25">
      <c r="A4949">
        <v>43596</v>
      </c>
      <c r="B4949" t="s">
        <v>17539</v>
      </c>
      <c r="C4949" t="s">
        <v>2017</v>
      </c>
      <c r="D4949" t="s">
        <v>2018</v>
      </c>
      <c r="E4949" s="297">
        <v>20.95</v>
      </c>
    </row>
    <row r="4950" spans="1:5" ht="14.25">
      <c r="A4950">
        <v>38108</v>
      </c>
      <c r="B4950" t="s">
        <v>17540</v>
      </c>
      <c r="C4950" t="s">
        <v>2017</v>
      </c>
      <c r="D4950" t="s">
        <v>2018</v>
      </c>
      <c r="E4950" s="297">
        <v>54.84</v>
      </c>
    </row>
    <row r="4951" spans="1:5" ht="14.25">
      <c r="A4951">
        <v>38087</v>
      </c>
      <c r="B4951" t="s">
        <v>17541</v>
      </c>
      <c r="C4951" t="s">
        <v>2017</v>
      </c>
      <c r="D4951" t="s">
        <v>2018</v>
      </c>
      <c r="E4951" s="297">
        <v>70.53</v>
      </c>
    </row>
    <row r="4952" spans="1:5" ht="14.25">
      <c r="A4952">
        <v>38109</v>
      </c>
      <c r="B4952" t="s">
        <v>17542</v>
      </c>
      <c r="C4952" t="s">
        <v>2017</v>
      </c>
      <c r="D4952" t="s">
        <v>2018</v>
      </c>
      <c r="E4952" s="297">
        <v>87.65</v>
      </c>
    </row>
    <row r="4953" spans="1:5" ht="14.25">
      <c r="A4953">
        <v>38088</v>
      </c>
      <c r="B4953" t="s">
        <v>17543</v>
      </c>
      <c r="C4953" t="s">
        <v>2017</v>
      </c>
      <c r="D4953" t="s">
        <v>2018</v>
      </c>
      <c r="E4953" s="297">
        <v>92.16</v>
      </c>
    </row>
    <row r="4954" spans="1:5" ht="14.25">
      <c r="A4954">
        <v>38110</v>
      </c>
      <c r="B4954" t="s">
        <v>17544</v>
      </c>
      <c r="C4954" t="s">
        <v>2017</v>
      </c>
      <c r="D4954" t="s">
        <v>2018</v>
      </c>
      <c r="E4954" s="297">
        <v>33.71</v>
      </c>
    </row>
    <row r="4955" spans="1:5" ht="14.25">
      <c r="A4955">
        <v>38089</v>
      </c>
      <c r="B4955" t="s">
        <v>17545</v>
      </c>
      <c r="C4955" t="s">
        <v>2017</v>
      </c>
      <c r="D4955" t="s">
        <v>2018</v>
      </c>
      <c r="E4955" s="297">
        <v>58.75</v>
      </c>
    </row>
    <row r="4956" spans="1:5" ht="14.25">
      <c r="A4956">
        <v>38111</v>
      </c>
      <c r="B4956" t="s">
        <v>17546</v>
      </c>
      <c r="C4956" t="s">
        <v>2017</v>
      </c>
      <c r="D4956" t="s">
        <v>2018</v>
      </c>
      <c r="E4956" s="297">
        <v>37.700000000000003</v>
      </c>
    </row>
    <row r="4957" spans="1:5" ht="14.25">
      <c r="A4957">
        <v>38090</v>
      </c>
      <c r="B4957" t="s">
        <v>17547</v>
      </c>
      <c r="C4957" t="s">
        <v>2017</v>
      </c>
      <c r="D4957" t="s">
        <v>2018</v>
      </c>
      <c r="E4957" s="297">
        <v>60.72</v>
      </c>
    </row>
    <row r="4958" spans="1:5" ht="14.25">
      <c r="A4958">
        <v>13726</v>
      </c>
      <c r="B4958" t="s">
        <v>17548</v>
      </c>
      <c r="C4958" t="s">
        <v>2017</v>
      </c>
      <c r="D4958" t="s">
        <v>2020</v>
      </c>
      <c r="E4958" s="371">
        <v>84756.03</v>
      </c>
    </row>
    <row r="4959" spans="1:5" ht="14.25">
      <c r="A4959">
        <v>38400</v>
      </c>
      <c r="B4959" t="s">
        <v>17549</v>
      </c>
      <c r="C4959" t="s">
        <v>2017</v>
      </c>
      <c r="D4959" t="s">
        <v>2018</v>
      </c>
      <c r="E4959" s="297">
        <v>19.75</v>
      </c>
    </row>
    <row r="4960" spans="1:5" ht="14.25">
      <c r="A4960">
        <v>12627</v>
      </c>
      <c r="B4960" t="s">
        <v>17550</v>
      </c>
      <c r="C4960" t="s">
        <v>2017</v>
      </c>
      <c r="D4960" t="s">
        <v>2018</v>
      </c>
      <c r="E4960" s="297">
        <v>2.06</v>
      </c>
    </row>
    <row r="4961" spans="1:5" ht="14.25">
      <c r="A4961">
        <v>39996</v>
      </c>
      <c r="B4961" t="s">
        <v>17551</v>
      </c>
      <c r="C4961" t="s">
        <v>2023</v>
      </c>
      <c r="D4961" t="s">
        <v>2018</v>
      </c>
      <c r="E4961" s="297">
        <v>3.61</v>
      </c>
    </row>
    <row r="4962" spans="1:5" ht="14.25">
      <c r="A4962">
        <v>10478</v>
      </c>
      <c r="B4962" t="s">
        <v>17552</v>
      </c>
      <c r="C4962" t="s">
        <v>2025</v>
      </c>
      <c r="D4962" t="s">
        <v>2022</v>
      </c>
      <c r="E4962" s="297">
        <v>37.799999999999997</v>
      </c>
    </row>
    <row r="4963" spans="1:5" ht="14.25">
      <c r="A4963">
        <v>10481</v>
      </c>
      <c r="B4963" t="s">
        <v>17553</v>
      </c>
      <c r="C4963" t="s">
        <v>2025</v>
      </c>
      <c r="D4963" t="s">
        <v>2018</v>
      </c>
      <c r="E4963" s="297">
        <v>33.61</v>
      </c>
    </row>
    <row r="4964" spans="1:5" ht="14.25">
      <c r="A4964">
        <v>10475</v>
      </c>
      <c r="B4964" t="s">
        <v>17554</v>
      </c>
      <c r="C4964" t="s">
        <v>2025</v>
      </c>
      <c r="D4964" t="s">
        <v>2018</v>
      </c>
      <c r="E4964" s="297">
        <v>32.53</v>
      </c>
    </row>
    <row r="4965" spans="1:5" ht="14.25">
      <c r="A4965">
        <v>4031</v>
      </c>
      <c r="B4965" t="s">
        <v>17555</v>
      </c>
      <c r="C4965" t="s">
        <v>2019</v>
      </c>
      <c r="D4965" t="s">
        <v>2018</v>
      </c>
      <c r="E4965" s="297">
        <v>41.37</v>
      </c>
    </row>
    <row r="4966" spans="1:5" ht="14.25">
      <c r="A4966">
        <v>4030</v>
      </c>
      <c r="B4966" t="s">
        <v>17556</v>
      </c>
      <c r="C4966" t="s">
        <v>2019</v>
      </c>
      <c r="D4966" t="s">
        <v>2018</v>
      </c>
      <c r="E4966" s="297">
        <v>8.8000000000000007</v>
      </c>
    </row>
    <row r="4967" spans="1:5" ht="14.25">
      <c r="A4967">
        <v>39399</v>
      </c>
      <c r="B4967" t="s">
        <v>17557</v>
      </c>
      <c r="C4967" t="s">
        <v>2017</v>
      </c>
      <c r="D4967" t="s">
        <v>2020</v>
      </c>
      <c r="E4967" s="371">
        <v>1486.74</v>
      </c>
    </row>
    <row r="4968" spans="1:5" ht="14.25">
      <c r="A4968">
        <v>39400</v>
      </c>
      <c r="B4968" t="s">
        <v>17558</v>
      </c>
      <c r="C4968" t="s">
        <v>2017</v>
      </c>
      <c r="D4968" t="s">
        <v>2020</v>
      </c>
      <c r="E4968" s="371">
        <v>1616.02</v>
      </c>
    </row>
    <row r="4969" spans="1:5" ht="14.25">
      <c r="A4969">
        <v>39401</v>
      </c>
      <c r="B4969" t="s">
        <v>17559</v>
      </c>
      <c r="C4969" t="s">
        <v>2017</v>
      </c>
      <c r="D4969" t="s">
        <v>2020</v>
      </c>
      <c r="E4969" s="371">
        <v>1812.78</v>
      </c>
    </row>
    <row r="4970" spans="1:5" ht="14.25">
      <c r="A4970">
        <v>11652</v>
      </c>
      <c r="B4970" t="s">
        <v>17560</v>
      </c>
      <c r="C4970" t="s">
        <v>2017</v>
      </c>
      <c r="D4970" t="s">
        <v>2020</v>
      </c>
      <c r="E4970" s="371">
        <v>3900</v>
      </c>
    </row>
    <row r="4971" spans="1:5" ht="14.25">
      <c r="A4971">
        <v>13896</v>
      </c>
      <c r="B4971" t="s">
        <v>17561</v>
      </c>
      <c r="C4971" t="s">
        <v>2017</v>
      </c>
      <c r="D4971" t="s">
        <v>2020</v>
      </c>
      <c r="E4971" s="371">
        <v>3498.64</v>
      </c>
    </row>
    <row r="4972" spans="1:5" ht="14.25">
      <c r="A4972">
        <v>13475</v>
      </c>
      <c r="B4972" t="s">
        <v>17562</v>
      </c>
      <c r="C4972" t="s">
        <v>2017</v>
      </c>
      <c r="D4972" t="s">
        <v>2020</v>
      </c>
      <c r="E4972" s="371">
        <v>4261.76</v>
      </c>
    </row>
    <row r="4973" spans="1:5" ht="14.25">
      <c r="A4973">
        <v>44491</v>
      </c>
      <c r="B4973" t="s">
        <v>17563</v>
      </c>
      <c r="C4973" t="s">
        <v>2017</v>
      </c>
      <c r="D4973" t="s">
        <v>2020</v>
      </c>
      <c r="E4973" s="371">
        <v>4711696.71</v>
      </c>
    </row>
    <row r="4974" spans="1:5" ht="14.25">
      <c r="A4974">
        <v>44470</v>
      </c>
      <c r="B4974" t="s">
        <v>17564</v>
      </c>
      <c r="C4974" t="s">
        <v>2017</v>
      </c>
      <c r="D4974" t="s">
        <v>2020</v>
      </c>
      <c r="E4974" s="371">
        <v>1983569.63</v>
      </c>
    </row>
    <row r="4975" spans="1:5" ht="14.25">
      <c r="A4975">
        <v>13476</v>
      </c>
      <c r="B4975" t="s">
        <v>17565</v>
      </c>
      <c r="C4975" t="s">
        <v>2017</v>
      </c>
      <c r="D4975" t="s">
        <v>2020</v>
      </c>
      <c r="E4975" s="371">
        <v>1997943.46</v>
      </c>
    </row>
    <row r="4976" spans="1:5" ht="14.25">
      <c r="A4976">
        <v>10488</v>
      </c>
      <c r="B4976" t="s">
        <v>17566</v>
      </c>
      <c r="C4976" t="s">
        <v>2017</v>
      </c>
      <c r="D4976" t="s">
        <v>2020</v>
      </c>
      <c r="E4976" s="371">
        <v>2420530</v>
      </c>
    </row>
    <row r="4977" spans="1:5" ht="14.25">
      <c r="A4977">
        <v>13606</v>
      </c>
      <c r="B4977" t="s">
        <v>17567</v>
      </c>
      <c r="C4977" t="s">
        <v>2017</v>
      </c>
      <c r="D4977" t="s">
        <v>2020</v>
      </c>
      <c r="E4977" s="371">
        <v>2144554.96</v>
      </c>
    </row>
    <row r="4978" spans="1:5" ht="14.25">
      <c r="A4978">
        <v>10489</v>
      </c>
      <c r="B4978" t="s">
        <v>17568</v>
      </c>
      <c r="C4978" t="s">
        <v>2021</v>
      </c>
      <c r="D4978" t="s">
        <v>2018</v>
      </c>
      <c r="E4978" s="297">
        <v>13.92</v>
      </c>
    </row>
    <row r="4979" spans="1:5" ht="14.25">
      <c r="A4979">
        <v>41073</v>
      </c>
      <c r="B4979" t="s">
        <v>17569</v>
      </c>
      <c r="C4979" t="s">
        <v>2027</v>
      </c>
      <c r="D4979" t="s">
        <v>2018</v>
      </c>
      <c r="E4979" s="371">
        <v>2446.42</v>
      </c>
    </row>
    <row r="4980" spans="1:5" ht="14.25">
      <c r="A4980">
        <v>34391</v>
      </c>
      <c r="B4980" t="s">
        <v>17570</v>
      </c>
      <c r="C4980" t="s">
        <v>2019</v>
      </c>
      <c r="D4980" t="s">
        <v>2018</v>
      </c>
      <c r="E4980" s="297">
        <v>723.53</v>
      </c>
    </row>
    <row r="4981" spans="1:5" ht="14.25">
      <c r="A4981">
        <v>10496</v>
      </c>
      <c r="B4981" t="s">
        <v>17571</v>
      </c>
      <c r="C4981" t="s">
        <v>2019</v>
      </c>
      <c r="D4981" t="s">
        <v>2018</v>
      </c>
      <c r="E4981" s="297">
        <v>629.70000000000005</v>
      </c>
    </row>
    <row r="4982" spans="1:5" ht="14.25">
      <c r="A4982">
        <v>10497</v>
      </c>
      <c r="B4982" t="s">
        <v>17572</v>
      </c>
      <c r="C4982" t="s">
        <v>2019</v>
      </c>
      <c r="D4982" t="s">
        <v>2018</v>
      </c>
      <c r="E4982" s="371">
        <v>1637.24</v>
      </c>
    </row>
    <row r="4983" spans="1:5" ht="14.25">
      <c r="A4983">
        <v>10504</v>
      </c>
      <c r="B4983" t="s">
        <v>17573</v>
      </c>
      <c r="C4983" t="s">
        <v>2019</v>
      </c>
      <c r="D4983" t="s">
        <v>2018</v>
      </c>
      <c r="E4983" s="371">
        <v>1914.31</v>
      </c>
    </row>
    <row r="4984" spans="1:5" ht="14.25">
      <c r="A4984">
        <v>34390</v>
      </c>
      <c r="B4984" t="s">
        <v>17574</v>
      </c>
      <c r="C4984" t="s">
        <v>2019</v>
      </c>
      <c r="D4984" t="s">
        <v>2018</v>
      </c>
      <c r="E4984" s="297">
        <v>564.21</v>
      </c>
    </row>
    <row r="4985" spans="1:5" ht="14.25">
      <c r="A4985">
        <v>34389</v>
      </c>
      <c r="B4985" t="s">
        <v>17575</v>
      </c>
      <c r="C4985" t="s">
        <v>2019</v>
      </c>
      <c r="D4985" t="s">
        <v>2018</v>
      </c>
      <c r="E4985" s="297">
        <v>176.31</v>
      </c>
    </row>
    <row r="4986" spans="1:5" ht="14.25">
      <c r="A4986">
        <v>34388</v>
      </c>
      <c r="B4986" t="s">
        <v>17576</v>
      </c>
      <c r="C4986" t="s">
        <v>2019</v>
      </c>
      <c r="D4986" t="s">
        <v>2018</v>
      </c>
      <c r="E4986" s="297">
        <v>250.59</v>
      </c>
    </row>
    <row r="4987" spans="1:5" ht="14.25">
      <c r="A4987">
        <v>34387</v>
      </c>
      <c r="B4987" t="s">
        <v>17577</v>
      </c>
      <c r="C4987" t="s">
        <v>2019</v>
      </c>
      <c r="D4987" t="s">
        <v>2018</v>
      </c>
      <c r="E4987" s="297">
        <v>406.79</v>
      </c>
    </row>
    <row r="4988" spans="1:5" ht="14.25">
      <c r="A4988">
        <v>11188</v>
      </c>
      <c r="B4988" t="s">
        <v>17578</v>
      </c>
      <c r="C4988" t="s">
        <v>2019</v>
      </c>
      <c r="D4988" t="s">
        <v>2018</v>
      </c>
      <c r="E4988" s="297">
        <v>201.5</v>
      </c>
    </row>
    <row r="4989" spans="1:5" ht="14.25">
      <c r="A4989">
        <v>11189</v>
      </c>
      <c r="B4989" t="s">
        <v>17579</v>
      </c>
      <c r="C4989" t="s">
        <v>2019</v>
      </c>
      <c r="D4989" t="s">
        <v>2018</v>
      </c>
      <c r="E4989" s="297">
        <v>302.26</v>
      </c>
    </row>
    <row r="4990" spans="1:5" ht="14.25">
      <c r="A4990">
        <v>21107</v>
      </c>
      <c r="B4990" t="s">
        <v>17580</v>
      </c>
      <c r="C4990" t="s">
        <v>2019</v>
      </c>
      <c r="D4990" t="s">
        <v>2018</v>
      </c>
      <c r="E4990" s="297">
        <v>217.52</v>
      </c>
    </row>
    <row r="4991" spans="1:5" ht="14.25">
      <c r="A4991">
        <v>34386</v>
      </c>
      <c r="B4991" t="s">
        <v>17581</v>
      </c>
      <c r="C4991" t="s">
        <v>2019</v>
      </c>
      <c r="D4991" t="s">
        <v>2018</v>
      </c>
      <c r="E4991" s="297">
        <v>377.82</v>
      </c>
    </row>
    <row r="4992" spans="1:5" ht="14.25">
      <c r="A4992">
        <v>10490</v>
      </c>
      <c r="B4992" t="s">
        <v>17582</v>
      </c>
      <c r="C4992" t="s">
        <v>2019</v>
      </c>
      <c r="D4992" t="s">
        <v>2018</v>
      </c>
      <c r="E4992" s="297">
        <v>132.22999999999999</v>
      </c>
    </row>
    <row r="4993" spans="1:5" ht="14.25">
      <c r="A4993">
        <v>10492</v>
      </c>
      <c r="B4993" t="s">
        <v>17583</v>
      </c>
      <c r="C4993" t="s">
        <v>2019</v>
      </c>
      <c r="D4993" t="s">
        <v>2022</v>
      </c>
      <c r="E4993" s="297">
        <v>151.13</v>
      </c>
    </row>
    <row r="4994" spans="1:5" ht="14.25">
      <c r="A4994">
        <v>10493</v>
      </c>
      <c r="B4994" t="s">
        <v>17584</v>
      </c>
      <c r="C4994" t="s">
        <v>2019</v>
      </c>
      <c r="D4994" t="s">
        <v>2018</v>
      </c>
      <c r="E4994" s="297">
        <v>176.31</v>
      </c>
    </row>
    <row r="4995" spans="1:5" ht="14.25">
      <c r="A4995">
        <v>10491</v>
      </c>
      <c r="B4995" t="s">
        <v>17585</v>
      </c>
      <c r="C4995" t="s">
        <v>2019</v>
      </c>
      <c r="D4995" t="s">
        <v>2018</v>
      </c>
      <c r="E4995" s="297">
        <v>214.1</v>
      </c>
    </row>
    <row r="4996" spans="1:5" ht="14.25">
      <c r="A4996">
        <v>34385</v>
      </c>
      <c r="B4996" t="s">
        <v>17586</v>
      </c>
      <c r="C4996" t="s">
        <v>2019</v>
      </c>
      <c r="D4996" t="s">
        <v>2018</v>
      </c>
      <c r="E4996" s="297">
        <v>312.33</v>
      </c>
    </row>
    <row r="4997" spans="1:5" ht="14.25">
      <c r="A4997">
        <v>10499</v>
      </c>
      <c r="B4997" t="s">
        <v>17587</v>
      </c>
      <c r="C4997" t="s">
        <v>2019</v>
      </c>
      <c r="D4997" t="s">
        <v>2018</v>
      </c>
      <c r="E4997" s="297">
        <v>125.94</v>
      </c>
    </row>
    <row r="4998" spans="1:5" ht="14.25">
      <c r="A4998">
        <v>34384</v>
      </c>
      <c r="B4998" t="s">
        <v>17588</v>
      </c>
      <c r="C4998" t="s">
        <v>2019</v>
      </c>
      <c r="D4998" t="s">
        <v>2018</v>
      </c>
      <c r="E4998" s="297">
        <v>377.82</v>
      </c>
    </row>
    <row r="4999" spans="1:5" ht="14.25">
      <c r="A4999">
        <v>11185</v>
      </c>
      <c r="B4999" t="s">
        <v>17589</v>
      </c>
      <c r="C4999" t="s">
        <v>2019</v>
      </c>
      <c r="D4999" t="s">
        <v>2018</v>
      </c>
      <c r="E4999" s="297">
        <v>390.41</v>
      </c>
    </row>
    <row r="5000" spans="1:5" ht="14.25">
      <c r="A5000">
        <v>10507</v>
      </c>
      <c r="B5000" t="s">
        <v>17590</v>
      </c>
      <c r="C5000" t="s">
        <v>2019</v>
      </c>
      <c r="D5000" t="s">
        <v>2018</v>
      </c>
      <c r="E5000" s="297">
        <v>425.75</v>
      </c>
    </row>
    <row r="5001" spans="1:5" ht="14.25">
      <c r="A5001">
        <v>10505</v>
      </c>
      <c r="B5001" t="s">
        <v>17591</v>
      </c>
      <c r="C5001" t="s">
        <v>2019</v>
      </c>
      <c r="D5001" t="s">
        <v>2018</v>
      </c>
      <c r="E5001" s="297">
        <v>251.22</v>
      </c>
    </row>
    <row r="5002" spans="1:5" ht="14.25">
      <c r="A5002">
        <v>10506</v>
      </c>
      <c r="B5002" t="s">
        <v>17592</v>
      </c>
      <c r="C5002" t="s">
        <v>2019</v>
      </c>
      <c r="D5002" t="s">
        <v>2018</v>
      </c>
      <c r="E5002" s="297">
        <v>327.95</v>
      </c>
    </row>
    <row r="5003" spans="1:5" ht="14.25">
      <c r="A5003">
        <v>5031</v>
      </c>
      <c r="B5003" t="s">
        <v>17593</v>
      </c>
      <c r="C5003" t="s">
        <v>2019</v>
      </c>
      <c r="D5003" t="s">
        <v>2022</v>
      </c>
      <c r="E5003" s="297">
        <v>460.5</v>
      </c>
    </row>
    <row r="5004" spans="1:5" ht="14.25">
      <c r="A5004">
        <v>10502</v>
      </c>
      <c r="B5004" t="s">
        <v>17594</v>
      </c>
      <c r="C5004" t="s">
        <v>2019</v>
      </c>
      <c r="D5004" t="s">
        <v>2018</v>
      </c>
      <c r="E5004" s="297">
        <v>536.59</v>
      </c>
    </row>
    <row r="5005" spans="1:5" ht="14.25">
      <c r="A5005">
        <v>10501</v>
      </c>
      <c r="B5005" t="s">
        <v>17595</v>
      </c>
      <c r="C5005" t="s">
        <v>2019</v>
      </c>
      <c r="D5005" t="s">
        <v>2018</v>
      </c>
      <c r="E5005" s="297">
        <v>303.14999999999998</v>
      </c>
    </row>
    <row r="5006" spans="1:5" ht="14.25">
      <c r="A5006">
        <v>10503</v>
      </c>
      <c r="B5006" t="s">
        <v>17596</v>
      </c>
      <c r="C5006" t="s">
        <v>2019</v>
      </c>
      <c r="D5006" t="s">
        <v>2018</v>
      </c>
      <c r="E5006" s="297">
        <v>409.56</v>
      </c>
    </row>
    <row r="5007" spans="1:5" ht="14.25">
      <c r="A5007">
        <v>4500</v>
      </c>
      <c r="B5007" t="s">
        <v>17597</v>
      </c>
      <c r="C5007" t="s">
        <v>2023</v>
      </c>
      <c r="D5007" t="s">
        <v>2018</v>
      </c>
      <c r="E5007" s="297">
        <v>15.5</v>
      </c>
    </row>
    <row r="5008" spans="1:5" ht="14.25">
      <c r="A5008">
        <v>4448</v>
      </c>
      <c r="B5008" t="s">
        <v>17598</v>
      </c>
      <c r="C5008" t="s">
        <v>2023</v>
      </c>
      <c r="D5008" t="s">
        <v>2018</v>
      </c>
      <c r="E5008" s="297">
        <v>21.29</v>
      </c>
    </row>
    <row r="5009" spans="1:5" ht="14.25">
      <c r="A5009">
        <v>20213</v>
      </c>
      <c r="B5009" t="s">
        <v>17599</v>
      </c>
      <c r="C5009" t="s">
        <v>2023</v>
      </c>
      <c r="D5009" t="s">
        <v>2018</v>
      </c>
      <c r="E5009" s="297">
        <v>26.24</v>
      </c>
    </row>
    <row r="5010" spans="1:5" ht="14.25">
      <c r="A5010">
        <v>20211</v>
      </c>
      <c r="B5010" t="s">
        <v>17600</v>
      </c>
      <c r="C5010" t="s">
        <v>2023</v>
      </c>
      <c r="D5010" t="s">
        <v>2018</v>
      </c>
      <c r="E5010" s="297">
        <v>34.75</v>
      </c>
    </row>
    <row r="5011" spans="1:5" ht="14.25">
      <c r="A5011">
        <v>40270</v>
      </c>
      <c r="B5011" t="s">
        <v>17601</v>
      </c>
      <c r="C5011" t="s">
        <v>2023</v>
      </c>
      <c r="D5011" t="s">
        <v>2020</v>
      </c>
      <c r="E5011" s="297">
        <v>125.53</v>
      </c>
    </row>
    <row r="5012" spans="1:5" ht="14.25">
      <c r="A5012">
        <v>4425</v>
      </c>
      <c r="B5012" t="s">
        <v>17602</v>
      </c>
      <c r="C5012" t="s">
        <v>2023</v>
      </c>
      <c r="D5012" t="s">
        <v>2018</v>
      </c>
      <c r="E5012" s="297">
        <v>28.72</v>
      </c>
    </row>
    <row r="5013" spans="1:5" ht="14.25">
      <c r="A5013">
        <v>4472</v>
      </c>
      <c r="B5013" t="s">
        <v>17603</v>
      </c>
      <c r="C5013" t="s">
        <v>2023</v>
      </c>
      <c r="D5013" t="s">
        <v>2018</v>
      </c>
      <c r="E5013" s="297">
        <v>35.880000000000003</v>
      </c>
    </row>
    <row r="5014" spans="1:5" ht="14.25">
      <c r="A5014">
        <v>35272</v>
      </c>
      <c r="B5014" t="s">
        <v>17604</v>
      </c>
      <c r="C5014" t="s">
        <v>2023</v>
      </c>
      <c r="D5014" t="s">
        <v>2018</v>
      </c>
      <c r="E5014" s="297">
        <v>51.87</v>
      </c>
    </row>
    <row r="5015" spans="1:5" ht="14.25">
      <c r="A5015">
        <v>4481</v>
      </c>
      <c r="B5015" t="s">
        <v>17605</v>
      </c>
      <c r="C5015" t="s">
        <v>2023</v>
      </c>
      <c r="D5015" t="s">
        <v>2018</v>
      </c>
      <c r="E5015" s="297">
        <v>55.52</v>
      </c>
    </row>
    <row r="5016" spans="1:5" ht="14.25">
      <c r="A5016">
        <v>34345</v>
      </c>
      <c r="B5016" t="s">
        <v>17606</v>
      </c>
      <c r="C5016" t="s">
        <v>2021</v>
      </c>
      <c r="D5016" t="s">
        <v>2018</v>
      </c>
      <c r="E5016" s="297">
        <v>11.5</v>
      </c>
    </row>
    <row r="5017" spans="1:5" ht="14.25">
      <c r="A5017">
        <v>41096</v>
      </c>
      <c r="B5017" t="s">
        <v>17607</v>
      </c>
      <c r="C5017" t="s">
        <v>2027</v>
      </c>
      <c r="D5017" t="s">
        <v>2018</v>
      </c>
      <c r="E5017" s="371">
        <v>2017.48</v>
      </c>
    </row>
    <row r="5018" spans="1:5" ht="14.25">
      <c r="A5018">
        <v>41776</v>
      </c>
      <c r="B5018" t="s">
        <v>17608</v>
      </c>
      <c r="C5018" t="s">
        <v>2021</v>
      </c>
      <c r="D5018" t="s">
        <v>2018</v>
      </c>
      <c r="E5018" s="297">
        <v>15.75</v>
      </c>
    </row>
    <row r="5019" spans="1:5" ht="14.25">
      <c r="A5019"/>
      <c r="B5019"/>
      <c r="C5019"/>
      <c r="D5019"/>
      <c r="E5019" s="297"/>
    </row>
    <row r="5020" spans="1:5" ht="14.25">
      <c r="A5020"/>
      <c r="B5020"/>
      <c r="C5020"/>
      <c r="D5020"/>
      <c r="E5020" s="297"/>
    </row>
    <row r="5021" spans="1:5" ht="14.25">
      <c r="A5021"/>
      <c r="B5021"/>
      <c r="C5021"/>
      <c r="D5021"/>
      <c r="E5021" s="297"/>
    </row>
    <row r="5022" spans="1:5" ht="14.25">
      <c r="A5022"/>
      <c r="B5022"/>
      <c r="C5022"/>
      <c r="D5022"/>
      <c r="E5022" s="297"/>
    </row>
    <row r="5023" spans="1:5" ht="14.25">
      <c r="A5023"/>
      <c r="B5023"/>
      <c r="C5023"/>
      <c r="D5023"/>
      <c r="E5023" s="297"/>
    </row>
    <row r="5024" spans="1:5" ht="14.25">
      <c r="A5024"/>
      <c r="B5024"/>
      <c r="C5024"/>
      <c r="D5024"/>
      <c r="E5024" s="297"/>
    </row>
    <row r="5025" spans="1:5" ht="14.25">
      <c r="A5025"/>
      <c r="B5025"/>
      <c r="C5025"/>
      <c r="D5025"/>
      <c r="E5025" s="297"/>
    </row>
    <row r="5026" spans="1:5" ht="14.25">
      <c r="A5026"/>
      <c r="B5026"/>
      <c r="C5026"/>
      <c r="D5026"/>
      <c r="E5026" s="297"/>
    </row>
    <row r="5027" spans="1:5" ht="14.25">
      <c r="A5027"/>
      <c r="B5027"/>
      <c r="C5027"/>
      <c r="D5027"/>
      <c r="E5027" s="297"/>
    </row>
    <row r="5028" spans="1:5" ht="14.25">
      <c r="A5028"/>
      <c r="B5028"/>
      <c r="C5028"/>
      <c r="D5028"/>
      <c r="E5028" s="297"/>
    </row>
    <row r="5029" spans="1:5" ht="14.25">
      <c r="A5029"/>
      <c r="B5029"/>
      <c r="C5029"/>
      <c r="D5029"/>
      <c r="E5029" s="297"/>
    </row>
    <row r="5030" spans="1:5" ht="14.25">
      <c r="A5030"/>
      <c r="B5030"/>
      <c r="C5030"/>
      <c r="D5030"/>
      <c r="E5030" s="297"/>
    </row>
    <row r="5031" spans="1:5" ht="14.25">
      <c r="A5031"/>
      <c r="B5031"/>
      <c r="C5031"/>
      <c r="D5031"/>
      <c r="E5031" s="297"/>
    </row>
    <row r="5032" spans="1:5" ht="14.25">
      <c r="A5032"/>
      <c r="B5032"/>
      <c r="C5032"/>
      <c r="D5032"/>
      <c r="E5032" s="297"/>
    </row>
    <row r="5033" spans="1:5" ht="14.25">
      <c r="A5033"/>
      <c r="B5033"/>
      <c r="C5033"/>
      <c r="D5033"/>
      <c r="E5033" s="297"/>
    </row>
    <row r="5034" spans="1:5" ht="14.25">
      <c r="A5034"/>
      <c r="B5034"/>
      <c r="C5034"/>
      <c r="D5034"/>
      <c r="E5034" s="297"/>
    </row>
    <row r="5035" spans="1:5" ht="14.25">
      <c r="A5035"/>
      <c r="B5035"/>
      <c r="C5035"/>
      <c r="D5035"/>
      <c r="E5035" s="297"/>
    </row>
    <row r="5036" spans="1:5" ht="14.25">
      <c r="A5036"/>
      <c r="B5036"/>
      <c r="C5036"/>
      <c r="D5036"/>
      <c r="E5036" s="297"/>
    </row>
    <row r="5037" spans="1:5" ht="14.25">
      <c r="A5037"/>
      <c r="B5037"/>
      <c r="C5037"/>
      <c r="D5037"/>
      <c r="E5037" s="297"/>
    </row>
    <row r="5038" spans="1:5" ht="14.25">
      <c r="A5038"/>
      <c r="B5038"/>
      <c r="C5038"/>
      <c r="D5038"/>
      <c r="E5038" s="297"/>
    </row>
    <row r="5039" spans="1:5" ht="14.25">
      <c r="A5039"/>
      <c r="B5039"/>
      <c r="C5039"/>
      <c r="D5039"/>
      <c r="E5039" s="297"/>
    </row>
    <row r="5040" spans="1:5" ht="14.25">
      <c r="A5040"/>
      <c r="B5040"/>
      <c r="C5040"/>
      <c r="D5040"/>
      <c r="E5040" s="297"/>
    </row>
    <row r="5041" spans="1:5" ht="14.25">
      <c r="A5041"/>
      <c r="B5041"/>
      <c r="C5041"/>
      <c r="D5041"/>
      <c r="E5041" s="297"/>
    </row>
    <row r="5042" spans="1:5" ht="14.25">
      <c r="A5042"/>
      <c r="B5042"/>
      <c r="C5042"/>
      <c r="D5042"/>
      <c r="E5042" s="297"/>
    </row>
    <row r="5043" spans="1:5" ht="14.25">
      <c r="A5043"/>
      <c r="B5043"/>
      <c r="C5043"/>
      <c r="D5043"/>
      <c r="E5043" s="297"/>
    </row>
    <row r="5044" spans="1:5" ht="14.25">
      <c r="A5044"/>
      <c r="B5044"/>
      <c r="C5044"/>
      <c r="D5044"/>
      <c r="E5044" s="297"/>
    </row>
    <row r="5045" spans="1:5" ht="14.25">
      <c r="A5045"/>
      <c r="B5045"/>
      <c r="C5045"/>
      <c r="D5045"/>
      <c r="E5045" s="297"/>
    </row>
    <row r="5046" spans="1:5" ht="14.25">
      <c r="A5046"/>
      <c r="B5046"/>
      <c r="C5046"/>
      <c r="D5046"/>
      <c r="E5046" s="297"/>
    </row>
    <row r="5047" spans="1:5" ht="14.25">
      <c r="A5047"/>
      <c r="B5047"/>
      <c r="C5047"/>
      <c r="D5047"/>
      <c r="E5047" s="297"/>
    </row>
    <row r="5048" spans="1:5" ht="14.25">
      <c r="A5048"/>
      <c r="B5048"/>
      <c r="C5048"/>
      <c r="D5048"/>
      <c r="E5048" s="297"/>
    </row>
    <row r="5049" spans="1:5" ht="14.25">
      <c r="A5049"/>
      <c r="B5049"/>
      <c r="C5049"/>
      <c r="D5049"/>
      <c r="E5049" s="297"/>
    </row>
    <row r="5050" spans="1:5" ht="14.25">
      <c r="A5050"/>
      <c r="B5050"/>
      <c r="C5050"/>
      <c r="D5050"/>
      <c r="E5050" s="297"/>
    </row>
    <row r="5051" spans="1:5" ht="14.25">
      <c r="A5051"/>
      <c r="B5051"/>
      <c r="C5051"/>
      <c r="D5051"/>
      <c r="E5051" s="297"/>
    </row>
    <row r="5052" spans="1:5" ht="14.25">
      <c r="A5052"/>
      <c r="B5052"/>
      <c r="C5052"/>
      <c r="D5052"/>
      <c r="E5052" s="297"/>
    </row>
    <row r="5053" spans="1:5" ht="14.25">
      <c r="A5053"/>
      <c r="B5053"/>
      <c r="C5053"/>
      <c r="D5053"/>
      <c r="E5053" s="297"/>
    </row>
    <row r="5054" spans="1:5" ht="14.25">
      <c r="A5054"/>
      <c r="B5054"/>
      <c r="C5054"/>
      <c r="D5054"/>
      <c r="E5054" s="297"/>
    </row>
    <row r="5055" spans="1:5" ht="14.25">
      <c r="A5055"/>
      <c r="B5055"/>
      <c r="C5055"/>
      <c r="D5055"/>
      <c r="E5055" s="297"/>
    </row>
    <row r="5056" spans="1:5" ht="14.25">
      <c r="A5056"/>
      <c r="B5056"/>
      <c r="C5056"/>
      <c r="D5056"/>
      <c r="E5056" s="297"/>
    </row>
    <row r="5057" spans="1:5" ht="14.25">
      <c r="A5057"/>
      <c r="B5057"/>
      <c r="C5057"/>
      <c r="D5057"/>
      <c r="E5057" s="297"/>
    </row>
    <row r="5058" spans="1:5" ht="14.25">
      <c r="A5058"/>
      <c r="B5058"/>
      <c r="C5058"/>
      <c r="D5058"/>
      <c r="E5058" s="297"/>
    </row>
    <row r="5059" spans="1:5" ht="14.25">
      <c r="A5059"/>
      <c r="B5059"/>
      <c r="C5059"/>
      <c r="D5059"/>
      <c r="E5059" s="297"/>
    </row>
    <row r="5060" spans="1:5" ht="14.25">
      <c r="A5060"/>
      <c r="B5060"/>
      <c r="C5060"/>
      <c r="D5060"/>
      <c r="E5060" s="297"/>
    </row>
    <row r="5061" spans="1:5" ht="14.25">
      <c r="A5061"/>
      <c r="B5061"/>
      <c r="C5061"/>
      <c r="D5061"/>
      <c r="E5061" s="297"/>
    </row>
    <row r="5062" spans="1:5" ht="14.25">
      <c r="A5062"/>
      <c r="B5062"/>
      <c r="C5062"/>
      <c r="D5062"/>
      <c r="E5062" s="297"/>
    </row>
    <row r="5063" spans="1:5" ht="14.25">
      <c r="A5063"/>
      <c r="B5063"/>
      <c r="C5063"/>
      <c r="D5063"/>
      <c r="E5063" s="297"/>
    </row>
    <row r="5064" spans="1:5" ht="14.25">
      <c r="A5064"/>
      <c r="B5064"/>
      <c r="C5064"/>
      <c r="D5064"/>
      <c r="E5064" s="297"/>
    </row>
    <row r="5065" spans="1:5" ht="14.25">
      <c r="A5065"/>
      <c r="B5065"/>
      <c r="C5065"/>
      <c r="D5065"/>
      <c r="E5065" s="297"/>
    </row>
    <row r="5066" spans="1:5" ht="14.25">
      <c r="A5066"/>
      <c r="B5066"/>
      <c r="C5066"/>
      <c r="D5066"/>
      <c r="E5066" s="297"/>
    </row>
    <row r="5067" spans="1:5" ht="14.25">
      <c r="A5067"/>
      <c r="B5067"/>
      <c r="C5067"/>
      <c r="D5067"/>
      <c r="E5067" s="297"/>
    </row>
    <row r="5068" spans="1:5" ht="14.25">
      <c r="A5068"/>
      <c r="B5068"/>
      <c r="C5068"/>
      <c r="D5068"/>
      <c r="E5068" s="297"/>
    </row>
    <row r="5069" spans="1:5" ht="14.25">
      <c r="A5069"/>
      <c r="B5069"/>
      <c r="C5069"/>
      <c r="D5069"/>
      <c r="E5069" s="297"/>
    </row>
    <row r="5070" spans="1:5" ht="14.25">
      <c r="A5070"/>
      <c r="B5070"/>
      <c r="C5070"/>
      <c r="D5070"/>
      <c r="E5070" s="297"/>
    </row>
    <row r="5071" spans="1:5" ht="14.25">
      <c r="A5071"/>
      <c r="B5071"/>
      <c r="C5071"/>
      <c r="D5071"/>
      <c r="E5071" s="297"/>
    </row>
    <row r="5072" spans="1:5" ht="14.25">
      <c r="A5072"/>
      <c r="B5072"/>
      <c r="C5072"/>
      <c r="D5072"/>
      <c r="E5072" s="297"/>
    </row>
    <row r="5073" spans="1:5" ht="14.25">
      <c r="A5073"/>
      <c r="B5073"/>
      <c r="C5073"/>
      <c r="D5073"/>
      <c r="E5073" s="297"/>
    </row>
    <row r="5074" spans="1:5" ht="14.25">
      <c r="A5074"/>
      <c r="B5074"/>
      <c r="C5074"/>
      <c r="D5074"/>
      <c r="E5074" s="297"/>
    </row>
    <row r="5075" spans="1:5" ht="14.25">
      <c r="A5075"/>
      <c r="B5075"/>
      <c r="C5075"/>
      <c r="D5075"/>
      <c r="E5075" s="297"/>
    </row>
    <row r="5076" spans="1:5" ht="14.25">
      <c r="A5076"/>
      <c r="B5076"/>
      <c r="C5076"/>
      <c r="D5076"/>
      <c r="E5076" s="297"/>
    </row>
    <row r="5077" spans="1:5" ht="14.25">
      <c r="A5077"/>
      <c r="B5077"/>
      <c r="C5077"/>
      <c r="D5077"/>
      <c r="E5077" s="297"/>
    </row>
    <row r="5078" spans="1:5" ht="14.25">
      <c r="A5078"/>
      <c r="B5078"/>
      <c r="C5078"/>
      <c r="D5078"/>
      <c r="E5078" s="297"/>
    </row>
    <row r="5079" spans="1:5" ht="14.25">
      <c r="A5079"/>
      <c r="B5079"/>
      <c r="C5079"/>
      <c r="D5079"/>
      <c r="E5079" s="297"/>
    </row>
    <row r="5080" spans="1:5" ht="14.25">
      <c r="A5080"/>
      <c r="B5080"/>
      <c r="C5080"/>
      <c r="D5080"/>
      <c r="E5080" s="297"/>
    </row>
    <row r="5081" spans="1:5" ht="14.25">
      <c r="A5081"/>
      <c r="B5081"/>
      <c r="C5081"/>
      <c r="D5081"/>
      <c r="E5081" s="297"/>
    </row>
    <row r="5082" spans="1:5" ht="14.25">
      <c r="A5082"/>
      <c r="B5082"/>
      <c r="C5082"/>
      <c r="D5082"/>
      <c r="E5082" s="297"/>
    </row>
    <row r="5083" spans="1:5" ht="14.25">
      <c r="A5083"/>
      <c r="B5083"/>
      <c r="C5083"/>
      <c r="D5083"/>
      <c r="E5083" s="297"/>
    </row>
    <row r="5084" spans="1:5" ht="14.25">
      <c r="A5084"/>
      <c r="B5084"/>
      <c r="C5084"/>
      <c r="D5084"/>
      <c r="E5084" s="297"/>
    </row>
    <row r="5085" spans="1:5" ht="14.25">
      <c r="A5085"/>
      <c r="B5085"/>
      <c r="C5085"/>
      <c r="D5085"/>
      <c r="E5085" s="297"/>
    </row>
    <row r="5086" spans="1:5" ht="14.25">
      <c r="A5086"/>
      <c r="B5086"/>
      <c r="C5086"/>
      <c r="D5086"/>
      <c r="E5086" s="297"/>
    </row>
    <row r="5087" spans="1:5" ht="14.25">
      <c r="A5087"/>
      <c r="B5087"/>
      <c r="C5087"/>
      <c r="D5087"/>
      <c r="E5087" s="297"/>
    </row>
    <row r="5088" spans="1:5" ht="14.25">
      <c r="A5088"/>
      <c r="B5088"/>
      <c r="C5088"/>
      <c r="D5088"/>
      <c r="E5088" s="297"/>
    </row>
    <row r="5089" spans="1:5" ht="14.25">
      <c r="A5089"/>
      <c r="B5089"/>
      <c r="C5089"/>
      <c r="D5089"/>
      <c r="E5089" s="297"/>
    </row>
    <row r="5090" spans="1:5" ht="14.25">
      <c r="A5090"/>
      <c r="B5090"/>
      <c r="C5090"/>
      <c r="D5090"/>
      <c r="E5090" s="297"/>
    </row>
    <row r="5091" spans="1:5" ht="14.25">
      <c r="A5091"/>
      <c r="B5091"/>
      <c r="C5091"/>
      <c r="D5091"/>
      <c r="E5091" s="297"/>
    </row>
    <row r="5092" spans="1:5" ht="14.25">
      <c r="A5092"/>
      <c r="B5092"/>
      <c r="C5092"/>
      <c r="D5092"/>
      <c r="E5092" s="297"/>
    </row>
    <row r="5093" spans="1:5" ht="14.25">
      <c r="A5093"/>
      <c r="B5093"/>
      <c r="C5093"/>
      <c r="D5093"/>
      <c r="E5093" s="297"/>
    </row>
    <row r="5094" spans="1:5" ht="14.25">
      <c r="A5094"/>
      <c r="B5094"/>
      <c r="C5094"/>
      <c r="D5094"/>
      <c r="E5094" s="297"/>
    </row>
    <row r="5095" spans="1:5" ht="14.25">
      <c r="A5095"/>
      <c r="B5095"/>
      <c r="C5095"/>
      <c r="D5095"/>
      <c r="E5095" s="297"/>
    </row>
    <row r="5096" spans="1:5" ht="14.25">
      <c r="A5096"/>
      <c r="B5096"/>
      <c r="C5096"/>
      <c r="D5096"/>
      <c r="E5096" s="297"/>
    </row>
    <row r="5097" spans="1:5" ht="14.25">
      <c r="A5097"/>
      <c r="B5097"/>
      <c r="C5097"/>
      <c r="D5097"/>
      <c r="E5097" s="297"/>
    </row>
    <row r="5098" spans="1:5" ht="14.25">
      <c r="A5098"/>
      <c r="B5098"/>
      <c r="C5098"/>
      <c r="D5098"/>
      <c r="E5098" s="297"/>
    </row>
    <row r="5099" spans="1:5" ht="14.25">
      <c r="A5099"/>
      <c r="B5099"/>
      <c r="C5099"/>
      <c r="D5099"/>
      <c r="E5099" s="297"/>
    </row>
    <row r="5100" spans="1:5" ht="14.25">
      <c r="A5100"/>
      <c r="B5100"/>
      <c r="C5100"/>
      <c r="D5100"/>
      <c r="E5100" s="297"/>
    </row>
    <row r="5101" spans="1:5" ht="14.25">
      <c r="A5101"/>
      <c r="B5101"/>
      <c r="C5101"/>
      <c r="D5101"/>
      <c r="E5101" s="297"/>
    </row>
    <row r="5102" spans="1:5" ht="14.25">
      <c r="A5102"/>
      <c r="B5102"/>
      <c r="C5102"/>
      <c r="D5102"/>
      <c r="E5102" s="297"/>
    </row>
    <row r="5103" spans="1:5" ht="14.25">
      <c r="A5103"/>
      <c r="B5103"/>
      <c r="C5103"/>
      <c r="D5103"/>
      <c r="E5103" s="297"/>
    </row>
    <row r="5104" spans="1:5" ht="14.25">
      <c r="A5104"/>
      <c r="B5104"/>
      <c r="C5104"/>
      <c r="D5104"/>
      <c r="E5104" s="297"/>
    </row>
    <row r="5105" spans="1:5" ht="14.25">
      <c r="A5105"/>
      <c r="B5105"/>
      <c r="C5105"/>
      <c r="D5105"/>
      <c r="E5105" s="297"/>
    </row>
    <row r="5106" spans="1:5" ht="14.25">
      <c r="A5106"/>
      <c r="B5106"/>
      <c r="C5106"/>
      <c r="D5106"/>
      <c r="E5106" s="297"/>
    </row>
    <row r="5107" spans="1:5" ht="14.25">
      <c r="A5107"/>
      <c r="B5107"/>
      <c r="C5107"/>
      <c r="D5107"/>
      <c r="E5107" s="297"/>
    </row>
    <row r="5108" spans="1:5" ht="14.25">
      <c r="A5108"/>
      <c r="B5108"/>
      <c r="C5108"/>
      <c r="D5108"/>
      <c r="E5108" s="297"/>
    </row>
    <row r="5109" spans="1:5" ht="14.25">
      <c r="A5109"/>
      <c r="B5109"/>
      <c r="C5109"/>
      <c r="D5109"/>
      <c r="E5109" s="297"/>
    </row>
    <row r="5110" spans="1:5" ht="14.25">
      <c r="A5110"/>
      <c r="B5110"/>
      <c r="C5110"/>
      <c r="D5110"/>
      <c r="E5110" s="297"/>
    </row>
    <row r="5111" spans="1:5" ht="14.25">
      <c r="A5111"/>
      <c r="B5111"/>
      <c r="C5111"/>
      <c r="D5111"/>
      <c r="E5111" s="297"/>
    </row>
    <row r="5112" spans="1:5" ht="14.25">
      <c r="A5112"/>
      <c r="B5112"/>
      <c r="C5112"/>
      <c r="D5112"/>
      <c r="E5112" s="297"/>
    </row>
    <row r="5113" spans="1:5" ht="14.25">
      <c r="A5113"/>
      <c r="B5113"/>
      <c r="C5113"/>
      <c r="D5113"/>
      <c r="E5113" s="297"/>
    </row>
    <row r="5114" spans="1:5" ht="14.25">
      <c r="A5114"/>
      <c r="B5114"/>
      <c r="C5114"/>
      <c r="D5114"/>
      <c r="E5114" s="297"/>
    </row>
    <row r="5115" spans="1:5" ht="14.25">
      <c r="A5115"/>
      <c r="B5115"/>
      <c r="C5115"/>
      <c r="D5115"/>
      <c r="E5115" s="297"/>
    </row>
    <row r="5116" spans="1:5" ht="14.25">
      <c r="A5116"/>
      <c r="B5116"/>
      <c r="C5116"/>
      <c r="D5116"/>
      <c r="E5116" s="297"/>
    </row>
    <row r="5117" spans="1:5" ht="14.25">
      <c r="A5117"/>
      <c r="B5117"/>
      <c r="C5117"/>
      <c r="D5117"/>
      <c r="E5117" s="297"/>
    </row>
    <row r="5118" spans="1:5" ht="14.25">
      <c r="A5118"/>
      <c r="B5118"/>
      <c r="C5118"/>
      <c r="D5118"/>
      <c r="E5118" s="297"/>
    </row>
    <row r="5119" spans="1:5" ht="14.25">
      <c r="A5119"/>
      <c r="B5119"/>
      <c r="C5119"/>
      <c r="D5119"/>
      <c r="E5119" s="297"/>
    </row>
    <row r="5120" spans="1:5" ht="14.25">
      <c r="A5120"/>
      <c r="B5120"/>
      <c r="C5120"/>
      <c r="D5120"/>
      <c r="E5120" s="297"/>
    </row>
    <row r="5121" spans="1:5" ht="14.25">
      <c r="A5121"/>
      <c r="B5121"/>
      <c r="C5121"/>
      <c r="D5121"/>
      <c r="E5121" s="297"/>
    </row>
    <row r="5122" spans="1:5" ht="14.25">
      <c r="A5122"/>
      <c r="B5122"/>
      <c r="C5122"/>
      <c r="D5122"/>
      <c r="E5122" s="297"/>
    </row>
    <row r="5123" spans="1:5" ht="14.25">
      <c r="A5123"/>
      <c r="B5123"/>
      <c r="C5123"/>
      <c r="D5123"/>
      <c r="E5123" s="297"/>
    </row>
    <row r="5124" spans="1:5" ht="14.25">
      <c r="A5124"/>
      <c r="B5124"/>
      <c r="C5124"/>
      <c r="D5124"/>
      <c r="E5124" s="297"/>
    </row>
    <row r="5125" spans="1:5" ht="14.25">
      <c r="A5125"/>
      <c r="B5125"/>
      <c r="C5125"/>
      <c r="D5125"/>
      <c r="E5125" s="297"/>
    </row>
    <row r="5126" spans="1:5" ht="14.25">
      <c r="A5126"/>
      <c r="B5126"/>
      <c r="C5126"/>
      <c r="D5126"/>
      <c r="E5126" s="297"/>
    </row>
    <row r="5127" spans="1:5" ht="14.25">
      <c r="A5127"/>
      <c r="B5127"/>
      <c r="C5127"/>
      <c r="D5127"/>
      <c r="E5127" s="297"/>
    </row>
    <row r="5128" spans="1:5" ht="14.25">
      <c r="A5128"/>
      <c r="B5128"/>
      <c r="C5128"/>
      <c r="D5128"/>
      <c r="E5128" s="297"/>
    </row>
    <row r="5129" spans="1:5" ht="14.25">
      <c r="A5129"/>
      <c r="B5129"/>
      <c r="C5129"/>
      <c r="D5129"/>
      <c r="E5129" s="297"/>
    </row>
    <row r="5130" spans="1:5" ht="14.25">
      <c r="A5130"/>
      <c r="B5130"/>
      <c r="C5130"/>
      <c r="D5130"/>
      <c r="E5130" s="297"/>
    </row>
    <row r="5131" spans="1:5" ht="14.25">
      <c r="A5131"/>
      <c r="B5131"/>
      <c r="C5131"/>
      <c r="D5131"/>
      <c r="E5131" s="297"/>
    </row>
    <row r="5132" spans="1:5" ht="14.25">
      <c r="A5132"/>
      <c r="B5132"/>
      <c r="C5132"/>
      <c r="D5132"/>
      <c r="E5132" s="297"/>
    </row>
    <row r="5133" spans="1:5" ht="14.25">
      <c r="A5133"/>
      <c r="B5133"/>
      <c r="C5133"/>
      <c r="D5133"/>
      <c r="E5133" s="297"/>
    </row>
    <row r="5134" spans="1:5" ht="14.25">
      <c r="A5134"/>
      <c r="B5134"/>
      <c r="C5134"/>
      <c r="D5134"/>
      <c r="E5134" s="297"/>
    </row>
    <row r="5135" spans="1:5" ht="14.25">
      <c r="A5135"/>
      <c r="B5135"/>
      <c r="C5135"/>
      <c r="D5135"/>
      <c r="E5135" s="297"/>
    </row>
    <row r="5136" spans="1:5" ht="14.25">
      <c r="A5136"/>
      <c r="B5136"/>
      <c r="C5136"/>
      <c r="D5136"/>
      <c r="E5136" s="297"/>
    </row>
    <row r="5137" spans="1:5" ht="14.25">
      <c r="A5137"/>
      <c r="B5137"/>
      <c r="C5137"/>
      <c r="D5137"/>
      <c r="E5137" s="297"/>
    </row>
    <row r="5138" spans="1:5" ht="14.25">
      <c r="A5138"/>
      <c r="B5138"/>
      <c r="C5138"/>
      <c r="D5138"/>
      <c r="E5138" s="297"/>
    </row>
    <row r="5139" spans="1:5" ht="14.25">
      <c r="A5139"/>
      <c r="B5139"/>
      <c r="C5139"/>
      <c r="D5139"/>
      <c r="E5139" s="297"/>
    </row>
    <row r="5140" spans="1:5" ht="14.25">
      <c r="A5140"/>
      <c r="B5140"/>
      <c r="C5140"/>
      <c r="D5140"/>
      <c r="E5140" s="297"/>
    </row>
    <row r="5141" spans="1:5" ht="14.25">
      <c r="A5141"/>
      <c r="B5141"/>
      <c r="C5141"/>
      <c r="D5141"/>
      <c r="E5141" s="297"/>
    </row>
    <row r="5142" spans="1:5" ht="14.25">
      <c r="A5142"/>
      <c r="B5142"/>
      <c r="C5142"/>
      <c r="D5142"/>
      <c r="E5142" s="297"/>
    </row>
    <row r="5143" spans="1:5" ht="14.25">
      <c r="A5143"/>
      <c r="B5143"/>
      <c r="C5143"/>
      <c r="D5143"/>
      <c r="E5143" s="297"/>
    </row>
    <row r="5144" spans="1:5" ht="14.25">
      <c r="A5144"/>
      <c r="B5144"/>
      <c r="C5144"/>
      <c r="D5144"/>
      <c r="E5144" s="297"/>
    </row>
    <row r="5145" spans="1:5" ht="14.25">
      <c r="A5145"/>
      <c r="B5145"/>
      <c r="C5145"/>
      <c r="D5145"/>
      <c r="E5145" s="297"/>
    </row>
    <row r="5146" spans="1:5" ht="14.25">
      <c r="A5146"/>
      <c r="B5146"/>
      <c r="C5146"/>
      <c r="D5146"/>
      <c r="E5146" s="297"/>
    </row>
    <row r="5147" spans="1:5" ht="14.25">
      <c r="A5147"/>
      <c r="B5147"/>
      <c r="C5147"/>
      <c r="D5147"/>
      <c r="E5147" s="297"/>
    </row>
    <row r="5148" spans="1:5" ht="14.25">
      <c r="A5148"/>
      <c r="B5148"/>
      <c r="C5148"/>
      <c r="D5148"/>
      <c r="E5148" s="297"/>
    </row>
    <row r="5149" spans="1:5" ht="14.25">
      <c r="A5149"/>
      <c r="B5149"/>
      <c r="C5149"/>
      <c r="D5149"/>
      <c r="E5149" s="297"/>
    </row>
    <row r="5150" spans="1:5" ht="14.25">
      <c r="A5150"/>
      <c r="B5150"/>
      <c r="C5150"/>
      <c r="D5150"/>
      <c r="E5150" s="297"/>
    </row>
    <row r="5151" spans="1:5" ht="14.25">
      <c r="A5151"/>
      <c r="B5151"/>
      <c r="C5151"/>
      <c r="D5151"/>
      <c r="E5151" s="297"/>
    </row>
    <row r="5152" spans="1:5" ht="14.25">
      <c r="A5152"/>
      <c r="B5152"/>
      <c r="C5152"/>
      <c r="D5152"/>
      <c r="E5152" s="297"/>
    </row>
    <row r="5153" spans="1:5" ht="14.25">
      <c r="A5153"/>
      <c r="B5153"/>
      <c r="C5153"/>
      <c r="D5153"/>
      <c r="E5153" s="297"/>
    </row>
    <row r="5154" spans="1:5" ht="14.25">
      <c r="A5154"/>
      <c r="B5154"/>
      <c r="C5154"/>
      <c r="D5154"/>
      <c r="E5154" s="297"/>
    </row>
    <row r="5155" spans="1:5" ht="14.25">
      <c r="A5155"/>
      <c r="B5155"/>
      <c r="C5155"/>
      <c r="D5155"/>
      <c r="E5155" s="297"/>
    </row>
    <row r="5156" spans="1:5" ht="14.25">
      <c r="A5156"/>
      <c r="B5156"/>
      <c r="C5156"/>
      <c r="D5156"/>
      <c r="E5156" s="297"/>
    </row>
    <row r="5157" spans="1:5" ht="14.25">
      <c r="A5157"/>
      <c r="B5157"/>
      <c r="C5157"/>
      <c r="D5157"/>
      <c r="E5157" s="297"/>
    </row>
    <row r="5158" spans="1:5" ht="14.25">
      <c r="A5158"/>
      <c r="B5158"/>
      <c r="C5158"/>
      <c r="D5158"/>
      <c r="E5158" s="297"/>
    </row>
    <row r="5159" spans="1:5" ht="14.25">
      <c r="A5159"/>
      <c r="B5159"/>
      <c r="C5159"/>
      <c r="D5159"/>
      <c r="E5159" s="297"/>
    </row>
    <row r="5160" spans="1:5" ht="14.25">
      <c r="A5160"/>
      <c r="B5160"/>
      <c r="C5160"/>
      <c r="D5160"/>
      <c r="E5160" s="297"/>
    </row>
    <row r="5161" spans="1:5" ht="14.25">
      <c r="A5161"/>
      <c r="B5161"/>
      <c r="C5161"/>
      <c r="D5161"/>
      <c r="E5161" s="297"/>
    </row>
    <row r="5162" spans="1:5" ht="14.25">
      <c r="A5162"/>
      <c r="B5162"/>
      <c r="C5162"/>
      <c r="D5162"/>
      <c r="E5162" s="297"/>
    </row>
    <row r="5163" spans="1:5" ht="14.25">
      <c r="A5163"/>
      <c r="B5163"/>
      <c r="C5163"/>
      <c r="D5163"/>
      <c r="E5163" s="297"/>
    </row>
    <row r="5164" spans="1:5" ht="14.25">
      <c r="A5164"/>
      <c r="B5164"/>
      <c r="C5164"/>
      <c r="D5164"/>
      <c r="E5164" s="297"/>
    </row>
    <row r="5165" spans="1:5" ht="14.25">
      <c r="A5165"/>
      <c r="B5165"/>
      <c r="C5165"/>
      <c r="D5165"/>
      <c r="E5165" s="297"/>
    </row>
    <row r="5166" spans="1:5" ht="14.25">
      <c r="A5166"/>
      <c r="B5166"/>
      <c r="C5166"/>
      <c r="D5166"/>
      <c r="E5166" s="297"/>
    </row>
    <row r="5167" spans="1:5" ht="14.25">
      <c r="A5167"/>
      <c r="B5167"/>
      <c r="C5167"/>
      <c r="D5167"/>
      <c r="E5167" s="297"/>
    </row>
    <row r="5168" spans="1:5" ht="14.25">
      <c r="A5168"/>
      <c r="B5168"/>
      <c r="C5168"/>
      <c r="D5168"/>
      <c r="E5168" s="297"/>
    </row>
    <row r="5169" spans="1:5" ht="14.25">
      <c r="A5169"/>
      <c r="B5169"/>
      <c r="C5169"/>
      <c r="D5169"/>
      <c r="E5169" s="297"/>
    </row>
    <row r="5170" spans="1:5" ht="14.25">
      <c r="A5170"/>
      <c r="B5170"/>
      <c r="C5170"/>
      <c r="D5170"/>
      <c r="E5170" s="297"/>
    </row>
    <row r="5171" spans="1:5" ht="14.25">
      <c r="A5171"/>
      <c r="B5171"/>
      <c r="C5171"/>
      <c r="D5171"/>
      <c r="E5171" s="297"/>
    </row>
    <row r="5172" spans="1:5" ht="14.25">
      <c r="A5172"/>
      <c r="B5172"/>
      <c r="C5172"/>
      <c r="D5172"/>
      <c r="E5172" s="297"/>
    </row>
    <row r="5173" spans="1:5" ht="14.25">
      <c r="A5173"/>
      <c r="B5173"/>
      <c r="C5173"/>
      <c r="D5173"/>
      <c r="E5173" s="297"/>
    </row>
    <row r="5174" spans="1:5" ht="14.25">
      <c r="A5174"/>
      <c r="B5174"/>
      <c r="C5174"/>
      <c r="D5174"/>
      <c r="E5174" s="297"/>
    </row>
    <row r="5175" spans="1:5" ht="14.25">
      <c r="A5175"/>
      <c r="B5175"/>
      <c r="C5175"/>
      <c r="D5175"/>
      <c r="E5175" s="297"/>
    </row>
    <row r="5176" spans="1:5" ht="14.25">
      <c r="A5176"/>
      <c r="B5176"/>
      <c r="C5176"/>
      <c r="D5176"/>
      <c r="E5176" s="297"/>
    </row>
    <row r="5177" spans="1:5" ht="14.25">
      <c r="A5177"/>
      <c r="B5177"/>
      <c r="C5177"/>
      <c r="D5177"/>
      <c r="E5177" s="297"/>
    </row>
    <row r="5178" spans="1:5" ht="14.25">
      <c r="A5178"/>
      <c r="B5178"/>
      <c r="C5178"/>
      <c r="D5178"/>
      <c r="E5178" s="297"/>
    </row>
    <row r="5179" spans="1:5" ht="14.25">
      <c r="A5179"/>
      <c r="B5179"/>
      <c r="C5179"/>
      <c r="D5179"/>
      <c r="E5179" s="297"/>
    </row>
    <row r="5180" spans="1:5" ht="14.25">
      <c r="A5180"/>
      <c r="B5180"/>
      <c r="C5180"/>
      <c r="D5180"/>
      <c r="E5180" s="297"/>
    </row>
    <row r="5181" spans="1:5" ht="14.25">
      <c r="A5181"/>
      <c r="B5181"/>
      <c r="C5181"/>
      <c r="D5181"/>
      <c r="E5181" s="297"/>
    </row>
    <row r="5182" spans="1:5" ht="14.25">
      <c r="A5182"/>
      <c r="B5182"/>
      <c r="C5182"/>
      <c r="D5182"/>
      <c r="E5182" s="297"/>
    </row>
    <row r="5183" spans="1:5" ht="14.25">
      <c r="A5183"/>
      <c r="B5183"/>
      <c r="C5183"/>
      <c r="D5183"/>
      <c r="E5183" s="297"/>
    </row>
    <row r="5184" spans="1:5" ht="14.25">
      <c r="A5184"/>
      <c r="B5184"/>
      <c r="C5184"/>
      <c r="D5184"/>
      <c r="E5184" s="297"/>
    </row>
    <row r="5185" spans="1:5" ht="14.25">
      <c r="A5185"/>
      <c r="B5185"/>
      <c r="C5185"/>
      <c r="D5185"/>
      <c r="E5185" s="297"/>
    </row>
    <row r="5186" spans="1:5" ht="14.25">
      <c r="A5186"/>
      <c r="B5186"/>
      <c r="C5186"/>
      <c r="D5186"/>
      <c r="E5186" s="297"/>
    </row>
    <row r="5187" spans="1:5" ht="14.25">
      <c r="A5187"/>
      <c r="B5187"/>
      <c r="C5187"/>
      <c r="D5187"/>
      <c r="E5187" s="297"/>
    </row>
    <row r="5188" spans="1:5" ht="14.25">
      <c r="A5188"/>
      <c r="B5188"/>
      <c r="C5188"/>
      <c r="D5188"/>
      <c r="E5188" s="297"/>
    </row>
    <row r="5189" spans="1:5" ht="14.25">
      <c r="A5189"/>
      <c r="B5189"/>
      <c r="C5189"/>
      <c r="D5189"/>
      <c r="E5189" s="297"/>
    </row>
    <row r="5190" spans="1:5" ht="14.25">
      <c r="A5190"/>
      <c r="B5190"/>
      <c r="C5190"/>
      <c r="D5190"/>
      <c r="E5190" s="297"/>
    </row>
    <row r="5191" spans="1:5" ht="14.25">
      <c r="A5191"/>
      <c r="B5191"/>
      <c r="C5191"/>
      <c r="D5191"/>
      <c r="E5191" s="297"/>
    </row>
    <row r="5192" spans="1:5" ht="14.25">
      <c r="A5192"/>
      <c r="B5192"/>
      <c r="C5192"/>
      <c r="D5192"/>
      <c r="E5192" s="297"/>
    </row>
    <row r="5193" spans="1:5" ht="14.25">
      <c r="A5193"/>
      <c r="B5193"/>
      <c r="C5193"/>
      <c r="D5193"/>
      <c r="E5193" s="297"/>
    </row>
    <row r="5194" spans="1:5" ht="14.25">
      <c r="A5194"/>
      <c r="B5194"/>
      <c r="C5194"/>
      <c r="D5194"/>
      <c r="E5194" s="297"/>
    </row>
    <row r="5195" spans="1:5" ht="14.25">
      <c r="A5195"/>
      <c r="B5195"/>
      <c r="C5195"/>
      <c r="D5195"/>
      <c r="E5195" s="297"/>
    </row>
    <row r="5196" spans="1:5" ht="14.25">
      <c r="A5196"/>
      <c r="B5196"/>
      <c r="C5196"/>
      <c r="D5196"/>
      <c r="E5196" s="297"/>
    </row>
    <row r="5197" spans="1:5" ht="14.25">
      <c r="A5197"/>
      <c r="B5197"/>
      <c r="C5197"/>
      <c r="D5197"/>
      <c r="E5197" s="297"/>
    </row>
    <row r="5198" spans="1:5" ht="14.25">
      <c r="A5198"/>
      <c r="B5198"/>
      <c r="C5198"/>
      <c r="D5198"/>
      <c r="E5198" s="297"/>
    </row>
    <row r="5199" spans="1:5" ht="14.25">
      <c r="A5199"/>
      <c r="B5199"/>
      <c r="C5199"/>
      <c r="D5199"/>
      <c r="E5199" s="297"/>
    </row>
    <row r="5200" spans="1:5">
      <c r="E5200" s="152"/>
    </row>
    <row r="5201" spans="5:5">
      <c r="E5201" s="152"/>
    </row>
    <row r="5202" spans="5:5">
      <c r="E5202" s="152"/>
    </row>
    <row r="5203" spans="5:5">
      <c r="E5203" s="152"/>
    </row>
    <row r="5204" spans="5:5">
      <c r="E5204" s="152"/>
    </row>
    <row r="5205" spans="5:5">
      <c r="E5205" s="152"/>
    </row>
    <row r="5206" spans="5:5">
      <c r="E5206" s="152"/>
    </row>
    <row r="5207" spans="5:5">
      <c r="E5207" s="152"/>
    </row>
    <row r="5208" spans="5:5">
      <c r="E5208" s="152"/>
    </row>
    <row r="5209" spans="5:5">
      <c r="E5209" s="152"/>
    </row>
    <row r="5210" spans="5:5">
      <c r="E5210" s="152"/>
    </row>
    <row r="5211" spans="5:5">
      <c r="E5211" s="152"/>
    </row>
    <row r="5212" spans="5:5">
      <c r="E5212" s="152"/>
    </row>
    <row r="5213" spans="5:5">
      <c r="E5213" s="152"/>
    </row>
    <row r="5214" spans="5:5">
      <c r="E5214" s="152"/>
    </row>
    <row r="5215" spans="5:5">
      <c r="E5215" s="152"/>
    </row>
    <row r="5216" spans="5:5">
      <c r="E5216" s="152"/>
    </row>
    <row r="5217" spans="5:5">
      <c r="E5217" s="152"/>
    </row>
    <row r="5218" spans="5:5">
      <c r="E5218" s="152"/>
    </row>
    <row r="5219" spans="5:5">
      <c r="E5219" s="152"/>
    </row>
    <row r="5220" spans="5:5">
      <c r="E5220" s="152"/>
    </row>
    <row r="5221" spans="5:5">
      <c r="E5221" s="152"/>
    </row>
    <row r="5222" spans="5:5">
      <c r="E5222" s="152"/>
    </row>
    <row r="5223" spans="5:5">
      <c r="E5223" s="152"/>
    </row>
    <row r="5224" spans="5:5">
      <c r="E5224" s="152"/>
    </row>
    <row r="5225" spans="5:5">
      <c r="E5225" s="152"/>
    </row>
    <row r="5226" spans="5:5">
      <c r="E5226" s="152"/>
    </row>
    <row r="5227" spans="5:5">
      <c r="E5227" s="152"/>
    </row>
    <row r="5228" spans="5:5">
      <c r="E5228" s="152"/>
    </row>
    <row r="5229" spans="5:5">
      <c r="E5229" s="152"/>
    </row>
    <row r="5230" spans="5:5">
      <c r="E5230" s="152"/>
    </row>
    <row r="5231" spans="5:5">
      <c r="E5231" s="152"/>
    </row>
    <row r="5232" spans="5:5">
      <c r="E5232" s="152"/>
    </row>
    <row r="5233" spans="5:5">
      <c r="E5233" s="152"/>
    </row>
    <row r="5234" spans="5:5">
      <c r="E5234" s="152"/>
    </row>
  </sheetData>
  <mergeCells count="1">
    <mergeCell ref="C1:E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0"/>
  </sheetPr>
  <dimension ref="A1:E1394"/>
  <sheetViews>
    <sheetView zoomScale="85" zoomScaleNormal="85" workbookViewId="0">
      <pane ySplit="2" topLeftCell="A303" activePane="bottomLeft" state="frozen"/>
      <selection pane="bottomLeft" activeCell="B2" sqref="B2"/>
    </sheetView>
  </sheetViews>
  <sheetFormatPr defaultColWidth="0" defaultRowHeight="11.25"/>
  <cols>
    <col min="1" max="1" width="20.625" style="150" customWidth="1"/>
    <col min="2" max="2" width="40.625" style="12" customWidth="1"/>
    <col min="3" max="3" width="5.625" style="150" customWidth="1"/>
    <col min="4" max="4" width="15.625" style="153" customWidth="1"/>
    <col min="5" max="16384" width="9" style="12" hidden="1"/>
  </cols>
  <sheetData>
    <row r="1" spans="1:5" ht="15" customHeight="1">
      <c r="A1" s="147" t="s">
        <v>1854</v>
      </c>
      <c r="B1" s="148">
        <v>45200</v>
      </c>
      <c r="C1" s="405" t="s">
        <v>5839</v>
      </c>
      <c r="D1" s="405"/>
    </row>
    <row r="2" spans="1:5" ht="15" customHeight="1">
      <c r="A2" s="149" t="s">
        <v>2016</v>
      </c>
      <c r="B2" s="149" t="s">
        <v>944</v>
      </c>
      <c r="C2" s="149" t="s">
        <v>20</v>
      </c>
      <c r="D2" s="149" t="s">
        <v>2008</v>
      </c>
    </row>
    <row r="3" spans="1:5" ht="15">
      <c r="A3" s="227">
        <v>1</v>
      </c>
      <c r="B3" s="227" t="s">
        <v>937</v>
      </c>
      <c r="C3" s="222"/>
      <c r="D3" s="223"/>
      <c r="E3" s="223"/>
    </row>
    <row r="4" spans="1:5" ht="15">
      <c r="A4" s="227">
        <v>102</v>
      </c>
      <c r="B4" s="227" t="s">
        <v>1855</v>
      </c>
      <c r="C4" s="222"/>
      <c r="D4" s="223"/>
      <c r="E4" s="223"/>
    </row>
    <row r="5" spans="1:5" ht="28.5">
      <c r="A5" s="228">
        <v>10201</v>
      </c>
      <c r="B5" s="228" t="s">
        <v>25</v>
      </c>
      <c r="C5" s="222" t="s">
        <v>26</v>
      </c>
      <c r="D5" s="223">
        <v>24.9</v>
      </c>
      <c r="E5" s="223">
        <v>23.38</v>
      </c>
    </row>
    <row r="6" spans="1:5" ht="14.25">
      <c r="A6" s="228">
        <v>10202</v>
      </c>
      <c r="B6" s="228" t="s">
        <v>27</v>
      </c>
      <c r="C6" s="222" t="s">
        <v>26</v>
      </c>
      <c r="D6" s="223">
        <v>13.41</v>
      </c>
      <c r="E6" s="223">
        <v>12.59</v>
      </c>
    </row>
    <row r="7" spans="1:5" ht="28.5">
      <c r="A7" s="228">
        <v>10203</v>
      </c>
      <c r="B7" s="228" t="s">
        <v>28</v>
      </c>
      <c r="C7" s="222" t="s">
        <v>26</v>
      </c>
      <c r="D7" s="223">
        <v>26.82</v>
      </c>
      <c r="E7" s="223">
        <v>25.18</v>
      </c>
    </row>
    <row r="8" spans="1:5" ht="28.5">
      <c r="A8" s="228">
        <v>10204</v>
      </c>
      <c r="B8" s="228" t="s">
        <v>29</v>
      </c>
      <c r="C8" s="222" t="s">
        <v>26</v>
      </c>
      <c r="D8" s="223">
        <v>19.149999999999999</v>
      </c>
      <c r="E8" s="223">
        <v>17.989999999999998</v>
      </c>
    </row>
    <row r="9" spans="1:5" ht="14.25">
      <c r="A9" s="228">
        <v>10205</v>
      </c>
      <c r="B9" s="228" t="s">
        <v>30</v>
      </c>
      <c r="C9" s="222" t="s">
        <v>26</v>
      </c>
      <c r="D9" s="223">
        <v>17.239999999999998</v>
      </c>
      <c r="E9" s="223">
        <v>16.190000000000001</v>
      </c>
    </row>
    <row r="10" spans="1:5" ht="14.25">
      <c r="A10" s="228">
        <v>10206</v>
      </c>
      <c r="B10" s="228" t="s">
        <v>31</v>
      </c>
      <c r="C10" s="222" t="s">
        <v>26</v>
      </c>
      <c r="D10" s="223">
        <v>47.89</v>
      </c>
      <c r="E10" s="223">
        <v>44.96</v>
      </c>
    </row>
    <row r="11" spans="1:5" ht="28.5">
      <c r="A11" s="228">
        <v>10207</v>
      </c>
      <c r="B11" s="228" t="s">
        <v>32</v>
      </c>
      <c r="C11" s="222" t="s">
        <v>26</v>
      </c>
      <c r="D11" s="223">
        <v>47.89</v>
      </c>
      <c r="E11" s="223">
        <v>44.96</v>
      </c>
    </row>
    <row r="12" spans="1:5" ht="14.25">
      <c r="A12" s="228">
        <v>10208</v>
      </c>
      <c r="B12" s="228" t="s">
        <v>33</v>
      </c>
      <c r="C12" s="222" t="s">
        <v>26</v>
      </c>
      <c r="D12" s="223">
        <v>9.58</v>
      </c>
      <c r="E12" s="223">
        <v>8.99</v>
      </c>
    </row>
    <row r="13" spans="1:5" ht="14.25">
      <c r="A13" s="228">
        <v>10209</v>
      </c>
      <c r="B13" s="228" t="s">
        <v>34</v>
      </c>
      <c r="C13" s="222" t="s">
        <v>35</v>
      </c>
      <c r="D13" s="223">
        <v>57.46</v>
      </c>
      <c r="E13" s="223">
        <v>53.96</v>
      </c>
    </row>
    <row r="14" spans="1:5" ht="28.5">
      <c r="A14" s="228">
        <v>10210</v>
      </c>
      <c r="B14" s="228" t="s">
        <v>36</v>
      </c>
      <c r="C14" s="222" t="s">
        <v>35</v>
      </c>
      <c r="D14" s="223">
        <v>270.08</v>
      </c>
      <c r="E14" s="223">
        <v>253.6</v>
      </c>
    </row>
    <row r="15" spans="1:5" ht="42.75">
      <c r="A15" s="228">
        <v>10212</v>
      </c>
      <c r="B15" s="228" t="s">
        <v>37</v>
      </c>
      <c r="C15" s="222" t="s">
        <v>26</v>
      </c>
      <c r="D15" s="223">
        <v>11.49</v>
      </c>
      <c r="E15" s="223">
        <v>10.79</v>
      </c>
    </row>
    <row r="16" spans="1:5" ht="42.75">
      <c r="A16" s="228">
        <v>10213</v>
      </c>
      <c r="B16" s="228" t="s">
        <v>38</v>
      </c>
      <c r="C16" s="222" t="s">
        <v>26</v>
      </c>
      <c r="D16" s="223">
        <v>13.41</v>
      </c>
      <c r="E16" s="223">
        <v>12.59</v>
      </c>
    </row>
    <row r="17" spans="1:5" ht="28.5">
      <c r="A17" s="228">
        <v>10214</v>
      </c>
      <c r="B17" s="228" t="s">
        <v>39</v>
      </c>
      <c r="C17" s="222" t="s">
        <v>26</v>
      </c>
      <c r="D17" s="223">
        <v>15.32</v>
      </c>
      <c r="E17" s="223">
        <v>14.39</v>
      </c>
    </row>
    <row r="18" spans="1:5" ht="14.25">
      <c r="A18" s="228">
        <v>10215</v>
      </c>
      <c r="B18" s="228" t="s">
        <v>40</v>
      </c>
      <c r="C18" s="222" t="s">
        <v>26</v>
      </c>
      <c r="D18" s="223">
        <v>9.58</v>
      </c>
      <c r="E18" s="223">
        <v>8.99</v>
      </c>
    </row>
    <row r="19" spans="1:5" ht="14.25">
      <c r="A19" s="228">
        <v>10216</v>
      </c>
      <c r="B19" s="228" t="s">
        <v>41</v>
      </c>
      <c r="C19" s="222" t="s">
        <v>42</v>
      </c>
      <c r="D19" s="223">
        <v>9.58</v>
      </c>
      <c r="E19" s="223">
        <v>8.99</v>
      </c>
    </row>
    <row r="20" spans="1:5" ht="14.25">
      <c r="A20" s="228">
        <v>10218</v>
      </c>
      <c r="B20" s="228" t="s">
        <v>43</v>
      </c>
      <c r="C20" s="222" t="s">
        <v>26</v>
      </c>
      <c r="D20" s="223">
        <v>13</v>
      </c>
      <c r="E20" s="223">
        <v>12.37</v>
      </c>
    </row>
    <row r="21" spans="1:5" ht="28.5">
      <c r="A21" s="228">
        <v>10219</v>
      </c>
      <c r="B21" s="228" t="s">
        <v>44</v>
      </c>
      <c r="C21" s="222" t="s">
        <v>35</v>
      </c>
      <c r="D21" s="223">
        <v>316.39999999999998</v>
      </c>
      <c r="E21" s="223">
        <v>297.08</v>
      </c>
    </row>
    <row r="22" spans="1:5" ht="28.5">
      <c r="A22" s="228">
        <v>10220</v>
      </c>
      <c r="B22" s="228" t="s">
        <v>45</v>
      </c>
      <c r="C22" s="222" t="s">
        <v>26</v>
      </c>
      <c r="D22" s="223">
        <v>11.82</v>
      </c>
      <c r="E22" s="223">
        <v>11.1</v>
      </c>
    </row>
    <row r="23" spans="1:5" ht="14.25">
      <c r="A23" s="228">
        <v>10221</v>
      </c>
      <c r="B23" s="228" t="s">
        <v>46</v>
      </c>
      <c r="C23" s="222" t="s">
        <v>24</v>
      </c>
      <c r="D23" s="223">
        <v>29.12</v>
      </c>
      <c r="E23" s="223">
        <v>27.34</v>
      </c>
    </row>
    <row r="24" spans="1:5" ht="28.5">
      <c r="A24" s="228">
        <v>10222</v>
      </c>
      <c r="B24" s="228" t="s">
        <v>47</v>
      </c>
      <c r="C24" s="222" t="s">
        <v>26</v>
      </c>
      <c r="D24" s="223">
        <v>21.17</v>
      </c>
      <c r="E24" s="223">
        <v>19.88</v>
      </c>
    </row>
    <row r="25" spans="1:5" ht="14.25">
      <c r="A25" s="228">
        <v>10223</v>
      </c>
      <c r="B25" s="228" t="s">
        <v>48</v>
      </c>
      <c r="C25" s="222" t="s">
        <v>24</v>
      </c>
      <c r="D25" s="223">
        <v>19.809999999999999</v>
      </c>
      <c r="E25" s="223">
        <v>18.600000000000001</v>
      </c>
    </row>
    <row r="26" spans="1:5" ht="28.5">
      <c r="A26" s="228">
        <v>10224</v>
      </c>
      <c r="B26" s="228" t="s">
        <v>49</v>
      </c>
      <c r="C26" s="222" t="s">
        <v>26</v>
      </c>
      <c r="D26" s="223">
        <v>16.88</v>
      </c>
      <c r="E26" s="223">
        <v>15.85</v>
      </c>
    </row>
    <row r="27" spans="1:5" ht="14.25">
      <c r="A27" s="228">
        <v>10225</v>
      </c>
      <c r="B27" s="228" t="s">
        <v>50</v>
      </c>
      <c r="C27" s="222" t="s">
        <v>26</v>
      </c>
      <c r="D27" s="223">
        <v>23.77</v>
      </c>
      <c r="E27" s="223">
        <v>22.32</v>
      </c>
    </row>
    <row r="28" spans="1:5" ht="14.25">
      <c r="A28" s="228">
        <v>10226</v>
      </c>
      <c r="B28" s="228" t="s">
        <v>51</v>
      </c>
      <c r="C28" s="222" t="s">
        <v>24</v>
      </c>
      <c r="D28" s="223">
        <v>23.77</v>
      </c>
      <c r="E28" s="223">
        <v>22.32</v>
      </c>
    </row>
    <row r="29" spans="1:5" ht="28.5">
      <c r="A29" s="228">
        <v>10227</v>
      </c>
      <c r="B29" s="228" t="s">
        <v>18801</v>
      </c>
      <c r="C29" s="222" t="s">
        <v>24</v>
      </c>
      <c r="D29" s="223">
        <v>39.619999999999997</v>
      </c>
      <c r="E29" s="223">
        <v>37.200000000000003</v>
      </c>
    </row>
    <row r="30" spans="1:5" ht="28.5">
      <c r="A30" s="228">
        <v>10228</v>
      </c>
      <c r="B30" s="228" t="s">
        <v>52</v>
      </c>
      <c r="C30" s="222" t="s">
        <v>26</v>
      </c>
      <c r="D30" s="223">
        <v>6.44</v>
      </c>
      <c r="E30" s="223">
        <v>6.04</v>
      </c>
    </row>
    <row r="31" spans="1:5" ht="14.25">
      <c r="A31" s="228">
        <v>10229</v>
      </c>
      <c r="B31" s="228" t="s">
        <v>53</v>
      </c>
      <c r="C31" s="222" t="s">
        <v>24</v>
      </c>
      <c r="D31" s="223">
        <v>38.31</v>
      </c>
      <c r="E31" s="223">
        <v>35.97</v>
      </c>
    </row>
    <row r="32" spans="1:5" ht="14.25">
      <c r="A32" s="228">
        <v>10230</v>
      </c>
      <c r="B32" s="228" t="s">
        <v>54</v>
      </c>
      <c r="C32" s="222" t="s">
        <v>26</v>
      </c>
      <c r="D32" s="223">
        <v>6.14</v>
      </c>
      <c r="E32" s="223">
        <v>5.81</v>
      </c>
    </row>
    <row r="33" spans="1:5" ht="14.25">
      <c r="A33" s="228">
        <v>10234</v>
      </c>
      <c r="B33" s="228" t="s">
        <v>55</v>
      </c>
      <c r="C33" s="222" t="s">
        <v>26</v>
      </c>
      <c r="D33" s="223">
        <v>24.9</v>
      </c>
      <c r="E33" s="223">
        <v>23.38</v>
      </c>
    </row>
    <row r="34" spans="1:5" ht="28.5">
      <c r="A34" s="228">
        <v>10238</v>
      </c>
      <c r="B34" s="228" t="s">
        <v>56</v>
      </c>
      <c r="C34" s="222" t="s">
        <v>26</v>
      </c>
      <c r="D34" s="223">
        <v>9.58</v>
      </c>
      <c r="E34" s="223">
        <v>8.99</v>
      </c>
    </row>
    <row r="35" spans="1:5" ht="14.25">
      <c r="A35" s="228">
        <v>10239</v>
      </c>
      <c r="B35" s="228" t="s">
        <v>57</v>
      </c>
      <c r="C35" s="222" t="s">
        <v>26</v>
      </c>
      <c r="D35" s="223">
        <v>36.99</v>
      </c>
      <c r="E35" s="223">
        <v>34.729999999999997</v>
      </c>
    </row>
    <row r="36" spans="1:5" ht="28.5">
      <c r="A36" s="228">
        <v>10240</v>
      </c>
      <c r="B36" s="228" t="s">
        <v>58</v>
      </c>
      <c r="C36" s="222" t="s">
        <v>24</v>
      </c>
      <c r="D36" s="223">
        <v>10.48</v>
      </c>
      <c r="E36" s="223">
        <v>9.84</v>
      </c>
    </row>
    <row r="37" spans="1:5" ht="14.25">
      <c r="A37" s="228">
        <v>10242</v>
      </c>
      <c r="B37" s="228" t="s">
        <v>59</v>
      </c>
      <c r="C37" s="222" t="s">
        <v>26</v>
      </c>
      <c r="D37" s="223">
        <v>3.38</v>
      </c>
      <c r="E37" s="223">
        <v>3.17</v>
      </c>
    </row>
    <row r="38" spans="1:5" ht="28.5">
      <c r="A38" s="228">
        <v>10244</v>
      </c>
      <c r="B38" s="228" t="s">
        <v>60</v>
      </c>
      <c r="C38" s="222" t="s">
        <v>42</v>
      </c>
      <c r="D38" s="223">
        <v>13.81</v>
      </c>
      <c r="E38" s="223">
        <v>12.97</v>
      </c>
    </row>
    <row r="39" spans="1:5" ht="28.5">
      <c r="A39" s="228">
        <v>10246</v>
      </c>
      <c r="B39" s="228" t="s">
        <v>61</v>
      </c>
      <c r="C39" s="222" t="s">
        <v>26</v>
      </c>
      <c r="D39" s="223">
        <v>3.61</v>
      </c>
      <c r="E39" s="223">
        <v>3.43</v>
      </c>
    </row>
    <row r="40" spans="1:5" ht="28.5">
      <c r="A40" s="228">
        <v>10253</v>
      </c>
      <c r="B40" s="228" t="s">
        <v>62</v>
      </c>
      <c r="C40" s="222" t="s">
        <v>26</v>
      </c>
      <c r="D40" s="223">
        <v>27.9</v>
      </c>
      <c r="E40" s="223">
        <v>26.19</v>
      </c>
    </row>
    <row r="41" spans="1:5" ht="28.5">
      <c r="A41" s="228">
        <v>10254</v>
      </c>
      <c r="B41" s="228" t="s">
        <v>63</v>
      </c>
      <c r="C41" s="222" t="s">
        <v>26</v>
      </c>
      <c r="D41" s="223">
        <v>9.27</v>
      </c>
      <c r="E41" s="223">
        <v>8.6999999999999993</v>
      </c>
    </row>
    <row r="42" spans="1:5" ht="28.5">
      <c r="A42" s="228">
        <v>10255</v>
      </c>
      <c r="B42" s="228" t="s">
        <v>64</v>
      </c>
      <c r="C42" s="222" t="s">
        <v>26</v>
      </c>
      <c r="D42" s="223">
        <v>22.88</v>
      </c>
      <c r="E42" s="223">
        <v>21.48</v>
      </c>
    </row>
    <row r="43" spans="1:5" ht="28.5">
      <c r="A43" s="228">
        <v>10256</v>
      </c>
      <c r="B43" s="228" t="s">
        <v>65</v>
      </c>
      <c r="C43" s="222" t="s">
        <v>26</v>
      </c>
      <c r="D43" s="223">
        <v>7.3</v>
      </c>
      <c r="E43" s="223">
        <v>6.86</v>
      </c>
    </row>
    <row r="44" spans="1:5" ht="14.25">
      <c r="A44" s="228">
        <v>10259</v>
      </c>
      <c r="B44" s="228" t="s">
        <v>66</v>
      </c>
      <c r="C44" s="222" t="s">
        <v>42</v>
      </c>
      <c r="D44" s="223">
        <v>2.23</v>
      </c>
      <c r="E44" s="223">
        <v>2.09</v>
      </c>
    </row>
    <row r="45" spans="1:5" ht="14.25">
      <c r="A45" s="228">
        <v>10264</v>
      </c>
      <c r="B45" s="228" t="s">
        <v>67</v>
      </c>
      <c r="C45" s="222" t="s">
        <v>26</v>
      </c>
      <c r="D45" s="223">
        <v>26.59</v>
      </c>
      <c r="E45" s="223">
        <v>24.96</v>
      </c>
    </row>
    <row r="46" spans="1:5" ht="14.25">
      <c r="A46" s="228">
        <v>10271</v>
      </c>
      <c r="B46" s="228" t="s">
        <v>68</v>
      </c>
      <c r="C46" s="222" t="s">
        <v>24</v>
      </c>
      <c r="D46" s="223">
        <v>14.23</v>
      </c>
      <c r="E46" s="223">
        <v>13.36</v>
      </c>
    </row>
    <row r="47" spans="1:5" ht="14.25">
      <c r="A47" s="228">
        <v>10279</v>
      </c>
      <c r="B47" s="228" t="s">
        <v>69</v>
      </c>
      <c r="C47" s="222" t="s">
        <v>24</v>
      </c>
      <c r="D47" s="223">
        <v>22.28</v>
      </c>
      <c r="E47" s="223">
        <v>20.92</v>
      </c>
    </row>
    <row r="48" spans="1:5" ht="28.5">
      <c r="A48" s="228">
        <v>10280</v>
      </c>
      <c r="B48" s="228" t="s">
        <v>70</v>
      </c>
      <c r="C48" s="222" t="s">
        <v>26</v>
      </c>
      <c r="D48" s="223">
        <v>8.32</v>
      </c>
      <c r="E48" s="223">
        <v>7.81</v>
      </c>
    </row>
    <row r="49" spans="1:5" ht="14.25">
      <c r="A49" s="228">
        <v>10286</v>
      </c>
      <c r="B49" s="228" t="s">
        <v>71</v>
      </c>
      <c r="C49" s="222" t="s">
        <v>26</v>
      </c>
      <c r="D49" s="223">
        <v>14.18</v>
      </c>
      <c r="E49" s="223">
        <v>13.31</v>
      </c>
    </row>
    <row r="50" spans="1:5" ht="14.25">
      <c r="A50" s="228">
        <v>10292</v>
      </c>
      <c r="B50" s="228" t="s">
        <v>72</v>
      </c>
      <c r="C50" s="222" t="s">
        <v>42</v>
      </c>
      <c r="D50" s="223">
        <v>0.59</v>
      </c>
      <c r="E50" s="223">
        <v>0.56000000000000005</v>
      </c>
    </row>
    <row r="51" spans="1:5" ht="15">
      <c r="A51" s="227">
        <v>103</v>
      </c>
      <c r="B51" s="227" t="s">
        <v>1855</v>
      </c>
      <c r="C51" s="222"/>
      <c r="D51" s="223"/>
      <c r="E51" s="223"/>
    </row>
    <row r="52" spans="1:5" ht="14.25">
      <c r="A52" s="228">
        <v>10315</v>
      </c>
      <c r="B52" s="228" t="s">
        <v>73</v>
      </c>
      <c r="C52" s="222" t="s">
        <v>26</v>
      </c>
      <c r="D52" s="223">
        <v>10.94</v>
      </c>
      <c r="E52" s="223">
        <v>10.27</v>
      </c>
    </row>
    <row r="53" spans="1:5" ht="14.25">
      <c r="A53" s="228">
        <v>10317</v>
      </c>
      <c r="B53" s="228" t="s">
        <v>74</v>
      </c>
      <c r="C53" s="222" t="s">
        <v>26</v>
      </c>
      <c r="D53" s="223">
        <v>114.92</v>
      </c>
      <c r="E53" s="223">
        <v>107.91</v>
      </c>
    </row>
    <row r="54" spans="1:5" ht="28.5">
      <c r="A54" s="228">
        <v>10318</v>
      </c>
      <c r="B54" s="228" t="s">
        <v>75</v>
      </c>
      <c r="C54" s="222" t="s">
        <v>26</v>
      </c>
      <c r="D54" s="223">
        <v>13.43</v>
      </c>
      <c r="E54" s="223">
        <v>12.61</v>
      </c>
    </row>
    <row r="55" spans="1:5" ht="28.5">
      <c r="A55" s="228">
        <v>10319</v>
      </c>
      <c r="B55" s="228" t="s">
        <v>76</v>
      </c>
      <c r="C55" s="222" t="s">
        <v>26</v>
      </c>
      <c r="D55" s="223">
        <v>18.91</v>
      </c>
      <c r="E55" s="223">
        <v>17.91</v>
      </c>
    </row>
    <row r="56" spans="1:5" ht="28.5">
      <c r="A56" s="228">
        <v>10320</v>
      </c>
      <c r="B56" s="228" t="s">
        <v>77</v>
      </c>
      <c r="C56" s="222" t="s">
        <v>26</v>
      </c>
      <c r="D56" s="223">
        <v>1.92</v>
      </c>
      <c r="E56" s="223">
        <v>1.8</v>
      </c>
    </row>
    <row r="57" spans="1:5" ht="14.25">
      <c r="A57" s="228">
        <v>10323</v>
      </c>
      <c r="B57" s="228" t="s">
        <v>78</v>
      </c>
      <c r="C57" s="222" t="s">
        <v>24</v>
      </c>
      <c r="D57" s="223">
        <v>10.48</v>
      </c>
      <c r="E57" s="223">
        <v>9.84</v>
      </c>
    </row>
    <row r="58" spans="1:5" ht="14.25">
      <c r="A58" s="228">
        <v>10324</v>
      </c>
      <c r="B58" s="228" t="s">
        <v>79</v>
      </c>
      <c r="C58" s="222" t="s">
        <v>26</v>
      </c>
      <c r="D58" s="223">
        <v>8.42</v>
      </c>
      <c r="E58" s="223">
        <v>7.91</v>
      </c>
    </row>
    <row r="59" spans="1:5" ht="28.5">
      <c r="A59" s="228">
        <v>10325</v>
      </c>
      <c r="B59" s="228" t="s">
        <v>80</v>
      </c>
      <c r="C59" s="222" t="s">
        <v>26</v>
      </c>
      <c r="D59" s="223">
        <v>27.9</v>
      </c>
      <c r="E59" s="223">
        <v>26.19</v>
      </c>
    </row>
    <row r="60" spans="1:5" ht="14.25">
      <c r="A60" s="228">
        <v>10326</v>
      </c>
      <c r="B60" s="228" t="s">
        <v>81</v>
      </c>
      <c r="C60" s="222" t="s">
        <v>26</v>
      </c>
      <c r="D60" s="223">
        <v>27.9</v>
      </c>
      <c r="E60" s="223">
        <v>26.19</v>
      </c>
    </row>
    <row r="61" spans="1:5" ht="14.25">
      <c r="A61" s="228">
        <v>10327</v>
      </c>
      <c r="B61" s="228" t="s">
        <v>82</v>
      </c>
      <c r="C61" s="222" t="s">
        <v>42</v>
      </c>
      <c r="D61" s="223">
        <v>2.38</v>
      </c>
      <c r="E61" s="223">
        <v>2.23</v>
      </c>
    </row>
    <row r="62" spans="1:5" ht="14.25">
      <c r="A62" s="228">
        <v>10329</v>
      </c>
      <c r="B62" s="228" t="s">
        <v>83</v>
      </c>
      <c r="C62" s="222" t="s">
        <v>24</v>
      </c>
      <c r="D62" s="223">
        <v>19.57</v>
      </c>
      <c r="E62" s="223">
        <v>18.37</v>
      </c>
    </row>
    <row r="63" spans="1:5" ht="42.75">
      <c r="A63" s="228">
        <v>10331</v>
      </c>
      <c r="B63" s="228" t="s">
        <v>84</v>
      </c>
      <c r="C63" s="222" t="s">
        <v>26</v>
      </c>
      <c r="D63" s="223">
        <v>10.26</v>
      </c>
      <c r="E63" s="223">
        <v>9.6300000000000008</v>
      </c>
    </row>
    <row r="64" spans="1:5" ht="14.25">
      <c r="A64" s="228">
        <v>10332</v>
      </c>
      <c r="B64" s="228" t="s">
        <v>85</v>
      </c>
      <c r="C64" s="222" t="s">
        <v>42</v>
      </c>
      <c r="D64" s="223">
        <v>3.56</v>
      </c>
      <c r="E64" s="223">
        <v>3.34</v>
      </c>
    </row>
    <row r="65" spans="1:5" ht="14.25">
      <c r="A65" s="228">
        <v>10333</v>
      </c>
      <c r="B65" s="228" t="s">
        <v>86</v>
      </c>
      <c r="C65" s="222" t="s">
        <v>26</v>
      </c>
      <c r="D65" s="223">
        <v>7.96</v>
      </c>
      <c r="E65" s="223">
        <v>7.47</v>
      </c>
    </row>
    <row r="66" spans="1:5" ht="15">
      <c r="A66" s="227">
        <v>104</v>
      </c>
      <c r="B66" s="227" t="s">
        <v>1856</v>
      </c>
      <c r="C66" s="222"/>
      <c r="D66" s="223"/>
      <c r="E66" s="223"/>
    </row>
    <row r="67" spans="1:5" ht="14.25">
      <c r="A67" s="228">
        <v>10401</v>
      </c>
      <c r="B67" s="228" t="s">
        <v>87</v>
      </c>
      <c r="C67" s="222" t="s">
        <v>26</v>
      </c>
      <c r="D67" s="223">
        <v>1.31</v>
      </c>
      <c r="E67" s="223">
        <v>1.23</v>
      </c>
    </row>
    <row r="68" spans="1:5" ht="14.25">
      <c r="A68" s="228">
        <v>10402</v>
      </c>
      <c r="B68" s="228" t="s">
        <v>88</v>
      </c>
      <c r="C68" s="222" t="s">
        <v>26</v>
      </c>
      <c r="D68" s="223">
        <v>4.22</v>
      </c>
      <c r="E68" s="223">
        <v>3.96</v>
      </c>
    </row>
    <row r="69" spans="1:5" ht="28.5">
      <c r="A69" s="228">
        <v>10403</v>
      </c>
      <c r="B69" s="228" t="s">
        <v>89</v>
      </c>
      <c r="C69" s="222" t="s">
        <v>24</v>
      </c>
      <c r="D69" s="223">
        <v>50.64</v>
      </c>
      <c r="E69" s="223">
        <v>47.55</v>
      </c>
    </row>
    <row r="70" spans="1:5" ht="28.5">
      <c r="A70" s="228">
        <v>10404</v>
      </c>
      <c r="B70" s="228" t="s">
        <v>90</v>
      </c>
      <c r="C70" s="222" t="s">
        <v>24</v>
      </c>
      <c r="D70" s="223">
        <v>125.93</v>
      </c>
      <c r="E70" s="223">
        <v>118.24</v>
      </c>
    </row>
    <row r="71" spans="1:5" ht="15">
      <c r="A71" s="227">
        <v>105</v>
      </c>
      <c r="B71" s="227" t="s">
        <v>1857</v>
      </c>
      <c r="C71" s="222"/>
      <c r="D71" s="223"/>
      <c r="E71" s="223"/>
    </row>
    <row r="72" spans="1:5" ht="14.25">
      <c r="A72" s="228">
        <v>10501</v>
      </c>
      <c r="B72" s="228" t="s">
        <v>91</v>
      </c>
      <c r="C72" s="222" t="s">
        <v>26</v>
      </c>
      <c r="D72" s="223">
        <v>10.53</v>
      </c>
      <c r="E72" s="223">
        <v>10.97</v>
      </c>
    </row>
    <row r="73" spans="1:5" ht="42.75">
      <c r="A73" s="228">
        <v>10512</v>
      </c>
      <c r="B73" s="228" t="s">
        <v>92</v>
      </c>
      <c r="C73" s="222" t="s">
        <v>93</v>
      </c>
      <c r="D73" s="226">
        <v>21312.29</v>
      </c>
      <c r="E73" s="226">
        <v>17694.71</v>
      </c>
    </row>
    <row r="74" spans="1:5" ht="15">
      <c r="A74" s="227">
        <v>2</v>
      </c>
      <c r="B74" s="227" t="s">
        <v>1858</v>
      </c>
      <c r="C74" s="222"/>
      <c r="D74" s="223"/>
      <c r="E74" s="223"/>
    </row>
    <row r="75" spans="1:5" ht="15">
      <c r="A75" s="227">
        <v>203</v>
      </c>
      <c r="B75" s="227" t="s">
        <v>1859</v>
      </c>
      <c r="C75" s="222"/>
      <c r="D75" s="223"/>
      <c r="E75" s="223"/>
    </row>
    <row r="76" spans="1:5" ht="28.5">
      <c r="A76" s="228">
        <v>20305</v>
      </c>
      <c r="B76" s="228" t="s">
        <v>7733</v>
      </c>
      <c r="C76" s="222" t="s">
        <v>26</v>
      </c>
      <c r="D76" s="223">
        <v>329.94</v>
      </c>
      <c r="E76" s="223">
        <v>242.13</v>
      </c>
    </row>
    <row r="77" spans="1:5" ht="42.75">
      <c r="A77" s="228">
        <v>20339</v>
      </c>
      <c r="B77" s="228" t="s">
        <v>94</v>
      </c>
      <c r="C77" s="222" t="s">
        <v>26</v>
      </c>
      <c r="D77" s="223">
        <v>22.59</v>
      </c>
      <c r="E77" s="223">
        <v>21.98</v>
      </c>
    </row>
    <row r="78" spans="1:5" ht="85.5">
      <c r="A78" s="228">
        <v>20343</v>
      </c>
      <c r="B78" s="228" t="s">
        <v>95</v>
      </c>
      <c r="C78" s="222" t="s">
        <v>93</v>
      </c>
      <c r="D78" s="226">
        <v>1081.75</v>
      </c>
      <c r="E78" s="223">
        <v>891.75</v>
      </c>
    </row>
    <row r="79" spans="1:5" ht="28.5">
      <c r="A79" s="228">
        <v>20344</v>
      </c>
      <c r="B79" s="228" t="s">
        <v>96</v>
      </c>
      <c r="C79" s="222" t="s">
        <v>24</v>
      </c>
      <c r="D79" s="226">
        <v>1833.5</v>
      </c>
      <c r="E79" s="226">
        <v>1530</v>
      </c>
    </row>
    <row r="80" spans="1:5" ht="28.5">
      <c r="A80" s="228">
        <v>20346</v>
      </c>
      <c r="B80" s="228" t="s">
        <v>97</v>
      </c>
      <c r="C80" s="222" t="s">
        <v>42</v>
      </c>
      <c r="D80" s="223">
        <v>15.67</v>
      </c>
      <c r="E80" s="223">
        <v>14.09</v>
      </c>
    </row>
    <row r="81" spans="1:5" ht="71.25">
      <c r="A81" s="228">
        <v>20348</v>
      </c>
      <c r="B81" s="228" t="s">
        <v>98</v>
      </c>
      <c r="C81" s="222" t="s">
        <v>26</v>
      </c>
      <c r="D81" s="223">
        <v>28.17</v>
      </c>
      <c r="E81" s="223">
        <v>24.13</v>
      </c>
    </row>
    <row r="82" spans="1:5" ht="85.5">
      <c r="A82" s="228">
        <v>20350</v>
      </c>
      <c r="B82" s="228" t="s">
        <v>6950</v>
      </c>
      <c r="C82" s="222" t="s">
        <v>42</v>
      </c>
      <c r="D82" s="223">
        <v>143.18</v>
      </c>
      <c r="E82" s="223">
        <v>205.45</v>
      </c>
    </row>
    <row r="83" spans="1:5" ht="85.5">
      <c r="A83" s="228">
        <v>20351</v>
      </c>
      <c r="B83" s="228" t="s">
        <v>6951</v>
      </c>
      <c r="C83" s="222" t="s">
        <v>42</v>
      </c>
      <c r="D83" s="223">
        <v>255.43</v>
      </c>
      <c r="E83" s="223">
        <v>245.54</v>
      </c>
    </row>
    <row r="84" spans="1:5" ht="85.5">
      <c r="A84" s="228">
        <v>20352</v>
      </c>
      <c r="B84" s="228" t="s">
        <v>99</v>
      </c>
      <c r="C84" s="222" t="s">
        <v>100</v>
      </c>
      <c r="D84" s="226">
        <v>1156.75</v>
      </c>
      <c r="E84" s="223">
        <v>989</v>
      </c>
    </row>
    <row r="85" spans="1:5" ht="85.5">
      <c r="A85" s="228">
        <v>20353</v>
      </c>
      <c r="B85" s="228" t="s">
        <v>101</v>
      </c>
      <c r="C85" s="222" t="s">
        <v>100</v>
      </c>
      <c r="D85" s="226">
        <v>1156.75</v>
      </c>
      <c r="E85" s="223">
        <v>891.75</v>
      </c>
    </row>
    <row r="86" spans="1:5" ht="71.25">
      <c r="A86" s="228">
        <v>20354</v>
      </c>
      <c r="B86" s="228" t="s">
        <v>102</v>
      </c>
      <c r="C86" s="222" t="s">
        <v>100</v>
      </c>
      <c r="D86" s="223">
        <v>764.25</v>
      </c>
      <c r="E86" s="223">
        <v>743.33</v>
      </c>
    </row>
    <row r="87" spans="1:5" ht="71.25">
      <c r="A87" s="228">
        <v>20355</v>
      </c>
      <c r="B87" s="228" t="s">
        <v>103</v>
      </c>
      <c r="C87" s="222" t="s">
        <v>100</v>
      </c>
      <c r="D87" s="226">
        <v>1181.75</v>
      </c>
      <c r="E87" s="223">
        <v>929</v>
      </c>
    </row>
    <row r="88" spans="1:5" ht="71.25">
      <c r="A88" s="228">
        <v>20356</v>
      </c>
      <c r="B88" s="228" t="s">
        <v>104</v>
      </c>
      <c r="C88" s="222" t="s">
        <v>100</v>
      </c>
      <c r="D88" s="223">
        <v>759</v>
      </c>
      <c r="E88" s="223">
        <v>664.25</v>
      </c>
    </row>
    <row r="89" spans="1:5" ht="60">
      <c r="A89" s="227">
        <v>207</v>
      </c>
      <c r="B89" s="227" t="s">
        <v>1860</v>
      </c>
      <c r="C89" s="222"/>
      <c r="D89" s="223"/>
      <c r="E89" s="223"/>
    </row>
    <row r="90" spans="1:5" ht="71.25">
      <c r="A90" s="228">
        <v>20701</v>
      </c>
      <c r="B90" s="228" t="s">
        <v>105</v>
      </c>
      <c r="C90" s="222" t="s">
        <v>26</v>
      </c>
      <c r="D90" s="223">
        <v>837.01</v>
      </c>
      <c r="E90" s="223">
        <v>836.37</v>
      </c>
    </row>
    <row r="91" spans="1:5" ht="71.25">
      <c r="A91" s="228">
        <v>20702</v>
      </c>
      <c r="B91" s="228" t="s">
        <v>106</v>
      </c>
      <c r="C91" s="222" t="s">
        <v>26</v>
      </c>
      <c r="D91" s="223">
        <v>611.26</v>
      </c>
      <c r="E91" s="223">
        <v>616.62</v>
      </c>
    </row>
    <row r="92" spans="1:5" ht="71.25">
      <c r="A92" s="228">
        <v>20703</v>
      </c>
      <c r="B92" s="228" t="s">
        <v>107</v>
      </c>
      <c r="C92" s="222" t="s">
        <v>26</v>
      </c>
      <c r="D92" s="223">
        <v>534.9</v>
      </c>
      <c r="E92" s="223">
        <v>541.72</v>
      </c>
    </row>
    <row r="93" spans="1:5" ht="71.25">
      <c r="A93" s="228">
        <v>20704</v>
      </c>
      <c r="B93" s="228" t="s">
        <v>108</v>
      </c>
      <c r="C93" s="222" t="s">
        <v>26</v>
      </c>
      <c r="D93" s="223">
        <v>475.88</v>
      </c>
      <c r="E93" s="223">
        <v>491.03</v>
      </c>
    </row>
    <row r="94" spans="1:5" ht="71.25">
      <c r="A94" s="228">
        <v>20705</v>
      </c>
      <c r="B94" s="228" t="s">
        <v>109</v>
      </c>
      <c r="C94" s="222" t="s">
        <v>24</v>
      </c>
      <c r="D94" s="226">
        <v>15898.59</v>
      </c>
      <c r="E94" s="226">
        <v>15870.41</v>
      </c>
    </row>
    <row r="95" spans="1:5" ht="71.25">
      <c r="A95" s="228">
        <v>20706</v>
      </c>
      <c r="B95" s="228" t="s">
        <v>110</v>
      </c>
      <c r="C95" s="222" t="s">
        <v>24</v>
      </c>
      <c r="D95" s="226">
        <v>23875.33</v>
      </c>
      <c r="E95" s="226">
        <v>23693.64</v>
      </c>
    </row>
    <row r="96" spans="1:5" ht="71.25">
      <c r="A96" s="228">
        <v>20707</v>
      </c>
      <c r="B96" s="228" t="s">
        <v>111</v>
      </c>
      <c r="C96" s="222" t="s">
        <v>24</v>
      </c>
      <c r="D96" s="226">
        <v>29398.6</v>
      </c>
      <c r="E96" s="226">
        <v>29210.19</v>
      </c>
    </row>
    <row r="97" spans="1:5" ht="85.5">
      <c r="A97" s="228">
        <v>20708</v>
      </c>
      <c r="B97" s="228" t="s">
        <v>112</v>
      </c>
      <c r="C97" s="222" t="s">
        <v>26</v>
      </c>
      <c r="D97" s="223">
        <v>211.88</v>
      </c>
      <c r="E97" s="223">
        <v>236.02</v>
      </c>
    </row>
    <row r="98" spans="1:5" ht="85.5">
      <c r="A98" s="228">
        <v>20709</v>
      </c>
      <c r="B98" s="228" t="s">
        <v>113</v>
      </c>
      <c r="C98" s="222" t="s">
        <v>26</v>
      </c>
      <c r="D98" s="223">
        <v>284.02999999999997</v>
      </c>
      <c r="E98" s="223">
        <v>311.72000000000003</v>
      </c>
    </row>
    <row r="99" spans="1:5" ht="42.75">
      <c r="A99" s="228">
        <v>20710</v>
      </c>
      <c r="B99" s="228" t="s">
        <v>114</v>
      </c>
      <c r="C99" s="222" t="s">
        <v>24</v>
      </c>
      <c r="D99" s="226">
        <v>2079.79</v>
      </c>
      <c r="E99" s="226">
        <v>2410.19</v>
      </c>
    </row>
    <row r="100" spans="1:5" ht="42.75">
      <c r="A100" s="228">
        <v>20711</v>
      </c>
      <c r="B100" s="228" t="s">
        <v>115</v>
      </c>
      <c r="C100" s="222" t="s">
        <v>24</v>
      </c>
      <c r="D100" s="226">
        <v>2403.33</v>
      </c>
      <c r="E100" s="226">
        <v>2818.64</v>
      </c>
    </row>
    <row r="101" spans="1:5" ht="71.25">
      <c r="A101" s="228">
        <v>20712</v>
      </c>
      <c r="B101" s="228" t="s">
        <v>18802</v>
      </c>
      <c r="C101" s="222" t="s">
        <v>42</v>
      </c>
      <c r="D101" s="223">
        <v>53.55</v>
      </c>
      <c r="E101" s="223">
        <v>53.19</v>
      </c>
    </row>
    <row r="102" spans="1:5" ht="71.25">
      <c r="A102" s="228">
        <v>20713</v>
      </c>
      <c r="B102" s="228" t="s">
        <v>116</v>
      </c>
      <c r="C102" s="222" t="s">
        <v>42</v>
      </c>
      <c r="D102" s="223">
        <v>495.62</v>
      </c>
      <c r="E102" s="223">
        <v>494.23</v>
      </c>
    </row>
    <row r="103" spans="1:5" ht="57">
      <c r="A103" s="228">
        <v>20714</v>
      </c>
      <c r="B103" s="228" t="s">
        <v>117</v>
      </c>
      <c r="C103" s="222" t="s">
        <v>42</v>
      </c>
      <c r="D103" s="223">
        <v>414.65</v>
      </c>
      <c r="E103" s="223">
        <v>385.33</v>
      </c>
    </row>
    <row r="104" spans="1:5" ht="60">
      <c r="A104" s="227">
        <v>208</v>
      </c>
      <c r="B104" s="227" t="s">
        <v>1861</v>
      </c>
      <c r="C104" s="222"/>
      <c r="D104" s="223"/>
      <c r="E104" s="223"/>
    </row>
    <row r="105" spans="1:5" ht="71.25">
      <c r="A105" s="228">
        <v>20801</v>
      </c>
      <c r="B105" s="228" t="s">
        <v>118</v>
      </c>
      <c r="C105" s="222" t="s">
        <v>26</v>
      </c>
      <c r="D105" s="223">
        <v>637.51</v>
      </c>
      <c r="E105" s="223">
        <v>630.15</v>
      </c>
    </row>
    <row r="106" spans="1:5" ht="71.25">
      <c r="A106" s="228">
        <v>20802</v>
      </c>
      <c r="B106" s="228" t="s">
        <v>119</v>
      </c>
      <c r="C106" s="222" t="s">
        <v>26</v>
      </c>
      <c r="D106" s="223">
        <v>471.4</v>
      </c>
      <c r="E106" s="223">
        <v>468.66</v>
      </c>
    </row>
    <row r="107" spans="1:5" ht="71.25">
      <c r="A107" s="228">
        <v>20803</v>
      </c>
      <c r="B107" s="228" t="s">
        <v>120</v>
      </c>
      <c r="C107" s="222" t="s">
        <v>26</v>
      </c>
      <c r="D107" s="223">
        <v>414.45</v>
      </c>
      <c r="E107" s="223">
        <v>413.46</v>
      </c>
    </row>
    <row r="108" spans="1:5" ht="71.25">
      <c r="A108" s="228">
        <v>20804</v>
      </c>
      <c r="B108" s="228" t="s">
        <v>121</v>
      </c>
      <c r="C108" s="222" t="s">
        <v>26</v>
      </c>
      <c r="D108" s="223">
        <v>397.55</v>
      </c>
      <c r="E108" s="223">
        <v>399.04</v>
      </c>
    </row>
    <row r="109" spans="1:5" ht="85.5">
      <c r="A109" s="228">
        <v>20805</v>
      </c>
      <c r="B109" s="228" t="s">
        <v>122</v>
      </c>
      <c r="C109" s="222" t="s">
        <v>24</v>
      </c>
      <c r="D109" s="226">
        <v>12513.51</v>
      </c>
      <c r="E109" s="226">
        <v>12324.48</v>
      </c>
    </row>
    <row r="110" spans="1:5" ht="71.25">
      <c r="A110" s="228">
        <v>20806</v>
      </c>
      <c r="B110" s="228" t="s">
        <v>123</v>
      </c>
      <c r="C110" s="222" t="s">
        <v>24</v>
      </c>
      <c r="D110" s="226">
        <v>18837.96</v>
      </c>
      <c r="E110" s="226">
        <v>18467.97</v>
      </c>
    </row>
    <row r="111" spans="1:5" ht="71.25">
      <c r="A111" s="228">
        <v>20807</v>
      </c>
      <c r="B111" s="228" t="s">
        <v>124</v>
      </c>
      <c r="C111" s="222" t="s">
        <v>24</v>
      </c>
      <c r="D111" s="226">
        <v>23363.040000000001</v>
      </c>
      <c r="E111" s="226">
        <v>22911.85</v>
      </c>
    </row>
    <row r="112" spans="1:5" ht="85.5">
      <c r="A112" s="228">
        <v>20808</v>
      </c>
      <c r="B112" s="228" t="s">
        <v>125</v>
      </c>
      <c r="C112" s="222" t="s">
        <v>26</v>
      </c>
      <c r="D112" s="223">
        <v>147.4</v>
      </c>
      <c r="E112" s="223">
        <v>158.9</v>
      </c>
    </row>
    <row r="113" spans="1:5" ht="85.5">
      <c r="A113" s="228">
        <v>20809</v>
      </c>
      <c r="B113" s="228" t="s">
        <v>126</v>
      </c>
      <c r="C113" s="222" t="s">
        <v>26</v>
      </c>
      <c r="D113" s="223">
        <v>202.24</v>
      </c>
      <c r="E113" s="223">
        <v>214.7</v>
      </c>
    </row>
    <row r="114" spans="1:5" ht="42.75">
      <c r="A114" s="228">
        <v>20810</v>
      </c>
      <c r="B114" s="228" t="s">
        <v>127</v>
      </c>
      <c r="C114" s="222" t="s">
        <v>24</v>
      </c>
      <c r="D114" s="226">
        <v>1297.06</v>
      </c>
      <c r="E114" s="226">
        <v>1492.47</v>
      </c>
    </row>
    <row r="115" spans="1:5" ht="42.75">
      <c r="A115" s="228">
        <v>20811</v>
      </c>
      <c r="B115" s="228" t="s">
        <v>128</v>
      </c>
      <c r="C115" s="222" t="s">
        <v>24</v>
      </c>
      <c r="D115" s="226">
        <v>1483.57</v>
      </c>
      <c r="E115" s="226">
        <v>1724.88</v>
      </c>
    </row>
    <row r="116" spans="1:5" ht="71.25">
      <c r="A116" s="228">
        <v>20812</v>
      </c>
      <c r="B116" s="228" t="s">
        <v>18803</v>
      </c>
      <c r="C116" s="222" t="s">
        <v>42</v>
      </c>
      <c r="D116" s="223">
        <v>36.590000000000003</v>
      </c>
      <c r="E116" s="223">
        <v>35.81</v>
      </c>
    </row>
    <row r="117" spans="1:5" ht="15">
      <c r="A117" s="227">
        <v>3</v>
      </c>
      <c r="B117" s="227" t="s">
        <v>8</v>
      </c>
      <c r="C117" s="222"/>
      <c r="D117" s="223"/>
      <c r="E117" s="223"/>
    </row>
    <row r="118" spans="1:5" ht="15">
      <c r="A118" s="227">
        <v>301</v>
      </c>
      <c r="B118" s="227" t="s">
        <v>1862</v>
      </c>
      <c r="C118" s="222"/>
      <c r="D118" s="223"/>
      <c r="E118" s="223"/>
    </row>
    <row r="119" spans="1:5" ht="28.5">
      <c r="A119" s="228">
        <v>30101</v>
      </c>
      <c r="B119" s="228" t="s">
        <v>129</v>
      </c>
      <c r="C119" s="222" t="s">
        <v>35</v>
      </c>
      <c r="D119" s="223">
        <v>54.86</v>
      </c>
      <c r="E119" s="223">
        <v>51.51</v>
      </c>
    </row>
    <row r="120" spans="1:5" ht="28.5">
      <c r="A120" s="228">
        <v>30102</v>
      </c>
      <c r="B120" s="228" t="s">
        <v>130</v>
      </c>
      <c r="C120" s="222" t="s">
        <v>35</v>
      </c>
      <c r="D120" s="223">
        <v>92.84</v>
      </c>
      <c r="E120" s="223">
        <v>87.18</v>
      </c>
    </row>
    <row r="121" spans="1:5" ht="28.5">
      <c r="A121" s="228">
        <v>30103</v>
      </c>
      <c r="B121" s="228" t="s">
        <v>131</v>
      </c>
      <c r="C121" s="222" t="s">
        <v>35</v>
      </c>
      <c r="D121" s="223">
        <v>16.14</v>
      </c>
      <c r="E121" s="223">
        <v>12.97</v>
      </c>
    </row>
    <row r="122" spans="1:5" ht="28.5">
      <c r="A122" s="228">
        <v>30104</v>
      </c>
      <c r="B122" s="228" t="s">
        <v>132</v>
      </c>
      <c r="C122" s="222" t="s">
        <v>35</v>
      </c>
      <c r="D122" s="223">
        <v>22.57</v>
      </c>
      <c r="E122" s="223">
        <v>18.14</v>
      </c>
    </row>
    <row r="123" spans="1:5" ht="28.5">
      <c r="A123" s="228">
        <v>30119</v>
      </c>
      <c r="B123" s="228" t="s">
        <v>133</v>
      </c>
      <c r="C123" s="222" t="s">
        <v>26</v>
      </c>
      <c r="D123" s="223">
        <v>28.7</v>
      </c>
      <c r="E123" s="223">
        <v>26.95</v>
      </c>
    </row>
    <row r="124" spans="1:5" ht="15">
      <c r="A124" s="227">
        <v>302</v>
      </c>
      <c r="B124" s="227" t="s">
        <v>1863</v>
      </c>
      <c r="C124" s="222"/>
      <c r="D124" s="223"/>
      <c r="E124" s="223"/>
    </row>
    <row r="125" spans="1:5" ht="28.5">
      <c r="A125" s="228">
        <v>30201</v>
      </c>
      <c r="B125" s="228" t="s">
        <v>134</v>
      </c>
      <c r="C125" s="222" t="s">
        <v>35</v>
      </c>
      <c r="D125" s="223">
        <v>59.08</v>
      </c>
      <c r="E125" s="223">
        <v>55.48</v>
      </c>
    </row>
    <row r="126" spans="1:5" ht="28.5">
      <c r="A126" s="228">
        <v>30202</v>
      </c>
      <c r="B126" s="228" t="s">
        <v>135</v>
      </c>
      <c r="C126" s="222" t="s">
        <v>35</v>
      </c>
      <c r="D126" s="223">
        <v>145.66999999999999</v>
      </c>
      <c r="E126" s="223">
        <v>157.16999999999999</v>
      </c>
    </row>
    <row r="127" spans="1:5" ht="14.25">
      <c r="A127" s="228">
        <v>30203</v>
      </c>
      <c r="B127" s="228" t="s">
        <v>136</v>
      </c>
      <c r="C127" s="222" t="s">
        <v>35</v>
      </c>
      <c r="D127" s="223">
        <v>225.2</v>
      </c>
      <c r="E127" s="223">
        <v>222.75</v>
      </c>
    </row>
    <row r="128" spans="1:5" ht="14.25">
      <c r="A128" s="228">
        <v>30204</v>
      </c>
      <c r="B128" s="228" t="s">
        <v>137</v>
      </c>
      <c r="C128" s="222" t="s">
        <v>35</v>
      </c>
      <c r="D128" s="223">
        <v>204.75</v>
      </c>
      <c r="E128" s="223">
        <v>212.65</v>
      </c>
    </row>
    <row r="129" spans="1:5" ht="42.75">
      <c r="A129" s="228">
        <v>30206</v>
      </c>
      <c r="B129" s="228" t="s">
        <v>138</v>
      </c>
      <c r="C129" s="222" t="s">
        <v>35</v>
      </c>
      <c r="D129" s="223">
        <v>187.5</v>
      </c>
      <c r="E129" s="223">
        <v>178.15</v>
      </c>
    </row>
    <row r="130" spans="1:5" ht="42.75">
      <c r="A130" s="228">
        <v>30208</v>
      </c>
      <c r="B130" s="228" t="s">
        <v>139</v>
      </c>
      <c r="C130" s="222" t="s">
        <v>35</v>
      </c>
      <c r="D130" s="223">
        <v>162.63</v>
      </c>
      <c r="E130" s="223">
        <v>145</v>
      </c>
    </row>
    <row r="131" spans="1:5" ht="28.5">
      <c r="A131" s="228">
        <v>30209</v>
      </c>
      <c r="B131" s="228" t="s">
        <v>140</v>
      </c>
      <c r="C131" s="222" t="s">
        <v>35</v>
      </c>
      <c r="D131" s="223">
        <v>165.26</v>
      </c>
      <c r="E131" s="223">
        <v>156.13</v>
      </c>
    </row>
    <row r="132" spans="1:5" ht="42.75">
      <c r="A132" s="228">
        <v>30210</v>
      </c>
      <c r="B132" s="228" t="s">
        <v>141</v>
      </c>
      <c r="C132" s="222" t="s">
        <v>35</v>
      </c>
      <c r="D132" s="223">
        <v>31.79</v>
      </c>
      <c r="E132" s="223">
        <v>27.97</v>
      </c>
    </row>
    <row r="133" spans="1:5" ht="14.25">
      <c r="A133" s="228">
        <v>30211</v>
      </c>
      <c r="B133" s="228" t="s">
        <v>142</v>
      </c>
      <c r="C133" s="222" t="s">
        <v>35</v>
      </c>
      <c r="D133" s="223">
        <v>7.6</v>
      </c>
      <c r="E133" s="223">
        <v>7.13</v>
      </c>
    </row>
    <row r="134" spans="1:5" ht="15">
      <c r="A134" s="227">
        <v>303</v>
      </c>
      <c r="B134" s="227" t="s">
        <v>1864</v>
      </c>
      <c r="C134" s="222"/>
      <c r="D134" s="223"/>
      <c r="E134" s="223"/>
    </row>
    <row r="135" spans="1:5" ht="71.25">
      <c r="A135" s="228">
        <v>30304</v>
      </c>
      <c r="B135" s="228" t="s">
        <v>143</v>
      </c>
      <c r="C135" s="222" t="s">
        <v>35</v>
      </c>
      <c r="D135" s="223">
        <v>75.959999999999994</v>
      </c>
      <c r="E135" s="223">
        <v>73.319999999999993</v>
      </c>
    </row>
    <row r="136" spans="1:5" ht="57">
      <c r="A136" s="228">
        <v>30305</v>
      </c>
      <c r="B136" s="228" t="s">
        <v>144</v>
      </c>
      <c r="C136" s="222" t="s">
        <v>24</v>
      </c>
      <c r="D136" s="223">
        <v>25.32</v>
      </c>
      <c r="E136" s="223">
        <v>23.78</v>
      </c>
    </row>
    <row r="137" spans="1:5" ht="57">
      <c r="A137" s="228">
        <v>30306</v>
      </c>
      <c r="B137" s="228" t="s">
        <v>145</v>
      </c>
      <c r="C137" s="222" t="s">
        <v>24</v>
      </c>
      <c r="D137" s="223">
        <v>16.88</v>
      </c>
      <c r="E137" s="223">
        <v>15.85</v>
      </c>
    </row>
    <row r="138" spans="1:5" ht="15">
      <c r="A138" s="227">
        <v>4</v>
      </c>
      <c r="B138" s="227" t="s">
        <v>21</v>
      </c>
      <c r="C138" s="222"/>
      <c r="D138" s="223"/>
      <c r="E138" s="223"/>
    </row>
    <row r="139" spans="1:5" ht="15">
      <c r="A139" s="227">
        <v>402</v>
      </c>
      <c r="B139" s="227" t="s">
        <v>1865</v>
      </c>
      <c r="C139" s="222"/>
      <c r="D139" s="223"/>
      <c r="E139" s="223"/>
    </row>
    <row r="140" spans="1:5" ht="42.75">
      <c r="A140" s="228">
        <v>40202</v>
      </c>
      <c r="B140" s="228" t="s">
        <v>146</v>
      </c>
      <c r="C140" s="222" t="s">
        <v>35</v>
      </c>
      <c r="D140" s="223">
        <v>664.36</v>
      </c>
      <c r="E140" s="223">
        <v>664.13</v>
      </c>
    </row>
    <row r="141" spans="1:5" ht="57">
      <c r="A141" s="228">
        <v>40206</v>
      </c>
      <c r="B141" s="228" t="s">
        <v>147</v>
      </c>
      <c r="C141" s="222" t="s">
        <v>26</v>
      </c>
      <c r="D141" s="223">
        <v>80.31</v>
      </c>
      <c r="E141" s="223">
        <v>78.05</v>
      </c>
    </row>
    <row r="142" spans="1:5" ht="42.75">
      <c r="A142" s="228">
        <v>40224</v>
      </c>
      <c r="B142" s="228" t="s">
        <v>148</v>
      </c>
      <c r="C142" s="222" t="s">
        <v>35</v>
      </c>
      <c r="D142" s="223">
        <v>737.32</v>
      </c>
      <c r="E142" s="223">
        <v>776.65</v>
      </c>
    </row>
    <row r="143" spans="1:5" ht="57">
      <c r="A143" s="228">
        <v>40231</v>
      </c>
      <c r="B143" s="228" t="s">
        <v>149</v>
      </c>
      <c r="C143" s="222" t="s">
        <v>35</v>
      </c>
      <c r="D143" s="223">
        <v>644</v>
      </c>
      <c r="E143" s="223">
        <v>677.51</v>
      </c>
    </row>
    <row r="144" spans="1:5" ht="42.75">
      <c r="A144" s="228">
        <v>40233</v>
      </c>
      <c r="B144" s="228" t="s">
        <v>150</v>
      </c>
      <c r="C144" s="222" t="s">
        <v>35</v>
      </c>
      <c r="D144" s="223">
        <v>667.33</v>
      </c>
      <c r="E144" s="223">
        <v>702.32</v>
      </c>
    </row>
    <row r="145" spans="1:5" ht="42.75">
      <c r="A145" s="228">
        <v>40235</v>
      </c>
      <c r="B145" s="228" t="s">
        <v>151</v>
      </c>
      <c r="C145" s="222" t="s">
        <v>35</v>
      </c>
      <c r="D145" s="223">
        <v>690.01</v>
      </c>
      <c r="E145" s="223">
        <v>726.52</v>
      </c>
    </row>
    <row r="146" spans="1:5" ht="42.75">
      <c r="A146" s="228">
        <v>40237</v>
      </c>
      <c r="B146" s="228" t="s">
        <v>152</v>
      </c>
      <c r="C146" s="222" t="s">
        <v>35</v>
      </c>
      <c r="D146" s="223">
        <v>714.84</v>
      </c>
      <c r="E146" s="223">
        <v>752.94</v>
      </c>
    </row>
    <row r="147" spans="1:5" ht="57">
      <c r="A147" s="228">
        <v>40238</v>
      </c>
      <c r="B147" s="228" t="s">
        <v>153</v>
      </c>
      <c r="C147" s="222" t="s">
        <v>26</v>
      </c>
      <c r="D147" s="223">
        <v>83.02</v>
      </c>
      <c r="E147" s="223">
        <v>80.180000000000007</v>
      </c>
    </row>
    <row r="148" spans="1:5" ht="57">
      <c r="A148" s="228">
        <v>40239</v>
      </c>
      <c r="B148" s="228" t="s">
        <v>154</v>
      </c>
      <c r="C148" s="222" t="s">
        <v>35</v>
      </c>
      <c r="D148" s="223">
        <v>641.57000000000005</v>
      </c>
      <c r="E148" s="223">
        <v>666.38</v>
      </c>
    </row>
    <row r="149" spans="1:5" ht="57">
      <c r="A149" s="228">
        <v>40240</v>
      </c>
      <c r="B149" s="228" t="s">
        <v>155</v>
      </c>
      <c r="C149" s="222" t="s">
        <v>35</v>
      </c>
      <c r="D149" s="223">
        <v>672.18</v>
      </c>
      <c r="E149" s="223">
        <v>689.79</v>
      </c>
    </row>
    <row r="150" spans="1:5" ht="42.75">
      <c r="A150" s="228">
        <v>40243</v>
      </c>
      <c r="B150" s="228" t="s">
        <v>156</v>
      </c>
      <c r="C150" s="222" t="s">
        <v>157</v>
      </c>
      <c r="D150" s="223">
        <v>10.53</v>
      </c>
      <c r="E150" s="223">
        <v>11.65</v>
      </c>
    </row>
    <row r="151" spans="1:5" ht="42.75">
      <c r="A151" s="228">
        <v>40245</v>
      </c>
      <c r="B151" s="228" t="s">
        <v>158</v>
      </c>
      <c r="C151" s="222" t="s">
        <v>157</v>
      </c>
      <c r="D151" s="223">
        <v>11.46</v>
      </c>
      <c r="E151" s="223">
        <v>12.08</v>
      </c>
    </row>
    <row r="152" spans="1:5" ht="42.75">
      <c r="A152" s="228">
        <v>40246</v>
      </c>
      <c r="B152" s="228" t="s">
        <v>159</v>
      </c>
      <c r="C152" s="222" t="s">
        <v>157</v>
      </c>
      <c r="D152" s="223">
        <v>11.72</v>
      </c>
      <c r="E152" s="223">
        <v>11.95</v>
      </c>
    </row>
    <row r="153" spans="1:5" ht="57">
      <c r="A153" s="228">
        <v>40249</v>
      </c>
      <c r="B153" s="228" t="s">
        <v>160</v>
      </c>
      <c r="C153" s="222" t="s">
        <v>26</v>
      </c>
      <c r="D153" s="223">
        <v>123.29</v>
      </c>
      <c r="E153" s="223">
        <v>126.41</v>
      </c>
    </row>
    <row r="154" spans="1:5" ht="57">
      <c r="A154" s="228">
        <v>40250</v>
      </c>
      <c r="B154" s="228" t="s">
        <v>161</v>
      </c>
      <c r="C154" s="222" t="s">
        <v>26</v>
      </c>
      <c r="D154" s="223">
        <v>96.56</v>
      </c>
      <c r="E154" s="223">
        <v>95.36</v>
      </c>
    </row>
    <row r="155" spans="1:5" ht="57">
      <c r="A155" s="228">
        <v>40253</v>
      </c>
      <c r="B155" s="228" t="s">
        <v>162</v>
      </c>
      <c r="C155" s="222" t="s">
        <v>35</v>
      </c>
      <c r="D155" s="223">
        <v>685.41</v>
      </c>
      <c r="E155" s="223">
        <v>708.4</v>
      </c>
    </row>
    <row r="156" spans="1:5" ht="15">
      <c r="A156" s="227">
        <v>403</v>
      </c>
      <c r="B156" s="227" t="s">
        <v>1866</v>
      </c>
      <c r="C156" s="222"/>
      <c r="D156" s="223"/>
      <c r="E156" s="223"/>
    </row>
    <row r="157" spans="1:5" ht="42.75">
      <c r="A157" s="228">
        <v>40315</v>
      </c>
      <c r="B157" s="228" t="s">
        <v>148</v>
      </c>
      <c r="C157" s="222" t="s">
        <v>35</v>
      </c>
      <c r="D157" s="223">
        <v>844.4</v>
      </c>
      <c r="E157" s="223">
        <v>877.18</v>
      </c>
    </row>
    <row r="158" spans="1:5" ht="42.75">
      <c r="A158" s="228">
        <v>40320</v>
      </c>
      <c r="B158" s="228" t="s">
        <v>150</v>
      </c>
      <c r="C158" s="222" t="s">
        <v>35</v>
      </c>
      <c r="D158" s="223">
        <v>774.41</v>
      </c>
      <c r="E158" s="223">
        <v>802.85</v>
      </c>
    </row>
    <row r="159" spans="1:5" ht="42.75">
      <c r="A159" s="228">
        <v>40322</v>
      </c>
      <c r="B159" s="228" t="s">
        <v>151</v>
      </c>
      <c r="C159" s="222" t="s">
        <v>35</v>
      </c>
      <c r="D159" s="223">
        <v>797.09</v>
      </c>
      <c r="E159" s="223">
        <v>827.05</v>
      </c>
    </row>
    <row r="160" spans="1:5" ht="42.75">
      <c r="A160" s="228">
        <v>40324</v>
      </c>
      <c r="B160" s="228" t="s">
        <v>152</v>
      </c>
      <c r="C160" s="222" t="s">
        <v>35</v>
      </c>
      <c r="D160" s="223">
        <v>821.92</v>
      </c>
      <c r="E160" s="223">
        <v>853.47</v>
      </c>
    </row>
    <row r="161" spans="1:5" ht="42.75">
      <c r="A161" s="228">
        <v>40328</v>
      </c>
      <c r="B161" s="228" t="s">
        <v>156</v>
      </c>
      <c r="C161" s="222" t="s">
        <v>157</v>
      </c>
      <c r="D161" s="223">
        <v>10.53</v>
      </c>
      <c r="E161" s="223">
        <v>11.65</v>
      </c>
    </row>
    <row r="162" spans="1:5" ht="57">
      <c r="A162" s="228">
        <v>40329</v>
      </c>
      <c r="B162" s="228" t="s">
        <v>163</v>
      </c>
      <c r="C162" s="222" t="s">
        <v>35</v>
      </c>
      <c r="D162" s="223">
        <v>576.41</v>
      </c>
      <c r="E162" s="223">
        <v>625.28</v>
      </c>
    </row>
    <row r="163" spans="1:5" ht="57">
      <c r="A163" s="228">
        <v>40330</v>
      </c>
      <c r="B163" s="228" t="s">
        <v>164</v>
      </c>
      <c r="C163" s="222" t="s">
        <v>35</v>
      </c>
      <c r="D163" s="223">
        <v>608.76</v>
      </c>
      <c r="E163" s="223">
        <v>650.02</v>
      </c>
    </row>
    <row r="164" spans="1:5" ht="57">
      <c r="A164" s="228">
        <v>40331</v>
      </c>
      <c r="B164" s="228" t="s">
        <v>165</v>
      </c>
      <c r="C164" s="222" t="s">
        <v>35</v>
      </c>
      <c r="D164" s="223">
        <v>622.75</v>
      </c>
      <c r="E164" s="223">
        <v>669.7</v>
      </c>
    </row>
    <row r="165" spans="1:5" ht="42.75">
      <c r="A165" s="228">
        <v>40332</v>
      </c>
      <c r="B165" s="228" t="s">
        <v>166</v>
      </c>
      <c r="C165" s="222" t="s">
        <v>157</v>
      </c>
      <c r="D165" s="223">
        <v>11.46</v>
      </c>
      <c r="E165" s="223">
        <v>12.08</v>
      </c>
    </row>
    <row r="166" spans="1:5" ht="42.75">
      <c r="A166" s="228">
        <v>40333</v>
      </c>
      <c r="B166" s="228" t="s">
        <v>159</v>
      </c>
      <c r="C166" s="222" t="s">
        <v>157</v>
      </c>
      <c r="D166" s="223">
        <v>11.72</v>
      </c>
      <c r="E166" s="223">
        <v>11.95</v>
      </c>
    </row>
    <row r="167" spans="1:5" ht="71.25">
      <c r="A167" s="228">
        <v>40337</v>
      </c>
      <c r="B167" s="228" t="s">
        <v>167</v>
      </c>
      <c r="C167" s="222" t="s">
        <v>26</v>
      </c>
      <c r="D167" s="223">
        <v>98.94</v>
      </c>
      <c r="E167" s="223">
        <v>98.69</v>
      </c>
    </row>
    <row r="168" spans="1:5" ht="71.25">
      <c r="A168" s="228">
        <v>40339</v>
      </c>
      <c r="B168" s="228" t="s">
        <v>168</v>
      </c>
      <c r="C168" s="222" t="s">
        <v>26</v>
      </c>
      <c r="D168" s="223">
        <v>121.33</v>
      </c>
      <c r="E168" s="223">
        <v>117.17</v>
      </c>
    </row>
    <row r="169" spans="1:5" ht="15">
      <c r="A169" s="227">
        <v>404</v>
      </c>
      <c r="B169" s="227" t="s">
        <v>1867</v>
      </c>
      <c r="C169" s="222"/>
      <c r="D169" s="223"/>
      <c r="E169" s="223"/>
    </row>
    <row r="170" spans="1:5" ht="28.5">
      <c r="A170" s="228">
        <v>40405</v>
      </c>
      <c r="B170" s="228" t="s">
        <v>169</v>
      </c>
      <c r="C170" s="222" t="s">
        <v>26</v>
      </c>
      <c r="D170" s="223">
        <v>107.74</v>
      </c>
      <c r="E170" s="223">
        <v>113.14</v>
      </c>
    </row>
    <row r="171" spans="1:5" ht="15">
      <c r="A171" s="227">
        <v>406</v>
      </c>
      <c r="B171" s="227" t="s">
        <v>1868</v>
      </c>
      <c r="C171" s="222"/>
      <c r="D171" s="223"/>
      <c r="E171" s="223"/>
    </row>
    <row r="172" spans="1:5" ht="42.75">
      <c r="A172" s="228">
        <v>40601</v>
      </c>
      <c r="B172" s="228" t="s">
        <v>170</v>
      </c>
      <c r="C172" s="222" t="s">
        <v>26</v>
      </c>
      <c r="D172" s="223">
        <v>116.75</v>
      </c>
      <c r="E172" s="223">
        <v>120.59</v>
      </c>
    </row>
    <row r="173" spans="1:5" ht="42.75">
      <c r="A173" s="228">
        <v>40602</v>
      </c>
      <c r="B173" s="228" t="s">
        <v>171</v>
      </c>
      <c r="C173" s="222" t="s">
        <v>26</v>
      </c>
      <c r="D173" s="223">
        <v>142.44</v>
      </c>
      <c r="E173" s="223">
        <v>137.83000000000001</v>
      </c>
    </row>
    <row r="174" spans="1:5" ht="15">
      <c r="A174" s="227">
        <v>407</v>
      </c>
      <c r="B174" s="227" t="s">
        <v>1101</v>
      </c>
      <c r="C174" s="222"/>
      <c r="D174" s="223"/>
      <c r="E174" s="223"/>
    </row>
    <row r="175" spans="1:5" ht="57">
      <c r="A175" s="228">
        <v>40705</v>
      </c>
      <c r="B175" s="228" t="s">
        <v>172</v>
      </c>
      <c r="C175" s="222" t="s">
        <v>42</v>
      </c>
      <c r="D175" s="223">
        <v>64.489999999999995</v>
      </c>
      <c r="E175" s="223">
        <v>64.12</v>
      </c>
    </row>
    <row r="176" spans="1:5" ht="15">
      <c r="A176" s="227">
        <v>408</v>
      </c>
      <c r="B176" s="227" t="s">
        <v>1869</v>
      </c>
      <c r="C176" s="222"/>
      <c r="D176" s="223"/>
      <c r="E176" s="223"/>
    </row>
    <row r="177" spans="1:5" ht="28.5">
      <c r="A177" s="228">
        <v>40801</v>
      </c>
      <c r="B177" s="228" t="s">
        <v>173</v>
      </c>
      <c r="C177" s="222" t="s">
        <v>35</v>
      </c>
      <c r="D177" s="226">
        <v>2847.6</v>
      </c>
      <c r="E177" s="226">
        <v>2673.72</v>
      </c>
    </row>
    <row r="178" spans="1:5" ht="42.75">
      <c r="A178" s="228">
        <v>40802</v>
      </c>
      <c r="B178" s="228" t="s">
        <v>174</v>
      </c>
      <c r="C178" s="222" t="s">
        <v>26</v>
      </c>
      <c r="D178" s="223">
        <v>142.38</v>
      </c>
      <c r="E178" s="223">
        <v>133.69</v>
      </c>
    </row>
    <row r="179" spans="1:5" ht="42.75">
      <c r="A179" s="228">
        <v>40803</v>
      </c>
      <c r="B179" s="228" t="s">
        <v>175</v>
      </c>
      <c r="C179" s="222" t="s">
        <v>26</v>
      </c>
      <c r="D179" s="223">
        <v>84.4</v>
      </c>
      <c r="E179" s="223">
        <v>79.25</v>
      </c>
    </row>
    <row r="180" spans="1:5" ht="57">
      <c r="A180" s="228">
        <v>40806</v>
      </c>
      <c r="B180" s="228" t="s">
        <v>176</v>
      </c>
      <c r="C180" s="222" t="s">
        <v>26</v>
      </c>
      <c r="D180" s="223">
        <v>25.32</v>
      </c>
      <c r="E180" s="223">
        <v>23.78</v>
      </c>
    </row>
    <row r="181" spans="1:5" ht="42.75">
      <c r="A181" s="228">
        <v>40807</v>
      </c>
      <c r="B181" s="228" t="s">
        <v>177</v>
      </c>
      <c r="C181" s="222" t="s">
        <v>26</v>
      </c>
      <c r="D181" s="223">
        <v>82.63</v>
      </c>
      <c r="E181" s="223">
        <v>78.88</v>
      </c>
    </row>
    <row r="182" spans="1:5" ht="14.25">
      <c r="A182" s="228">
        <v>40808</v>
      </c>
      <c r="B182" s="228" t="s">
        <v>178</v>
      </c>
      <c r="C182" s="222" t="s">
        <v>157</v>
      </c>
      <c r="D182" s="223">
        <v>5.03</v>
      </c>
      <c r="E182" s="223">
        <v>4.72</v>
      </c>
    </row>
    <row r="183" spans="1:5" ht="42.75">
      <c r="A183" s="228">
        <v>40809</v>
      </c>
      <c r="B183" s="228" t="s">
        <v>179</v>
      </c>
      <c r="C183" s="222" t="s">
        <v>26</v>
      </c>
      <c r="D183" s="223">
        <v>446.17</v>
      </c>
      <c r="E183" s="223">
        <v>409.5</v>
      </c>
    </row>
    <row r="184" spans="1:5" ht="42.75">
      <c r="A184" s="228">
        <v>40810</v>
      </c>
      <c r="B184" s="228" t="s">
        <v>180</v>
      </c>
      <c r="C184" s="222" t="s">
        <v>35</v>
      </c>
      <c r="D184" s="226">
        <v>8405.76</v>
      </c>
      <c r="E184" s="226">
        <v>7651.26</v>
      </c>
    </row>
    <row r="185" spans="1:5" ht="28.5">
      <c r="A185" s="228">
        <v>40813</v>
      </c>
      <c r="B185" s="228" t="s">
        <v>181</v>
      </c>
      <c r="C185" s="222" t="s">
        <v>26</v>
      </c>
      <c r="D185" s="223">
        <v>77.81</v>
      </c>
      <c r="E185" s="223">
        <v>87.05</v>
      </c>
    </row>
    <row r="186" spans="1:5" ht="28.5">
      <c r="A186" s="228">
        <v>40816</v>
      </c>
      <c r="B186" s="228" t="s">
        <v>182</v>
      </c>
      <c r="C186" s="222" t="s">
        <v>26</v>
      </c>
      <c r="D186" s="223">
        <v>14.91</v>
      </c>
      <c r="E186" s="223">
        <v>13.79</v>
      </c>
    </row>
    <row r="187" spans="1:5" ht="57">
      <c r="A187" s="228">
        <v>40817</v>
      </c>
      <c r="B187" s="228" t="s">
        <v>183</v>
      </c>
      <c r="C187" s="222" t="s">
        <v>35</v>
      </c>
      <c r="D187" s="226">
        <v>4002.85</v>
      </c>
      <c r="E187" s="226">
        <v>3468.11</v>
      </c>
    </row>
    <row r="188" spans="1:5" ht="42.75">
      <c r="A188" s="228">
        <v>40818</v>
      </c>
      <c r="B188" s="228" t="s">
        <v>184</v>
      </c>
      <c r="C188" s="222" t="s">
        <v>26</v>
      </c>
      <c r="D188" s="223">
        <v>77.489999999999995</v>
      </c>
      <c r="E188" s="223">
        <v>81.89</v>
      </c>
    </row>
    <row r="189" spans="1:5" ht="75">
      <c r="A189" s="227">
        <v>409</v>
      </c>
      <c r="B189" s="227" t="s">
        <v>1870</v>
      </c>
      <c r="C189" s="222"/>
      <c r="D189" s="223"/>
      <c r="E189" s="223"/>
    </row>
    <row r="190" spans="1:5" ht="85.5">
      <c r="A190" s="228">
        <v>40901</v>
      </c>
      <c r="B190" s="228" t="s">
        <v>185</v>
      </c>
      <c r="C190" s="222" t="s">
        <v>42</v>
      </c>
      <c r="D190" s="223">
        <v>574.53</v>
      </c>
      <c r="E190" s="223">
        <v>667.38</v>
      </c>
    </row>
    <row r="191" spans="1:5" ht="85.5">
      <c r="A191" s="228">
        <v>40902</v>
      </c>
      <c r="B191" s="228" t="s">
        <v>186</v>
      </c>
      <c r="C191" s="222" t="s">
        <v>42</v>
      </c>
      <c r="D191" s="223">
        <v>956.59</v>
      </c>
      <c r="E191" s="226">
        <v>1070.8800000000001</v>
      </c>
    </row>
    <row r="192" spans="1:5" ht="85.5">
      <c r="A192" s="228">
        <v>40903</v>
      </c>
      <c r="B192" s="228" t="s">
        <v>187</v>
      </c>
      <c r="C192" s="222" t="s">
        <v>42</v>
      </c>
      <c r="D192" s="226">
        <v>1380.33</v>
      </c>
      <c r="E192" s="226">
        <v>1522.02</v>
      </c>
    </row>
    <row r="193" spans="1:5" ht="85.5">
      <c r="A193" s="228">
        <v>40904</v>
      </c>
      <c r="B193" s="228" t="s">
        <v>188</v>
      </c>
      <c r="C193" s="222" t="s">
        <v>42</v>
      </c>
      <c r="D193" s="226">
        <v>1852.8</v>
      </c>
      <c r="E193" s="226">
        <v>2012.51</v>
      </c>
    </row>
    <row r="194" spans="1:5" ht="15">
      <c r="A194" s="227">
        <v>5</v>
      </c>
      <c r="B194" s="227" t="s">
        <v>1871</v>
      </c>
      <c r="C194" s="222"/>
      <c r="D194" s="223"/>
      <c r="E194" s="223"/>
    </row>
    <row r="195" spans="1:5" ht="15">
      <c r="A195" s="227">
        <v>501</v>
      </c>
      <c r="B195" s="227" t="s">
        <v>1872</v>
      </c>
      <c r="C195" s="222"/>
      <c r="D195" s="223"/>
      <c r="E195" s="223"/>
    </row>
    <row r="196" spans="1:5" ht="42.75">
      <c r="A196" s="228">
        <v>50112</v>
      </c>
      <c r="B196" s="228" t="s">
        <v>189</v>
      </c>
      <c r="C196" s="222" t="s">
        <v>26</v>
      </c>
      <c r="D196" s="223">
        <v>168.8</v>
      </c>
      <c r="E196" s="223">
        <v>173.57</v>
      </c>
    </row>
    <row r="197" spans="1:5" ht="28.5">
      <c r="A197" s="228">
        <v>50115</v>
      </c>
      <c r="B197" s="228" t="s">
        <v>190</v>
      </c>
      <c r="C197" s="222" t="s">
        <v>35</v>
      </c>
      <c r="D197" s="223">
        <v>568.94000000000005</v>
      </c>
      <c r="E197" s="223">
        <v>548.16</v>
      </c>
    </row>
    <row r="198" spans="1:5" ht="71.25">
      <c r="A198" s="228">
        <v>50122</v>
      </c>
      <c r="B198" s="228" t="s">
        <v>191</v>
      </c>
      <c r="C198" s="222" t="s">
        <v>26</v>
      </c>
      <c r="D198" s="223">
        <v>199.63</v>
      </c>
      <c r="E198" s="223">
        <v>201.5</v>
      </c>
    </row>
    <row r="199" spans="1:5" ht="15">
      <c r="A199" s="227">
        <v>502</v>
      </c>
      <c r="B199" s="227" t="s">
        <v>1873</v>
      </c>
      <c r="C199" s="222"/>
      <c r="D199" s="223"/>
      <c r="E199" s="223"/>
    </row>
    <row r="200" spans="1:5" ht="71.25">
      <c r="A200" s="228">
        <v>50202</v>
      </c>
      <c r="B200" s="228" t="s">
        <v>192</v>
      </c>
      <c r="C200" s="222" t="s">
        <v>26</v>
      </c>
      <c r="D200" s="223">
        <v>130.5</v>
      </c>
      <c r="E200" s="223">
        <v>149.83000000000001</v>
      </c>
    </row>
    <row r="201" spans="1:5" ht="42.75">
      <c r="A201" s="228">
        <v>50203</v>
      </c>
      <c r="B201" s="228" t="s">
        <v>193</v>
      </c>
      <c r="C201" s="222" t="s">
        <v>24</v>
      </c>
      <c r="D201" s="223">
        <v>436.67</v>
      </c>
      <c r="E201" s="223">
        <v>496.25</v>
      </c>
    </row>
    <row r="202" spans="1:5" ht="42.75">
      <c r="A202" s="228">
        <v>50205</v>
      </c>
      <c r="B202" s="228" t="s">
        <v>194</v>
      </c>
      <c r="C202" s="222" t="s">
        <v>26</v>
      </c>
      <c r="D202" s="223">
        <v>506.68</v>
      </c>
      <c r="E202" s="223">
        <v>437.56</v>
      </c>
    </row>
    <row r="203" spans="1:5" ht="42.75">
      <c r="A203" s="228">
        <v>50206</v>
      </c>
      <c r="B203" s="228" t="s">
        <v>195</v>
      </c>
      <c r="C203" s="222" t="s">
        <v>26</v>
      </c>
      <c r="D203" s="223">
        <v>536.25</v>
      </c>
      <c r="E203" s="223">
        <v>454.6</v>
      </c>
    </row>
    <row r="204" spans="1:5" ht="57">
      <c r="A204" s="228">
        <v>50208</v>
      </c>
      <c r="B204" s="228" t="s">
        <v>196</v>
      </c>
      <c r="C204" s="222" t="s">
        <v>26</v>
      </c>
      <c r="D204" s="223">
        <v>142.01</v>
      </c>
      <c r="E204" s="223">
        <v>132.96</v>
      </c>
    </row>
    <row r="205" spans="1:5" ht="15">
      <c r="A205" s="227">
        <v>503</v>
      </c>
      <c r="B205" s="227" t="s">
        <v>1874</v>
      </c>
      <c r="C205" s="222"/>
      <c r="D205" s="223"/>
      <c r="E205" s="223"/>
    </row>
    <row r="206" spans="1:5" ht="42.75">
      <c r="A206" s="228">
        <v>50301</v>
      </c>
      <c r="B206" s="228" t="s">
        <v>197</v>
      </c>
      <c r="C206" s="222" t="s">
        <v>42</v>
      </c>
      <c r="D206" s="223">
        <v>9.33</v>
      </c>
      <c r="E206" s="223">
        <v>9.9</v>
      </c>
    </row>
    <row r="207" spans="1:5" ht="42.75">
      <c r="A207" s="228">
        <v>50303</v>
      </c>
      <c r="B207" s="228" t="s">
        <v>198</v>
      </c>
      <c r="C207" s="222" t="s">
        <v>42</v>
      </c>
      <c r="D207" s="223">
        <v>78.98</v>
      </c>
      <c r="E207" s="223">
        <v>80.83</v>
      </c>
    </row>
    <row r="208" spans="1:5" ht="15">
      <c r="A208" s="227">
        <v>505</v>
      </c>
      <c r="B208" s="227" t="s">
        <v>1875</v>
      </c>
      <c r="C208" s="222"/>
      <c r="D208" s="223"/>
      <c r="E208" s="223"/>
    </row>
    <row r="209" spans="1:5" ht="71.25">
      <c r="A209" s="228">
        <v>50501</v>
      </c>
      <c r="B209" s="228" t="s">
        <v>199</v>
      </c>
      <c r="C209" s="222" t="s">
        <v>26</v>
      </c>
      <c r="D209" s="223">
        <v>129.82</v>
      </c>
      <c r="E209" s="223">
        <v>127.53</v>
      </c>
    </row>
    <row r="210" spans="1:5" ht="71.25">
      <c r="A210" s="228">
        <v>50502</v>
      </c>
      <c r="B210" s="228" t="s">
        <v>200</v>
      </c>
      <c r="C210" s="222" t="s">
        <v>26</v>
      </c>
      <c r="D210" s="223">
        <v>244.62</v>
      </c>
      <c r="E210" s="223">
        <v>245.71</v>
      </c>
    </row>
    <row r="211" spans="1:5" ht="71.25">
      <c r="A211" s="228">
        <v>50503</v>
      </c>
      <c r="B211" s="228" t="s">
        <v>201</v>
      </c>
      <c r="C211" s="222" t="s">
        <v>26</v>
      </c>
      <c r="D211" s="223">
        <v>92.51</v>
      </c>
      <c r="E211" s="223">
        <v>88.5</v>
      </c>
    </row>
    <row r="212" spans="1:5" ht="30">
      <c r="A212" s="227">
        <v>506</v>
      </c>
      <c r="B212" s="227" t="s">
        <v>1876</v>
      </c>
      <c r="C212" s="222"/>
      <c r="D212" s="223"/>
      <c r="E212" s="223"/>
    </row>
    <row r="213" spans="1:5" ht="71.25">
      <c r="A213" s="228">
        <v>50601</v>
      </c>
      <c r="B213" s="228" t="s">
        <v>202</v>
      </c>
      <c r="C213" s="222" t="s">
        <v>26</v>
      </c>
      <c r="D213" s="223">
        <v>68.88</v>
      </c>
      <c r="E213" s="223">
        <v>65.73</v>
      </c>
    </row>
    <row r="214" spans="1:5" ht="71.25">
      <c r="A214" s="228">
        <v>50602</v>
      </c>
      <c r="B214" s="228" t="s">
        <v>203</v>
      </c>
      <c r="C214" s="222" t="s">
        <v>26</v>
      </c>
      <c r="D214" s="223">
        <v>83.86</v>
      </c>
      <c r="E214" s="223">
        <v>81.28</v>
      </c>
    </row>
    <row r="215" spans="1:5" ht="71.25">
      <c r="A215" s="228">
        <v>50603</v>
      </c>
      <c r="B215" s="228" t="s">
        <v>204</v>
      </c>
      <c r="C215" s="222" t="s">
        <v>26</v>
      </c>
      <c r="D215" s="223">
        <v>98.31</v>
      </c>
      <c r="E215" s="223">
        <v>97.5</v>
      </c>
    </row>
    <row r="216" spans="1:5" ht="85.5">
      <c r="A216" s="228">
        <v>50605</v>
      </c>
      <c r="B216" s="228" t="s">
        <v>205</v>
      </c>
      <c r="C216" s="222" t="s">
        <v>26</v>
      </c>
      <c r="D216" s="223">
        <v>78.88</v>
      </c>
      <c r="E216" s="223">
        <v>78.25</v>
      </c>
    </row>
    <row r="217" spans="1:5" ht="85.5">
      <c r="A217" s="228">
        <v>50606</v>
      </c>
      <c r="B217" s="228" t="s">
        <v>206</v>
      </c>
      <c r="C217" s="222" t="s">
        <v>26</v>
      </c>
      <c r="D217" s="223">
        <v>65.63</v>
      </c>
      <c r="E217" s="223">
        <v>63</v>
      </c>
    </row>
    <row r="218" spans="1:5" ht="85.5">
      <c r="A218" s="228">
        <v>50607</v>
      </c>
      <c r="B218" s="228" t="s">
        <v>207</v>
      </c>
      <c r="C218" s="222" t="s">
        <v>26</v>
      </c>
      <c r="D218" s="223">
        <v>138.49</v>
      </c>
      <c r="E218" s="223">
        <v>138.27000000000001</v>
      </c>
    </row>
    <row r="219" spans="1:5" ht="85.5">
      <c r="A219" s="228">
        <v>50608</v>
      </c>
      <c r="B219" s="228" t="s">
        <v>208</v>
      </c>
      <c r="C219" s="222" t="s">
        <v>26</v>
      </c>
      <c r="D219" s="223">
        <v>113.58</v>
      </c>
      <c r="E219" s="223">
        <v>109.6</v>
      </c>
    </row>
    <row r="220" spans="1:5" ht="15">
      <c r="A220" s="227">
        <v>6</v>
      </c>
      <c r="B220" s="227" t="s">
        <v>1877</v>
      </c>
      <c r="C220" s="222"/>
      <c r="D220" s="223"/>
      <c r="E220" s="223"/>
    </row>
    <row r="221" spans="1:5" ht="15">
      <c r="A221" s="227">
        <v>601</v>
      </c>
      <c r="B221" s="227" t="s">
        <v>1878</v>
      </c>
      <c r="C221" s="222"/>
      <c r="D221" s="223"/>
      <c r="E221" s="223"/>
    </row>
    <row r="222" spans="1:5" ht="42.75">
      <c r="A222" s="228">
        <v>60101</v>
      </c>
      <c r="B222" s="228" t="s">
        <v>209</v>
      </c>
      <c r="C222" s="222" t="s">
        <v>24</v>
      </c>
      <c r="D222" s="223">
        <v>400.35</v>
      </c>
      <c r="E222" s="223">
        <v>418.85</v>
      </c>
    </row>
    <row r="223" spans="1:5" ht="42.75">
      <c r="A223" s="228">
        <v>60102</v>
      </c>
      <c r="B223" s="228" t="s">
        <v>210</v>
      </c>
      <c r="C223" s="222" t="s">
        <v>24</v>
      </c>
      <c r="D223" s="223">
        <v>400.35</v>
      </c>
      <c r="E223" s="223">
        <v>418.85</v>
      </c>
    </row>
    <row r="224" spans="1:5" ht="42.75">
      <c r="A224" s="228">
        <v>60103</v>
      </c>
      <c r="B224" s="228" t="s">
        <v>211</v>
      </c>
      <c r="C224" s="222" t="s">
        <v>24</v>
      </c>
      <c r="D224" s="223">
        <v>400.35</v>
      </c>
      <c r="E224" s="223">
        <v>418.85</v>
      </c>
    </row>
    <row r="225" spans="1:5" ht="28.5">
      <c r="A225" s="228">
        <v>60107</v>
      </c>
      <c r="B225" s="228" t="s">
        <v>212</v>
      </c>
      <c r="C225" s="222" t="s">
        <v>42</v>
      </c>
      <c r="D225" s="223">
        <v>20.88</v>
      </c>
      <c r="E225" s="223">
        <v>20.48</v>
      </c>
    </row>
    <row r="226" spans="1:5" ht="42.75">
      <c r="A226" s="228">
        <v>60108</v>
      </c>
      <c r="B226" s="228" t="s">
        <v>213</v>
      </c>
      <c r="C226" s="222" t="s">
        <v>24</v>
      </c>
      <c r="D226" s="223">
        <v>418.85</v>
      </c>
      <c r="E226" s="223">
        <v>425.85</v>
      </c>
    </row>
    <row r="227" spans="1:5" ht="42.75">
      <c r="A227" s="228">
        <v>60110</v>
      </c>
      <c r="B227" s="228" t="s">
        <v>214</v>
      </c>
      <c r="C227" s="222" t="s">
        <v>42</v>
      </c>
      <c r="D227" s="223">
        <v>86.08</v>
      </c>
      <c r="E227" s="223">
        <v>95.11</v>
      </c>
    </row>
    <row r="228" spans="1:5" ht="42.75">
      <c r="A228" s="228">
        <v>60112</v>
      </c>
      <c r="B228" s="228" t="s">
        <v>215</v>
      </c>
      <c r="C228" s="222" t="s">
        <v>42</v>
      </c>
      <c r="D228" s="223">
        <v>66.8</v>
      </c>
      <c r="E228" s="223">
        <v>67.010000000000005</v>
      </c>
    </row>
    <row r="229" spans="1:5" ht="28.5">
      <c r="A229" s="228">
        <v>60113</v>
      </c>
      <c r="B229" s="228" t="s">
        <v>216</v>
      </c>
      <c r="C229" s="222" t="s">
        <v>42</v>
      </c>
      <c r="D229" s="223">
        <v>29.27</v>
      </c>
      <c r="E229" s="223">
        <v>24.23</v>
      </c>
    </row>
    <row r="230" spans="1:5" ht="15">
      <c r="A230" s="227">
        <v>611</v>
      </c>
      <c r="B230" s="227" t="s">
        <v>1879</v>
      </c>
      <c r="C230" s="222"/>
      <c r="D230" s="223"/>
      <c r="E230" s="223"/>
    </row>
    <row r="231" spans="1:5" ht="42.75">
      <c r="A231" s="228">
        <v>61101</v>
      </c>
      <c r="B231" s="228" t="s">
        <v>217</v>
      </c>
      <c r="C231" s="222" t="s">
        <v>24</v>
      </c>
      <c r="D231" s="223">
        <v>10.15</v>
      </c>
      <c r="E231" s="223">
        <v>10.91</v>
      </c>
    </row>
    <row r="232" spans="1:5" ht="42.75">
      <c r="A232" s="228">
        <v>61102</v>
      </c>
      <c r="B232" s="228" t="s">
        <v>218</v>
      </c>
      <c r="C232" s="222" t="s">
        <v>24</v>
      </c>
      <c r="D232" s="223">
        <v>140.18</v>
      </c>
      <c r="E232" s="223">
        <v>126.7</v>
      </c>
    </row>
    <row r="233" spans="1:5" ht="42.75">
      <c r="A233" s="228">
        <v>61103</v>
      </c>
      <c r="B233" s="228" t="s">
        <v>219</v>
      </c>
      <c r="C233" s="222" t="s">
        <v>24</v>
      </c>
      <c r="D233" s="223">
        <v>315.83999999999997</v>
      </c>
      <c r="E233" s="223">
        <v>348.84</v>
      </c>
    </row>
    <row r="234" spans="1:5" ht="28.5">
      <c r="A234" s="228">
        <v>61104</v>
      </c>
      <c r="B234" s="228" t="s">
        <v>220</v>
      </c>
      <c r="C234" s="222" t="s">
        <v>24</v>
      </c>
      <c r="D234" s="223">
        <v>84.54</v>
      </c>
      <c r="E234" s="223">
        <v>84.78</v>
      </c>
    </row>
    <row r="235" spans="1:5" ht="42.75">
      <c r="A235" s="228">
        <v>61106</v>
      </c>
      <c r="B235" s="228" t="s">
        <v>221</v>
      </c>
      <c r="C235" s="222" t="s">
        <v>24</v>
      </c>
      <c r="D235" s="223">
        <v>169.65</v>
      </c>
      <c r="E235" s="223">
        <v>200.14</v>
      </c>
    </row>
    <row r="236" spans="1:5" ht="42.75">
      <c r="A236" s="228">
        <v>61107</v>
      </c>
      <c r="B236" s="228" t="s">
        <v>222</v>
      </c>
      <c r="C236" s="222" t="s">
        <v>24</v>
      </c>
      <c r="D236" s="223">
        <v>81.91</v>
      </c>
      <c r="E236" s="223">
        <v>81.53</v>
      </c>
    </row>
    <row r="237" spans="1:5" ht="42.75">
      <c r="A237" s="228">
        <v>61108</v>
      </c>
      <c r="B237" s="228" t="s">
        <v>223</v>
      </c>
      <c r="C237" s="222" t="s">
        <v>24</v>
      </c>
      <c r="D237" s="223">
        <v>122.3</v>
      </c>
      <c r="E237" s="223">
        <v>112.67</v>
      </c>
    </row>
    <row r="238" spans="1:5" ht="42.75">
      <c r="A238" s="228">
        <v>61112</v>
      </c>
      <c r="B238" s="228" t="s">
        <v>224</v>
      </c>
      <c r="C238" s="222" t="s">
        <v>24</v>
      </c>
      <c r="D238" s="223">
        <v>49.15</v>
      </c>
      <c r="E238" s="223">
        <v>49.3</v>
      </c>
    </row>
    <row r="239" spans="1:5" ht="75">
      <c r="A239" s="227">
        <v>613</v>
      </c>
      <c r="B239" s="227" t="s">
        <v>1880</v>
      </c>
      <c r="C239" s="222"/>
      <c r="D239" s="223"/>
      <c r="E239" s="223"/>
    </row>
    <row r="240" spans="1:5" ht="85.5">
      <c r="A240" s="228">
        <v>61301</v>
      </c>
      <c r="B240" s="228" t="s">
        <v>225</v>
      </c>
      <c r="C240" s="222" t="s">
        <v>24</v>
      </c>
      <c r="D240" s="226">
        <v>1125.47</v>
      </c>
      <c r="E240" s="226">
        <v>1128.69</v>
      </c>
    </row>
    <row r="241" spans="1:5" ht="85.5">
      <c r="A241" s="228">
        <v>61302</v>
      </c>
      <c r="B241" s="228" t="s">
        <v>1881</v>
      </c>
      <c r="C241" s="222" t="s">
        <v>24</v>
      </c>
      <c r="D241" s="226">
        <v>1139.1400000000001</v>
      </c>
      <c r="E241" s="226">
        <v>1154.47</v>
      </c>
    </row>
    <row r="242" spans="1:5" ht="85.5">
      <c r="A242" s="228">
        <v>61303</v>
      </c>
      <c r="B242" s="228" t="s">
        <v>1882</v>
      </c>
      <c r="C242" s="222" t="s">
        <v>24</v>
      </c>
      <c r="D242" s="226">
        <v>1151.1500000000001</v>
      </c>
      <c r="E242" s="226">
        <v>1165.24</v>
      </c>
    </row>
    <row r="243" spans="1:5" ht="85.5">
      <c r="A243" s="228">
        <v>61304</v>
      </c>
      <c r="B243" s="228" t="s">
        <v>1883</v>
      </c>
      <c r="C243" s="222" t="s">
        <v>24</v>
      </c>
      <c r="D243" s="226">
        <v>1220.1500000000001</v>
      </c>
      <c r="E243" s="226">
        <v>1216.74</v>
      </c>
    </row>
    <row r="244" spans="1:5" ht="75">
      <c r="A244" s="227">
        <v>614</v>
      </c>
      <c r="B244" s="227" t="s">
        <v>1884</v>
      </c>
      <c r="C244" s="222"/>
      <c r="D244" s="223"/>
      <c r="E244" s="223"/>
    </row>
    <row r="245" spans="1:5" ht="85.5">
      <c r="A245" s="228">
        <v>61401</v>
      </c>
      <c r="B245" s="228" t="s">
        <v>1885</v>
      </c>
      <c r="C245" s="222" t="s">
        <v>24</v>
      </c>
      <c r="D245" s="226">
        <v>1082.9100000000001</v>
      </c>
      <c r="E245" s="223">
        <v>982.7</v>
      </c>
    </row>
    <row r="246" spans="1:5" ht="85.5">
      <c r="A246" s="228">
        <v>61402</v>
      </c>
      <c r="B246" s="228" t="s">
        <v>1886</v>
      </c>
      <c r="C246" s="222" t="s">
        <v>24</v>
      </c>
      <c r="D246" s="226">
        <v>1082.9100000000001</v>
      </c>
      <c r="E246" s="223">
        <v>982.7</v>
      </c>
    </row>
    <row r="247" spans="1:5" ht="85.5">
      <c r="A247" s="228">
        <v>61403</v>
      </c>
      <c r="B247" s="228" t="s">
        <v>1887</v>
      </c>
      <c r="C247" s="222" t="s">
        <v>24</v>
      </c>
      <c r="D247" s="226">
        <v>1082.9100000000001</v>
      </c>
      <c r="E247" s="223">
        <v>982.7</v>
      </c>
    </row>
    <row r="248" spans="1:5" ht="85.5">
      <c r="A248" s="228">
        <v>61404</v>
      </c>
      <c r="B248" s="228" t="s">
        <v>1888</v>
      </c>
      <c r="C248" s="222" t="s">
        <v>24</v>
      </c>
      <c r="D248" s="226">
        <v>1082.9100000000001</v>
      </c>
      <c r="E248" s="223">
        <v>982.7</v>
      </c>
    </row>
    <row r="249" spans="1:5" ht="45">
      <c r="A249" s="227">
        <v>617</v>
      </c>
      <c r="B249" s="227" t="s">
        <v>1889</v>
      </c>
      <c r="C249" s="222"/>
      <c r="D249" s="223"/>
      <c r="E249" s="223"/>
    </row>
    <row r="250" spans="1:5" ht="42.75">
      <c r="A250" s="228">
        <v>61701</v>
      </c>
      <c r="B250" s="228" t="s">
        <v>1890</v>
      </c>
      <c r="C250" s="222" t="s">
        <v>24</v>
      </c>
      <c r="D250" s="223">
        <v>936.77</v>
      </c>
      <c r="E250" s="223">
        <v>884.94</v>
      </c>
    </row>
    <row r="251" spans="1:5" ht="42.75">
      <c r="A251" s="228">
        <v>61702</v>
      </c>
      <c r="B251" s="228" t="s">
        <v>1891</v>
      </c>
      <c r="C251" s="222" t="s">
        <v>24</v>
      </c>
      <c r="D251" s="226">
        <v>1033.02</v>
      </c>
      <c r="E251" s="223">
        <v>987.94</v>
      </c>
    </row>
    <row r="252" spans="1:5" ht="42.75">
      <c r="A252" s="228">
        <v>61703</v>
      </c>
      <c r="B252" s="228" t="s">
        <v>1892</v>
      </c>
      <c r="C252" s="222" t="s">
        <v>24</v>
      </c>
      <c r="D252" s="226">
        <v>1114.27</v>
      </c>
      <c r="E252" s="226">
        <v>1072.94</v>
      </c>
    </row>
    <row r="253" spans="1:5" ht="90">
      <c r="A253" s="227">
        <v>619</v>
      </c>
      <c r="B253" s="227" t="s">
        <v>1893</v>
      </c>
      <c r="C253" s="222"/>
      <c r="D253" s="223"/>
      <c r="E253" s="223"/>
    </row>
    <row r="254" spans="1:5" ht="85.5">
      <c r="A254" s="228">
        <v>61901</v>
      </c>
      <c r="B254" s="228" t="s">
        <v>1894</v>
      </c>
      <c r="C254" s="222" t="s">
        <v>24</v>
      </c>
      <c r="D254" s="226">
        <v>1430.03</v>
      </c>
      <c r="E254" s="226">
        <v>1436.54</v>
      </c>
    </row>
    <row r="255" spans="1:5" ht="85.5">
      <c r="A255" s="228">
        <v>61902</v>
      </c>
      <c r="B255" s="228" t="s">
        <v>1895</v>
      </c>
      <c r="C255" s="222" t="s">
        <v>24</v>
      </c>
      <c r="D255" s="226">
        <v>1452.04</v>
      </c>
      <c r="E255" s="226">
        <v>1449.81</v>
      </c>
    </row>
    <row r="256" spans="1:5" ht="85.5">
      <c r="A256" s="228">
        <v>61903</v>
      </c>
      <c r="B256" s="228" t="s">
        <v>1896</v>
      </c>
      <c r="C256" s="222" t="s">
        <v>24</v>
      </c>
      <c r="D256" s="226">
        <v>1518.04</v>
      </c>
      <c r="E256" s="226">
        <v>1532.31</v>
      </c>
    </row>
    <row r="257" spans="1:5" ht="15">
      <c r="A257" s="227">
        <v>622</v>
      </c>
      <c r="B257" s="227" t="s">
        <v>1897</v>
      </c>
      <c r="C257" s="222"/>
      <c r="D257" s="223"/>
      <c r="E257" s="223"/>
    </row>
    <row r="258" spans="1:5" ht="28.5">
      <c r="A258" s="228">
        <v>62201</v>
      </c>
      <c r="B258" s="228" t="s">
        <v>226</v>
      </c>
      <c r="C258" s="222" t="s">
        <v>24</v>
      </c>
      <c r="D258" s="223">
        <v>112.21</v>
      </c>
      <c r="E258" s="223">
        <v>100.44</v>
      </c>
    </row>
    <row r="259" spans="1:5" ht="28.5">
      <c r="A259" s="228">
        <v>62202</v>
      </c>
      <c r="B259" s="228" t="s">
        <v>227</v>
      </c>
      <c r="C259" s="222" t="s">
        <v>24</v>
      </c>
      <c r="D259" s="223">
        <v>287.87</v>
      </c>
      <c r="E259" s="223">
        <v>322.58</v>
      </c>
    </row>
    <row r="260" spans="1:5" ht="28.5">
      <c r="A260" s="228">
        <v>62203</v>
      </c>
      <c r="B260" s="228" t="s">
        <v>228</v>
      </c>
      <c r="C260" s="222" t="s">
        <v>24</v>
      </c>
      <c r="D260" s="223">
        <v>141.68</v>
      </c>
      <c r="E260" s="223">
        <v>173.88</v>
      </c>
    </row>
    <row r="261" spans="1:5" ht="28.5">
      <c r="A261" s="228">
        <v>62204</v>
      </c>
      <c r="B261" s="228" t="s">
        <v>229</v>
      </c>
      <c r="C261" s="222" t="s">
        <v>24</v>
      </c>
      <c r="D261" s="223">
        <v>79.17</v>
      </c>
      <c r="E261" s="223">
        <v>74.31</v>
      </c>
    </row>
    <row r="262" spans="1:5" ht="14.25">
      <c r="A262" s="228">
        <v>62205</v>
      </c>
      <c r="B262" s="228" t="s">
        <v>230</v>
      </c>
      <c r="C262" s="222" t="s">
        <v>24</v>
      </c>
      <c r="D262" s="223">
        <v>70.64</v>
      </c>
      <c r="E262" s="223">
        <v>71.73</v>
      </c>
    </row>
    <row r="263" spans="1:5" ht="14.25">
      <c r="A263" s="228">
        <v>62206</v>
      </c>
      <c r="B263" s="228" t="s">
        <v>231</v>
      </c>
      <c r="C263" s="222" t="s">
        <v>24</v>
      </c>
      <c r="D263" s="223">
        <v>8.82</v>
      </c>
      <c r="E263" s="223">
        <v>9.6300000000000008</v>
      </c>
    </row>
    <row r="264" spans="1:5" ht="14.25">
      <c r="A264" s="228">
        <v>62207</v>
      </c>
      <c r="B264" s="228" t="s">
        <v>232</v>
      </c>
      <c r="C264" s="222" t="s">
        <v>24</v>
      </c>
      <c r="D264" s="223">
        <v>43.39</v>
      </c>
      <c r="E264" s="223">
        <v>43.9</v>
      </c>
    </row>
    <row r="265" spans="1:5" ht="28.5">
      <c r="A265" s="228">
        <v>62208</v>
      </c>
      <c r="B265" s="228" t="s">
        <v>233</v>
      </c>
      <c r="C265" s="222" t="s">
        <v>24</v>
      </c>
      <c r="D265" s="223">
        <v>72.17</v>
      </c>
      <c r="E265" s="223">
        <v>67.75</v>
      </c>
    </row>
    <row r="266" spans="1:5" ht="14.25">
      <c r="A266" s="228">
        <v>62211</v>
      </c>
      <c r="B266" s="228" t="s">
        <v>234</v>
      </c>
      <c r="C266" s="222" t="s">
        <v>42</v>
      </c>
      <c r="D266" s="223">
        <v>3.06</v>
      </c>
      <c r="E266" s="223">
        <v>2.88</v>
      </c>
    </row>
    <row r="267" spans="1:5" ht="28.5">
      <c r="A267" s="228">
        <v>62212</v>
      </c>
      <c r="B267" s="228" t="s">
        <v>235</v>
      </c>
      <c r="C267" s="222" t="s">
        <v>42</v>
      </c>
      <c r="D267" s="223">
        <v>14.87</v>
      </c>
      <c r="E267" s="223">
        <v>14.03</v>
      </c>
    </row>
    <row r="268" spans="1:5" ht="75">
      <c r="A268" s="227">
        <v>623</v>
      </c>
      <c r="B268" s="227" t="s">
        <v>1898</v>
      </c>
      <c r="C268" s="222"/>
      <c r="D268" s="223"/>
      <c r="E268" s="223"/>
    </row>
    <row r="269" spans="1:5" ht="85.5">
      <c r="A269" s="228">
        <v>62301</v>
      </c>
      <c r="B269" s="228" t="s">
        <v>1899</v>
      </c>
      <c r="C269" s="222" t="s">
        <v>24</v>
      </c>
      <c r="D269" s="223">
        <v>776.87</v>
      </c>
      <c r="E269" s="223">
        <v>808.29</v>
      </c>
    </row>
    <row r="270" spans="1:5" ht="85.5">
      <c r="A270" s="228">
        <v>62302</v>
      </c>
      <c r="B270" s="228" t="s">
        <v>1900</v>
      </c>
      <c r="C270" s="222" t="s">
        <v>24</v>
      </c>
      <c r="D270" s="223">
        <v>776.87</v>
      </c>
      <c r="E270" s="223">
        <v>808.29</v>
      </c>
    </row>
    <row r="271" spans="1:5" ht="75">
      <c r="A271" s="227">
        <v>625</v>
      </c>
      <c r="B271" s="227" t="s">
        <v>12284</v>
      </c>
      <c r="C271" s="222"/>
      <c r="D271" s="223"/>
      <c r="E271" s="223"/>
    </row>
    <row r="272" spans="1:5" ht="99.75">
      <c r="A272" s="228">
        <v>62501</v>
      </c>
      <c r="B272" s="228" t="s">
        <v>12285</v>
      </c>
      <c r="C272" s="222" t="s">
        <v>24</v>
      </c>
      <c r="D272" s="226">
        <v>1764.47</v>
      </c>
      <c r="E272" s="226">
        <v>1859.88</v>
      </c>
    </row>
    <row r="273" spans="1:5" ht="99.75">
      <c r="A273" s="228">
        <v>62502</v>
      </c>
      <c r="B273" s="228" t="s">
        <v>12286</v>
      </c>
      <c r="C273" s="222" t="s">
        <v>24</v>
      </c>
      <c r="D273" s="226">
        <v>1852.14</v>
      </c>
      <c r="E273" s="226">
        <v>1917</v>
      </c>
    </row>
    <row r="274" spans="1:5" ht="99.75">
      <c r="A274" s="228">
        <v>62503</v>
      </c>
      <c r="B274" s="228" t="s">
        <v>12287</v>
      </c>
      <c r="C274" s="222" t="s">
        <v>24</v>
      </c>
      <c r="D274" s="226">
        <v>2028.15</v>
      </c>
      <c r="E274" s="226">
        <v>1993.31</v>
      </c>
    </row>
    <row r="275" spans="1:5" ht="99.75">
      <c r="A275" s="228">
        <v>62504</v>
      </c>
      <c r="B275" s="228" t="s">
        <v>12288</v>
      </c>
      <c r="C275" s="222" t="s">
        <v>24</v>
      </c>
      <c r="D275" s="226">
        <v>2176.8200000000002</v>
      </c>
      <c r="E275" s="226">
        <v>2093.9899999999998</v>
      </c>
    </row>
    <row r="276" spans="1:5" ht="99.75">
      <c r="A276" s="228">
        <v>62505</v>
      </c>
      <c r="B276" s="228" t="s">
        <v>12289</v>
      </c>
      <c r="C276" s="222" t="s">
        <v>24</v>
      </c>
      <c r="D276" s="226">
        <v>3553.41</v>
      </c>
      <c r="E276" s="226">
        <v>3609.22</v>
      </c>
    </row>
    <row r="277" spans="1:5" ht="15">
      <c r="A277" s="227">
        <v>7</v>
      </c>
      <c r="B277" s="227" t="s">
        <v>1901</v>
      </c>
      <c r="C277" s="222"/>
      <c r="D277" s="223"/>
      <c r="E277" s="223"/>
    </row>
    <row r="278" spans="1:5" ht="15">
      <c r="A278" s="227">
        <v>711</v>
      </c>
      <c r="B278" s="227" t="s">
        <v>1902</v>
      </c>
      <c r="C278" s="222"/>
      <c r="D278" s="223"/>
      <c r="E278" s="223"/>
    </row>
    <row r="279" spans="1:5" ht="57">
      <c r="A279" s="228">
        <v>71101</v>
      </c>
      <c r="B279" s="228" t="s">
        <v>236</v>
      </c>
      <c r="C279" s="222" t="s">
        <v>26</v>
      </c>
      <c r="D279" s="223">
        <v>644.54</v>
      </c>
      <c r="E279" s="223">
        <v>704.98</v>
      </c>
    </row>
    <row r="280" spans="1:5" ht="42.75">
      <c r="A280" s="228">
        <v>71103</v>
      </c>
      <c r="B280" s="228" t="s">
        <v>237</v>
      </c>
      <c r="C280" s="222" t="s">
        <v>26</v>
      </c>
      <c r="D280" s="223">
        <v>103.04</v>
      </c>
      <c r="E280" s="223">
        <v>141.25</v>
      </c>
    </row>
    <row r="281" spans="1:5" ht="28.5">
      <c r="A281" s="228">
        <v>71104</v>
      </c>
      <c r="B281" s="228" t="s">
        <v>238</v>
      </c>
      <c r="C281" s="222" t="s">
        <v>26</v>
      </c>
      <c r="D281" s="223">
        <v>568.98</v>
      </c>
      <c r="E281" s="223">
        <v>618.84</v>
      </c>
    </row>
    <row r="282" spans="1:5" ht="28.5">
      <c r="A282" s="228">
        <v>71105</v>
      </c>
      <c r="B282" s="228" t="s">
        <v>239</v>
      </c>
      <c r="C282" s="222" t="s">
        <v>26</v>
      </c>
      <c r="D282" s="223">
        <v>360.64</v>
      </c>
      <c r="E282" s="223">
        <v>374.16</v>
      </c>
    </row>
    <row r="283" spans="1:5" ht="28.5">
      <c r="A283" s="228">
        <v>71106</v>
      </c>
      <c r="B283" s="228" t="s">
        <v>240</v>
      </c>
      <c r="C283" s="222" t="s">
        <v>26</v>
      </c>
      <c r="D283" s="223">
        <v>670.13</v>
      </c>
      <c r="E283" s="223">
        <v>756.34</v>
      </c>
    </row>
    <row r="284" spans="1:5" ht="28.5">
      <c r="A284" s="228">
        <v>71107</v>
      </c>
      <c r="B284" s="228" t="s">
        <v>241</v>
      </c>
      <c r="C284" s="222" t="s">
        <v>26</v>
      </c>
      <c r="D284" s="223">
        <v>854.42</v>
      </c>
      <c r="E284" s="223">
        <v>856.72</v>
      </c>
    </row>
    <row r="285" spans="1:5" ht="15">
      <c r="A285" s="227">
        <v>717</v>
      </c>
      <c r="B285" s="227" t="s">
        <v>1903</v>
      </c>
      <c r="C285" s="222"/>
      <c r="D285" s="223"/>
      <c r="E285" s="223"/>
    </row>
    <row r="286" spans="1:5" ht="57">
      <c r="A286" s="228">
        <v>71701</v>
      </c>
      <c r="B286" s="228" t="s">
        <v>242</v>
      </c>
      <c r="C286" s="222" t="s">
        <v>26</v>
      </c>
      <c r="D286" s="223">
        <v>588</v>
      </c>
      <c r="E286" s="223">
        <v>520.33000000000004</v>
      </c>
    </row>
    <row r="287" spans="1:5" ht="42.75">
      <c r="A287" s="228">
        <v>71702</v>
      </c>
      <c r="B287" s="228" t="s">
        <v>243</v>
      </c>
      <c r="C287" s="222" t="s">
        <v>26</v>
      </c>
      <c r="D287" s="223">
        <v>696.68</v>
      </c>
      <c r="E287" s="223">
        <v>609.38</v>
      </c>
    </row>
    <row r="288" spans="1:5" ht="57">
      <c r="A288" s="228">
        <v>71703</v>
      </c>
      <c r="B288" s="228" t="s">
        <v>244</v>
      </c>
      <c r="C288" s="222" t="s">
        <v>26</v>
      </c>
      <c r="D288" s="223">
        <v>527.33000000000004</v>
      </c>
      <c r="E288" s="223">
        <v>460.51</v>
      </c>
    </row>
    <row r="289" spans="1:5" ht="42.75">
      <c r="A289" s="228">
        <v>71704</v>
      </c>
      <c r="B289" s="228" t="s">
        <v>245</v>
      </c>
      <c r="C289" s="222" t="s">
        <v>26</v>
      </c>
      <c r="D289" s="226">
        <v>1162.56</v>
      </c>
      <c r="E289" s="223">
        <v>949.4</v>
      </c>
    </row>
    <row r="290" spans="1:5" ht="42.75">
      <c r="A290" s="228">
        <v>71706</v>
      </c>
      <c r="B290" s="228" t="s">
        <v>246</v>
      </c>
      <c r="C290" s="222" t="s">
        <v>26</v>
      </c>
      <c r="D290" s="223">
        <v>284.47000000000003</v>
      </c>
      <c r="E290" s="223">
        <v>285.79000000000002</v>
      </c>
    </row>
    <row r="291" spans="1:5" ht="15">
      <c r="A291" s="227">
        <v>718</v>
      </c>
      <c r="B291" s="227" t="s">
        <v>1897</v>
      </c>
      <c r="C291" s="222"/>
      <c r="D291" s="223"/>
      <c r="E291" s="223"/>
    </row>
    <row r="292" spans="1:5" ht="28.5">
      <c r="A292" s="228">
        <v>71801</v>
      </c>
      <c r="B292" s="228" t="s">
        <v>247</v>
      </c>
      <c r="C292" s="222" t="s">
        <v>26</v>
      </c>
      <c r="D292" s="223">
        <v>25.32</v>
      </c>
      <c r="E292" s="223">
        <v>23.78</v>
      </c>
    </row>
    <row r="293" spans="1:5" ht="15">
      <c r="A293" s="227">
        <v>8</v>
      </c>
      <c r="B293" s="227" t="s">
        <v>1904</v>
      </c>
      <c r="C293" s="222"/>
      <c r="D293" s="223"/>
      <c r="E293" s="223"/>
    </row>
    <row r="294" spans="1:5" ht="15">
      <c r="A294" s="227">
        <v>801</v>
      </c>
      <c r="B294" s="227" t="s">
        <v>1905</v>
      </c>
      <c r="C294" s="222"/>
      <c r="D294" s="223"/>
      <c r="E294" s="223"/>
    </row>
    <row r="295" spans="1:5" ht="28.5">
      <c r="A295" s="228">
        <v>80102</v>
      </c>
      <c r="B295" s="228" t="s">
        <v>248</v>
      </c>
      <c r="C295" s="222" t="s">
        <v>26</v>
      </c>
      <c r="D295" s="223">
        <v>271.77999999999997</v>
      </c>
      <c r="E295" s="223">
        <v>315.7</v>
      </c>
    </row>
    <row r="296" spans="1:5" ht="28.5">
      <c r="A296" s="228">
        <v>80103</v>
      </c>
      <c r="B296" s="228" t="s">
        <v>249</v>
      </c>
      <c r="C296" s="222" t="s">
        <v>26</v>
      </c>
      <c r="D296" s="223">
        <v>301.16000000000003</v>
      </c>
      <c r="E296" s="223">
        <v>303.81</v>
      </c>
    </row>
    <row r="297" spans="1:5" ht="14.25">
      <c r="A297" s="228">
        <v>80107</v>
      </c>
      <c r="B297" s="228" t="s">
        <v>250</v>
      </c>
      <c r="C297" s="222" t="s">
        <v>26</v>
      </c>
      <c r="D297" s="226">
        <v>1391.11</v>
      </c>
      <c r="E297" s="226">
        <v>1815.83</v>
      </c>
    </row>
    <row r="298" spans="1:5" ht="15">
      <c r="A298" s="227">
        <v>802</v>
      </c>
      <c r="B298" s="227" t="s">
        <v>1906</v>
      </c>
      <c r="C298" s="222"/>
      <c r="D298" s="223"/>
      <c r="E298" s="223"/>
    </row>
    <row r="299" spans="1:5" ht="57">
      <c r="A299" s="228">
        <v>80201</v>
      </c>
      <c r="B299" s="228" t="s">
        <v>251</v>
      </c>
      <c r="C299" s="222" t="s">
        <v>26</v>
      </c>
      <c r="D299" s="223">
        <v>631.47</v>
      </c>
      <c r="E299" s="223">
        <v>660.36</v>
      </c>
    </row>
    <row r="300" spans="1:5" ht="57">
      <c r="A300" s="228">
        <v>80202</v>
      </c>
      <c r="B300" s="228" t="s">
        <v>252</v>
      </c>
      <c r="C300" s="222" t="s">
        <v>26</v>
      </c>
      <c r="D300" s="223">
        <v>738.53</v>
      </c>
      <c r="E300" s="223">
        <v>842.88</v>
      </c>
    </row>
    <row r="301" spans="1:5" ht="57">
      <c r="A301" s="228">
        <v>80203</v>
      </c>
      <c r="B301" s="228" t="s">
        <v>253</v>
      </c>
      <c r="C301" s="222" t="s">
        <v>26</v>
      </c>
      <c r="D301" s="223">
        <v>663.94</v>
      </c>
      <c r="E301" s="223">
        <v>688.28</v>
      </c>
    </row>
    <row r="302" spans="1:5" ht="15">
      <c r="A302" s="227">
        <v>9</v>
      </c>
      <c r="B302" s="227" t="s">
        <v>6</v>
      </c>
      <c r="C302" s="222"/>
      <c r="D302" s="223"/>
      <c r="E302" s="223"/>
    </row>
    <row r="303" spans="1:5" ht="15">
      <c r="A303" s="227">
        <v>901</v>
      </c>
      <c r="B303" s="227" t="s">
        <v>1907</v>
      </c>
      <c r="C303" s="222"/>
      <c r="D303" s="223"/>
      <c r="E303" s="223"/>
    </row>
    <row r="304" spans="1:5" ht="85.5">
      <c r="A304" s="228">
        <v>90101</v>
      </c>
      <c r="B304" s="228" t="s">
        <v>254</v>
      </c>
      <c r="C304" s="222" t="s">
        <v>26</v>
      </c>
      <c r="D304" s="223">
        <v>222.17</v>
      </c>
      <c r="E304" s="223">
        <v>205.47</v>
      </c>
    </row>
    <row r="305" spans="1:5" ht="71.25">
      <c r="A305" s="228">
        <v>90102</v>
      </c>
      <c r="B305" s="228" t="s">
        <v>255</v>
      </c>
      <c r="C305" s="222" t="s">
        <v>26</v>
      </c>
      <c r="D305" s="223">
        <v>113.01</v>
      </c>
      <c r="E305" s="223">
        <v>108.24</v>
      </c>
    </row>
    <row r="306" spans="1:5" ht="57">
      <c r="A306" s="228">
        <v>90103</v>
      </c>
      <c r="B306" s="228" t="s">
        <v>256</v>
      </c>
      <c r="C306" s="222" t="s">
        <v>26</v>
      </c>
      <c r="D306" s="223">
        <v>100.86</v>
      </c>
      <c r="E306" s="223">
        <v>109.63</v>
      </c>
    </row>
    <row r="307" spans="1:5" ht="71.25">
      <c r="A307" s="228">
        <v>90104</v>
      </c>
      <c r="B307" s="228" t="s">
        <v>257</v>
      </c>
      <c r="C307" s="222" t="s">
        <v>26</v>
      </c>
      <c r="D307" s="223">
        <v>403.68</v>
      </c>
      <c r="E307" s="223">
        <v>442.55</v>
      </c>
    </row>
    <row r="308" spans="1:5" ht="71.25">
      <c r="A308" s="228">
        <v>90105</v>
      </c>
      <c r="B308" s="228" t="s">
        <v>258</v>
      </c>
      <c r="C308" s="222" t="s">
        <v>26</v>
      </c>
      <c r="D308" s="223">
        <v>255.04</v>
      </c>
      <c r="E308" s="223">
        <v>274.81</v>
      </c>
    </row>
    <row r="309" spans="1:5" ht="15">
      <c r="A309" s="227">
        <v>902</v>
      </c>
      <c r="B309" s="227" t="s">
        <v>1908</v>
      </c>
      <c r="C309" s="222"/>
      <c r="D309" s="223"/>
      <c r="E309" s="223"/>
    </row>
    <row r="310" spans="1:5" ht="42.75">
      <c r="A310" s="228">
        <v>90202</v>
      </c>
      <c r="B310" s="228" t="s">
        <v>259</v>
      </c>
      <c r="C310" s="222" t="s">
        <v>26</v>
      </c>
      <c r="D310" s="223">
        <v>56.13</v>
      </c>
      <c r="E310" s="223">
        <v>62.65</v>
      </c>
    </row>
    <row r="311" spans="1:5" ht="42.75">
      <c r="A311" s="228">
        <v>90203</v>
      </c>
      <c r="B311" s="228" t="s">
        <v>260</v>
      </c>
      <c r="C311" s="222" t="s">
        <v>26</v>
      </c>
      <c r="D311" s="223">
        <v>84.72</v>
      </c>
      <c r="E311" s="223">
        <v>91.72</v>
      </c>
    </row>
    <row r="312" spans="1:5" ht="42.75">
      <c r="A312" s="228">
        <v>90206</v>
      </c>
      <c r="B312" s="228" t="s">
        <v>261</v>
      </c>
      <c r="C312" s="222" t="s">
        <v>26</v>
      </c>
      <c r="D312" s="223">
        <v>96.62</v>
      </c>
      <c r="E312" s="223">
        <v>99</v>
      </c>
    </row>
    <row r="313" spans="1:5" ht="57">
      <c r="A313" s="228">
        <v>90211</v>
      </c>
      <c r="B313" s="228" t="s">
        <v>262</v>
      </c>
      <c r="C313" s="222" t="s">
        <v>26</v>
      </c>
      <c r="D313" s="223">
        <v>178.35</v>
      </c>
      <c r="E313" s="223">
        <v>168.07</v>
      </c>
    </row>
    <row r="314" spans="1:5" ht="42.75">
      <c r="A314" s="228">
        <v>90212</v>
      </c>
      <c r="B314" s="228" t="s">
        <v>263</v>
      </c>
      <c r="C314" s="222" t="s">
        <v>26</v>
      </c>
      <c r="D314" s="223">
        <v>128.31</v>
      </c>
      <c r="E314" s="223">
        <v>122.77</v>
      </c>
    </row>
    <row r="315" spans="1:5" ht="28.5">
      <c r="A315" s="228">
        <v>90215</v>
      </c>
      <c r="B315" s="228" t="s">
        <v>264</v>
      </c>
      <c r="C315" s="222" t="s">
        <v>42</v>
      </c>
      <c r="D315" s="223">
        <v>40.61</v>
      </c>
      <c r="E315" s="223">
        <v>34.36</v>
      </c>
    </row>
    <row r="316" spans="1:5" ht="28.5">
      <c r="A316" s="228">
        <v>90216</v>
      </c>
      <c r="B316" s="228" t="s">
        <v>265</v>
      </c>
      <c r="C316" s="222" t="s">
        <v>42</v>
      </c>
      <c r="D316" s="223">
        <v>93.56</v>
      </c>
      <c r="E316" s="223">
        <v>98.73</v>
      </c>
    </row>
    <row r="317" spans="1:5" ht="28.5">
      <c r="A317" s="228">
        <v>90219</v>
      </c>
      <c r="B317" s="228" t="s">
        <v>266</v>
      </c>
      <c r="C317" s="222" t="s">
        <v>26</v>
      </c>
      <c r="D317" s="223">
        <v>95.12</v>
      </c>
      <c r="E317" s="223">
        <v>94.83</v>
      </c>
    </row>
    <row r="318" spans="1:5" ht="57">
      <c r="A318" s="228">
        <v>90228</v>
      </c>
      <c r="B318" s="228" t="s">
        <v>5225</v>
      </c>
      <c r="C318" s="222" t="s">
        <v>26</v>
      </c>
      <c r="D318" s="223">
        <v>75.77</v>
      </c>
      <c r="E318" s="223">
        <v>102.01</v>
      </c>
    </row>
    <row r="319" spans="1:5" ht="15">
      <c r="A319" s="227">
        <v>903</v>
      </c>
      <c r="B319" s="227" t="s">
        <v>1909</v>
      </c>
      <c r="C319" s="222"/>
      <c r="D319" s="223"/>
      <c r="E319" s="223"/>
    </row>
    <row r="320" spans="1:5" ht="28.5">
      <c r="A320" s="228">
        <v>90301</v>
      </c>
      <c r="B320" s="228" t="s">
        <v>267</v>
      </c>
      <c r="C320" s="222" t="s">
        <v>42</v>
      </c>
      <c r="D320" s="223">
        <v>108.46</v>
      </c>
      <c r="E320" s="223">
        <v>111.72</v>
      </c>
    </row>
    <row r="321" spans="1:5" ht="28.5">
      <c r="A321" s="228">
        <v>90302</v>
      </c>
      <c r="B321" s="228" t="s">
        <v>268</v>
      </c>
      <c r="C321" s="222" t="s">
        <v>42</v>
      </c>
      <c r="D321" s="223">
        <v>36.61</v>
      </c>
      <c r="E321" s="223">
        <v>39.93</v>
      </c>
    </row>
    <row r="322" spans="1:5" ht="42.75">
      <c r="A322" s="228">
        <v>90305</v>
      </c>
      <c r="B322" s="228" t="s">
        <v>269</v>
      </c>
      <c r="C322" s="222" t="s">
        <v>42</v>
      </c>
      <c r="D322" s="223">
        <v>259.56</v>
      </c>
      <c r="E322" s="223">
        <v>265.08</v>
      </c>
    </row>
    <row r="323" spans="1:5" ht="28.5">
      <c r="A323" s="228">
        <v>90312</v>
      </c>
      <c r="B323" s="228" t="s">
        <v>270</v>
      </c>
      <c r="C323" s="222" t="s">
        <v>42</v>
      </c>
      <c r="D323" s="223">
        <v>219.75</v>
      </c>
      <c r="E323" s="223">
        <v>203.8</v>
      </c>
    </row>
    <row r="324" spans="1:5" ht="28.5">
      <c r="A324" s="228">
        <v>90314</v>
      </c>
      <c r="B324" s="228" t="s">
        <v>271</v>
      </c>
      <c r="C324" s="222" t="s">
        <v>42</v>
      </c>
      <c r="D324" s="223">
        <v>56.35</v>
      </c>
      <c r="E324" s="223">
        <v>54.47</v>
      </c>
    </row>
    <row r="325" spans="1:5" ht="15">
      <c r="A325" s="227">
        <v>904</v>
      </c>
      <c r="B325" s="227" t="s">
        <v>1910</v>
      </c>
      <c r="C325" s="222"/>
      <c r="D325" s="223"/>
      <c r="E325" s="223"/>
    </row>
    <row r="326" spans="1:5" ht="71.25">
      <c r="A326" s="228">
        <v>90403</v>
      </c>
      <c r="B326" s="228" t="s">
        <v>272</v>
      </c>
      <c r="C326" s="222" t="s">
        <v>42</v>
      </c>
      <c r="D326" s="223">
        <v>122.18</v>
      </c>
      <c r="E326" s="223">
        <v>123.65</v>
      </c>
    </row>
    <row r="327" spans="1:5" ht="15">
      <c r="A327" s="227">
        <v>905</v>
      </c>
      <c r="B327" s="227" t="s">
        <v>1897</v>
      </c>
      <c r="C327" s="222"/>
      <c r="D327" s="223"/>
      <c r="E327" s="223"/>
    </row>
    <row r="328" spans="1:5" ht="57">
      <c r="A328" s="228">
        <v>90501</v>
      </c>
      <c r="B328" s="228" t="s">
        <v>273</v>
      </c>
      <c r="C328" s="222" t="s">
        <v>26</v>
      </c>
      <c r="D328" s="223">
        <v>64.180000000000007</v>
      </c>
      <c r="E328" s="223">
        <v>60.43</v>
      </c>
    </row>
    <row r="329" spans="1:5" ht="57">
      <c r="A329" s="228">
        <v>90502</v>
      </c>
      <c r="B329" s="228" t="s">
        <v>274</v>
      </c>
      <c r="C329" s="222" t="s">
        <v>26</v>
      </c>
      <c r="D329" s="223">
        <v>22</v>
      </c>
      <c r="E329" s="223">
        <v>20.7</v>
      </c>
    </row>
    <row r="330" spans="1:5" ht="28.5">
      <c r="A330" s="228">
        <v>90506</v>
      </c>
      <c r="B330" s="228" t="s">
        <v>275</v>
      </c>
      <c r="C330" s="222" t="s">
        <v>26</v>
      </c>
      <c r="D330" s="223">
        <v>17.72</v>
      </c>
      <c r="E330" s="223">
        <v>16.77</v>
      </c>
    </row>
    <row r="331" spans="1:5" ht="28.5">
      <c r="A331" s="228">
        <v>90509</v>
      </c>
      <c r="B331" s="228" t="s">
        <v>276</v>
      </c>
      <c r="C331" s="222" t="s">
        <v>26</v>
      </c>
      <c r="D331" s="223">
        <v>90.92</v>
      </c>
      <c r="E331" s="223">
        <v>85.37</v>
      </c>
    </row>
    <row r="332" spans="1:5" ht="28.5">
      <c r="A332" s="228">
        <v>90511</v>
      </c>
      <c r="B332" s="228" t="s">
        <v>277</v>
      </c>
      <c r="C332" s="222" t="s">
        <v>26</v>
      </c>
      <c r="D332" s="223">
        <v>40.93</v>
      </c>
      <c r="E332" s="223">
        <v>43.3</v>
      </c>
    </row>
    <row r="333" spans="1:5" ht="28.5">
      <c r="A333" s="228">
        <v>90512</v>
      </c>
      <c r="B333" s="228" t="s">
        <v>278</v>
      </c>
      <c r="C333" s="222" t="s">
        <v>35</v>
      </c>
      <c r="D333" s="223">
        <v>23.21</v>
      </c>
      <c r="E333" s="223">
        <v>21.79</v>
      </c>
    </row>
    <row r="334" spans="1:5" ht="15">
      <c r="A334" s="227">
        <v>10</v>
      </c>
      <c r="B334" s="227" t="s">
        <v>22</v>
      </c>
      <c r="C334" s="222"/>
      <c r="D334" s="223"/>
      <c r="E334" s="223"/>
    </row>
    <row r="335" spans="1:5" ht="15">
      <c r="A335" s="227">
        <v>1001</v>
      </c>
      <c r="B335" s="227" t="s">
        <v>1911</v>
      </c>
      <c r="C335" s="222"/>
      <c r="D335" s="223"/>
      <c r="E335" s="223"/>
    </row>
    <row r="336" spans="1:5" ht="71.25">
      <c r="A336" s="228">
        <v>100102</v>
      </c>
      <c r="B336" s="228" t="s">
        <v>1912</v>
      </c>
      <c r="C336" s="222" t="s">
        <v>26</v>
      </c>
      <c r="D336" s="223">
        <v>82.5</v>
      </c>
      <c r="E336" s="223">
        <v>80.06</v>
      </c>
    </row>
    <row r="337" spans="1:5" ht="71.25">
      <c r="A337" s="228">
        <v>100105</v>
      </c>
      <c r="B337" s="228" t="s">
        <v>279</v>
      </c>
      <c r="C337" s="222" t="s">
        <v>26</v>
      </c>
      <c r="D337" s="223">
        <v>297.33</v>
      </c>
      <c r="E337" s="223">
        <v>334.09</v>
      </c>
    </row>
    <row r="338" spans="1:5" ht="45">
      <c r="A338" s="227">
        <v>1002</v>
      </c>
      <c r="B338" s="227" t="s">
        <v>1913</v>
      </c>
      <c r="C338" s="222"/>
      <c r="D338" s="223"/>
      <c r="E338" s="223"/>
    </row>
    <row r="339" spans="1:5" ht="28.5">
      <c r="A339" s="228">
        <v>100202</v>
      </c>
      <c r="B339" s="228" t="s">
        <v>280</v>
      </c>
      <c r="C339" s="222" t="s">
        <v>26</v>
      </c>
      <c r="D339" s="223">
        <v>58.13</v>
      </c>
      <c r="E339" s="223">
        <v>58.73</v>
      </c>
    </row>
    <row r="340" spans="1:5" ht="28.5">
      <c r="A340" s="228">
        <v>100203</v>
      </c>
      <c r="B340" s="228" t="s">
        <v>281</v>
      </c>
      <c r="C340" s="222" t="s">
        <v>26</v>
      </c>
      <c r="D340" s="223">
        <v>48.12</v>
      </c>
      <c r="E340" s="223">
        <v>45.21</v>
      </c>
    </row>
    <row r="341" spans="1:5" ht="57">
      <c r="A341" s="228">
        <v>100204</v>
      </c>
      <c r="B341" s="228" t="s">
        <v>282</v>
      </c>
      <c r="C341" s="222" t="s">
        <v>26</v>
      </c>
      <c r="D341" s="223">
        <v>45.24</v>
      </c>
      <c r="E341" s="223">
        <v>43.91</v>
      </c>
    </row>
    <row r="342" spans="1:5" ht="71.25">
      <c r="A342" s="228">
        <v>100208</v>
      </c>
      <c r="B342" s="228" t="s">
        <v>283</v>
      </c>
      <c r="C342" s="222" t="s">
        <v>26</v>
      </c>
      <c r="D342" s="223">
        <v>266.89999999999998</v>
      </c>
      <c r="E342" s="223">
        <v>297.16000000000003</v>
      </c>
    </row>
    <row r="343" spans="1:5" ht="15">
      <c r="A343" s="227">
        <v>1003</v>
      </c>
      <c r="B343" s="227" t="s">
        <v>1914</v>
      </c>
      <c r="C343" s="222"/>
      <c r="D343" s="223"/>
      <c r="E343" s="223"/>
    </row>
    <row r="344" spans="1:5" ht="85.5">
      <c r="A344" s="228">
        <v>100301</v>
      </c>
      <c r="B344" s="228" t="s">
        <v>1915</v>
      </c>
      <c r="C344" s="222" t="s">
        <v>26</v>
      </c>
      <c r="D344" s="223">
        <v>92.97</v>
      </c>
      <c r="E344" s="223">
        <v>93.63</v>
      </c>
    </row>
    <row r="345" spans="1:5" ht="15">
      <c r="A345" s="227">
        <v>11</v>
      </c>
      <c r="B345" s="227" t="s">
        <v>1916</v>
      </c>
      <c r="C345" s="222"/>
      <c r="D345" s="223"/>
      <c r="E345" s="223"/>
    </row>
    <row r="346" spans="1:5" ht="15">
      <c r="A346" s="227">
        <v>1101</v>
      </c>
      <c r="B346" s="227" t="s">
        <v>1917</v>
      </c>
      <c r="C346" s="222"/>
      <c r="D346" s="223"/>
      <c r="E346" s="223"/>
    </row>
    <row r="347" spans="1:5" ht="42.75">
      <c r="A347" s="228">
        <v>110101</v>
      </c>
      <c r="B347" s="228" t="s">
        <v>284</v>
      </c>
      <c r="C347" s="222" t="s">
        <v>26</v>
      </c>
      <c r="D347" s="223">
        <v>13.56</v>
      </c>
      <c r="E347" s="223">
        <v>13.07</v>
      </c>
    </row>
    <row r="348" spans="1:5" ht="15">
      <c r="A348" s="227">
        <v>1102</v>
      </c>
      <c r="B348" s="227" t="s">
        <v>1918</v>
      </c>
      <c r="C348" s="222"/>
      <c r="D348" s="223"/>
      <c r="E348" s="223"/>
    </row>
    <row r="349" spans="1:5" ht="14.25">
      <c r="A349" s="228">
        <v>110201</v>
      </c>
      <c r="B349" s="228" t="s">
        <v>285</v>
      </c>
      <c r="C349" s="222" t="s">
        <v>26</v>
      </c>
      <c r="D349" s="223">
        <v>53.33</v>
      </c>
      <c r="E349" s="223">
        <v>53</v>
      </c>
    </row>
    <row r="350" spans="1:5" ht="57">
      <c r="A350" s="228">
        <v>110210</v>
      </c>
      <c r="B350" s="228" t="s">
        <v>12290</v>
      </c>
      <c r="C350" s="222" t="s">
        <v>26</v>
      </c>
      <c r="D350" s="223">
        <v>84.73</v>
      </c>
      <c r="E350" s="223">
        <v>82.33</v>
      </c>
    </row>
    <row r="351" spans="1:5" ht="30">
      <c r="A351" s="227">
        <v>1103</v>
      </c>
      <c r="B351" s="227" t="s">
        <v>1919</v>
      </c>
      <c r="C351" s="222"/>
      <c r="D351" s="223"/>
      <c r="E351" s="223"/>
    </row>
    <row r="352" spans="1:5" ht="42.75">
      <c r="A352" s="228">
        <v>110301</v>
      </c>
      <c r="B352" s="228" t="s">
        <v>286</v>
      </c>
      <c r="C352" s="222" t="s">
        <v>26</v>
      </c>
      <c r="D352" s="223">
        <v>37.76</v>
      </c>
      <c r="E352" s="223">
        <v>36.14</v>
      </c>
    </row>
    <row r="353" spans="1:5" ht="42.75">
      <c r="A353" s="228">
        <v>110302</v>
      </c>
      <c r="B353" s="228" t="s">
        <v>287</v>
      </c>
      <c r="C353" s="222" t="s">
        <v>26</v>
      </c>
      <c r="D353" s="223">
        <v>64.83</v>
      </c>
      <c r="E353" s="223">
        <v>61.74</v>
      </c>
    </row>
    <row r="354" spans="1:5" ht="15">
      <c r="A354" s="227">
        <v>1104</v>
      </c>
      <c r="B354" s="227" t="s">
        <v>1897</v>
      </c>
      <c r="C354" s="222"/>
      <c r="D354" s="223"/>
      <c r="E354" s="223"/>
    </row>
    <row r="355" spans="1:5" ht="28.5">
      <c r="A355" s="228">
        <v>110401</v>
      </c>
      <c r="B355" s="228" t="s">
        <v>288</v>
      </c>
      <c r="C355" s="222" t="s">
        <v>26</v>
      </c>
      <c r="D355" s="223">
        <v>57.37</v>
      </c>
      <c r="E355" s="223">
        <v>54.56</v>
      </c>
    </row>
    <row r="356" spans="1:5" ht="15">
      <c r="A356" s="227">
        <v>12</v>
      </c>
      <c r="B356" s="227" t="s">
        <v>1920</v>
      </c>
      <c r="C356" s="222"/>
      <c r="D356" s="223"/>
      <c r="E356" s="223"/>
    </row>
    <row r="357" spans="1:5" ht="15">
      <c r="A357" s="227">
        <v>1201</v>
      </c>
      <c r="B357" s="227" t="s">
        <v>1917</v>
      </c>
      <c r="C357" s="222"/>
      <c r="D357" s="223"/>
      <c r="E357" s="223"/>
    </row>
    <row r="358" spans="1:5" ht="42.75">
      <c r="A358" s="228">
        <v>120101</v>
      </c>
      <c r="B358" s="228" t="s">
        <v>289</v>
      </c>
      <c r="C358" s="222" t="s">
        <v>26</v>
      </c>
      <c r="D358" s="223">
        <v>7.02</v>
      </c>
      <c r="E358" s="223">
        <v>6.88</v>
      </c>
    </row>
    <row r="359" spans="1:5" ht="15">
      <c r="A359" s="227">
        <v>1202</v>
      </c>
      <c r="B359" s="227" t="s">
        <v>1921</v>
      </c>
      <c r="C359" s="222"/>
      <c r="D359" s="223"/>
      <c r="E359" s="223"/>
    </row>
    <row r="360" spans="1:5" ht="71.25">
      <c r="A360" s="228">
        <v>120201</v>
      </c>
      <c r="B360" s="228" t="s">
        <v>290</v>
      </c>
      <c r="C360" s="222" t="s">
        <v>26</v>
      </c>
      <c r="D360" s="223">
        <v>94.97</v>
      </c>
      <c r="E360" s="223">
        <v>107.2</v>
      </c>
    </row>
    <row r="361" spans="1:5" ht="42.75">
      <c r="A361" s="228">
        <v>120205</v>
      </c>
      <c r="B361" s="228" t="s">
        <v>291</v>
      </c>
      <c r="C361" s="222" t="s">
        <v>42</v>
      </c>
      <c r="D361" s="223">
        <v>56.18</v>
      </c>
      <c r="E361" s="223">
        <v>49</v>
      </c>
    </row>
    <row r="362" spans="1:5" ht="42.75">
      <c r="A362" s="228">
        <v>120207</v>
      </c>
      <c r="B362" s="228" t="s">
        <v>292</v>
      </c>
      <c r="C362" s="222" t="s">
        <v>42</v>
      </c>
      <c r="D362" s="223">
        <v>81.16</v>
      </c>
      <c r="E362" s="223">
        <v>67.88</v>
      </c>
    </row>
    <row r="363" spans="1:5" ht="28.5">
      <c r="A363" s="228">
        <v>120208</v>
      </c>
      <c r="B363" s="228" t="s">
        <v>293</v>
      </c>
      <c r="C363" s="222" t="s">
        <v>42</v>
      </c>
      <c r="D363" s="223">
        <v>18.920000000000002</v>
      </c>
      <c r="E363" s="223">
        <v>17.489999999999998</v>
      </c>
    </row>
    <row r="364" spans="1:5" ht="28.5">
      <c r="A364" s="228">
        <v>120216</v>
      </c>
      <c r="B364" s="228" t="s">
        <v>294</v>
      </c>
      <c r="C364" s="222" t="s">
        <v>42</v>
      </c>
      <c r="D364" s="223">
        <v>17.14</v>
      </c>
      <c r="E364" s="223">
        <v>18.41</v>
      </c>
    </row>
    <row r="365" spans="1:5" ht="57">
      <c r="A365" s="228">
        <v>120220</v>
      </c>
      <c r="B365" s="228" t="s">
        <v>295</v>
      </c>
      <c r="C365" s="222" t="s">
        <v>26</v>
      </c>
      <c r="D365" s="223">
        <v>90.83</v>
      </c>
      <c r="E365" s="223">
        <v>100.13</v>
      </c>
    </row>
    <row r="366" spans="1:5" ht="57">
      <c r="A366" s="228">
        <v>120221</v>
      </c>
      <c r="B366" s="228" t="s">
        <v>296</v>
      </c>
      <c r="C366" s="222" t="s">
        <v>26</v>
      </c>
      <c r="D366" s="223">
        <v>252.57</v>
      </c>
      <c r="E366" s="223">
        <v>222.23</v>
      </c>
    </row>
    <row r="367" spans="1:5" ht="28.5">
      <c r="A367" s="228">
        <v>120224</v>
      </c>
      <c r="B367" s="228" t="s">
        <v>297</v>
      </c>
      <c r="C367" s="222" t="s">
        <v>26</v>
      </c>
      <c r="D367" s="223">
        <v>15.66</v>
      </c>
      <c r="E367" s="223">
        <v>14.6</v>
      </c>
    </row>
    <row r="368" spans="1:5" ht="42.75">
      <c r="A368" s="228">
        <v>120227</v>
      </c>
      <c r="B368" s="228" t="s">
        <v>298</v>
      </c>
      <c r="C368" s="222" t="s">
        <v>42</v>
      </c>
      <c r="D368" s="223">
        <v>51.77</v>
      </c>
      <c r="E368" s="223">
        <v>52.49</v>
      </c>
    </row>
    <row r="369" spans="1:5" ht="57">
      <c r="A369" s="228">
        <v>120232</v>
      </c>
      <c r="B369" s="228" t="s">
        <v>299</v>
      </c>
      <c r="C369" s="222" t="s">
        <v>26</v>
      </c>
      <c r="D369" s="223">
        <v>97.43</v>
      </c>
      <c r="E369" s="223">
        <v>106.63</v>
      </c>
    </row>
    <row r="370" spans="1:5" ht="30">
      <c r="A370" s="227">
        <v>1203</v>
      </c>
      <c r="B370" s="227" t="s">
        <v>1919</v>
      </c>
      <c r="C370" s="222"/>
      <c r="D370" s="223"/>
      <c r="E370" s="223"/>
    </row>
    <row r="371" spans="1:5" ht="42.75">
      <c r="A371" s="228">
        <v>120301</v>
      </c>
      <c r="B371" s="228" t="s">
        <v>301</v>
      </c>
      <c r="C371" s="222" t="s">
        <v>26</v>
      </c>
      <c r="D371" s="223">
        <v>33.799999999999997</v>
      </c>
      <c r="E371" s="223">
        <v>32.42</v>
      </c>
    </row>
    <row r="372" spans="1:5" ht="42.75">
      <c r="A372" s="228">
        <v>120302</v>
      </c>
      <c r="B372" s="228" t="s">
        <v>302</v>
      </c>
      <c r="C372" s="222" t="s">
        <v>26</v>
      </c>
      <c r="D372" s="223">
        <v>23.66</v>
      </c>
      <c r="E372" s="223">
        <v>22.39</v>
      </c>
    </row>
    <row r="373" spans="1:5" ht="42.75">
      <c r="A373" s="228">
        <v>120303</v>
      </c>
      <c r="B373" s="228" t="s">
        <v>303</v>
      </c>
      <c r="C373" s="222" t="s">
        <v>26</v>
      </c>
      <c r="D373" s="223">
        <v>57.54</v>
      </c>
      <c r="E373" s="223">
        <v>54.9</v>
      </c>
    </row>
    <row r="374" spans="1:5" ht="71.25">
      <c r="A374" s="228">
        <v>120304</v>
      </c>
      <c r="B374" s="228" t="s">
        <v>304</v>
      </c>
      <c r="C374" s="222" t="s">
        <v>26</v>
      </c>
      <c r="D374" s="223">
        <v>63.69</v>
      </c>
      <c r="E374" s="223">
        <v>61</v>
      </c>
    </row>
    <row r="375" spans="1:5" ht="57">
      <c r="A375" s="228">
        <v>120308</v>
      </c>
      <c r="B375" s="228" t="s">
        <v>305</v>
      </c>
      <c r="C375" s="222" t="s">
        <v>26</v>
      </c>
      <c r="D375" s="223">
        <v>7.93</v>
      </c>
      <c r="E375" s="223">
        <v>7.8</v>
      </c>
    </row>
    <row r="376" spans="1:5" ht="15">
      <c r="A376" s="227">
        <v>13</v>
      </c>
      <c r="B376" s="227" t="s">
        <v>1922</v>
      </c>
      <c r="C376" s="222"/>
      <c r="D376" s="223"/>
      <c r="E376" s="223"/>
    </row>
    <row r="377" spans="1:5" ht="15">
      <c r="A377" s="227">
        <v>1301</v>
      </c>
      <c r="B377" s="227" t="s">
        <v>1923</v>
      </c>
      <c r="C377" s="222"/>
      <c r="D377" s="223"/>
      <c r="E377" s="223"/>
    </row>
    <row r="378" spans="1:5" ht="42.75">
      <c r="A378" s="228">
        <v>130103</v>
      </c>
      <c r="B378" s="228" t="s">
        <v>306</v>
      </c>
      <c r="C378" s="222" t="s">
        <v>26</v>
      </c>
      <c r="D378" s="223">
        <v>24.76</v>
      </c>
      <c r="E378" s="223">
        <v>24.57</v>
      </c>
    </row>
    <row r="379" spans="1:5" ht="42.75">
      <c r="A379" s="228">
        <v>130104</v>
      </c>
      <c r="B379" s="228" t="s">
        <v>307</v>
      </c>
      <c r="C379" s="222" t="s">
        <v>26</v>
      </c>
      <c r="D379" s="223">
        <v>38.630000000000003</v>
      </c>
      <c r="E379" s="223">
        <v>38.46</v>
      </c>
    </row>
    <row r="380" spans="1:5" ht="28.5">
      <c r="A380" s="228">
        <v>130109</v>
      </c>
      <c r="B380" s="228" t="s">
        <v>308</v>
      </c>
      <c r="C380" s="222" t="s">
        <v>26</v>
      </c>
      <c r="D380" s="223">
        <v>80.27</v>
      </c>
      <c r="E380" s="223">
        <v>79.78</v>
      </c>
    </row>
    <row r="381" spans="1:5" ht="28.5">
      <c r="A381" s="228">
        <v>130110</v>
      </c>
      <c r="B381" s="228" t="s">
        <v>309</v>
      </c>
      <c r="C381" s="222" t="s">
        <v>26</v>
      </c>
      <c r="D381" s="223">
        <v>66.930000000000007</v>
      </c>
      <c r="E381" s="223">
        <v>66.209999999999994</v>
      </c>
    </row>
    <row r="382" spans="1:5" ht="28.5">
      <c r="A382" s="228">
        <v>130111</v>
      </c>
      <c r="B382" s="228" t="s">
        <v>310</v>
      </c>
      <c r="C382" s="222" t="s">
        <v>26</v>
      </c>
      <c r="D382" s="223">
        <v>60.77</v>
      </c>
      <c r="E382" s="223">
        <v>60.37</v>
      </c>
    </row>
    <row r="383" spans="1:5" ht="28.5">
      <c r="A383" s="228">
        <v>130112</v>
      </c>
      <c r="B383" s="228" t="s">
        <v>311</v>
      </c>
      <c r="C383" s="222" t="s">
        <v>26</v>
      </c>
      <c r="D383" s="223">
        <v>50.76</v>
      </c>
      <c r="E383" s="223">
        <v>50.19</v>
      </c>
    </row>
    <row r="384" spans="1:5" ht="28.5">
      <c r="A384" s="228">
        <v>130113</v>
      </c>
      <c r="B384" s="228" t="s">
        <v>312</v>
      </c>
      <c r="C384" s="222" t="s">
        <v>26</v>
      </c>
      <c r="D384" s="223">
        <v>80.83</v>
      </c>
      <c r="E384" s="223">
        <v>80.3</v>
      </c>
    </row>
    <row r="385" spans="1:5" ht="15">
      <c r="A385" s="227">
        <v>1302</v>
      </c>
      <c r="B385" s="227" t="s">
        <v>1921</v>
      </c>
      <c r="C385" s="222"/>
      <c r="D385" s="223"/>
      <c r="E385" s="223"/>
    </row>
    <row r="386" spans="1:5" ht="42.75">
      <c r="A386" s="228">
        <v>130202</v>
      </c>
      <c r="B386" s="228" t="s">
        <v>313</v>
      </c>
      <c r="C386" s="222" t="s">
        <v>26</v>
      </c>
      <c r="D386" s="223">
        <v>58.84</v>
      </c>
      <c r="E386" s="223">
        <v>56.02</v>
      </c>
    </row>
    <row r="387" spans="1:5" ht="57">
      <c r="A387" s="228">
        <v>130205</v>
      </c>
      <c r="B387" s="228" t="s">
        <v>314</v>
      </c>
      <c r="C387" s="222" t="s">
        <v>26</v>
      </c>
      <c r="D387" s="223">
        <v>442.97</v>
      </c>
      <c r="E387" s="223">
        <v>413.63</v>
      </c>
    </row>
    <row r="388" spans="1:5" ht="28.5">
      <c r="A388" s="228">
        <v>130208</v>
      </c>
      <c r="B388" s="228" t="s">
        <v>315</v>
      </c>
      <c r="C388" s="222" t="s">
        <v>42</v>
      </c>
      <c r="D388" s="223">
        <v>9.74</v>
      </c>
      <c r="E388" s="223">
        <v>9.1999999999999993</v>
      </c>
    </row>
    <row r="389" spans="1:5" ht="42.75">
      <c r="A389" s="228">
        <v>130209</v>
      </c>
      <c r="B389" s="228" t="s">
        <v>316</v>
      </c>
      <c r="C389" s="222" t="s">
        <v>26</v>
      </c>
      <c r="D389" s="223">
        <v>92.5</v>
      </c>
      <c r="E389" s="223">
        <v>94.59</v>
      </c>
    </row>
    <row r="390" spans="1:5" ht="57">
      <c r="A390" s="228">
        <v>130210</v>
      </c>
      <c r="B390" s="228" t="s">
        <v>317</v>
      </c>
      <c r="C390" s="222" t="s">
        <v>26</v>
      </c>
      <c r="D390" s="223">
        <v>69.66</v>
      </c>
      <c r="E390" s="223">
        <v>67.23</v>
      </c>
    </row>
    <row r="391" spans="1:5" ht="42.75">
      <c r="A391" s="228">
        <v>130211</v>
      </c>
      <c r="B391" s="228" t="s">
        <v>318</v>
      </c>
      <c r="C391" s="222" t="s">
        <v>26</v>
      </c>
      <c r="D391" s="223">
        <v>237</v>
      </c>
      <c r="E391" s="223">
        <v>214.25</v>
      </c>
    </row>
    <row r="392" spans="1:5" ht="42.75">
      <c r="A392" s="228">
        <v>130222</v>
      </c>
      <c r="B392" s="228" t="s">
        <v>319</v>
      </c>
      <c r="C392" s="222" t="s">
        <v>26</v>
      </c>
      <c r="D392" s="223">
        <v>177.45</v>
      </c>
      <c r="E392" s="223">
        <v>173.95</v>
      </c>
    </row>
    <row r="393" spans="1:5" ht="42.75">
      <c r="A393" s="228">
        <v>130223</v>
      </c>
      <c r="B393" s="228" t="s">
        <v>320</v>
      </c>
      <c r="C393" s="222" t="s">
        <v>26</v>
      </c>
      <c r="D393" s="223">
        <v>13.96</v>
      </c>
      <c r="E393" s="223">
        <v>13</v>
      </c>
    </row>
    <row r="394" spans="1:5" ht="42.75">
      <c r="A394" s="228">
        <v>130225</v>
      </c>
      <c r="B394" s="228" t="s">
        <v>321</v>
      </c>
      <c r="C394" s="222" t="s">
        <v>26</v>
      </c>
      <c r="D394" s="223">
        <v>10.83</v>
      </c>
      <c r="E394" s="223">
        <v>9.9700000000000006</v>
      </c>
    </row>
    <row r="395" spans="1:5" ht="28.5">
      <c r="A395" s="228">
        <v>130226</v>
      </c>
      <c r="B395" s="228" t="s">
        <v>322</v>
      </c>
      <c r="C395" s="222" t="s">
        <v>26</v>
      </c>
      <c r="D395" s="223">
        <v>15.24</v>
      </c>
      <c r="E395" s="223">
        <v>14.38</v>
      </c>
    </row>
    <row r="396" spans="1:5" ht="71.25">
      <c r="A396" s="228">
        <v>130228</v>
      </c>
      <c r="B396" s="228" t="s">
        <v>323</v>
      </c>
      <c r="C396" s="222" t="s">
        <v>26</v>
      </c>
      <c r="D396" s="223">
        <v>54.3</v>
      </c>
      <c r="E396" s="223">
        <v>51.96</v>
      </c>
    </row>
    <row r="397" spans="1:5" ht="71.25">
      <c r="A397" s="228">
        <v>130230</v>
      </c>
      <c r="B397" s="228" t="s">
        <v>324</v>
      </c>
      <c r="C397" s="222" t="s">
        <v>26</v>
      </c>
      <c r="D397" s="223">
        <v>127.59</v>
      </c>
      <c r="E397" s="223">
        <v>125.88</v>
      </c>
    </row>
    <row r="398" spans="1:5" ht="71.25">
      <c r="A398" s="228">
        <v>130231</v>
      </c>
      <c r="B398" s="228" t="s">
        <v>325</v>
      </c>
      <c r="C398" s="222" t="s">
        <v>26</v>
      </c>
      <c r="D398" s="223">
        <v>140.54</v>
      </c>
      <c r="E398" s="223">
        <v>138.54</v>
      </c>
    </row>
    <row r="399" spans="1:5" ht="71.25">
      <c r="A399" s="228">
        <v>130233</v>
      </c>
      <c r="B399" s="228" t="s">
        <v>326</v>
      </c>
      <c r="C399" s="222" t="s">
        <v>26</v>
      </c>
      <c r="D399" s="223">
        <v>134.5</v>
      </c>
      <c r="E399" s="223">
        <v>126.98</v>
      </c>
    </row>
    <row r="400" spans="1:5" ht="71.25">
      <c r="A400" s="228">
        <v>130234</v>
      </c>
      <c r="B400" s="228" t="s">
        <v>327</v>
      </c>
      <c r="C400" s="222" t="s">
        <v>26</v>
      </c>
      <c r="D400" s="223">
        <v>197.09</v>
      </c>
      <c r="E400" s="223">
        <v>166.32</v>
      </c>
    </row>
    <row r="401" spans="1:5" ht="71.25">
      <c r="A401" s="228">
        <v>130236</v>
      </c>
      <c r="B401" s="228" t="s">
        <v>328</v>
      </c>
      <c r="C401" s="222" t="s">
        <v>26</v>
      </c>
      <c r="D401" s="223">
        <v>75.97</v>
      </c>
      <c r="E401" s="223">
        <v>71.56</v>
      </c>
    </row>
    <row r="402" spans="1:5" ht="71.25">
      <c r="A402" s="228">
        <v>130237</v>
      </c>
      <c r="B402" s="228" t="s">
        <v>300</v>
      </c>
      <c r="C402" s="222" t="s">
        <v>26</v>
      </c>
      <c r="D402" s="223">
        <v>54.3</v>
      </c>
      <c r="E402" s="223">
        <v>51.96</v>
      </c>
    </row>
    <row r="403" spans="1:5" ht="15">
      <c r="A403" s="227">
        <v>1303</v>
      </c>
      <c r="B403" s="227" t="s">
        <v>1924</v>
      </c>
      <c r="C403" s="222"/>
      <c r="D403" s="223"/>
      <c r="E403" s="223"/>
    </row>
    <row r="404" spans="1:5" ht="28.5">
      <c r="A404" s="228">
        <v>130301</v>
      </c>
      <c r="B404" s="228" t="s">
        <v>329</v>
      </c>
      <c r="C404" s="222" t="s">
        <v>42</v>
      </c>
      <c r="D404" s="223">
        <v>14.16</v>
      </c>
      <c r="E404" s="223">
        <v>13.39</v>
      </c>
    </row>
    <row r="405" spans="1:5" ht="42.75">
      <c r="A405" s="228">
        <v>130303</v>
      </c>
      <c r="B405" s="228" t="s">
        <v>6898</v>
      </c>
      <c r="C405" s="222" t="s">
        <v>42</v>
      </c>
      <c r="D405" s="223">
        <v>16.920000000000002</v>
      </c>
      <c r="E405" s="223">
        <v>15.91</v>
      </c>
    </row>
    <row r="406" spans="1:5" ht="28.5">
      <c r="A406" s="228">
        <v>130304</v>
      </c>
      <c r="B406" s="228" t="s">
        <v>330</v>
      </c>
      <c r="C406" s="222" t="s">
        <v>42</v>
      </c>
      <c r="D406" s="223">
        <v>40.39</v>
      </c>
      <c r="E406" s="223">
        <v>29.62</v>
      </c>
    </row>
    <row r="407" spans="1:5" ht="28.5">
      <c r="A407" s="228">
        <v>130307</v>
      </c>
      <c r="B407" s="228" t="s">
        <v>331</v>
      </c>
      <c r="C407" s="222" t="s">
        <v>42</v>
      </c>
      <c r="D407" s="223">
        <v>212.05</v>
      </c>
      <c r="E407" s="223">
        <v>175.48</v>
      </c>
    </row>
    <row r="408" spans="1:5" ht="14.25">
      <c r="A408" s="228">
        <v>130308</v>
      </c>
      <c r="B408" s="228" t="s">
        <v>332</v>
      </c>
      <c r="C408" s="222" t="s">
        <v>42</v>
      </c>
      <c r="D408" s="223">
        <v>54.14</v>
      </c>
      <c r="E408" s="223">
        <v>51.12</v>
      </c>
    </row>
    <row r="409" spans="1:5" ht="28.5">
      <c r="A409" s="228">
        <v>130311</v>
      </c>
      <c r="B409" s="228" t="s">
        <v>333</v>
      </c>
      <c r="C409" s="222" t="s">
        <v>42</v>
      </c>
      <c r="D409" s="223">
        <v>25.77</v>
      </c>
      <c r="E409" s="223">
        <v>28.5</v>
      </c>
    </row>
    <row r="410" spans="1:5" ht="57">
      <c r="A410" s="228">
        <v>130315</v>
      </c>
      <c r="B410" s="228" t="s">
        <v>334</v>
      </c>
      <c r="C410" s="222" t="s">
        <v>42</v>
      </c>
      <c r="D410" s="223">
        <v>49.23</v>
      </c>
      <c r="E410" s="223">
        <v>52.07</v>
      </c>
    </row>
    <row r="411" spans="1:5" ht="14.25">
      <c r="A411" s="228">
        <v>130317</v>
      </c>
      <c r="B411" s="228" t="s">
        <v>335</v>
      </c>
      <c r="C411" s="222" t="s">
        <v>42</v>
      </c>
      <c r="D411" s="223">
        <v>92.11</v>
      </c>
      <c r="E411" s="223">
        <v>81.78</v>
      </c>
    </row>
    <row r="412" spans="1:5" ht="42.75">
      <c r="A412" s="228">
        <v>130320</v>
      </c>
      <c r="B412" s="228" t="s">
        <v>336</v>
      </c>
      <c r="C412" s="222" t="s">
        <v>42</v>
      </c>
      <c r="D412" s="223">
        <v>33.74</v>
      </c>
      <c r="E412" s="223">
        <v>31.82</v>
      </c>
    </row>
    <row r="413" spans="1:5" ht="57">
      <c r="A413" s="228">
        <v>130321</v>
      </c>
      <c r="B413" s="228" t="s">
        <v>337</v>
      </c>
      <c r="C413" s="222" t="s">
        <v>42</v>
      </c>
      <c r="D413" s="223">
        <v>44.58</v>
      </c>
      <c r="E413" s="223">
        <v>52.31</v>
      </c>
    </row>
    <row r="414" spans="1:5" ht="85.5">
      <c r="A414" s="228">
        <v>130322</v>
      </c>
      <c r="B414" s="228" t="s">
        <v>338</v>
      </c>
      <c r="C414" s="222" t="s">
        <v>42</v>
      </c>
      <c r="D414" s="223">
        <v>28.17</v>
      </c>
      <c r="E414" s="223">
        <v>27.14</v>
      </c>
    </row>
    <row r="415" spans="1:5" ht="57">
      <c r="A415" s="228">
        <v>130323</v>
      </c>
      <c r="B415" s="228" t="s">
        <v>339</v>
      </c>
      <c r="C415" s="222" t="s">
        <v>42</v>
      </c>
      <c r="D415" s="223">
        <v>48.85</v>
      </c>
      <c r="E415" s="223">
        <v>46.61</v>
      </c>
    </row>
    <row r="416" spans="1:5" ht="15">
      <c r="A416" s="227">
        <v>1304</v>
      </c>
      <c r="B416" s="227" t="s">
        <v>1897</v>
      </c>
      <c r="C416" s="222"/>
      <c r="D416" s="223"/>
      <c r="E416" s="223"/>
    </row>
    <row r="417" spans="1:5" ht="42.75">
      <c r="A417" s="228">
        <v>130403</v>
      </c>
      <c r="B417" s="228" t="s">
        <v>340</v>
      </c>
      <c r="C417" s="222" t="s">
        <v>26</v>
      </c>
      <c r="D417" s="223">
        <v>128.02000000000001</v>
      </c>
      <c r="E417" s="223">
        <v>127.67</v>
      </c>
    </row>
    <row r="418" spans="1:5" ht="15">
      <c r="A418" s="227">
        <v>14</v>
      </c>
      <c r="B418" s="227" t="s">
        <v>1925</v>
      </c>
      <c r="C418" s="222"/>
      <c r="D418" s="223"/>
      <c r="E418" s="223"/>
    </row>
    <row r="419" spans="1:5" ht="30">
      <c r="A419" s="227">
        <v>1401</v>
      </c>
      <c r="B419" s="227" t="s">
        <v>1926</v>
      </c>
      <c r="C419" s="222"/>
      <c r="D419" s="223"/>
      <c r="E419" s="223"/>
    </row>
    <row r="420" spans="1:5" ht="71.25">
      <c r="A420" s="228">
        <v>140102</v>
      </c>
      <c r="B420" s="228" t="s">
        <v>341</v>
      </c>
      <c r="C420" s="222" t="s">
        <v>24</v>
      </c>
      <c r="D420" s="226">
        <v>2495.7199999999998</v>
      </c>
      <c r="E420" s="226">
        <v>2128.1</v>
      </c>
    </row>
    <row r="421" spans="1:5" ht="71.25">
      <c r="A421" s="228">
        <v>140103</v>
      </c>
      <c r="B421" s="228" t="s">
        <v>342</v>
      </c>
      <c r="C421" s="222" t="s">
        <v>24</v>
      </c>
      <c r="D421" s="226">
        <v>3264.13</v>
      </c>
      <c r="E421" s="226">
        <v>2933.35</v>
      </c>
    </row>
    <row r="422" spans="1:5" ht="71.25">
      <c r="A422" s="228">
        <v>140108</v>
      </c>
      <c r="B422" s="228" t="s">
        <v>343</v>
      </c>
      <c r="C422" s="222" t="s">
        <v>24</v>
      </c>
      <c r="D422" s="226">
        <v>6598.16</v>
      </c>
      <c r="E422" s="226">
        <v>5722.03</v>
      </c>
    </row>
    <row r="423" spans="1:5" ht="71.25">
      <c r="A423" s="228">
        <v>140109</v>
      </c>
      <c r="B423" s="228" t="s">
        <v>344</v>
      </c>
      <c r="C423" s="222" t="s">
        <v>24</v>
      </c>
      <c r="D423" s="226">
        <v>7276.03</v>
      </c>
      <c r="E423" s="226">
        <v>5992.12</v>
      </c>
    </row>
    <row r="424" spans="1:5" ht="15">
      <c r="A424" s="227">
        <v>1402</v>
      </c>
      <c r="B424" s="227" t="s">
        <v>1927</v>
      </c>
      <c r="C424" s="222"/>
      <c r="D424" s="223"/>
      <c r="E424" s="223"/>
    </row>
    <row r="425" spans="1:5" ht="85.5">
      <c r="A425" s="228">
        <v>140201</v>
      </c>
      <c r="B425" s="228" t="s">
        <v>18804</v>
      </c>
      <c r="C425" s="222" t="s">
        <v>24</v>
      </c>
      <c r="D425" s="223">
        <v>395.03</v>
      </c>
      <c r="E425" s="223">
        <v>416.49</v>
      </c>
    </row>
    <row r="426" spans="1:5" ht="85.5">
      <c r="A426" s="228">
        <v>140207</v>
      </c>
      <c r="B426" s="228" t="s">
        <v>18805</v>
      </c>
      <c r="C426" s="222" t="s">
        <v>24</v>
      </c>
      <c r="D426" s="223">
        <v>461.26</v>
      </c>
      <c r="E426" s="223">
        <v>504.52</v>
      </c>
    </row>
    <row r="427" spans="1:5" ht="85.5">
      <c r="A427" s="228">
        <v>140208</v>
      </c>
      <c r="B427" s="228" t="s">
        <v>18806</v>
      </c>
      <c r="C427" s="222" t="s">
        <v>24</v>
      </c>
      <c r="D427" s="223">
        <v>711.25</v>
      </c>
      <c r="E427" s="223">
        <v>695.43</v>
      </c>
    </row>
    <row r="428" spans="1:5" ht="85.5">
      <c r="A428" s="228">
        <v>140209</v>
      </c>
      <c r="B428" s="228" t="s">
        <v>345</v>
      </c>
      <c r="C428" s="222" t="s">
        <v>24</v>
      </c>
      <c r="D428" s="223">
        <v>275.39</v>
      </c>
      <c r="E428" s="223">
        <v>269.14999999999998</v>
      </c>
    </row>
    <row r="429" spans="1:5" ht="15">
      <c r="A429" s="227">
        <v>1407</v>
      </c>
      <c r="B429" s="227" t="s">
        <v>1928</v>
      </c>
      <c r="C429" s="222"/>
      <c r="D429" s="223"/>
      <c r="E429" s="223"/>
    </row>
    <row r="430" spans="1:5" ht="28.5">
      <c r="A430" s="228">
        <v>140701</v>
      </c>
      <c r="B430" s="228" t="s">
        <v>346</v>
      </c>
      <c r="C430" s="222" t="s">
        <v>347</v>
      </c>
      <c r="D430" s="223">
        <v>109.12</v>
      </c>
      <c r="E430" s="223">
        <v>99.25</v>
      </c>
    </row>
    <row r="431" spans="1:5" ht="28.5">
      <c r="A431" s="228">
        <v>140702</v>
      </c>
      <c r="B431" s="228" t="s">
        <v>348</v>
      </c>
      <c r="C431" s="222" t="s">
        <v>347</v>
      </c>
      <c r="D431" s="223">
        <v>234.64</v>
      </c>
      <c r="E431" s="223">
        <v>238.91</v>
      </c>
    </row>
    <row r="432" spans="1:5" ht="14.25">
      <c r="A432" s="228">
        <v>140703</v>
      </c>
      <c r="B432" s="228" t="s">
        <v>349</v>
      </c>
      <c r="C432" s="222" t="s">
        <v>347</v>
      </c>
      <c r="D432" s="223">
        <v>434.52</v>
      </c>
      <c r="E432" s="223">
        <v>390.06</v>
      </c>
    </row>
    <row r="433" spans="1:5" ht="28.5">
      <c r="A433" s="228">
        <v>140704</v>
      </c>
      <c r="B433" s="228" t="s">
        <v>350</v>
      </c>
      <c r="C433" s="222" t="s">
        <v>347</v>
      </c>
      <c r="D433" s="223">
        <v>420.33</v>
      </c>
      <c r="E433" s="223">
        <v>376.2</v>
      </c>
    </row>
    <row r="434" spans="1:5" ht="14.25">
      <c r="A434" s="228">
        <v>140705</v>
      </c>
      <c r="B434" s="228" t="s">
        <v>351</v>
      </c>
      <c r="C434" s="222" t="s">
        <v>347</v>
      </c>
      <c r="D434" s="223">
        <v>135.33000000000001</v>
      </c>
      <c r="E434" s="223">
        <v>134.6</v>
      </c>
    </row>
    <row r="435" spans="1:5" ht="28.5">
      <c r="A435" s="228">
        <v>140706</v>
      </c>
      <c r="B435" s="228" t="s">
        <v>352</v>
      </c>
      <c r="C435" s="222" t="s">
        <v>347</v>
      </c>
      <c r="D435" s="223">
        <v>100.49</v>
      </c>
      <c r="E435" s="223">
        <v>95.61</v>
      </c>
    </row>
    <row r="436" spans="1:5" ht="42.75">
      <c r="A436" s="228">
        <v>140707</v>
      </c>
      <c r="B436" s="228" t="s">
        <v>353</v>
      </c>
      <c r="C436" s="222" t="s">
        <v>347</v>
      </c>
      <c r="D436" s="223">
        <v>179.19</v>
      </c>
      <c r="E436" s="223">
        <v>181.37</v>
      </c>
    </row>
    <row r="437" spans="1:5" ht="28.5">
      <c r="A437" s="228">
        <v>140708</v>
      </c>
      <c r="B437" s="228" t="s">
        <v>354</v>
      </c>
      <c r="C437" s="222" t="s">
        <v>347</v>
      </c>
      <c r="D437" s="223">
        <v>101.21</v>
      </c>
      <c r="E437" s="223">
        <v>95.9</v>
      </c>
    </row>
    <row r="438" spans="1:5" ht="28.5">
      <c r="A438" s="228">
        <v>140709</v>
      </c>
      <c r="B438" s="228" t="s">
        <v>355</v>
      </c>
      <c r="C438" s="222" t="s">
        <v>347</v>
      </c>
      <c r="D438" s="223">
        <v>99.26</v>
      </c>
      <c r="E438" s="223">
        <v>94.75</v>
      </c>
    </row>
    <row r="439" spans="1:5" ht="42.75">
      <c r="A439" s="228">
        <v>140710</v>
      </c>
      <c r="B439" s="228" t="s">
        <v>356</v>
      </c>
      <c r="C439" s="222" t="s">
        <v>24</v>
      </c>
      <c r="D439" s="223">
        <v>224.87</v>
      </c>
      <c r="E439" s="223">
        <v>207.71</v>
      </c>
    </row>
    <row r="440" spans="1:5" ht="28.5">
      <c r="A440" s="228">
        <v>140711</v>
      </c>
      <c r="B440" s="228" t="s">
        <v>357</v>
      </c>
      <c r="C440" s="222" t="s">
        <v>24</v>
      </c>
      <c r="D440" s="223">
        <v>124.39</v>
      </c>
      <c r="E440" s="223">
        <v>115.04</v>
      </c>
    </row>
    <row r="441" spans="1:5" ht="42.75">
      <c r="A441" s="228">
        <v>140712</v>
      </c>
      <c r="B441" s="228" t="s">
        <v>358</v>
      </c>
      <c r="C441" s="222" t="s">
        <v>24</v>
      </c>
      <c r="D441" s="223">
        <v>726</v>
      </c>
      <c r="E441" s="223">
        <v>676.73</v>
      </c>
    </row>
    <row r="442" spans="1:5" ht="71.25">
      <c r="A442" s="228">
        <v>140713</v>
      </c>
      <c r="B442" s="228" t="s">
        <v>359</v>
      </c>
      <c r="C442" s="222" t="s">
        <v>24</v>
      </c>
      <c r="D442" s="226">
        <v>1121.3399999999999</v>
      </c>
      <c r="E442" s="226">
        <v>1213.4000000000001</v>
      </c>
    </row>
    <row r="443" spans="1:5" ht="71.25">
      <c r="A443" s="228">
        <v>140714</v>
      </c>
      <c r="B443" s="228" t="s">
        <v>360</v>
      </c>
      <c r="C443" s="222" t="s">
        <v>24</v>
      </c>
      <c r="D443" s="226">
        <v>1244.8399999999999</v>
      </c>
      <c r="E443" s="226">
        <v>1141.8800000000001</v>
      </c>
    </row>
    <row r="444" spans="1:5" ht="15">
      <c r="A444" s="227">
        <v>1409</v>
      </c>
      <c r="B444" s="227" t="s">
        <v>1929</v>
      </c>
      <c r="C444" s="222"/>
      <c r="D444" s="223"/>
      <c r="E444" s="223"/>
    </row>
    <row r="445" spans="1:5" ht="71.25">
      <c r="A445" s="228">
        <v>140901</v>
      </c>
      <c r="B445" s="228" t="s">
        <v>12968</v>
      </c>
      <c r="C445" s="222" t="s">
        <v>42</v>
      </c>
      <c r="D445" s="223">
        <v>128.02000000000001</v>
      </c>
      <c r="E445" s="223">
        <v>127.98</v>
      </c>
    </row>
    <row r="446" spans="1:5" ht="71.25">
      <c r="A446" s="228">
        <v>140902</v>
      </c>
      <c r="B446" s="228" t="s">
        <v>12969</v>
      </c>
      <c r="C446" s="222" t="s">
        <v>42</v>
      </c>
      <c r="D446" s="223">
        <v>164.95</v>
      </c>
      <c r="E446" s="223">
        <v>162.16</v>
      </c>
    </row>
    <row r="447" spans="1:5" ht="28.5">
      <c r="A447" s="228">
        <v>140903</v>
      </c>
      <c r="B447" s="228" t="s">
        <v>361</v>
      </c>
      <c r="C447" s="222" t="s">
        <v>42</v>
      </c>
      <c r="D447" s="223">
        <v>69.989999999999995</v>
      </c>
      <c r="E447" s="223">
        <v>70.22</v>
      </c>
    </row>
    <row r="448" spans="1:5" ht="28.5">
      <c r="A448" s="228">
        <v>140904</v>
      </c>
      <c r="B448" s="228" t="s">
        <v>362</v>
      </c>
      <c r="C448" s="222" t="s">
        <v>42</v>
      </c>
      <c r="D448" s="223">
        <v>101.98</v>
      </c>
      <c r="E448" s="223">
        <v>103.73</v>
      </c>
    </row>
    <row r="449" spans="1:5" ht="28.5">
      <c r="A449" s="228">
        <v>140905</v>
      </c>
      <c r="B449" s="228" t="s">
        <v>363</v>
      </c>
      <c r="C449" s="222" t="s">
        <v>42</v>
      </c>
      <c r="D449" s="223">
        <v>161.61000000000001</v>
      </c>
      <c r="E449" s="223">
        <v>164.01</v>
      </c>
    </row>
    <row r="450" spans="1:5" ht="28.5">
      <c r="A450" s="228">
        <v>140906</v>
      </c>
      <c r="B450" s="228" t="s">
        <v>364</v>
      </c>
      <c r="C450" s="222" t="s">
        <v>42</v>
      </c>
      <c r="D450" s="223">
        <v>61.21</v>
      </c>
      <c r="E450" s="223">
        <v>59.35</v>
      </c>
    </row>
    <row r="451" spans="1:5" ht="30">
      <c r="A451" s="227">
        <v>1411</v>
      </c>
      <c r="B451" s="227" t="s">
        <v>1930</v>
      </c>
      <c r="C451" s="222"/>
      <c r="D451" s="223"/>
      <c r="E451" s="223"/>
    </row>
    <row r="452" spans="1:5" ht="85.5">
      <c r="A452" s="228">
        <v>141101</v>
      </c>
      <c r="B452" s="228" t="s">
        <v>365</v>
      </c>
      <c r="C452" s="222" t="s">
        <v>24</v>
      </c>
      <c r="D452" s="223">
        <v>573.86</v>
      </c>
      <c r="E452" s="223">
        <v>554.64</v>
      </c>
    </row>
    <row r="453" spans="1:5" ht="85.5">
      <c r="A453" s="228">
        <v>141102</v>
      </c>
      <c r="B453" s="228" t="s">
        <v>366</v>
      </c>
      <c r="C453" s="222" t="s">
        <v>24</v>
      </c>
      <c r="D453" s="223">
        <v>565.59</v>
      </c>
      <c r="E453" s="223">
        <v>546.30999999999995</v>
      </c>
    </row>
    <row r="454" spans="1:5" ht="85.5">
      <c r="A454" s="228">
        <v>141103</v>
      </c>
      <c r="B454" s="228" t="s">
        <v>367</v>
      </c>
      <c r="C454" s="222" t="s">
        <v>24</v>
      </c>
      <c r="D454" s="223">
        <v>648.27</v>
      </c>
      <c r="E454" s="223">
        <v>627.61</v>
      </c>
    </row>
    <row r="455" spans="1:5" ht="85.5">
      <c r="A455" s="228">
        <v>141104</v>
      </c>
      <c r="B455" s="228" t="s">
        <v>368</v>
      </c>
      <c r="C455" s="222" t="s">
        <v>24</v>
      </c>
      <c r="D455" s="223">
        <v>610.96</v>
      </c>
      <c r="E455" s="223">
        <v>594.14</v>
      </c>
    </row>
    <row r="456" spans="1:5" ht="71.25">
      <c r="A456" s="228">
        <v>141105</v>
      </c>
      <c r="B456" s="228" t="s">
        <v>369</v>
      </c>
      <c r="C456" s="222" t="s">
        <v>24</v>
      </c>
      <c r="D456" s="223">
        <v>602.63</v>
      </c>
      <c r="E456" s="223">
        <v>585.14</v>
      </c>
    </row>
    <row r="457" spans="1:5" ht="85.5">
      <c r="A457" s="228">
        <v>141106</v>
      </c>
      <c r="B457" s="228" t="s">
        <v>370</v>
      </c>
      <c r="C457" s="222" t="s">
        <v>24</v>
      </c>
      <c r="D457" s="223">
        <v>820.26</v>
      </c>
      <c r="E457" s="223">
        <v>797.25</v>
      </c>
    </row>
    <row r="458" spans="1:5" ht="85.5">
      <c r="A458" s="228">
        <v>141107</v>
      </c>
      <c r="B458" s="228" t="s">
        <v>371</v>
      </c>
      <c r="C458" s="222" t="s">
        <v>24</v>
      </c>
      <c r="D458" s="223">
        <v>802.65</v>
      </c>
      <c r="E458" s="223">
        <v>783.25</v>
      </c>
    </row>
    <row r="459" spans="1:5" ht="85.5">
      <c r="A459" s="228">
        <v>141108</v>
      </c>
      <c r="B459" s="228" t="s">
        <v>372</v>
      </c>
      <c r="C459" s="222" t="s">
        <v>24</v>
      </c>
      <c r="D459" s="226">
        <v>1155.75</v>
      </c>
      <c r="E459" s="226">
        <v>1132.69</v>
      </c>
    </row>
    <row r="460" spans="1:5" ht="42.75">
      <c r="A460" s="228">
        <v>141109</v>
      </c>
      <c r="B460" s="228" t="s">
        <v>373</v>
      </c>
      <c r="C460" s="222" t="s">
        <v>42</v>
      </c>
      <c r="D460" s="223">
        <v>182.79</v>
      </c>
      <c r="E460" s="223">
        <v>212.83</v>
      </c>
    </row>
    <row r="461" spans="1:5" ht="85.5">
      <c r="A461" s="228">
        <v>141110</v>
      </c>
      <c r="B461" s="228" t="s">
        <v>374</v>
      </c>
      <c r="C461" s="222" t="s">
        <v>24</v>
      </c>
      <c r="D461" s="223">
        <v>761.63</v>
      </c>
      <c r="E461" s="223">
        <v>708.04</v>
      </c>
    </row>
    <row r="462" spans="1:5" ht="71.25">
      <c r="A462" s="228">
        <v>141111</v>
      </c>
      <c r="B462" s="228" t="s">
        <v>375</v>
      </c>
      <c r="C462" s="222" t="s">
        <v>24</v>
      </c>
      <c r="D462" s="223">
        <v>753.38</v>
      </c>
      <c r="E462" s="223">
        <v>699.72</v>
      </c>
    </row>
    <row r="463" spans="1:5" ht="85.5">
      <c r="A463" s="228">
        <v>141112</v>
      </c>
      <c r="B463" s="228" t="s">
        <v>376</v>
      </c>
      <c r="C463" s="222" t="s">
        <v>24</v>
      </c>
      <c r="D463" s="223">
        <v>836.05</v>
      </c>
      <c r="E463" s="223">
        <v>781.01</v>
      </c>
    </row>
    <row r="464" spans="1:5" ht="71.25">
      <c r="A464" s="228">
        <v>141113</v>
      </c>
      <c r="B464" s="228" t="s">
        <v>377</v>
      </c>
      <c r="C464" s="222" t="s">
        <v>24</v>
      </c>
      <c r="D464" s="223">
        <v>798.74</v>
      </c>
      <c r="E464" s="223">
        <v>747.55</v>
      </c>
    </row>
    <row r="465" spans="1:5" ht="71.25">
      <c r="A465" s="228">
        <v>141114</v>
      </c>
      <c r="B465" s="228" t="s">
        <v>378</v>
      </c>
      <c r="C465" s="222" t="s">
        <v>24</v>
      </c>
      <c r="D465" s="223">
        <v>776.27</v>
      </c>
      <c r="E465" s="223">
        <v>723.63</v>
      </c>
    </row>
    <row r="466" spans="1:5" ht="15">
      <c r="A466" s="227">
        <v>1412</v>
      </c>
      <c r="B466" s="227" t="s">
        <v>1931</v>
      </c>
      <c r="C466" s="222"/>
      <c r="D466" s="223"/>
      <c r="E466" s="223"/>
    </row>
    <row r="467" spans="1:5" ht="28.5">
      <c r="A467" s="228">
        <v>141210</v>
      </c>
      <c r="B467" s="228" t="s">
        <v>379</v>
      </c>
      <c r="C467" s="222" t="s">
        <v>42</v>
      </c>
      <c r="D467" s="223">
        <v>61.2</v>
      </c>
      <c r="E467" s="223">
        <v>57.97</v>
      </c>
    </row>
    <row r="468" spans="1:5" ht="28.5">
      <c r="A468" s="228">
        <v>141211</v>
      </c>
      <c r="B468" s="228" t="s">
        <v>380</v>
      </c>
      <c r="C468" s="222" t="s">
        <v>42</v>
      </c>
      <c r="D468" s="223">
        <v>74.040000000000006</v>
      </c>
      <c r="E468" s="223">
        <v>69.319999999999993</v>
      </c>
    </row>
    <row r="469" spans="1:5" ht="28.5">
      <c r="A469" s="228">
        <v>141212</v>
      </c>
      <c r="B469" s="228" t="s">
        <v>381</v>
      </c>
      <c r="C469" s="222" t="s">
        <v>42</v>
      </c>
      <c r="D469" s="223">
        <v>90.72</v>
      </c>
      <c r="E469" s="223">
        <v>94.94</v>
      </c>
    </row>
    <row r="470" spans="1:5" ht="28.5">
      <c r="A470" s="228">
        <v>141213</v>
      </c>
      <c r="B470" s="228" t="s">
        <v>382</v>
      </c>
      <c r="C470" s="222" t="s">
        <v>42</v>
      </c>
      <c r="D470" s="223">
        <v>107.22</v>
      </c>
      <c r="E470" s="223">
        <v>110.95</v>
      </c>
    </row>
    <row r="471" spans="1:5" ht="28.5">
      <c r="A471" s="228">
        <v>141214</v>
      </c>
      <c r="B471" s="228" t="s">
        <v>383</v>
      </c>
      <c r="C471" s="222" t="s">
        <v>42</v>
      </c>
      <c r="D471" s="223">
        <v>126.6</v>
      </c>
      <c r="E471" s="223">
        <v>131.62</v>
      </c>
    </row>
    <row r="472" spans="1:5" ht="28.5">
      <c r="A472" s="228">
        <v>141215</v>
      </c>
      <c r="B472" s="228" t="s">
        <v>384</v>
      </c>
      <c r="C472" s="222" t="s">
        <v>42</v>
      </c>
      <c r="D472" s="223">
        <v>151.5</v>
      </c>
      <c r="E472" s="223">
        <v>162.38</v>
      </c>
    </row>
    <row r="473" spans="1:5" ht="28.5">
      <c r="A473" s="228">
        <v>141216</v>
      </c>
      <c r="B473" s="228" t="s">
        <v>385</v>
      </c>
      <c r="C473" s="222" t="s">
        <v>42</v>
      </c>
      <c r="D473" s="223">
        <v>191.36</v>
      </c>
      <c r="E473" s="223">
        <v>208.8</v>
      </c>
    </row>
    <row r="474" spans="1:5" ht="28.5">
      <c r="A474" s="228">
        <v>141217</v>
      </c>
      <c r="B474" s="228" t="s">
        <v>386</v>
      </c>
      <c r="C474" s="222" t="s">
        <v>42</v>
      </c>
      <c r="D474" s="223">
        <v>212.39</v>
      </c>
      <c r="E474" s="223">
        <v>229.83</v>
      </c>
    </row>
    <row r="475" spans="1:5" ht="28.5">
      <c r="A475" s="228">
        <v>141218</v>
      </c>
      <c r="B475" s="228" t="s">
        <v>387</v>
      </c>
      <c r="C475" s="222" t="s">
        <v>42</v>
      </c>
      <c r="D475" s="223">
        <v>284.05</v>
      </c>
      <c r="E475" s="223">
        <v>305.95</v>
      </c>
    </row>
    <row r="476" spans="1:5" ht="15">
      <c r="A476" s="227">
        <v>1414</v>
      </c>
      <c r="B476" s="227" t="s">
        <v>1932</v>
      </c>
      <c r="C476" s="222"/>
      <c r="D476" s="223"/>
      <c r="E476" s="223"/>
    </row>
    <row r="477" spans="1:5" ht="28.5">
      <c r="A477" s="228">
        <v>141409</v>
      </c>
      <c r="B477" s="228" t="s">
        <v>18700</v>
      </c>
      <c r="C477" s="222" t="s">
        <v>42</v>
      </c>
      <c r="D477" s="223">
        <v>20.22</v>
      </c>
      <c r="E477" s="223">
        <v>21.39</v>
      </c>
    </row>
    <row r="478" spans="1:5" ht="28.5">
      <c r="A478" s="228">
        <v>141410</v>
      </c>
      <c r="B478" s="228" t="s">
        <v>18701</v>
      </c>
      <c r="C478" s="222" t="s">
        <v>42</v>
      </c>
      <c r="D478" s="223">
        <v>23.17</v>
      </c>
      <c r="E478" s="223">
        <v>24.44</v>
      </c>
    </row>
    <row r="479" spans="1:5" ht="28.5">
      <c r="A479" s="228">
        <v>141411</v>
      </c>
      <c r="B479" s="228" t="s">
        <v>18702</v>
      </c>
      <c r="C479" s="222" t="s">
        <v>42</v>
      </c>
      <c r="D479" s="223">
        <v>27.56</v>
      </c>
      <c r="E479" s="223">
        <v>34.26</v>
      </c>
    </row>
    <row r="480" spans="1:5" ht="28.5">
      <c r="A480" s="228">
        <v>141412</v>
      </c>
      <c r="B480" s="228" t="s">
        <v>18703</v>
      </c>
      <c r="C480" s="222" t="s">
        <v>42</v>
      </c>
      <c r="D480" s="223">
        <v>36.090000000000003</v>
      </c>
      <c r="E480" s="223">
        <v>46.06</v>
      </c>
    </row>
    <row r="481" spans="1:5" ht="28.5">
      <c r="A481" s="228">
        <v>141413</v>
      </c>
      <c r="B481" s="228" t="s">
        <v>18704</v>
      </c>
      <c r="C481" s="222" t="s">
        <v>42</v>
      </c>
      <c r="D481" s="223">
        <v>49.29</v>
      </c>
      <c r="E481" s="223">
        <v>50.03</v>
      </c>
    </row>
    <row r="482" spans="1:5" ht="28.5">
      <c r="A482" s="228">
        <v>141414</v>
      </c>
      <c r="B482" s="228" t="s">
        <v>18705</v>
      </c>
      <c r="C482" s="222" t="s">
        <v>42</v>
      </c>
      <c r="D482" s="223">
        <v>70.45</v>
      </c>
      <c r="E482" s="223">
        <v>75.33</v>
      </c>
    </row>
    <row r="483" spans="1:5" ht="28.5">
      <c r="A483" s="228">
        <v>141415</v>
      </c>
      <c r="B483" s="228" t="s">
        <v>18706</v>
      </c>
      <c r="C483" s="222" t="s">
        <v>42</v>
      </c>
      <c r="D483" s="223">
        <v>104.73</v>
      </c>
      <c r="E483" s="223">
        <v>111.69</v>
      </c>
    </row>
    <row r="484" spans="1:5" ht="28.5">
      <c r="A484" s="228">
        <v>141416</v>
      </c>
      <c r="B484" s="228" t="s">
        <v>18707</v>
      </c>
      <c r="C484" s="222" t="s">
        <v>42</v>
      </c>
      <c r="D484" s="223">
        <v>129.71</v>
      </c>
      <c r="E484" s="223">
        <v>142.12</v>
      </c>
    </row>
    <row r="485" spans="1:5" ht="30">
      <c r="A485" s="227">
        <v>1415</v>
      </c>
      <c r="B485" s="227" t="s">
        <v>1933</v>
      </c>
      <c r="C485" s="222"/>
      <c r="D485" s="223"/>
      <c r="E485" s="223"/>
    </row>
    <row r="486" spans="1:5" ht="28.5">
      <c r="A486" s="228">
        <v>141522</v>
      </c>
      <c r="B486" s="228" t="s">
        <v>18807</v>
      </c>
      <c r="C486" s="222" t="s">
        <v>24</v>
      </c>
      <c r="D486" s="223">
        <v>21.68</v>
      </c>
      <c r="E486" s="223">
        <v>20.059999999999999</v>
      </c>
    </row>
    <row r="487" spans="1:5" ht="28.5">
      <c r="A487" s="228">
        <v>141523</v>
      </c>
      <c r="B487" s="228" t="s">
        <v>18808</v>
      </c>
      <c r="C487" s="222" t="s">
        <v>24</v>
      </c>
      <c r="D487" s="223">
        <v>32.880000000000003</v>
      </c>
      <c r="E487" s="223">
        <v>42.04</v>
      </c>
    </row>
    <row r="488" spans="1:5" ht="28.5">
      <c r="A488" s="228">
        <v>141524</v>
      </c>
      <c r="B488" s="228" t="s">
        <v>18809</v>
      </c>
      <c r="C488" s="222" t="s">
        <v>24</v>
      </c>
      <c r="D488" s="223">
        <v>35.49</v>
      </c>
      <c r="E488" s="223">
        <v>41.42</v>
      </c>
    </row>
    <row r="489" spans="1:5" ht="28.5">
      <c r="A489" s="228">
        <v>141525</v>
      </c>
      <c r="B489" s="228" t="s">
        <v>18810</v>
      </c>
      <c r="C489" s="222" t="s">
        <v>24</v>
      </c>
      <c r="D489" s="223">
        <v>40.130000000000003</v>
      </c>
      <c r="E489" s="223">
        <v>64.52</v>
      </c>
    </row>
    <row r="490" spans="1:5" ht="28.5">
      <c r="A490" s="228">
        <v>141526</v>
      </c>
      <c r="B490" s="228" t="s">
        <v>18811</v>
      </c>
      <c r="C490" s="222" t="s">
        <v>24</v>
      </c>
      <c r="D490" s="223">
        <v>66.37</v>
      </c>
      <c r="E490" s="223">
        <v>283.02999999999997</v>
      </c>
    </row>
    <row r="491" spans="1:5" ht="28.5">
      <c r="A491" s="228">
        <v>141527</v>
      </c>
      <c r="B491" s="228" t="s">
        <v>18812</v>
      </c>
      <c r="C491" s="222" t="s">
        <v>24</v>
      </c>
      <c r="D491" s="223">
        <v>289.36</v>
      </c>
      <c r="E491" s="223">
        <v>8.68</v>
      </c>
    </row>
    <row r="492" spans="1:5" ht="28.5">
      <c r="A492" s="228">
        <v>141529</v>
      </c>
      <c r="B492" s="228" t="s">
        <v>18813</v>
      </c>
      <c r="C492" s="222" t="s">
        <v>24</v>
      </c>
      <c r="D492" s="223">
        <v>7.18</v>
      </c>
      <c r="E492" s="223"/>
    </row>
    <row r="493" spans="1:5" ht="15">
      <c r="A493" s="227">
        <v>1419</v>
      </c>
      <c r="B493" s="227" t="s">
        <v>1934</v>
      </c>
      <c r="C493" s="222"/>
      <c r="D493" s="223"/>
      <c r="E493" s="223">
        <v>35.69</v>
      </c>
    </row>
    <row r="494" spans="1:5" ht="42.75">
      <c r="A494" s="228">
        <v>141906</v>
      </c>
      <c r="B494" s="228" t="s">
        <v>18708</v>
      </c>
      <c r="C494" s="222" t="s">
        <v>42</v>
      </c>
      <c r="D494" s="223">
        <v>30.41</v>
      </c>
      <c r="E494" s="223">
        <v>46.2</v>
      </c>
    </row>
    <row r="495" spans="1:5" ht="42.75">
      <c r="A495" s="228">
        <v>141907</v>
      </c>
      <c r="B495" s="228" t="s">
        <v>18709</v>
      </c>
      <c r="C495" s="222" t="s">
        <v>42</v>
      </c>
      <c r="D495" s="223">
        <v>39.01</v>
      </c>
      <c r="E495" s="223">
        <v>68.8</v>
      </c>
    </row>
    <row r="496" spans="1:5" ht="42.75">
      <c r="A496" s="228">
        <v>141908</v>
      </c>
      <c r="B496" s="228" t="s">
        <v>18710</v>
      </c>
      <c r="C496" s="222" t="s">
        <v>42</v>
      </c>
      <c r="D496" s="223">
        <v>60.18</v>
      </c>
      <c r="E496" s="223">
        <v>84.67</v>
      </c>
    </row>
    <row r="497" spans="1:5" ht="42.75">
      <c r="A497" s="228">
        <v>141909</v>
      </c>
      <c r="B497" s="228" t="s">
        <v>18711</v>
      </c>
      <c r="C497" s="222" t="s">
        <v>42</v>
      </c>
      <c r="D497" s="223">
        <v>74.98</v>
      </c>
      <c r="E497" s="223">
        <v>116.13</v>
      </c>
    </row>
    <row r="498" spans="1:5" ht="42.75">
      <c r="A498" s="228">
        <v>141910</v>
      </c>
      <c r="B498" s="228" t="s">
        <v>18712</v>
      </c>
      <c r="C498" s="222" t="s">
        <v>42</v>
      </c>
      <c r="D498" s="223">
        <v>99.34</v>
      </c>
      <c r="E498" s="223"/>
    </row>
    <row r="499" spans="1:5" ht="15">
      <c r="A499" s="227">
        <v>1421</v>
      </c>
      <c r="B499" s="227" t="s">
        <v>1935</v>
      </c>
      <c r="C499" s="222"/>
      <c r="D499" s="223"/>
      <c r="E499" s="223">
        <v>82.66</v>
      </c>
    </row>
    <row r="500" spans="1:5" ht="14.25">
      <c r="A500" s="228">
        <v>142103</v>
      </c>
      <c r="B500" s="228" t="s">
        <v>388</v>
      </c>
      <c r="C500" s="222" t="s">
        <v>24</v>
      </c>
      <c r="D500" s="223">
        <v>93.28</v>
      </c>
      <c r="E500" s="223">
        <v>24.48</v>
      </c>
    </row>
    <row r="501" spans="1:5" ht="28.5">
      <c r="A501" s="228">
        <v>142104</v>
      </c>
      <c r="B501" s="228" t="s">
        <v>389</v>
      </c>
      <c r="C501" s="222" t="s">
        <v>24</v>
      </c>
      <c r="D501" s="223">
        <v>26.41</v>
      </c>
      <c r="E501" s="223">
        <v>32.92</v>
      </c>
    </row>
    <row r="502" spans="1:5" ht="14.25">
      <c r="A502" s="228">
        <v>142106</v>
      </c>
      <c r="B502" s="228" t="s">
        <v>390</v>
      </c>
      <c r="C502" s="222" t="s">
        <v>24</v>
      </c>
      <c r="D502" s="223">
        <v>29</v>
      </c>
      <c r="E502" s="223">
        <v>60.18</v>
      </c>
    </row>
    <row r="503" spans="1:5" ht="28.5">
      <c r="A503" s="228">
        <v>142107</v>
      </c>
      <c r="B503" s="228" t="s">
        <v>391</v>
      </c>
      <c r="C503" s="222" t="s">
        <v>24</v>
      </c>
      <c r="D503" s="223">
        <v>63.72</v>
      </c>
      <c r="E503" s="223">
        <v>62.8</v>
      </c>
    </row>
    <row r="504" spans="1:5" ht="28.5">
      <c r="A504" s="228">
        <v>142109</v>
      </c>
      <c r="B504" s="228" t="s">
        <v>392</v>
      </c>
      <c r="C504" s="222" t="s">
        <v>24</v>
      </c>
      <c r="D504" s="223">
        <v>65.39</v>
      </c>
      <c r="E504" s="223">
        <v>119.57</v>
      </c>
    </row>
    <row r="505" spans="1:5" ht="28.5">
      <c r="A505" s="228">
        <v>142111</v>
      </c>
      <c r="B505" s="228" t="s">
        <v>393</v>
      </c>
      <c r="C505" s="222" t="s">
        <v>24</v>
      </c>
      <c r="D505" s="223">
        <v>134.12</v>
      </c>
      <c r="E505" s="223">
        <v>68.55</v>
      </c>
    </row>
    <row r="506" spans="1:5" ht="28.5">
      <c r="A506" s="228">
        <v>142112</v>
      </c>
      <c r="B506" s="228" t="s">
        <v>6952</v>
      </c>
      <c r="C506" s="222" t="s">
        <v>24</v>
      </c>
      <c r="D506" s="223">
        <v>76.56</v>
      </c>
      <c r="E506" s="223">
        <v>11.85</v>
      </c>
    </row>
    <row r="507" spans="1:5" ht="28.5">
      <c r="A507" s="228">
        <v>142114</v>
      </c>
      <c r="B507" s="228" t="s">
        <v>394</v>
      </c>
      <c r="C507" s="222" t="s">
        <v>24</v>
      </c>
      <c r="D507" s="223">
        <v>11.71</v>
      </c>
      <c r="E507" s="223">
        <v>39.130000000000003</v>
      </c>
    </row>
    <row r="508" spans="1:5" ht="28.5">
      <c r="A508" s="228">
        <v>142115</v>
      </c>
      <c r="B508" s="228" t="s">
        <v>395</v>
      </c>
      <c r="C508" s="222" t="s">
        <v>24</v>
      </c>
      <c r="D508" s="223">
        <v>44.97</v>
      </c>
      <c r="E508" s="223">
        <v>8.5</v>
      </c>
    </row>
    <row r="509" spans="1:5" ht="14.25">
      <c r="A509" s="228">
        <v>142116</v>
      </c>
      <c r="B509" s="228" t="s">
        <v>396</v>
      </c>
      <c r="C509" s="222" t="s">
        <v>24</v>
      </c>
      <c r="D509" s="223">
        <v>9.9700000000000006</v>
      </c>
      <c r="E509" s="223">
        <v>27.48</v>
      </c>
    </row>
    <row r="510" spans="1:5" ht="14.25">
      <c r="A510" s="228">
        <v>142117</v>
      </c>
      <c r="B510" s="228" t="s">
        <v>397</v>
      </c>
      <c r="C510" s="222" t="s">
        <v>24</v>
      </c>
      <c r="D510" s="223">
        <v>32.299999999999997</v>
      </c>
      <c r="E510" s="223">
        <v>16.95</v>
      </c>
    </row>
    <row r="511" spans="1:5" ht="14.25">
      <c r="A511" s="228">
        <v>142118</v>
      </c>
      <c r="B511" s="228" t="s">
        <v>398</v>
      </c>
      <c r="C511" s="222" t="s">
        <v>24</v>
      </c>
      <c r="D511" s="223">
        <v>18.920000000000002</v>
      </c>
      <c r="E511" s="223">
        <v>105.5</v>
      </c>
    </row>
    <row r="512" spans="1:5" ht="14.25">
      <c r="A512" s="228">
        <v>142119</v>
      </c>
      <c r="B512" s="228" t="s">
        <v>399</v>
      </c>
      <c r="C512" s="222" t="s">
        <v>24</v>
      </c>
      <c r="D512" s="223">
        <v>110.32</v>
      </c>
      <c r="E512" s="223">
        <v>148.68</v>
      </c>
    </row>
    <row r="513" spans="1:5" ht="14.25">
      <c r="A513" s="228">
        <v>142120</v>
      </c>
      <c r="B513" s="228" t="s">
        <v>400</v>
      </c>
      <c r="C513" s="222" t="s">
        <v>24</v>
      </c>
      <c r="D513" s="223">
        <v>145.69</v>
      </c>
      <c r="E513" s="223">
        <v>256.13</v>
      </c>
    </row>
    <row r="514" spans="1:5" ht="14.25">
      <c r="A514" s="228">
        <v>142121</v>
      </c>
      <c r="B514" s="228" t="s">
        <v>401</v>
      </c>
      <c r="C514" s="222" t="s">
        <v>24</v>
      </c>
      <c r="D514" s="223">
        <v>252.56</v>
      </c>
      <c r="E514" s="223">
        <v>83.8</v>
      </c>
    </row>
    <row r="515" spans="1:5" ht="14.25">
      <c r="A515" s="228">
        <v>142122</v>
      </c>
      <c r="B515" s="228" t="s">
        <v>402</v>
      </c>
      <c r="C515" s="222" t="s">
        <v>24</v>
      </c>
      <c r="D515" s="223">
        <v>91.65</v>
      </c>
      <c r="E515" s="223">
        <v>18.5</v>
      </c>
    </row>
    <row r="516" spans="1:5" ht="28.5">
      <c r="A516" s="228">
        <v>142123</v>
      </c>
      <c r="B516" s="228" t="s">
        <v>18814</v>
      </c>
      <c r="C516" s="222" t="s">
        <v>24</v>
      </c>
      <c r="D516" s="223">
        <v>18.54</v>
      </c>
      <c r="E516" s="223">
        <v>20.059999999999999</v>
      </c>
    </row>
    <row r="517" spans="1:5" ht="30">
      <c r="A517" s="227">
        <v>1422</v>
      </c>
      <c r="B517" s="227" t="s">
        <v>1936</v>
      </c>
      <c r="C517" s="222"/>
      <c r="D517" s="223"/>
      <c r="E517" s="223">
        <v>30.58</v>
      </c>
    </row>
    <row r="518" spans="1:5" ht="28.5">
      <c r="A518" s="228">
        <v>142201</v>
      </c>
      <c r="B518" s="228" t="s">
        <v>403</v>
      </c>
      <c r="C518" s="222" t="s">
        <v>42</v>
      </c>
      <c r="D518" s="223">
        <v>12.23</v>
      </c>
      <c r="E518" s="223"/>
    </row>
    <row r="519" spans="1:5" ht="28.5">
      <c r="A519" s="228">
        <v>142202</v>
      </c>
      <c r="B519" s="228" t="s">
        <v>404</v>
      </c>
      <c r="C519" s="222" t="s">
        <v>42</v>
      </c>
      <c r="D519" s="223">
        <v>18.34</v>
      </c>
      <c r="E519" s="223">
        <v>11.49</v>
      </c>
    </row>
    <row r="520" spans="1:5" ht="28.5">
      <c r="A520" s="228">
        <v>142203</v>
      </c>
      <c r="B520" s="228" t="s">
        <v>405</v>
      </c>
      <c r="C520" s="222" t="s">
        <v>42</v>
      </c>
      <c r="D520" s="223">
        <v>27.61</v>
      </c>
      <c r="E520" s="223">
        <v>17.23</v>
      </c>
    </row>
    <row r="521" spans="1:5" ht="28.5">
      <c r="A521" s="228">
        <v>142204</v>
      </c>
      <c r="B521" s="228" t="s">
        <v>406</v>
      </c>
      <c r="C521" s="222" t="s">
        <v>42</v>
      </c>
      <c r="D521" s="223">
        <v>23.32</v>
      </c>
      <c r="E521" s="223">
        <v>25.95</v>
      </c>
    </row>
    <row r="522" spans="1:5" ht="28.5">
      <c r="A522" s="228">
        <v>142205</v>
      </c>
      <c r="B522" s="228" t="s">
        <v>407</v>
      </c>
      <c r="C522" s="222" t="s">
        <v>42</v>
      </c>
      <c r="D522" s="223">
        <v>35.54</v>
      </c>
      <c r="E522" s="223">
        <v>21.89</v>
      </c>
    </row>
    <row r="523" spans="1:5" ht="28.5">
      <c r="A523" s="228">
        <v>142206</v>
      </c>
      <c r="B523" s="228" t="s">
        <v>408</v>
      </c>
      <c r="C523" s="222" t="s">
        <v>42</v>
      </c>
      <c r="D523" s="223">
        <v>51.7</v>
      </c>
      <c r="E523" s="223">
        <v>33.369999999999997</v>
      </c>
    </row>
    <row r="524" spans="1:5" ht="15">
      <c r="A524" s="227">
        <v>1423</v>
      </c>
      <c r="B524" s="227" t="s">
        <v>1897</v>
      </c>
      <c r="C524" s="222"/>
      <c r="D524" s="223"/>
      <c r="E524" s="223">
        <v>48.57</v>
      </c>
    </row>
    <row r="525" spans="1:5" ht="14.25">
      <c r="A525" s="228">
        <v>142301</v>
      </c>
      <c r="B525" s="228" t="s">
        <v>409</v>
      </c>
      <c r="C525" s="222" t="s">
        <v>24</v>
      </c>
      <c r="D525" s="223">
        <v>20.97</v>
      </c>
      <c r="E525" s="223"/>
    </row>
    <row r="526" spans="1:5" ht="14.25">
      <c r="A526" s="228">
        <v>142302</v>
      </c>
      <c r="B526" s="228" t="s">
        <v>410</v>
      </c>
      <c r="C526" s="222" t="s">
        <v>24</v>
      </c>
      <c r="D526" s="223">
        <v>29.35</v>
      </c>
      <c r="E526" s="223">
        <v>19.68</v>
      </c>
    </row>
    <row r="527" spans="1:5" ht="14.25">
      <c r="A527" s="228">
        <v>142303</v>
      </c>
      <c r="B527" s="228" t="s">
        <v>411</v>
      </c>
      <c r="C527" s="222" t="s">
        <v>24</v>
      </c>
      <c r="D527" s="223">
        <v>20.97</v>
      </c>
      <c r="E527" s="223">
        <v>27.55</v>
      </c>
    </row>
    <row r="528" spans="1:5" ht="14.25">
      <c r="A528" s="228">
        <v>142304</v>
      </c>
      <c r="B528" s="228" t="s">
        <v>412</v>
      </c>
      <c r="C528" s="222" t="s">
        <v>24</v>
      </c>
      <c r="D528" s="223">
        <v>31.96</v>
      </c>
      <c r="E528" s="223">
        <v>19.68</v>
      </c>
    </row>
    <row r="529" spans="1:5" ht="15">
      <c r="A529" s="227">
        <v>1428</v>
      </c>
      <c r="B529" s="227" t="s">
        <v>18713</v>
      </c>
      <c r="C529" s="222"/>
      <c r="D529" s="223"/>
      <c r="E529" s="223">
        <v>33.950000000000003</v>
      </c>
    </row>
    <row r="530" spans="1:5" ht="42.75">
      <c r="A530" s="228">
        <v>142801</v>
      </c>
      <c r="B530" s="228" t="s">
        <v>18714</v>
      </c>
      <c r="C530" s="222" t="s">
        <v>18715</v>
      </c>
      <c r="D530" s="223">
        <v>3.74</v>
      </c>
      <c r="E530" s="223"/>
    </row>
    <row r="531" spans="1:5" ht="42.75">
      <c r="A531" s="228">
        <v>142802</v>
      </c>
      <c r="B531" s="228" t="s">
        <v>18716</v>
      </c>
      <c r="C531" s="222" t="s">
        <v>18715</v>
      </c>
      <c r="D531" s="223">
        <v>5.98</v>
      </c>
      <c r="E531" s="223"/>
    </row>
    <row r="532" spans="1:5" ht="42.75">
      <c r="A532" s="228">
        <v>142803</v>
      </c>
      <c r="B532" s="228" t="s">
        <v>18717</v>
      </c>
      <c r="C532" s="222" t="s">
        <v>18715</v>
      </c>
      <c r="D532" s="223">
        <v>7.64</v>
      </c>
      <c r="E532" s="226">
        <v>1388.48</v>
      </c>
    </row>
    <row r="533" spans="1:5" ht="15">
      <c r="A533" s="227">
        <v>15</v>
      </c>
      <c r="B533" s="227" t="s">
        <v>1937</v>
      </c>
      <c r="C533" s="222"/>
      <c r="D533" s="223"/>
      <c r="E533" s="226">
        <v>2564.64</v>
      </c>
    </row>
    <row r="534" spans="1:5" ht="15">
      <c r="A534" s="227">
        <v>1501</v>
      </c>
      <c r="B534" s="227" t="s">
        <v>1938</v>
      </c>
      <c r="C534" s="222"/>
      <c r="D534" s="223"/>
      <c r="E534" s="223"/>
    </row>
    <row r="535" spans="1:5" ht="85.5">
      <c r="A535" s="228">
        <v>150122</v>
      </c>
      <c r="B535" s="228" t="s">
        <v>413</v>
      </c>
      <c r="C535" s="222" t="s">
        <v>24</v>
      </c>
      <c r="D535" s="226">
        <v>1408.06</v>
      </c>
      <c r="E535" s="223">
        <v>218.19</v>
      </c>
    </row>
    <row r="536" spans="1:5" ht="71.25">
      <c r="A536" s="228">
        <v>150123</v>
      </c>
      <c r="B536" s="228" t="s">
        <v>414</v>
      </c>
      <c r="C536" s="222" t="s">
        <v>24</v>
      </c>
      <c r="D536" s="226">
        <v>2610.3200000000002</v>
      </c>
      <c r="E536" s="223">
        <v>257.52999999999997</v>
      </c>
    </row>
    <row r="537" spans="1:5" ht="15">
      <c r="A537" s="227">
        <v>1503</v>
      </c>
      <c r="B537" s="227" t="s">
        <v>1939</v>
      </c>
      <c r="C537" s="222"/>
      <c r="D537" s="223"/>
      <c r="E537" s="223">
        <v>585.58000000000004</v>
      </c>
    </row>
    <row r="538" spans="1:5" ht="42.75">
      <c r="A538" s="228">
        <v>150302</v>
      </c>
      <c r="B538" s="228" t="s">
        <v>6899</v>
      </c>
      <c r="C538" s="222" t="s">
        <v>24</v>
      </c>
      <c r="D538" s="223">
        <v>227.45</v>
      </c>
      <c r="E538" s="223">
        <v>601.4</v>
      </c>
    </row>
    <row r="539" spans="1:5" ht="42.75">
      <c r="A539" s="228">
        <v>150306</v>
      </c>
      <c r="B539" s="228" t="s">
        <v>6900</v>
      </c>
      <c r="C539" s="222" t="s">
        <v>24</v>
      </c>
      <c r="D539" s="223">
        <v>232.54</v>
      </c>
      <c r="E539" s="223">
        <v>650.94000000000005</v>
      </c>
    </row>
    <row r="540" spans="1:5" ht="28.5">
      <c r="A540" s="228">
        <v>150307</v>
      </c>
      <c r="B540" s="228" t="s">
        <v>415</v>
      </c>
      <c r="C540" s="222" t="s">
        <v>24</v>
      </c>
      <c r="D540" s="223">
        <v>515.99</v>
      </c>
      <c r="E540" s="223">
        <v>96.12</v>
      </c>
    </row>
    <row r="541" spans="1:5" ht="28.5">
      <c r="A541" s="228">
        <v>150308</v>
      </c>
      <c r="B541" s="228" t="s">
        <v>416</v>
      </c>
      <c r="C541" s="222" t="s">
        <v>24</v>
      </c>
      <c r="D541" s="223">
        <v>532.85</v>
      </c>
      <c r="E541" s="223">
        <v>149.75</v>
      </c>
    </row>
    <row r="542" spans="1:5" ht="28.5">
      <c r="A542" s="228">
        <v>150309</v>
      </c>
      <c r="B542" s="228" t="s">
        <v>417</v>
      </c>
      <c r="C542" s="222" t="s">
        <v>24</v>
      </c>
      <c r="D542" s="223">
        <v>670.27</v>
      </c>
      <c r="E542" s="223">
        <v>110.23</v>
      </c>
    </row>
    <row r="543" spans="1:5" ht="14.25">
      <c r="A543" s="228">
        <v>150310</v>
      </c>
      <c r="B543" s="228" t="s">
        <v>418</v>
      </c>
      <c r="C543" s="222" t="s">
        <v>24</v>
      </c>
      <c r="D543" s="223">
        <v>111.05</v>
      </c>
      <c r="E543" s="223">
        <v>133.12</v>
      </c>
    </row>
    <row r="544" spans="1:5" ht="28.5">
      <c r="A544" s="228">
        <v>150311</v>
      </c>
      <c r="B544" s="228" t="s">
        <v>419</v>
      </c>
      <c r="C544" s="222" t="s">
        <v>24</v>
      </c>
      <c r="D544" s="223">
        <v>159.26</v>
      </c>
      <c r="E544" s="223">
        <v>972.79</v>
      </c>
    </row>
    <row r="545" spans="1:5" ht="28.5">
      <c r="A545" s="228">
        <v>150312</v>
      </c>
      <c r="B545" s="228" t="s">
        <v>420</v>
      </c>
      <c r="C545" s="222" t="s">
        <v>24</v>
      </c>
      <c r="D545" s="223">
        <v>116.01</v>
      </c>
      <c r="E545" s="226">
        <v>1464.35</v>
      </c>
    </row>
    <row r="546" spans="1:5" ht="42.75">
      <c r="A546" s="228">
        <v>150313</v>
      </c>
      <c r="B546" s="228" t="s">
        <v>6901</v>
      </c>
      <c r="C546" s="222" t="s">
        <v>24</v>
      </c>
      <c r="D546" s="223">
        <v>139.61000000000001</v>
      </c>
      <c r="E546" s="226">
        <v>1605.78</v>
      </c>
    </row>
    <row r="547" spans="1:5" ht="85.5">
      <c r="A547" s="228">
        <v>150315</v>
      </c>
      <c r="B547" s="228" t="s">
        <v>421</v>
      </c>
      <c r="C547" s="222" t="s">
        <v>24</v>
      </c>
      <c r="D547" s="223">
        <v>973.77</v>
      </c>
      <c r="E547" s="223"/>
    </row>
    <row r="548" spans="1:5" ht="85.5">
      <c r="A548" s="228">
        <v>150316</v>
      </c>
      <c r="B548" s="228" t="s">
        <v>422</v>
      </c>
      <c r="C548" s="222" t="s">
        <v>24</v>
      </c>
      <c r="D548" s="226">
        <v>1625.53</v>
      </c>
      <c r="E548" s="223">
        <v>309.73</v>
      </c>
    </row>
    <row r="549" spans="1:5" ht="71.25">
      <c r="A549" s="228">
        <v>150317</v>
      </c>
      <c r="B549" s="228" t="s">
        <v>423</v>
      </c>
      <c r="C549" s="222" t="s">
        <v>24</v>
      </c>
      <c r="D549" s="226">
        <v>1538.88</v>
      </c>
      <c r="E549" s="223">
        <v>350.79</v>
      </c>
    </row>
    <row r="550" spans="1:5" ht="15">
      <c r="A550" s="227">
        <v>1506</v>
      </c>
      <c r="B550" s="227" t="s">
        <v>1940</v>
      </c>
      <c r="C550" s="222"/>
      <c r="D550" s="223"/>
      <c r="E550" s="223">
        <v>39.950000000000003</v>
      </c>
    </row>
    <row r="551" spans="1:5" ht="42.75">
      <c r="A551" s="228">
        <v>150609</v>
      </c>
      <c r="B551" s="228" t="s">
        <v>424</v>
      </c>
      <c r="C551" s="222" t="s">
        <v>24</v>
      </c>
      <c r="D551" s="223">
        <v>338.65</v>
      </c>
      <c r="E551" s="223">
        <v>142.01</v>
      </c>
    </row>
    <row r="552" spans="1:5" ht="71.25">
      <c r="A552" s="228">
        <v>150610</v>
      </c>
      <c r="B552" s="228" t="s">
        <v>425</v>
      </c>
      <c r="C552" s="222" t="s">
        <v>24</v>
      </c>
      <c r="D552" s="223">
        <v>326.64</v>
      </c>
      <c r="E552" s="223">
        <v>182.36</v>
      </c>
    </row>
    <row r="553" spans="1:5" ht="28.5">
      <c r="A553" s="228">
        <v>150612</v>
      </c>
      <c r="B553" s="228" t="s">
        <v>6953</v>
      </c>
      <c r="C553" s="222" t="s">
        <v>24</v>
      </c>
      <c r="D553" s="223">
        <v>43.29</v>
      </c>
      <c r="E553" s="223">
        <v>252.88</v>
      </c>
    </row>
    <row r="554" spans="1:5" ht="71.25">
      <c r="A554" s="228">
        <v>150614</v>
      </c>
      <c r="B554" s="228" t="s">
        <v>426</v>
      </c>
      <c r="C554" s="222" t="s">
        <v>24</v>
      </c>
      <c r="D554" s="223">
        <v>146.91</v>
      </c>
      <c r="E554" s="223">
        <v>168.73</v>
      </c>
    </row>
    <row r="555" spans="1:5" ht="71.25">
      <c r="A555" s="228">
        <v>150615</v>
      </c>
      <c r="B555" s="228" t="s">
        <v>427</v>
      </c>
      <c r="C555" s="222" t="s">
        <v>24</v>
      </c>
      <c r="D555" s="223">
        <v>188.45</v>
      </c>
      <c r="E555" s="223">
        <v>8.67</v>
      </c>
    </row>
    <row r="556" spans="1:5" ht="71.25">
      <c r="A556" s="228">
        <v>150616</v>
      </c>
      <c r="B556" s="228" t="s">
        <v>428</v>
      </c>
      <c r="C556" s="222" t="s">
        <v>24</v>
      </c>
      <c r="D556" s="223">
        <v>261.56</v>
      </c>
      <c r="E556" s="223">
        <v>13.41</v>
      </c>
    </row>
    <row r="557" spans="1:5" ht="71.25">
      <c r="A557" s="228">
        <v>150626</v>
      </c>
      <c r="B557" s="228" t="s">
        <v>429</v>
      </c>
      <c r="C557" s="222" t="s">
        <v>24</v>
      </c>
      <c r="D557" s="223">
        <v>200.72</v>
      </c>
      <c r="E557" s="223">
        <v>76.650000000000006</v>
      </c>
    </row>
    <row r="558" spans="1:5" ht="28.5">
      <c r="A558" s="228">
        <v>150628</v>
      </c>
      <c r="B558" s="228" t="s">
        <v>430</v>
      </c>
      <c r="C558" s="222" t="s">
        <v>24</v>
      </c>
      <c r="D558" s="223">
        <v>8.73</v>
      </c>
      <c r="E558" s="223">
        <v>106.33</v>
      </c>
    </row>
    <row r="559" spans="1:5" ht="28.5">
      <c r="A559" s="228">
        <v>150629</v>
      </c>
      <c r="B559" s="228" t="s">
        <v>431</v>
      </c>
      <c r="C559" s="222" t="s">
        <v>24</v>
      </c>
      <c r="D559" s="223">
        <v>13.94</v>
      </c>
      <c r="E559" s="223">
        <v>140.34</v>
      </c>
    </row>
    <row r="560" spans="1:5" ht="28.5">
      <c r="A560" s="228">
        <v>150632</v>
      </c>
      <c r="B560" s="228" t="s">
        <v>432</v>
      </c>
      <c r="C560" s="222" t="s">
        <v>24</v>
      </c>
      <c r="D560" s="223">
        <v>66.55</v>
      </c>
      <c r="E560" s="223">
        <v>181.82</v>
      </c>
    </row>
    <row r="561" spans="1:5" ht="28.5">
      <c r="A561" s="228">
        <v>150633</v>
      </c>
      <c r="B561" s="228" t="s">
        <v>433</v>
      </c>
      <c r="C561" s="222" t="s">
        <v>24</v>
      </c>
      <c r="D561" s="223">
        <v>109.18</v>
      </c>
      <c r="E561" s="223">
        <v>11.18</v>
      </c>
    </row>
    <row r="562" spans="1:5" ht="28.5">
      <c r="A562" s="228">
        <v>150634</v>
      </c>
      <c r="B562" s="228" t="s">
        <v>434</v>
      </c>
      <c r="C562" s="222" t="s">
        <v>24</v>
      </c>
      <c r="D562" s="223">
        <v>162.06</v>
      </c>
      <c r="E562" s="223"/>
    </row>
    <row r="563" spans="1:5" ht="28.5">
      <c r="A563" s="228">
        <v>150635</v>
      </c>
      <c r="B563" s="228" t="s">
        <v>435</v>
      </c>
      <c r="C563" s="222" t="s">
        <v>24</v>
      </c>
      <c r="D563" s="223">
        <v>243.37</v>
      </c>
      <c r="E563" s="223">
        <v>57.23</v>
      </c>
    </row>
    <row r="564" spans="1:5" ht="28.5">
      <c r="A564" s="228">
        <v>150636</v>
      </c>
      <c r="B564" s="228" t="s">
        <v>436</v>
      </c>
      <c r="C564" s="222" t="s">
        <v>24</v>
      </c>
      <c r="D564" s="223">
        <v>11.32</v>
      </c>
      <c r="E564" s="223">
        <v>68.680000000000007</v>
      </c>
    </row>
    <row r="565" spans="1:5" ht="15">
      <c r="A565" s="227">
        <v>1507</v>
      </c>
      <c r="B565" s="227" t="s">
        <v>1941</v>
      </c>
      <c r="C565" s="222"/>
      <c r="D565" s="223"/>
      <c r="E565" s="223">
        <v>179.77</v>
      </c>
    </row>
    <row r="566" spans="1:5" ht="71.25">
      <c r="A566" s="228">
        <v>150701</v>
      </c>
      <c r="B566" s="228" t="s">
        <v>437</v>
      </c>
      <c r="C566" s="222" t="s">
        <v>42</v>
      </c>
      <c r="D566" s="223">
        <v>56.38</v>
      </c>
      <c r="E566" s="223">
        <v>193.75</v>
      </c>
    </row>
    <row r="567" spans="1:5" ht="71.25">
      <c r="A567" s="228">
        <v>150702</v>
      </c>
      <c r="B567" s="228" t="s">
        <v>438</v>
      </c>
      <c r="C567" s="222" t="s">
        <v>42</v>
      </c>
      <c r="D567" s="223">
        <v>67.650000000000006</v>
      </c>
      <c r="E567" s="223"/>
    </row>
    <row r="568" spans="1:5" ht="71.25">
      <c r="A568" s="228">
        <v>150703</v>
      </c>
      <c r="B568" s="228" t="s">
        <v>439</v>
      </c>
      <c r="C568" s="222" t="s">
        <v>42</v>
      </c>
      <c r="D568" s="223">
        <v>176.39</v>
      </c>
      <c r="E568" s="223">
        <v>15.86</v>
      </c>
    </row>
    <row r="569" spans="1:5" ht="71.25">
      <c r="A569" s="228">
        <v>150704</v>
      </c>
      <c r="B569" s="228" t="s">
        <v>440</v>
      </c>
      <c r="C569" s="222" t="s">
        <v>42</v>
      </c>
      <c r="D569" s="223">
        <v>189.39</v>
      </c>
      <c r="E569" s="223">
        <v>21.62</v>
      </c>
    </row>
    <row r="570" spans="1:5" ht="15">
      <c r="A570" s="227">
        <v>1508</v>
      </c>
      <c r="B570" s="227" t="s">
        <v>1942</v>
      </c>
      <c r="C570" s="222"/>
      <c r="D570" s="223"/>
      <c r="E570" s="223">
        <v>29.28</v>
      </c>
    </row>
    <row r="571" spans="1:5" ht="28.5">
      <c r="A571" s="228">
        <v>150801</v>
      </c>
      <c r="B571" s="228" t="s">
        <v>441</v>
      </c>
      <c r="C571" s="222" t="s">
        <v>42</v>
      </c>
      <c r="D571" s="223">
        <v>17.57</v>
      </c>
      <c r="E571" s="223">
        <v>23.83</v>
      </c>
    </row>
    <row r="572" spans="1:5" ht="42.75">
      <c r="A572" s="228">
        <v>150802</v>
      </c>
      <c r="B572" s="228" t="s">
        <v>442</v>
      </c>
      <c r="C572" s="222" t="s">
        <v>24</v>
      </c>
      <c r="D572" s="223">
        <v>21.73</v>
      </c>
      <c r="E572" s="223">
        <v>26</v>
      </c>
    </row>
    <row r="573" spans="1:5" ht="42.75">
      <c r="A573" s="228">
        <v>150803</v>
      </c>
      <c r="B573" s="228" t="s">
        <v>443</v>
      </c>
      <c r="C573" s="222" t="s">
        <v>24</v>
      </c>
      <c r="D573" s="223">
        <v>28.46</v>
      </c>
      <c r="E573" s="223">
        <v>26.92</v>
      </c>
    </row>
    <row r="574" spans="1:5" ht="42.75">
      <c r="A574" s="228">
        <v>150804</v>
      </c>
      <c r="B574" s="228" t="s">
        <v>444</v>
      </c>
      <c r="C574" s="222" t="s">
        <v>24</v>
      </c>
      <c r="D574" s="223">
        <v>23.94</v>
      </c>
      <c r="E574" s="223">
        <v>15.26</v>
      </c>
    </row>
    <row r="575" spans="1:5" ht="42.75">
      <c r="A575" s="228">
        <v>150805</v>
      </c>
      <c r="B575" s="228" t="s">
        <v>445</v>
      </c>
      <c r="C575" s="222" t="s">
        <v>24</v>
      </c>
      <c r="D575" s="223">
        <v>24.95</v>
      </c>
      <c r="E575" s="223">
        <v>70.95</v>
      </c>
    </row>
    <row r="576" spans="1:5" ht="28.5">
      <c r="A576" s="228">
        <v>150806</v>
      </c>
      <c r="B576" s="228" t="s">
        <v>446</v>
      </c>
      <c r="C576" s="222" t="s">
        <v>42</v>
      </c>
      <c r="D576" s="223">
        <v>27.62</v>
      </c>
      <c r="E576" s="223">
        <v>106.25</v>
      </c>
    </row>
    <row r="577" spans="1:5" ht="28.5">
      <c r="A577" s="228">
        <v>150807</v>
      </c>
      <c r="B577" s="228" t="s">
        <v>447</v>
      </c>
      <c r="C577" s="222" t="s">
        <v>42</v>
      </c>
      <c r="D577" s="223">
        <v>15.02</v>
      </c>
      <c r="E577" s="223">
        <v>141.30000000000001</v>
      </c>
    </row>
    <row r="578" spans="1:5" ht="28.5">
      <c r="A578" s="228">
        <v>150835</v>
      </c>
      <c r="B578" s="228" t="s">
        <v>448</v>
      </c>
      <c r="C578" s="222" t="s">
        <v>42</v>
      </c>
      <c r="D578" s="223">
        <v>79.400000000000006</v>
      </c>
      <c r="E578" s="223">
        <v>161.78</v>
      </c>
    </row>
    <row r="579" spans="1:5" ht="28.5">
      <c r="A579" s="228">
        <v>150836</v>
      </c>
      <c r="B579" s="228" t="s">
        <v>449</v>
      </c>
      <c r="C579" s="222" t="s">
        <v>42</v>
      </c>
      <c r="D579" s="223">
        <v>116.77</v>
      </c>
      <c r="E579" s="223">
        <v>71.12</v>
      </c>
    </row>
    <row r="580" spans="1:5" ht="28.5">
      <c r="A580" s="228">
        <v>150837</v>
      </c>
      <c r="B580" s="228" t="s">
        <v>450</v>
      </c>
      <c r="C580" s="222" t="s">
        <v>42</v>
      </c>
      <c r="D580" s="223">
        <v>152.44</v>
      </c>
      <c r="E580" s="223">
        <v>97.36</v>
      </c>
    </row>
    <row r="581" spans="1:5" ht="28.5">
      <c r="A581" s="228">
        <v>150838</v>
      </c>
      <c r="B581" s="228" t="s">
        <v>451</v>
      </c>
      <c r="C581" s="222" t="s">
        <v>42</v>
      </c>
      <c r="D581" s="223">
        <v>177.18</v>
      </c>
      <c r="E581" s="223">
        <v>114.17</v>
      </c>
    </row>
    <row r="582" spans="1:5" ht="28.5">
      <c r="A582" s="228">
        <v>150843</v>
      </c>
      <c r="B582" s="228" t="s">
        <v>452</v>
      </c>
      <c r="C582" s="222" t="s">
        <v>24</v>
      </c>
      <c r="D582" s="223">
        <v>72.78</v>
      </c>
      <c r="E582" s="223">
        <v>10.31</v>
      </c>
    </row>
    <row r="583" spans="1:5" ht="28.5">
      <c r="A583" s="228">
        <v>150844</v>
      </c>
      <c r="B583" s="228" t="s">
        <v>453</v>
      </c>
      <c r="C583" s="222" t="s">
        <v>24</v>
      </c>
      <c r="D583" s="223">
        <v>92.82</v>
      </c>
      <c r="E583" s="223">
        <v>10.31</v>
      </c>
    </row>
    <row r="584" spans="1:5" ht="28.5">
      <c r="A584" s="228">
        <v>150845</v>
      </c>
      <c r="B584" s="228" t="s">
        <v>454</v>
      </c>
      <c r="C584" s="222" t="s">
        <v>24</v>
      </c>
      <c r="D584" s="223">
        <v>105.3</v>
      </c>
      <c r="E584" s="223">
        <v>11.38</v>
      </c>
    </row>
    <row r="585" spans="1:5" ht="14.25">
      <c r="A585" s="228">
        <v>150850</v>
      </c>
      <c r="B585" s="228" t="s">
        <v>455</v>
      </c>
      <c r="C585" s="222" t="s">
        <v>24</v>
      </c>
      <c r="D585" s="223">
        <v>10.44</v>
      </c>
      <c r="E585" s="223">
        <v>36.43</v>
      </c>
    </row>
    <row r="586" spans="1:5" ht="14.25">
      <c r="A586" s="228">
        <v>150851</v>
      </c>
      <c r="B586" s="228" t="s">
        <v>456</v>
      </c>
      <c r="C586" s="222" t="s">
        <v>24</v>
      </c>
      <c r="D586" s="223">
        <v>11.12</v>
      </c>
      <c r="E586" s="223">
        <v>43.4</v>
      </c>
    </row>
    <row r="587" spans="1:5" ht="14.25">
      <c r="A587" s="228">
        <v>150852</v>
      </c>
      <c r="B587" s="228" t="s">
        <v>457</v>
      </c>
      <c r="C587" s="222" t="s">
        <v>24</v>
      </c>
      <c r="D587" s="223">
        <v>11.9</v>
      </c>
      <c r="E587" s="223">
        <v>54.38</v>
      </c>
    </row>
    <row r="588" spans="1:5" ht="28.5">
      <c r="A588" s="228">
        <v>150860</v>
      </c>
      <c r="B588" s="228" t="s">
        <v>458</v>
      </c>
      <c r="C588" s="222" t="s">
        <v>24</v>
      </c>
      <c r="D588" s="223">
        <v>43.15</v>
      </c>
      <c r="E588" s="223">
        <v>73.989999999999995</v>
      </c>
    </row>
    <row r="589" spans="1:5" ht="28.5">
      <c r="A589" s="228">
        <v>150861</v>
      </c>
      <c r="B589" s="228" t="s">
        <v>459</v>
      </c>
      <c r="C589" s="222" t="s">
        <v>24</v>
      </c>
      <c r="D589" s="223">
        <v>51</v>
      </c>
      <c r="E589" s="223">
        <v>12.38</v>
      </c>
    </row>
    <row r="590" spans="1:5" ht="28.5">
      <c r="A590" s="228">
        <v>150862</v>
      </c>
      <c r="B590" s="228" t="s">
        <v>460</v>
      </c>
      <c r="C590" s="222" t="s">
        <v>24</v>
      </c>
      <c r="D590" s="223">
        <v>73.44</v>
      </c>
      <c r="E590" s="223">
        <v>14.93</v>
      </c>
    </row>
    <row r="591" spans="1:5" ht="28.5">
      <c r="A591" s="228">
        <v>150863</v>
      </c>
      <c r="B591" s="228" t="s">
        <v>461</v>
      </c>
      <c r="C591" s="222" t="s">
        <v>24</v>
      </c>
      <c r="D591" s="223">
        <v>94.16</v>
      </c>
      <c r="E591" s="223">
        <v>104.37</v>
      </c>
    </row>
    <row r="592" spans="1:5" ht="42.75">
      <c r="A592" s="228">
        <v>150866</v>
      </c>
      <c r="B592" s="228" t="s">
        <v>462</v>
      </c>
      <c r="C592" s="222" t="s">
        <v>24</v>
      </c>
      <c r="D592" s="223">
        <v>12.11</v>
      </c>
      <c r="E592" s="223">
        <v>150.02000000000001</v>
      </c>
    </row>
    <row r="593" spans="1:5" ht="42.75">
      <c r="A593" s="228">
        <v>150867</v>
      </c>
      <c r="B593" s="228" t="s">
        <v>463</v>
      </c>
      <c r="C593" s="222" t="s">
        <v>24</v>
      </c>
      <c r="D593" s="223">
        <v>13.25</v>
      </c>
      <c r="E593" s="223">
        <v>86.18</v>
      </c>
    </row>
    <row r="594" spans="1:5" ht="42.75">
      <c r="A594" s="228">
        <v>150870</v>
      </c>
      <c r="B594" s="228" t="s">
        <v>464</v>
      </c>
      <c r="C594" s="222" t="s">
        <v>24</v>
      </c>
      <c r="D594" s="223">
        <v>110.5</v>
      </c>
      <c r="E594" s="223">
        <v>134.4</v>
      </c>
    </row>
    <row r="595" spans="1:5" ht="42.75">
      <c r="A595" s="228">
        <v>150871</v>
      </c>
      <c r="B595" s="228" t="s">
        <v>465</v>
      </c>
      <c r="C595" s="222" t="s">
        <v>24</v>
      </c>
      <c r="D595" s="223">
        <v>141.94999999999999</v>
      </c>
      <c r="E595" s="223">
        <v>26.16</v>
      </c>
    </row>
    <row r="596" spans="1:5" ht="28.5">
      <c r="A596" s="228">
        <v>150875</v>
      </c>
      <c r="B596" s="228" t="s">
        <v>466</v>
      </c>
      <c r="C596" s="222" t="s">
        <v>24</v>
      </c>
      <c r="D596" s="223">
        <v>81.72</v>
      </c>
      <c r="E596" s="223">
        <v>30.41</v>
      </c>
    </row>
    <row r="597" spans="1:5" ht="28.5">
      <c r="A597" s="228">
        <v>150876</v>
      </c>
      <c r="B597" s="228" t="s">
        <v>467</v>
      </c>
      <c r="C597" s="222" t="s">
        <v>24</v>
      </c>
      <c r="D597" s="223">
        <v>115.87</v>
      </c>
      <c r="E597" s="223">
        <v>69.63</v>
      </c>
    </row>
    <row r="598" spans="1:5" ht="57">
      <c r="A598" s="228">
        <v>150880</v>
      </c>
      <c r="B598" s="228" t="s">
        <v>468</v>
      </c>
      <c r="C598" s="222" t="s">
        <v>24</v>
      </c>
      <c r="D598" s="223">
        <v>29.81</v>
      </c>
      <c r="E598" s="223">
        <v>76.790000000000006</v>
      </c>
    </row>
    <row r="599" spans="1:5" ht="57">
      <c r="A599" s="228">
        <v>150881</v>
      </c>
      <c r="B599" s="228" t="s">
        <v>469</v>
      </c>
      <c r="C599" s="222" t="s">
        <v>24</v>
      </c>
      <c r="D599" s="223">
        <v>32.590000000000003</v>
      </c>
      <c r="E599" s="223">
        <v>47.87</v>
      </c>
    </row>
    <row r="600" spans="1:5" ht="57">
      <c r="A600" s="228">
        <v>150882</v>
      </c>
      <c r="B600" s="228" t="s">
        <v>470</v>
      </c>
      <c r="C600" s="222" t="s">
        <v>24</v>
      </c>
      <c r="D600" s="223">
        <v>64.38</v>
      </c>
      <c r="E600" s="223">
        <v>65.819999999999993</v>
      </c>
    </row>
    <row r="601" spans="1:5" ht="57">
      <c r="A601" s="228">
        <v>150883</v>
      </c>
      <c r="B601" s="228" t="s">
        <v>471</v>
      </c>
      <c r="C601" s="222" t="s">
        <v>24</v>
      </c>
      <c r="D601" s="223">
        <v>71.91</v>
      </c>
      <c r="E601" s="223">
        <v>69.52</v>
      </c>
    </row>
    <row r="602" spans="1:5" ht="71.25">
      <c r="A602" s="228">
        <v>150884</v>
      </c>
      <c r="B602" s="228" t="s">
        <v>472</v>
      </c>
      <c r="C602" s="222" t="s">
        <v>24</v>
      </c>
      <c r="D602" s="223">
        <v>46.41</v>
      </c>
      <c r="E602" s="223"/>
    </row>
    <row r="603" spans="1:5" ht="85.5">
      <c r="A603" s="228">
        <v>150885</v>
      </c>
      <c r="B603" s="228" t="s">
        <v>18815</v>
      </c>
      <c r="C603" s="222" t="s">
        <v>24</v>
      </c>
      <c r="D603" s="223">
        <v>61.39</v>
      </c>
      <c r="E603" s="223">
        <v>2.0099999999999998</v>
      </c>
    </row>
    <row r="604" spans="1:5" ht="85.5">
      <c r="A604" s="228">
        <v>150886</v>
      </c>
      <c r="B604" s="228" t="s">
        <v>18816</v>
      </c>
      <c r="C604" s="222" t="s">
        <v>24</v>
      </c>
      <c r="D604" s="223">
        <v>63.31</v>
      </c>
      <c r="E604" s="223">
        <v>12.68</v>
      </c>
    </row>
    <row r="605" spans="1:5" ht="15">
      <c r="A605" s="227">
        <v>1509</v>
      </c>
      <c r="B605" s="227" t="s">
        <v>1943</v>
      </c>
      <c r="C605" s="222"/>
      <c r="D605" s="223"/>
      <c r="E605" s="223">
        <v>33.85</v>
      </c>
    </row>
    <row r="606" spans="1:5" ht="14.25">
      <c r="A606" s="228">
        <v>150906</v>
      </c>
      <c r="B606" s="228" t="s">
        <v>473</v>
      </c>
      <c r="C606" s="222" t="s">
        <v>42</v>
      </c>
      <c r="D606" s="223">
        <v>2.0299999999999998</v>
      </c>
      <c r="E606" s="223">
        <v>32.43</v>
      </c>
    </row>
    <row r="607" spans="1:5" ht="14.25">
      <c r="A607" s="228">
        <v>150910</v>
      </c>
      <c r="B607" s="228" t="s">
        <v>474</v>
      </c>
      <c r="C607" s="222" t="s">
        <v>24</v>
      </c>
      <c r="D607" s="223">
        <v>13.07</v>
      </c>
      <c r="E607" s="223">
        <v>6.43</v>
      </c>
    </row>
    <row r="608" spans="1:5" ht="42.75">
      <c r="A608" s="228">
        <v>150916</v>
      </c>
      <c r="B608" s="228" t="s">
        <v>475</v>
      </c>
      <c r="C608" s="222" t="s">
        <v>24</v>
      </c>
      <c r="D608" s="223">
        <v>34.409999999999997</v>
      </c>
      <c r="E608" s="223">
        <v>20.309999999999999</v>
      </c>
    </row>
    <row r="609" spans="1:5" ht="28.5">
      <c r="A609" s="228">
        <v>150918</v>
      </c>
      <c r="B609" s="228" t="s">
        <v>476</v>
      </c>
      <c r="C609" s="222" t="s">
        <v>24</v>
      </c>
      <c r="D609" s="223">
        <v>33.770000000000003</v>
      </c>
      <c r="E609" s="223">
        <v>4.47</v>
      </c>
    </row>
    <row r="610" spans="1:5" ht="28.5">
      <c r="A610" s="228">
        <v>150932</v>
      </c>
      <c r="B610" s="228" t="s">
        <v>477</v>
      </c>
      <c r="C610" s="222" t="s">
        <v>24</v>
      </c>
      <c r="D610" s="223">
        <v>6.18</v>
      </c>
      <c r="E610" s="223">
        <v>20.309999999999999</v>
      </c>
    </row>
    <row r="611" spans="1:5" ht="14.25">
      <c r="A611" s="228">
        <v>150934</v>
      </c>
      <c r="B611" s="228" t="s">
        <v>478</v>
      </c>
      <c r="C611" s="222" t="s">
        <v>24</v>
      </c>
      <c r="D611" s="223">
        <v>23.46</v>
      </c>
      <c r="E611" s="223">
        <v>6.71</v>
      </c>
    </row>
    <row r="612" spans="1:5" ht="14.25">
      <c r="A612" s="228">
        <v>150937</v>
      </c>
      <c r="B612" s="228" t="s">
        <v>479</v>
      </c>
      <c r="C612" s="222" t="s">
        <v>42</v>
      </c>
      <c r="D612" s="223">
        <v>4.6900000000000004</v>
      </c>
      <c r="E612" s="223"/>
    </row>
    <row r="613" spans="1:5" ht="14.25">
      <c r="A613" s="228">
        <v>150964</v>
      </c>
      <c r="B613" s="228" t="s">
        <v>480</v>
      </c>
      <c r="C613" s="222" t="s">
        <v>24</v>
      </c>
      <c r="D613" s="223">
        <v>23.46</v>
      </c>
      <c r="E613" s="223">
        <v>129.11000000000001</v>
      </c>
    </row>
    <row r="614" spans="1:5" ht="14.25">
      <c r="A614" s="228">
        <v>150967</v>
      </c>
      <c r="B614" s="228" t="s">
        <v>481</v>
      </c>
      <c r="C614" s="222" t="s">
        <v>24</v>
      </c>
      <c r="D614" s="223">
        <v>7.32</v>
      </c>
      <c r="E614" s="223">
        <v>291.55</v>
      </c>
    </row>
    <row r="615" spans="1:5" ht="30">
      <c r="A615" s="227">
        <v>1510</v>
      </c>
      <c r="B615" s="227" t="s">
        <v>1944</v>
      </c>
      <c r="C615" s="222"/>
      <c r="D615" s="223"/>
      <c r="E615" s="223">
        <v>128.63999999999999</v>
      </c>
    </row>
    <row r="616" spans="1:5" ht="71.25">
      <c r="A616" s="228">
        <v>151001</v>
      </c>
      <c r="B616" s="228" t="s">
        <v>482</v>
      </c>
      <c r="C616" s="222" t="s">
        <v>24</v>
      </c>
      <c r="D616" s="223">
        <v>131.22</v>
      </c>
      <c r="E616" s="223">
        <v>219.14</v>
      </c>
    </row>
    <row r="617" spans="1:5" ht="71.25">
      <c r="A617" s="228">
        <v>151002</v>
      </c>
      <c r="B617" s="228" t="s">
        <v>483</v>
      </c>
      <c r="C617" s="222" t="s">
        <v>24</v>
      </c>
      <c r="D617" s="223">
        <v>295.72000000000003</v>
      </c>
      <c r="E617" s="223">
        <v>661.12</v>
      </c>
    </row>
    <row r="618" spans="1:5" ht="71.25">
      <c r="A618" s="228">
        <v>151003</v>
      </c>
      <c r="B618" s="228" t="s">
        <v>484</v>
      </c>
      <c r="C618" s="222" t="s">
        <v>24</v>
      </c>
      <c r="D618" s="223">
        <v>130.22</v>
      </c>
      <c r="E618" s="226">
        <v>1003.33</v>
      </c>
    </row>
    <row r="619" spans="1:5" ht="71.25">
      <c r="A619" s="228">
        <v>151015</v>
      </c>
      <c r="B619" s="228" t="s">
        <v>485</v>
      </c>
      <c r="C619" s="222" t="s">
        <v>24</v>
      </c>
      <c r="D619" s="223">
        <v>226.32</v>
      </c>
      <c r="E619" s="223"/>
    </row>
    <row r="620" spans="1:5" ht="71.25">
      <c r="A620" s="228">
        <v>151016</v>
      </c>
      <c r="B620" s="228" t="s">
        <v>486</v>
      </c>
      <c r="C620" s="222" t="s">
        <v>24</v>
      </c>
      <c r="D620" s="223">
        <v>685.63</v>
      </c>
      <c r="E620" s="223">
        <v>15.73</v>
      </c>
    </row>
    <row r="621" spans="1:5" ht="71.25">
      <c r="A621" s="228">
        <v>151017</v>
      </c>
      <c r="B621" s="228" t="s">
        <v>487</v>
      </c>
      <c r="C621" s="222" t="s">
        <v>24</v>
      </c>
      <c r="D621" s="226">
        <v>1041.0999999999999</v>
      </c>
      <c r="E621" s="223">
        <v>16.5</v>
      </c>
    </row>
    <row r="622" spans="1:5" ht="15">
      <c r="A622" s="227">
        <v>1511</v>
      </c>
      <c r="B622" s="227" t="s">
        <v>1945</v>
      </c>
      <c r="C622" s="222"/>
      <c r="D622" s="223"/>
      <c r="E622" s="223">
        <v>24.56</v>
      </c>
    </row>
    <row r="623" spans="1:5" ht="28.5">
      <c r="A623" s="228">
        <v>151125</v>
      </c>
      <c r="B623" s="228" t="s">
        <v>488</v>
      </c>
      <c r="C623" s="222" t="s">
        <v>42</v>
      </c>
      <c r="D623" s="223">
        <v>15.94</v>
      </c>
      <c r="E623" s="223">
        <v>30.58</v>
      </c>
    </row>
    <row r="624" spans="1:5" ht="28.5">
      <c r="A624" s="228">
        <v>151126</v>
      </c>
      <c r="B624" s="228" t="s">
        <v>489</v>
      </c>
      <c r="C624" s="222" t="s">
        <v>42</v>
      </c>
      <c r="D624" s="223">
        <v>16.79</v>
      </c>
      <c r="E624" s="223">
        <v>37.43</v>
      </c>
    </row>
    <row r="625" spans="1:5" ht="28.5">
      <c r="A625" s="228">
        <v>151127</v>
      </c>
      <c r="B625" s="228" t="s">
        <v>490</v>
      </c>
      <c r="C625" s="222" t="s">
        <v>42</v>
      </c>
      <c r="D625" s="223">
        <v>24.48</v>
      </c>
      <c r="E625" s="223">
        <v>44.6</v>
      </c>
    </row>
    <row r="626" spans="1:5" ht="28.5">
      <c r="A626" s="228">
        <v>151128</v>
      </c>
      <c r="B626" s="228" t="s">
        <v>491</v>
      </c>
      <c r="C626" s="222" t="s">
        <v>42</v>
      </c>
      <c r="D626" s="223">
        <v>30.62</v>
      </c>
      <c r="E626" s="223">
        <v>76.17</v>
      </c>
    </row>
    <row r="627" spans="1:5" ht="28.5">
      <c r="A627" s="228">
        <v>151129</v>
      </c>
      <c r="B627" s="228" t="s">
        <v>492</v>
      </c>
      <c r="C627" s="222" t="s">
        <v>42</v>
      </c>
      <c r="D627" s="223">
        <v>37.880000000000003</v>
      </c>
      <c r="E627" s="223">
        <v>9.2799999999999994</v>
      </c>
    </row>
    <row r="628" spans="1:5" ht="28.5">
      <c r="A628" s="228">
        <v>151130</v>
      </c>
      <c r="B628" s="228" t="s">
        <v>493</v>
      </c>
      <c r="C628" s="222" t="s">
        <v>42</v>
      </c>
      <c r="D628" s="223">
        <v>45.64</v>
      </c>
      <c r="E628" s="223">
        <v>10.15</v>
      </c>
    </row>
    <row r="629" spans="1:5" ht="28.5">
      <c r="A629" s="228">
        <v>151131</v>
      </c>
      <c r="B629" s="228" t="s">
        <v>494</v>
      </c>
      <c r="C629" s="222" t="s">
        <v>42</v>
      </c>
      <c r="D629" s="223">
        <v>77.03</v>
      </c>
      <c r="E629" s="223">
        <v>110.01</v>
      </c>
    </row>
    <row r="630" spans="1:5" ht="28.5">
      <c r="A630" s="228">
        <v>151132</v>
      </c>
      <c r="B630" s="228" t="s">
        <v>495</v>
      </c>
      <c r="C630" s="222" t="s">
        <v>42</v>
      </c>
      <c r="D630" s="223">
        <v>8.48</v>
      </c>
      <c r="E630" s="223">
        <v>232.22</v>
      </c>
    </row>
    <row r="631" spans="1:5" ht="28.5">
      <c r="A631" s="228">
        <v>151133</v>
      </c>
      <c r="B631" s="228" t="s">
        <v>496</v>
      </c>
      <c r="C631" s="222" t="s">
        <v>42</v>
      </c>
      <c r="D631" s="223">
        <v>9.65</v>
      </c>
      <c r="E631" s="223">
        <v>24.2</v>
      </c>
    </row>
    <row r="632" spans="1:5" ht="28.5">
      <c r="A632" s="228">
        <v>151135</v>
      </c>
      <c r="B632" s="228" t="s">
        <v>497</v>
      </c>
      <c r="C632" s="222" t="s">
        <v>42</v>
      </c>
      <c r="D632" s="223">
        <v>101.64</v>
      </c>
      <c r="E632" s="223">
        <v>21.24</v>
      </c>
    </row>
    <row r="633" spans="1:5" ht="28.5">
      <c r="A633" s="228">
        <v>151136</v>
      </c>
      <c r="B633" s="228" t="s">
        <v>498</v>
      </c>
      <c r="C633" s="222" t="s">
        <v>42</v>
      </c>
      <c r="D633" s="223">
        <v>239.25</v>
      </c>
      <c r="E633" s="223">
        <v>25.37</v>
      </c>
    </row>
    <row r="634" spans="1:5" ht="28.5">
      <c r="A634" s="228">
        <v>151137</v>
      </c>
      <c r="B634" s="228" t="s">
        <v>499</v>
      </c>
      <c r="C634" s="222" t="s">
        <v>42</v>
      </c>
      <c r="D634" s="223">
        <v>24.84</v>
      </c>
      <c r="E634" s="223">
        <v>40.89</v>
      </c>
    </row>
    <row r="635" spans="1:5" ht="28.5">
      <c r="A635" s="228">
        <v>151138</v>
      </c>
      <c r="B635" s="228" t="s">
        <v>500</v>
      </c>
      <c r="C635" s="222" t="s">
        <v>42</v>
      </c>
      <c r="D635" s="223">
        <v>21.67</v>
      </c>
      <c r="E635" s="223">
        <v>55.96</v>
      </c>
    </row>
    <row r="636" spans="1:5" ht="28.5">
      <c r="A636" s="228">
        <v>151139</v>
      </c>
      <c r="B636" s="228" t="s">
        <v>501</v>
      </c>
      <c r="C636" s="222" t="s">
        <v>42</v>
      </c>
      <c r="D636" s="223">
        <v>25.72</v>
      </c>
      <c r="E636" s="223">
        <v>100.73</v>
      </c>
    </row>
    <row r="637" spans="1:5" ht="28.5">
      <c r="A637" s="228">
        <v>151140</v>
      </c>
      <c r="B637" s="228" t="s">
        <v>502</v>
      </c>
      <c r="C637" s="222" t="s">
        <v>42</v>
      </c>
      <c r="D637" s="223">
        <v>41.29</v>
      </c>
      <c r="E637" s="223"/>
    </row>
    <row r="638" spans="1:5" ht="28.5">
      <c r="A638" s="228">
        <v>151141</v>
      </c>
      <c r="B638" s="228" t="s">
        <v>503</v>
      </c>
      <c r="C638" s="222" t="s">
        <v>42</v>
      </c>
      <c r="D638" s="223">
        <v>57.08</v>
      </c>
      <c r="E638" s="223">
        <v>21.27</v>
      </c>
    </row>
    <row r="639" spans="1:5" ht="28.5">
      <c r="A639" s="228">
        <v>151142</v>
      </c>
      <c r="B639" s="228" t="s">
        <v>504</v>
      </c>
      <c r="C639" s="222" t="s">
        <v>42</v>
      </c>
      <c r="D639" s="223">
        <v>101.97</v>
      </c>
      <c r="E639" s="223">
        <v>21.27</v>
      </c>
    </row>
    <row r="640" spans="1:5" ht="15">
      <c r="A640" s="227">
        <v>1513</v>
      </c>
      <c r="B640" s="227" t="s">
        <v>1946</v>
      </c>
      <c r="C640" s="222"/>
      <c r="D640" s="223"/>
      <c r="E640" s="223">
        <v>21.27</v>
      </c>
    </row>
    <row r="641" spans="1:5" ht="42.75">
      <c r="A641" s="228">
        <v>151301</v>
      </c>
      <c r="B641" s="228" t="s">
        <v>505</v>
      </c>
      <c r="C641" s="222" t="s">
        <v>24</v>
      </c>
      <c r="D641" s="223">
        <v>21.96</v>
      </c>
      <c r="E641" s="223">
        <v>21.27</v>
      </c>
    </row>
    <row r="642" spans="1:5" ht="42.75">
      <c r="A642" s="228">
        <v>151302</v>
      </c>
      <c r="B642" s="228" t="s">
        <v>506</v>
      </c>
      <c r="C642" s="222" t="s">
        <v>24</v>
      </c>
      <c r="D642" s="223">
        <v>21.96</v>
      </c>
      <c r="E642" s="223">
        <v>23.17</v>
      </c>
    </row>
    <row r="643" spans="1:5" ht="42.75">
      <c r="A643" s="228">
        <v>151303</v>
      </c>
      <c r="B643" s="228" t="s">
        <v>507</v>
      </c>
      <c r="C643" s="222" t="s">
        <v>24</v>
      </c>
      <c r="D643" s="223">
        <v>21.96</v>
      </c>
      <c r="E643" s="223">
        <v>63.19</v>
      </c>
    </row>
    <row r="644" spans="1:5" ht="42.75">
      <c r="A644" s="228">
        <v>151304</v>
      </c>
      <c r="B644" s="228" t="s">
        <v>508</v>
      </c>
      <c r="C644" s="222" t="s">
        <v>24</v>
      </c>
      <c r="D644" s="223">
        <v>21.96</v>
      </c>
      <c r="E644" s="223">
        <v>63.19</v>
      </c>
    </row>
    <row r="645" spans="1:5" ht="42.75">
      <c r="A645" s="228">
        <v>151305</v>
      </c>
      <c r="B645" s="228" t="s">
        <v>509</v>
      </c>
      <c r="C645" s="222" t="s">
        <v>24</v>
      </c>
      <c r="D645" s="223">
        <v>29.7</v>
      </c>
      <c r="E645" s="223">
        <v>63.93</v>
      </c>
    </row>
    <row r="646" spans="1:5" ht="42.75">
      <c r="A646" s="228">
        <v>151306</v>
      </c>
      <c r="B646" s="228" t="s">
        <v>510</v>
      </c>
      <c r="C646" s="222" t="s">
        <v>24</v>
      </c>
      <c r="D646" s="223">
        <v>63.93</v>
      </c>
      <c r="E646" s="223">
        <v>89.25</v>
      </c>
    </row>
    <row r="647" spans="1:5" ht="42.75">
      <c r="A647" s="228">
        <v>151307</v>
      </c>
      <c r="B647" s="228" t="s">
        <v>511</v>
      </c>
      <c r="C647" s="222" t="s">
        <v>24</v>
      </c>
      <c r="D647" s="223">
        <v>63.93</v>
      </c>
      <c r="E647" s="223">
        <v>101.57</v>
      </c>
    </row>
    <row r="648" spans="1:5" ht="42.75">
      <c r="A648" s="228">
        <v>151308</v>
      </c>
      <c r="B648" s="228" t="s">
        <v>512</v>
      </c>
      <c r="C648" s="222" t="s">
        <v>24</v>
      </c>
      <c r="D648" s="223">
        <v>77.540000000000006</v>
      </c>
      <c r="E648" s="223">
        <v>101.57</v>
      </c>
    </row>
    <row r="649" spans="1:5" ht="42.75">
      <c r="A649" s="228">
        <v>151309</v>
      </c>
      <c r="B649" s="228" t="s">
        <v>513</v>
      </c>
      <c r="C649" s="222" t="s">
        <v>24</v>
      </c>
      <c r="D649" s="223">
        <v>86.38</v>
      </c>
      <c r="E649" s="223">
        <v>156.19</v>
      </c>
    </row>
    <row r="650" spans="1:5" ht="42.75">
      <c r="A650" s="228">
        <v>151310</v>
      </c>
      <c r="B650" s="228" t="s">
        <v>514</v>
      </c>
      <c r="C650" s="222" t="s">
        <v>24</v>
      </c>
      <c r="D650" s="223">
        <v>98.84</v>
      </c>
      <c r="E650" s="223">
        <v>375.96</v>
      </c>
    </row>
    <row r="651" spans="1:5" ht="42.75">
      <c r="A651" s="228">
        <v>151311</v>
      </c>
      <c r="B651" s="228" t="s">
        <v>515</v>
      </c>
      <c r="C651" s="222" t="s">
        <v>24</v>
      </c>
      <c r="D651" s="223">
        <v>98.84</v>
      </c>
      <c r="E651" s="223">
        <v>154.19</v>
      </c>
    </row>
    <row r="652" spans="1:5" ht="42.75">
      <c r="A652" s="228">
        <v>151313</v>
      </c>
      <c r="B652" s="228" t="s">
        <v>516</v>
      </c>
      <c r="C652" s="222" t="s">
        <v>24</v>
      </c>
      <c r="D652" s="223">
        <v>210.42</v>
      </c>
      <c r="E652" s="223">
        <v>23.17</v>
      </c>
    </row>
    <row r="653" spans="1:5" ht="57">
      <c r="A653" s="228">
        <v>151314</v>
      </c>
      <c r="B653" s="228" t="s">
        <v>12291</v>
      </c>
      <c r="C653" s="222" t="s">
        <v>24</v>
      </c>
      <c r="D653" s="223">
        <v>353.53</v>
      </c>
      <c r="E653" s="223">
        <v>25.74</v>
      </c>
    </row>
    <row r="654" spans="1:5" ht="42.75">
      <c r="A654" s="228">
        <v>151316</v>
      </c>
      <c r="B654" s="228" t="s">
        <v>517</v>
      </c>
      <c r="C654" s="222" t="s">
        <v>24</v>
      </c>
      <c r="D654" s="223">
        <v>161.38</v>
      </c>
      <c r="E654" s="223">
        <v>31.42</v>
      </c>
    </row>
    <row r="655" spans="1:5" ht="42.75">
      <c r="A655" s="228">
        <v>151317</v>
      </c>
      <c r="B655" s="228" t="s">
        <v>518</v>
      </c>
      <c r="C655" s="222" t="s">
        <v>24</v>
      </c>
      <c r="D655" s="223">
        <v>30.05</v>
      </c>
      <c r="E655" s="223">
        <v>54.44</v>
      </c>
    </row>
    <row r="656" spans="1:5" ht="42.75">
      <c r="A656" s="228">
        <v>151318</v>
      </c>
      <c r="B656" s="228" t="s">
        <v>519</v>
      </c>
      <c r="C656" s="222" t="s">
        <v>24</v>
      </c>
      <c r="D656" s="223">
        <v>32.06</v>
      </c>
      <c r="E656" s="223">
        <v>63.19</v>
      </c>
    </row>
    <row r="657" spans="1:5" ht="42.75">
      <c r="A657" s="228">
        <v>151319</v>
      </c>
      <c r="B657" s="228" t="s">
        <v>520</v>
      </c>
      <c r="C657" s="222" t="s">
        <v>24</v>
      </c>
      <c r="D657" s="223">
        <v>34.24</v>
      </c>
      <c r="E657" s="223">
        <v>63.19</v>
      </c>
    </row>
    <row r="658" spans="1:5" ht="42.75">
      <c r="A658" s="228">
        <v>151320</v>
      </c>
      <c r="B658" s="228" t="s">
        <v>521</v>
      </c>
      <c r="C658" s="222" t="s">
        <v>24</v>
      </c>
      <c r="D658" s="223">
        <v>53.08</v>
      </c>
      <c r="E658" s="223">
        <v>63.93</v>
      </c>
    </row>
    <row r="659" spans="1:5" ht="42.75">
      <c r="A659" s="228">
        <v>151321</v>
      </c>
      <c r="B659" s="228" t="s">
        <v>522</v>
      </c>
      <c r="C659" s="222" t="s">
        <v>24</v>
      </c>
      <c r="D659" s="223">
        <v>63.93</v>
      </c>
      <c r="E659" s="223">
        <v>64.48</v>
      </c>
    </row>
    <row r="660" spans="1:5" ht="42.75">
      <c r="A660" s="228">
        <v>151322</v>
      </c>
      <c r="B660" s="228" t="s">
        <v>523</v>
      </c>
      <c r="C660" s="222" t="s">
        <v>24</v>
      </c>
      <c r="D660" s="223">
        <v>63.93</v>
      </c>
      <c r="E660" s="223">
        <v>81.14</v>
      </c>
    </row>
    <row r="661" spans="1:5" ht="42.75">
      <c r="A661" s="228">
        <v>151323</v>
      </c>
      <c r="B661" s="228" t="s">
        <v>524</v>
      </c>
      <c r="C661" s="222" t="s">
        <v>24</v>
      </c>
      <c r="D661" s="223">
        <v>72.31</v>
      </c>
      <c r="E661" s="223">
        <v>117.81</v>
      </c>
    </row>
    <row r="662" spans="1:5" ht="42.75">
      <c r="A662" s="228">
        <v>151324</v>
      </c>
      <c r="B662" s="228" t="s">
        <v>525</v>
      </c>
      <c r="C662" s="222" t="s">
        <v>24</v>
      </c>
      <c r="D662" s="223">
        <v>80.61</v>
      </c>
      <c r="E662" s="223">
        <v>89.25</v>
      </c>
    </row>
    <row r="663" spans="1:5" ht="42.75">
      <c r="A663" s="228">
        <v>151325</v>
      </c>
      <c r="B663" s="228" t="s">
        <v>526</v>
      </c>
      <c r="C663" s="222" t="s">
        <v>24</v>
      </c>
      <c r="D663" s="223">
        <v>107.23</v>
      </c>
      <c r="E663" s="223">
        <v>89.25</v>
      </c>
    </row>
    <row r="664" spans="1:5" ht="42.75">
      <c r="A664" s="228">
        <v>151326</v>
      </c>
      <c r="B664" s="228" t="s">
        <v>527</v>
      </c>
      <c r="C664" s="222" t="s">
        <v>24</v>
      </c>
      <c r="D664" s="223">
        <v>130.06</v>
      </c>
      <c r="E664" s="223">
        <v>89.25</v>
      </c>
    </row>
    <row r="665" spans="1:5" ht="42.75">
      <c r="A665" s="228">
        <v>151327</v>
      </c>
      <c r="B665" s="228" t="s">
        <v>528</v>
      </c>
      <c r="C665" s="222" t="s">
        <v>24</v>
      </c>
      <c r="D665" s="223">
        <v>86.38</v>
      </c>
      <c r="E665" s="223">
        <v>115.57</v>
      </c>
    </row>
    <row r="666" spans="1:5" ht="42.75">
      <c r="A666" s="228">
        <v>151328</v>
      </c>
      <c r="B666" s="228" t="s">
        <v>529</v>
      </c>
      <c r="C666" s="222" t="s">
        <v>24</v>
      </c>
      <c r="D666" s="223">
        <v>86.38</v>
      </c>
      <c r="E666" s="223">
        <v>156.19</v>
      </c>
    </row>
    <row r="667" spans="1:5" ht="42.75">
      <c r="A667" s="228">
        <v>151329</v>
      </c>
      <c r="B667" s="228" t="s">
        <v>530</v>
      </c>
      <c r="C667" s="222" t="s">
        <v>24</v>
      </c>
      <c r="D667" s="223">
        <v>86.38</v>
      </c>
      <c r="E667" s="223">
        <v>360.09</v>
      </c>
    </row>
    <row r="668" spans="1:5" ht="42.75">
      <c r="A668" s="228">
        <v>151330</v>
      </c>
      <c r="B668" s="228" t="s">
        <v>531</v>
      </c>
      <c r="C668" s="222" t="s">
        <v>24</v>
      </c>
      <c r="D668" s="223">
        <v>128.09</v>
      </c>
      <c r="E668" s="223">
        <v>477.39</v>
      </c>
    </row>
    <row r="669" spans="1:5" ht="42.75">
      <c r="A669" s="228">
        <v>151331</v>
      </c>
      <c r="B669" s="228" t="s">
        <v>532</v>
      </c>
      <c r="C669" s="222" t="s">
        <v>24</v>
      </c>
      <c r="D669" s="223">
        <v>193.09</v>
      </c>
      <c r="E669" s="223">
        <v>584.61</v>
      </c>
    </row>
    <row r="670" spans="1:5" ht="42.75">
      <c r="A670" s="228">
        <v>151332</v>
      </c>
      <c r="B670" s="228" t="s">
        <v>12292</v>
      </c>
      <c r="C670" s="222" t="s">
        <v>24</v>
      </c>
      <c r="D670" s="223">
        <v>384.21</v>
      </c>
      <c r="E670" s="226">
        <v>1063.05</v>
      </c>
    </row>
    <row r="671" spans="1:5" ht="57">
      <c r="A671" s="228">
        <v>151333</v>
      </c>
      <c r="B671" s="228" t="s">
        <v>533</v>
      </c>
      <c r="C671" s="222" t="s">
        <v>24</v>
      </c>
      <c r="D671" s="223">
        <v>444.94</v>
      </c>
      <c r="E671" s="223">
        <v>166.21</v>
      </c>
    </row>
    <row r="672" spans="1:5" ht="57">
      <c r="A672" s="228">
        <v>151334</v>
      </c>
      <c r="B672" s="228" t="s">
        <v>534</v>
      </c>
      <c r="C672" s="222" t="s">
        <v>24</v>
      </c>
      <c r="D672" s="223">
        <v>469.15</v>
      </c>
      <c r="E672" s="223">
        <v>21.27</v>
      </c>
    </row>
    <row r="673" spans="1:5" ht="57">
      <c r="A673" s="228">
        <v>151335</v>
      </c>
      <c r="B673" s="228" t="s">
        <v>535</v>
      </c>
      <c r="C673" s="222" t="s">
        <v>24</v>
      </c>
      <c r="D673" s="226">
        <v>1185</v>
      </c>
      <c r="E673" s="223">
        <v>360.09</v>
      </c>
    </row>
    <row r="674" spans="1:5" ht="42.75">
      <c r="A674" s="228">
        <v>151337</v>
      </c>
      <c r="B674" s="228" t="s">
        <v>536</v>
      </c>
      <c r="C674" s="222" t="s">
        <v>24</v>
      </c>
      <c r="D674" s="223">
        <v>167.96</v>
      </c>
      <c r="E674" s="223">
        <v>73.23</v>
      </c>
    </row>
    <row r="675" spans="1:5" ht="42.75">
      <c r="A675" s="228">
        <v>151338</v>
      </c>
      <c r="B675" s="228" t="s">
        <v>537</v>
      </c>
      <c r="C675" s="222" t="s">
        <v>24</v>
      </c>
      <c r="D675" s="223">
        <v>21.96</v>
      </c>
      <c r="E675" s="223">
        <v>73.23</v>
      </c>
    </row>
    <row r="676" spans="1:5" ht="42.75">
      <c r="A676" s="228">
        <v>151339</v>
      </c>
      <c r="B676" s="228" t="s">
        <v>538</v>
      </c>
      <c r="C676" s="222" t="s">
        <v>24</v>
      </c>
      <c r="D676" s="223">
        <v>384.21</v>
      </c>
      <c r="E676" s="223">
        <v>112.8</v>
      </c>
    </row>
    <row r="677" spans="1:5" ht="14.25">
      <c r="A677" s="228">
        <v>151344</v>
      </c>
      <c r="B677" s="228" t="s">
        <v>539</v>
      </c>
      <c r="C677" s="222" t="s">
        <v>24</v>
      </c>
      <c r="D677" s="223">
        <v>83.24</v>
      </c>
      <c r="E677" s="223">
        <v>112.8</v>
      </c>
    </row>
    <row r="678" spans="1:5" ht="14.25">
      <c r="A678" s="228">
        <v>151345</v>
      </c>
      <c r="B678" s="228" t="s">
        <v>540</v>
      </c>
      <c r="C678" s="222" t="s">
        <v>24</v>
      </c>
      <c r="D678" s="223">
        <v>83.24</v>
      </c>
      <c r="E678" s="223">
        <v>112.8</v>
      </c>
    </row>
    <row r="679" spans="1:5" ht="14.25">
      <c r="A679" s="228">
        <v>151346</v>
      </c>
      <c r="B679" s="228" t="s">
        <v>541</v>
      </c>
      <c r="C679" s="222" t="s">
        <v>24</v>
      </c>
      <c r="D679" s="223">
        <v>123.59</v>
      </c>
      <c r="E679" s="223">
        <v>73.23</v>
      </c>
    </row>
    <row r="680" spans="1:5" ht="14.25">
      <c r="A680" s="228">
        <v>151347</v>
      </c>
      <c r="B680" s="228" t="s">
        <v>542</v>
      </c>
      <c r="C680" s="222" t="s">
        <v>24</v>
      </c>
      <c r="D680" s="223">
        <v>128.97</v>
      </c>
      <c r="E680" s="223">
        <v>107.72</v>
      </c>
    </row>
    <row r="681" spans="1:5" ht="14.25">
      <c r="A681" s="228">
        <v>151348</v>
      </c>
      <c r="B681" s="228" t="s">
        <v>543</v>
      </c>
      <c r="C681" s="222" t="s">
        <v>24</v>
      </c>
      <c r="D681" s="223">
        <v>128.97</v>
      </c>
      <c r="E681" s="223">
        <v>108.34</v>
      </c>
    </row>
    <row r="682" spans="1:5" ht="14.25">
      <c r="A682" s="228">
        <v>151349</v>
      </c>
      <c r="B682" s="228" t="s">
        <v>544</v>
      </c>
      <c r="C682" s="222" t="s">
        <v>24</v>
      </c>
      <c r="D682" s="223">
        <v>83.24</v>
      </c>
      <c r="E682" s="223">
        <v>204.33</v>
      </c>
    </row>
    <row r="683" spans="1:5" ht="28.5">
      <c r="A683" s="228">
        <v>151350</v>
      </c>
      <c r="B683" s="228" t="s">
        <v>9290</v>
      </c>
      <c r="C683" s="222" t="s">
        <v>24</v>
      </c>
      <c r="D683" s="223">
        <v>123.97</v>
      </c>
      <c r="E683" s="223"/>
    </row>
    <row r="684" spans="1:5" ht="28.5">
      <c r="A684" s="228">
        <v>151357</v>
      </c>
      <c r="B684" s="228" t="s">
        <v>9291</v>
      </c>
      <c r="C684" s="222" t="s">
        <v>24</v>
      </c>
      <c r="D684" s="223">
        <v>128.24</v>
      </c>
      <c r="E684" s="223">
        <v>5.62</v>
      </c>
    </row>
    <row r="685" spans="1:5" ht="28.5">
      <c r="A685" s="228">
        <v>151359</v>
      </c>
      <c r="B685" s="228" t="s">
        <v>9292</v>
      </c>
      <c r="C685" s="222" t="s">
        <v>24</v>
      </c>
      <c r="D685" s="223">
        <v>185.49</v>
      </c>
      <c r="E685" s="223">
        <v>7.17</v>
      </c>
    </row>
    <row r="686" spans="1:5" ht="15">
      <c r="A686" s="227">
        <v>1514</v>
      </c>
      <c r="B686" s="227" t="s">
        <v>1303</v>
      </c>
      <c r="C686" s="222"/>
      <c r="D686" s="223"/>
      <c r="E686" s="223">
        <v>9.32</v>
      </c>
    </row>
    <row r="687" spans="1:5" ht="28.5">
      <c r="A687" s="228">
        <v>151401</v>
      </c>
      <c r="B687" s="228" t="s">
        <v>545</v>
      </c>
      <c r="C687" s="222" t="s">
        <v>42</v>
      </c>
      <c r="D687" s="223">
        <v>5.71</v>
      </c>
      <c r="E687" s="223">
        <v>11.61</v>
      </c>
    </row>
    <row r="688" spans="1:5" ht="28.5">
      <c r="A688" s="228">
        <v>151402</v>
      </c>
      <c r="B688" s="228" t="s">
        <v>546</v>
      </c>
      <c r="C688" s="222" t="s">
        <v>42</v>
      </c>
      <c r="D688" s="223">
        <v>6.77</v>
      </c>
      <c r="E688" s="223">
        <v>17.079999999999998</v>
      </c>
    </row>
    <row r="689" spans="1:5" ht="28.5">
      <c r="A689" s="228">
        <v>151403</v>
      </c>
      <c r="B689" s="228" t="s">
        <v>547</v>
      </c>
      <c r="C689" s="222" t="s">
        <v>42</v>
      </c>
      <c r="D689" s="223">
        <v>9.14</v>
      </c>
      <c r="E689" s="223">
        <v>25.87</v>
      </c>
    </row>
    <row r="690" spans="1:5" ht="28.5">
      <c r="A690" s="228">
        <v>151404</v>
      </c>
      <c r="B690" s="228" t="s">
        <v>548</v>
      </c>
      <c r="C690" s="222" t="s">
        <v>42</v>
      </c>
      <c r="D690" s="223">
        <v>11.03</v>
      </c>
      <c r="E690" s="223">
        <v>33.24</v>
      </c>
    </row>
    <row r="691" spans="1:5" ht="28.5">
      <c r="A691" s="228">
        <v>151405</v>
      </c>
      <c r="B691" s="228" t="s">
        <v>549</v>
      </c>
      <c r="C691" s="222" t="s">
        <v>42</v>
      </c>
      <c r="D691" s="223">
        <v>16.309999999999999</v>
      </c>
      <c r="E691" s="223">
        <v>36.64</v>
      </c>
    </row>
    <row r="692" spans="1:5" ht="28.5">
      <c r="A692" s="228">
        <v>151406</v>
      </c>
      <c r="B692" s="228" t="s">
        <v>550</v>
      </c>
      <c r="C692" s="222" t="s">
        <v>42</v>
      </c>
      <c r="D692" s="223">
        <v>21.35</v>
      </c>
      <c r="E692" s="223">
        <v>19.23</v>
      </c>
    </row>
    <row r="693" spans="1:5" ht="28.5">
      <c r="A693" s="228">
        <v>151407</v>
      </c>
      <c r="B693" s="228" t="s">
        <v>551</v>
      </c>
      <c r="C693" s="222" t="s">
        <v>42</v>
      </c>
      <c r="D693" s="223">
        <v>30.67</v>
      </c>
      <c r="E693" s="223">
        <v>8.26</v>
      </c>
    </row>
    <row r="694" spans="1:5" ht="14.25">
      <c r="A694" s="228">
        <v>151413</v>
      </c>
      <c r="B694" s="228" t="s">
        <v>552</v>
      </c>
      <c r="C694" s="222" t="s">
        <v>42</v>
      </c>
      <c r="D694" s="223">
        <v>34.700000000000003</v>
      </c>
      <c r="E694" s="223">
        <v>10.62</v>
      </c>
    </row>
    <row r="695" spans="1:5" ht="14.25">
      <c r="A695" s="228">
        <v>151414</v>
      </c>
      <c r="B695" s="228" t="s">
        <v>553</v>
      </c>
      <c r="C695" s="222" t="s">
        <v>42</v>
      </c>
      <c r="D695" s="223">
        <v>17.02</v>
      </c>
      <c r="E695" s="223">
        <v>12.94</v>
      </c>
    </row>
    <row r="696" spans="1:5" ht="42.75">
      <c r="A696" s="228">
        <v>151417</v>
      </c>
      <c r="B696" s="228" t="s">
        <v>12293</v>
      </c>
      <c r="C696" s="222" t="s">
        <v>42</v>
      </c>
      <c r="D696" s="223">
        <v>8.14</v>
      </c>
      <c r="E696" s="223">
        <v>18.7</v>
      </c>
    </row>
    <row r="697" spans="1:5" ht="42.75">
      <c r="A697" s="228">
        <v>151418</v>
      </c>
      <c r="B697" s="228" t="s">
        <v>12294</v>
      </c>
      <c r="C697" s="222" t="s">
        <v>42</v>
      </c>
      <c r="D697" s="223">
        <v>10.24</v>
      </c>
      <c r="E697" s="223">
        <v>25.93</v>
      </c>
    </row>
    <row r="698" spans="1:5" ht="42.75">
      <c r="A698" s="228">
        <v>151419</v>
      </c>
      <c r="B698" s="228" t="s">
        <v>12295</v>
      </c>
      <c r="C698" s="222" t="s">
        <v>42</v>
      </c>
      <c r="D698" s="223">
        <v>12.94</v>
      </c>
      <c r="E698" s="223">
        <v>38.35</v>
      </c>
    </row>
    <row r="699" spans="1:5" ht="42.75">
      <c r="A699" s="228">
        <v>151420</v>
      </c>
      <c r="B699" s="228" t="s">
        <v>12296</v>
      </c>
      <c r="C699" s="222" t="s">
        <v>42</v>
      </c>
      <c r="D699" s="223">
        <v>16.190000000000001</v>
      </c>
      <c r="E699" s="223">
        <v>50.33</v>
      </c>
    </row>
    <row r="700" spans="1:5" ht="42.75">
      <c r="A700" s="228">
        <v>151421</v>
      </c>
      <c r="B700" s="228" t="s">
        <v>12297</v>
      </c>
      <c r="C700" s="222" t="s">
        <v>42</v>
      </c>
      <c r="D700" s="223">
        <v>21.52</v>
      </c>
      <c r="E700" s="223">
        <v>69.88</v>
      </c>
    </row>
    <row r="701" spans="1:5" ht="42.75">
      <c r="A701" s="228">
        <v>151422</v>
      </c>
      <c r="B701" s="228" t="s">
        <v>12298</v>
      </c>
      <c r="C701" s="222" t="s">
        <v>42</v>
      </c>
      <c r="D701" s="223">
        <v>34.69</v>
      </c>
      <c r="E701" s="223">
        <v>131.99</v>
      </c>
    </row>
    <row r="702" spans="1:5" ht="42.75">
      <c r="A702" s="228">
        <v>151423</v>
      </c>
      <c r="B702" s="228" t="s">
        <v>12299</v>
      </c>
      <c r="C702" s="222" t="s">
        <v>42</v>
      </c>
      <c r="D702" s="223">
        <v>48.13</v>
      </c>
      <c r="E702" s="223">
        <v>167.03</v>
      </c>
    </row>
    <row r="703" spans="1:5" ht="42.75">
      <c r="A703" s="228">
        <v>151425</v>
      </c>
      <c r="B703" s="228" t="s">
        <v>12300</v>
      </c>
      <c r="C703" s="222" t="s">
        <v>42</v>
      </c>
      <c r="D703" s="223">
        <v>60.77</v>
      </c>
      <c r="E703" s="223">
        <v>412.42</v>
      </c>
    </row>
    <row r="704" spans="1:5" ht="42.75">
      <c r="A704" s="228">
        <v>151426</v>
      </c>
      <c r="B704" s="228" t="s">
        <v>12301</v>
      </c>
      <c r="C704" s="222" t="s">
        <v>42</v>
      </c>
      <c r="D704" s="223">
        <v>120.81</v>
      </c>
      <c r="E704" s="223">
        <v>96.34</v>
      </c>
    </row>
    <row r="705" spans="1:5" ht="42.75">
      <c r="A705" s="228">
        <v>151427</v>
      </c>
      <c r="B705" s="228" t="s">
        <v>12302</v>
      </c>
      <c r="C705" s="222" t="s">
        <v>42</v>
      </c>
      <c r="D705" s="223">
        <v>140.76</v>
      </c>
      <c r="E705" s="223">
        <v>194.28</v>
      </c>
    </row>
    <row r="706" spans="1:5" ht="42.75">
      <c r="A706" s="228">
        <v>151428</v>
      </c>
      <c r="B706" s="228" t="s">
        <v>12303</v>
      </c>
      <c r="C706" s="222" t="s">
        <v>42</v>
      </c>
      <c r="D706" s="223">
        <v>454.2</v>
      </c>
      <c r="E706" s="223">
        <v>256.70999999999998</v>
      </c>
    </row>
    <row r="707" spans="1:5" ht="42.75">
      <c r="A707" s="228">
        <v>151429</v>
      </c>
      <c r="B707" s="228" t="s">
        <v>12304</v>
      </c>
      <c r="C707" s="222" t="s">
        <v>42</v>
      </c>
      <c r="D707" s="223">
        <v>84.1</v>
      </c>
      <c r="E707" s="223">
        <v>333.46</v>
      </c>
    </row>
    <row r="708" spans="1:5" ht="42.75">
      <c r="A708" s="228">
        <v>151430</v>
      </c>
      <c r="B708" s="228" t="s">
        <v>12305</v>
      </c>
      <c r="C708" s="222" t="s">
        <v>42</v>
      </c>
      <c r="D708" s="223">
        <v>187.35</v>
      </c>
      <c r="E708" s="223">
        <v>79.489999999999995</v>
      </c>
    </row>
    <row r="709" spans="1:5" ht="28.5">
      <c r="A709" s="228">
        <v>151431</v>
      </c>
      <c r="B709" s="228" t="s">
        <v>554</v>
      </c>
      <c r="C709" s="222" t="s">
        <v>42</v>
      </c>
      <c r="D709" s="223">
        <v>245.05</v>
      </c>
      <c r="E709" s="223">
        <v>98.68</v>
      </c>
    </row>
    <row r="710" spans="1:5" ht="28.5">
      <c r="A710" s="228">
        <v>151432</v>
      </c>
      <c r="B710" s="228" t="s">
        <v>555</v>
      </c>
      <c r="C710" s="222" t="s">
        <v>42</v>
      </c>
      <c r="D710" s="223">
        <v>302.93</v>
      </c>
      <c r="E710" s="223">
        <v>31.6</v>
      </c>
    </row>
    <row r="711" spans="1:5" ht="28.5">
      <c r="A711" s="228">
        <v>151433</v>
      </c>
      <c r="B711" s="228" t="s">
        <v>556</v>
      </c>
      <c r="C711" s="222" t="s">
        <v>42</v>
      </c>
      <c r="D711" s="223">
        <v>82.97</v>
      </c>
      <c r="E711" s="223">
        <v>16.010000000000002</v>
      </c>
    </row>
    <row r="712" spans="1:5" ht="28.5">
      <c r="A712" s="228">
        <v>151434</v>
      </c>
      <c r="B712" s="228" t="s">
        <v>557</v>
      </c>
      <c r="C712" s="222" t="s">
        <v>42</v>
      </c>
      <c r="D712" s="223">
        <v>97.68</v>
      </c>
      <c r="E712" s="223">
        <v>22.34</v>
      </c>
    </row>
    <row r="713" spans="1:5" ht="28.5">
      <c r="A713" s="228">
        <v>151438</v>
      </c>
      <c r="B713" s="228" t="s">
        <v>6902</v>
      </c>
      <c r="C713" s="222" t="s">
        <v>42</v>
      </c>
      <c r="D713" s="223">
        <v>12.39</v>
      </c>
      <c r="E713" s="223"/>
    </row>
    <row r="714" spans="1:5" ht="28.5">
      <c r="A714" s="228">
        <v>151439</v>
      </c>
      <c r="B714" s="228" t="s">
        <v>6903</v>
      </c>
      <c r="C714" s="222" t="s">
        <v>42</v>
      </c>
      <c r="D714" s="223">
        <v>13.61</v>
      </c>
      <c r="E714" s="223">
        <v>16.420000000000002</v>
      </c>
    </row>
    <row r="715" spans="1:5" ht="28.5">
      <c r="A715" s="228">
        <v>151440</v>
      </c>
      <c r="B715" s="228" t="s">
        <v>6904</v>
      </c>
      <c r="C715" s="222" t="s">
        <v>42</v>
      </c>
      <c r="D715" s="223">
        <v>23.01</v>
      </c>
      <c r="E715" s="223">
        <v>18.079999999999998</v>
      </c>
    </row>
    <row r="716" spans="1:5" ht="15">
      <c r="A716" s="227">
        <v>1515</v>
      </c>
      <c r="B716" s="227" t="s">
        <v>1947</v>
      </c>
      <c r="C716" s="222"/>
      <c r="D716" s="223"/>
      <c r="E716" s="223">
        <v>260.74</v>
      </c>
    </row>
    <row r="717" spans="1:5" ht="14.25">
      <c r="A717" s="228">
        <v>151503</v>
      </c>
      <c r="B717" s="228" t="s">
        <v>558</v>
      </c>
      <c r="C717" s="222" t="s">
        <v>24</v>
      </c>
      <c r="D717" s="223">
        <v>16.600000000000001</v>
      </c>
      <c r="E717" s="223">
        <v>11.66</v>
      </c>
    </row>
    <row r="718" spans="1:5" ht="14.25">
      <c r="A718" s="228">
        <v>151504</v>
      </c>
      <c r="B718" s="228" t="s">
        <v>559</v>
      </c>
      <c r="C718" s="222" t="s">
        <v>24</v>
      </c>
      <c r="D718" s="223">
        <v>17.07</v>
      </c>
      <c r="E718" s="223">
        <v>2.48</v>
      </c>
    </row>
    <row r="719" spans="1:5" ht="28.5">
      <c r="A719" s="228">
        <v>151506</v>
      </c>
      <c r="B719" s="228" t="s">
        <v>560</v>
      </c>
      <c r="C719" s="222" t="s">
        <v>24</v>
      </c>
      <c r="D719" s="223">
        <v>236.2</v>
      </c>
      <c r="E719" s="223">
        <v>3.2</v>
      </c>
    </row>
    <row r="720" spans="1:5" ht="14.25">
      <c r="A720" s="228">
        <v>151507</v>
      </c>
      <c r="B720" s="228" t="s">
        <v>561</v>
      </c>
      <c r="C720" s="222" t="s">
        <v>24</v>
      </c>
      <c r="D720" s="223">
        <v>12.55</v>
      </c>
      <c r="E720" s="223">
        <v>7.22</v>
      </c>
    </row>
    <row r="721" spans="1:5" ht="28.5">
      <c r="A721" s="228">
        <v>151508</v>
      </c>
      <c r="B721" s="228" t="s">
        <v>562</v>
      </c>
      <c r="C721" s="222" t="s">
        <v>24</v>
      </c>
      <c r="D721" s="223">
        <v>2.37</v>
      </c>
      <c r="E721" s="223">
        <v>25.05</v>
      </c>
    </row>
    <row r="722" spans="1:5" ht="28.5">
      <c r="A722" s="228">
        <v>151509</v>
      </c>
      <c r="B722" s="228" t="s">
        <v>563</v>
      </c>
      <c r="C722" s="222" t="s">
        <v>24</v>
      </c>
      <c r="D722" s="223">
        <v>3.29</v>
      </c>
      <c r="E722" s="223">
        <v>83.8</v>
      </c>
    </row>
    <row r="723" spans="1:5" ht="28.5">
      <c r="A723" s="228">
        <v>151510</v>
      </c>
      <c r="B723" s="228" t="s">
        <v>564</v>
      </c>
      <c r="C723" s="222" t="s">
        <v>24</v>
      </c>
      <c r="D723" s="223">
        <v>7.13</v>
      </c>
      <c r="E723" s="223">
        <v>18.14</v>
      </c>
    </row>
    <row r="724" spans="1:5" ht="28.5">
      <c r="A724" s="228">
        <v>151511</v>
      </c>
      <c r="B724" s="228" t="s">
        <v>565</v>
      </c>
      <c r="C724" s="222" t="s">
        <v>24</v>
      </c>
      <c r="D724" s="223">
        <v>26.33</v>
      </c>
      <c r="E724" s="223"/>
    </row>
    <row r="725" spans="1:5" ht="14.25">
      <c r="A725" s="228">
        <v>151512</v>
      </c>
      <c r="B725" s="228" t="s">
        <v>566</v>
      </c>
      <c r="C725" s="222" t="s">
        <v>24</v>
      </c>
      <c r="D725" s="223">
        <v>91.65</v>
      </c>
      <c r="E725" s="223">
        <v>11.51</v>
      </c>
    </row>
    <row r="726" spans="1:5" ht="28.5">
      <c r="A726" s="228">
        <v>151513</v>
      </c>
      <c r="B726" s="228" t="s">
        <v>567</v>
      </c>
      <c r="C726" s="222" t="s">
        <v>24</v>
      </c>
      <c r="D726" s="223">
        <v>25.05</v>
      </c>
      <c r="E726" s="223">
        <v>17.23</v>
      </c>
    </row>
    <row r="727" spans="1:5" ht="30">
      <c r="A727" s="227">
        <v>1516</v>
      </c>
      <c r="B727" s="227" t="s">
        <v>1936</v>
      </c>
      <c r="C727" s="222"/>
      <c r="D727" s="223"/>
      <c r="E727" s="223">
        <v>25.95</v>
      </c>
    </row>
    <row r="728" spans="1:5" ht="28.5">
      <c r="A728" s="228">
        <v>151601</v>
      </c>
      <c r="B728" s="228" t="s">
        <v>568</v>
      </c>
      <c r="C728" s="222" t="s">
        <v>42</v>
      </c>
      <c r="D728" s="223">
        <v>12.25</v>
      </c>
      <c r="E728" s="223">
        <v>21.91</v>
      </c>
    </row>
    <row r="729" spans="1:5" ht="28.5">
      <c r="A729" s="228">
        <v>151602</v>
      </c>
      <c r="B729" s="228" t="s">
        <v>569</v>
      </c>
      <c r="C729" s="222" t="s">
        <v>42</v>
      </c>
      <c r="D729" s="223">
        <v>18.34</v>
      </c>
      <c r="E729" s="223">
        <v>33.369999999999997</v>
      </c>
    </row>
    <row r="730" spans="1:5" ht="28.5">
      <c r="A730" s="228">
        <v>151603</v>
      </c>
      <c r="B730" s="228" t="s">
        <v>570</v>
      </c>
      <c r="C730" s="222" t="s">
        <v>42</v>
      </c>
      <c r="D730" s="223">
        <v>27.61</v>
      </c>
      <c r="E730" s="223">
        <v>48.57</v>
      </c>
    </row>
    <row r="731" spans="1:5" ht="28.5">
      <c r="A731" s="228">
        <v>151604</v>
      </c>
      <c r="B731" s="228" t="s">
        <v>571</v>
      </c>
      <c r="C731" s="222" t="s">
        <v>42</v>
      </c>
      <c r="D731" s="223">
        <v>23.34</v>
      </c>
      <c r="E731" s="223"/>
    </row>
    <row r="732" spans="1:5" ht="28.5">
      <c r="A732" s="228">
        <v>151605</v>
      </c>
      <c r="B732" s="228" t="s">
        <v>572</v>
      </c>
      <c r="C732" s="222" t="s">
        <v>42</v>
      </c>
      <c r="D732" s="223">
        <v>35.54</v>
      </c>
      <c r="E732" s="226">
        <v>2338</v>
      </c>
    </row>
    <row r="733" spans="1:5" ht="28.5">
      <c r="A733" s="228">
        <v>151606</v>
      </c>
      <c r="B733" s="228" t="s">
        <v>573</v>
      </c>
      <c r="C733" s="222" t="s">
        <v>42</v>
      </c>
      <c r="D733" s="223">
        <v>51.7</v>
      </c>
      <c r="E733" s="226">
        <v>3086.11</v>
      </c>
    </row>
    <row r="734" spans="1:5" ht="30">
      <c r="A734" s="227">
        <v>1517</v>
      </c>
      <c r="B734" s="227" t="s">
        <v>1948</v>
      </c>
      <c r="C734" s="222"/>
      <c r="D734" s="223"/>
      <c r="E734" s="226">
        <v>3376.12</v>
      </c>
    </row>
    <row r="735" spans="1:5" ht="57">
      <c r="A735" s="228">
        <v>151701</v>
      </c>
      <c r="B735" s="228" t="s">
        <v>1949</v>
      </c>
      <c r="C735" s="222" t="s">
        <v>24</v>
      </c>
      <c r="D735" s="226">
        <v>2164.7399999999998</v>
      </c>
      <c r="E735" s="226">
        <v>3613.98</v>
      </c>
    </row>
    <row r="736" spans="1:5" ht="42.75">
      <c r="A736" s="228">
        <v>151702</v>
      </c>
      <c r="B736" s="228" t="s">
        <v>1950</v>
      </c>
      <c r="C736" s="222" t="s">
        <v>24</v>
      </c>
      <c r="D736" s="226">
        <v>2867.35</v>
      </c>
      <c r="E736" s="226">
        <v>3935.83</v>
      </c>
    </row>
    <row r="737" spans="1:5" ht="42.75">
      <c r="A737" s="228">
        <v>151703</v>
      </c>
      <c r="B737" s="228" t="s">
        <v>1951</v>
      </c>
      <c r="C737" s="222" t="s">
        <v>24</v>
      </c>
      <c r="D737" s="226">
        <v>3117.78</v>
      </c>
      <c r="E737" s="226">
        <v>7020.24</v>
      </c>
    </row>
    <row r="738" spans="1:5" ht="42.75">
      <c r="A738" s="228">
        <v>151704</v>
      </c>
      <c r="B738" s="228" t="s">
        <v>1952</v>
      </c>
      <c r="C738" s="222" t="s">
        <v>24</v>
      </c>
      <c r="D738" s="226">
        <v>3465.19</v>
      </c>
      <c r="E738" s="226">
        <v>5222.66</v>
      </c>
    </row>
    <row r="739" spans="1:5" ht="42.75">
      <c r="A739" s="228">
        <v>151705</v>
      </c>
      <c r="B739" s="228" t="s">
        <v>1953</v>
      </c>
      <c r="C739" s="222" t="s">
        <v>24</v>
      </c>
      <c r="D739" s="226">
        <v>3715.63</v>
      </c>
      <c r="E739" s="226">
        <v>8890.7000000000007</v>
      </c>
    </row>
    <row r="740" spans="1:5" ht="42.75">
      <c r="A740" s="228">
        <v>151706</v>
      </c>
      <c r="B740" s="228" t="s">
        <v>12306</v>
      </c>
      <c r="C740" s="222" t="s">
        <v>24</v>
      </c>
      <c r="D740" s="226">
        <v>6484.47</v>
      </c>
      <c r="E740" s="226">
        <v>7552.84</v>
      </c>
    </row>
    <row r="741" spans="1:5" ht="71.25">
      <c r="A741" s="228">
        <v>151707</v>
      </c>
      <c r="B741" s="228" t="s">
        <v>12307</v>
      </c>
      <c r="C741" s="222" t="s">
        <v>24</v>
      </c>
      <c r="D741" s="226">
        <v>4718.57</v>
      </c>
      <c r="E741" s="226">
        <v>38929.480000000003</v>
      </c>
    </row>
    <row r="742" spans="1:5" ht="42.75">
      <c r="A742" s="228">
        <v>151710</v>
      </c>
      <c r="B742" s="228" t="s">
        <v>1954</v>
      </c>
      <c r="C742" s="222" t="s">
        <v>24</v>
      </c>
      <c r="D742" s="226">
        <v>8327.44</v>
      </c>
      <c r="E742" s="226">
        <v>48259.81</v>
      </c>
    </row>
    <row r="743" spans="1:5" ht="71.25">
      <c r="A743" s="228">
        <v>151711</v>
      </c>
      <c r="B743" s="228" t="s">
        <v>1955</v>
      </c>
      <c r="C743" s="222" t="s">
        <v>24</v>
      </c>
      <c r="D743" s="226">
        <v>7023.82</v>
      </c>
      <c r="E743" s="226">
        <v>70693.960000000006</v>
      </c>
    </row>
    <row r="744" spans="1:5" ht="71.25">
      <c r="A744" s="228">
        <v>151712</v>
      </c>
      <c r="B744" s="228" t="s">
        <v>574</v>
      </c>
      <c r="C744" s="222" t="s">
        <v>24</v>
      </c>
      <c r="D744" s="226">
        <v>38211.24</v>
      </c>
      <c r="E744" s="226">
        <v>90873.15</v>
      </c>
    </row>
    <row r="745" spans="1:5" ht="85.5">
      <c r="A745" s="228">
        <v>151713</v>
      </c>
      <c r="B745" s="228" t="s">
        <v>575</v>
      </c>
      <c r="C745" s="222" t="s">
        <v>24</v>
      </c>
      <c r="D745" s="226">
        <v>48439.08</v>
      </c>
      <c r="E745" s="223"/>
    </row>
    <row r="746" spans="1:5" ht="85.5">
      <c r="A746" s="228">
        <v>151714</v>
      </c>
      <c r="B746" s="228" t="s">
        <v>576</v>
      </c>
      <c r="C746" s="222" t="s">
        <v>24</v>
      </c>
      <c r="D746" s="226">
        <v>69778.080000000002</v>
      </c>
      <c r="E746" s="223">
        <v>211.3</v>
      </c>
    </row>
    <row r="747" spans="1:5" ht="85.5">
      <c r="A747" s="228">
        <v>151715</v>
      </c>
      <c r="B747" s="228" t="s">
        <v>577</v>
      </c>
      <c r="C747" s="222" t="s">
        <v>24</v>
      </c>
      <c r="D747" s="226">
        <v>86426.23</v>
      </c>
      <c r="E747" s="223">
        <v>188.07</v>
      </c>
    </row>
    <row r="748" spans="1:5" ht="15">
      <c r="A748" s="227">
        <v>1518</v>
      </c>
      <c r="B748" s="227" t="s">
        <v>1956</v>
      </c>
      <c r="C748" s="222"/>
      <c r="D748" s="223"/>
      <c r="E748" s="223">
        <v>214.33</v>
      </c>
    </row>
    <row r="749" spans="1:5" ht="57">
      <c r="A749" s="228">
        <v>151801</v>
      </c>
      <c r="B749" s="228" t="s">
        <v>6905</v>
      </c>
      <c r="C749" s="222" t="s">
        <v>24</v>
      </c>
      <c r="D749" s="223">
        <v>206.12</v>
      </c>
      <c r="E749" s="223">
        <v>539.21</v>
      </c>
    </row>
    <row r="750" spans="1:5" ht="57">
      <c r="A750" s="228">
        <v>151802</v>
      </c>
      <c r="B750" s="228" t="s">
        <v>6906</v>
      </c>
      <c r="C750" s="222" t="s">
        <v>24</v>
      </c>
      <c r="D750" s="223">
        <v>182.82</v>
      </c>
      <c r="E750" s="223">
        <v>311.22000000000003</v>
      </c>
    </row>
    <row r="751" spans="1:5" ht="57">
      <c r="A751" s="228">
        <v>151803</v>
      </c>
      <c r="B751" s="228" t="s">
        <v>6907</v>
      </c>
      <c r="C751" s="222" t="s">
        <v>24</v>
      </c>
      <c r="D751" s="223">
        <v>209.22</v>
      </c>
      <c r="E751" s="223">
        <v>250</v>
      </c>
    </row>
    <row r="752" spans="1:5" ht="57">
      <c r="A752" s="228">
        <v>151805</v>
      </c>
      <c r="B752" s="228" t="s">
        <v>6908</v>
      </c>
      <c r="C752" s="222" t="s">
        <v>24</v>
      </c>
      <c r="D752" s="223">
        <v>523.08000000000004</v>
      </c>
      <c r="E752" s="223">
        <v>191.31</v>
      </c>
    </row>
    <row r="753" spans="1:5" ht="57">
      <c r="A753" s="228">
        <v>151806</v>
      </c>
      <c r="B753" s="228" t="s">
        <v>6909</v>
      </c>
      <c r="C753" s="222" t="s">
        <v>24</v>
      </c>
      <c r="D753" s="223">
        <v>309.26</v>
      </c>
      <c r="E753" s="223">
        <v>360.19</v>
      </c>
    </row>
    <row r="754" spans="1:5" ht="57">
      <c r="A754" s="228">
        <v>151807</v>
      </c>
      <c r="B754" s="228" t="s">
        <v>6910</v>
      </c>
      <c r="C754" s="222" t="s">
        <v>24</v>
      </c>
      <c r="D754" s="223">
        <v>242.7</v>
      </c>
      <c r="E754" s="223">
        <v>226.5</v>
      </c>
    </row>
    <row r="755" spans="1:5" ht="57">
      <c r="A755" s="228">
        <v>151809</v>
      </c>
      <c r="B755" s="228" t="s">
        <v>6911</v>
      </c>
      <c r="C755" s="222" t="s">
        <v>24</v>
      </c>
      <c r="D755" s="223">
        <v>185.41</v>
      </c>
      <c r="E755" s="223">
        <v>251.58</v>
      </c>
    </row>
    <row r="756" spans="1:5" ht="57">
      <c r="A756" s="228">
        <v>151810</v>
      </c>
      <c r="B756" s="228" t="s">
        <v>6912</v>
      </c>
      <c r="C756" s="222" t="s">
        <v>24</v>
      </c>
      <c r="D756" s="223">
        <v>351.31</v>
      </c>
      <c r="E756" s="223">
        <v>191.93</v>
      </c>
    </row>
    <row r="757" spans="1:5" ht="71.25">
      <c r="A757" s="228">
        <v>151811</v>
      </c>
      <c r="B757" s="228" t="s">
        <v>6913</v>
      </c>
      <c r="C757" s="222" t="s">
        <v>24</v>
      </c>
      <c r="D757" s="223">
        <v>220.12</v>
      </c>
      <c r="E757" s="223">
        <v>313.33</v>
      </c>
    </row>
    <row r="758" spans="1:5" ht="71.25">
      <c r="A758" s="228">
        <v>151812</v>
      </c>
      <c r="B758" s="228" t="s">
        <v>6914</v>
      </c>
      <c r="C758" s="222" t="s">
        <v>24</v>
      </c>
      <c r="D758" s="223">
        <v>243.84</v>
      </c>
      <c r="E758" s="223">
        <v>154.04</v>
      </c>
    </row>
    <row r="759" spans="1:5" ht="57">
      <c r="A759" s="228">
        <v>151813</v>
      </c>
      <c r="B759" s="228" t="s">
        <v>6915</v>
      </c>
      <c r="C759" s="222" t="s">
        <v>24</v>
      </c>
      <c r="D759" s="223">
        <v>189.2</v>
      </c>
      <c r="E759" s="223">
        <v>272.72000000000003</v>
      </c>
    </row>
    <row r="760" spans="1:5" ht="57">
      <c r="A760" s="228">
        <v>151814</v>
      </c>
      <c r="B760" s="228" t="s">
        <v>578</v>
      </c>
      <c r="C760" s="222" t="s">
        <v>24</v>
      </c>
      <c r="D760" s="223">
        <v>305.57</v>
      </c>
      <c r="E760" s="223">
        <v>249.36</v>
      </c>
    </row>
    <row r="761" spans="1:5" ht="57">
      <c r="A761" s="228">
        <v>151815</v>
      </c>
      <c r="B761" s="228" t="s">
        <v>6916</v>
      </c>
      <c r="C761" s="222" t="s">
        <v>24</v>
      </c>
      <c r="D761" s="223">
        <v>150.18</v>
      </c>
      <c r="E761" s="223">
        <v>98.84</v>
      </c>
    </row>
    <row r="762" spans="1:5" ht="57">
      <c r="A762" s="228">
        <v>151816</v>
      </c>
      <c r="B762" s="228" t="s">
        <v>6917</v>
      </c>
      <c r="C762" s="222" t="s">
        <v>24</v>
      </c>
      <c r="D762" s="223">
        <v>263.82</v>
      </c>
      <c r="E762" s="223">
        <v>181.28</v>
      </c>
    </row>
    <row r="763" spans="1:5" ht="71.25">
      <c r="A763" s="228">
        <v>151817</v>
      </c>
      <c r="B763" s="228" t="s">
        <v>579</v>
      </c>
      <c r="C763" s="222" t="s">
        <v>24</v>
      </c>
      <c r="D763" s="223">
        <v>245.89</v>
      </c>
      <c r="E763" s="223"/>
    </row>
    <row r="764" spans="1:5" ht="57">
      <c r="A764" s="228">
        <v>151819</v>
      </c>
      <c r="B764" s="228" t="s">
        <v>6918</v>
      </c>
      <c r="C764" s="222" t="s">
        <v>24</v>
      </c>
      <c r="D764" s="223">
        <v>101.55</v>
      </c>
      <c r="E764" s="223">
        <v>523.79</v>
      </c>
    </row>
    <row r="765" spans="1:5" ht="71.25">
      <c r="A765" s="228">
        <v>151820</v>
      </c>
      <c r="B765" s="228" t="s">
        <v>6919</v>
      </c>
      <c r="C765" s="222" t="s">
        <v>24</v>
      </c>
      <c r="D765" s="223">
        <v>175.92</v>
      </c>
      <c r="E765" s="223">
        <v>607.15</v>
      </c>
    </row>
    <row r="766" spans="1:5" ht="30">
      <c r="A766" s="227">
        <v>1519</v>
      </c>
      <c r="B766" s="227" t="s">
        <v>1957</v>
      </c>
      <c r="C766" s="222"/>
      <c r="D766" s="223"/>
      <c r="E766" s="223">
        <v>660.16</v>
      </c>
    </row>
    <row r="767" spans="1:5" ht="85.5">
      <c r="A767" s="228">
        <v>151901</v>
      </c>
      <c r="B767" s="228" t="s">
        <v>580</v>
      </c>
      <c r="C767" s="222" t="s">
        <v>24</v>
      </c>
      <c r="D767" s="223">
        <v>515.99</v>
      </c>
      <c r="E767" s="223">
        <v>771.25</v>
      </c>
    </row>
    <row r="768" spans="1:5" ht="85.5">
      <c r="A768" s="228">
        <v>151902</v>
      </c>
      <c r="B768" s="228" t="s">
        <v>581</v>
      </c>
      <c r="C768" s="222" t="s">
        <v>24</v>
      </c>
      <c r="D768" s="223">
        <v>567.62</v>
      </c>
      <c r="E768" s="226">
        <v>1345.21</v>
      </c>
    </row>
    <row r="769" spans="1:5" ht="85.5">
      <c r="A769" s="228">
        <v>151903</v>
      </c>
      <c r="B769" s="228" t="s">
        <v>582</v>
      </c>
      <c r="C769" s="222" t="s">
        <v>24</v>
      </c>
      <c r="D769" s="223">
        <v>670.27</v>
      </c>
      <c r="E769" s="223"/>
    </row>
    <row r="770" spans="1:5" ht="85.5">
      <c r="A770" s="228">
        <v>151904</v>
      </c>
      <c r="B770" s="228" t="s">
        <v>583</v>
      </c>
      <c r="C770" s="222" t="s">
        <v>24</v>
      </c>
      <c r="D770" s="223">
        <v>840.85</v>
      </c>
      <c r="E770" s="223">
        <v>12.4</v>
      </c>
    </row>
    <row r="771" spans="1:5" ht="71.25">
      <c r="A771" s="228">
        <v>151905</v>
      </c>
      <c r="B771" s="228" t="s">
        <v>584</v>
      </c>
      <c r="C771" s="222" t="s">
        <v>24</v>
      </c>
      <c r="D771" s="226">
        <v>1272.6400000000001</v>
      </c>
      <c r="E771" s="223">
        <v>17.760000000000002</v>
      </c>
    </row>
    <row r="772" spans="1:5" ht="15">
      <c r="A772" s="227">
        <v>1520</v>
      </c>
      <c r="B772" s="227" t="s">
        <v>1958</v>
      </c>
      <c r="C772" s="222"/>
      <c r="D772" s="223"/>
      <c r="E772" s="223">
        <v>23.26</v>
      </c>
    </row>
    <row r="773" spans="1:5" ht="28.5">
      <c r="A773" s="228">
        <v>152001</v>
      </c>
      <c r="B773" s="228" t="s">
        <v>585</v>
      </c>
      <c r="C773" s="222" t="s">
        <v>24</v>
      </c>
      <c r="D773" s="223">
        <v>12.91</v>
      </c>
      <c r="E773" s="223">
        <v>23.78</v>
      </c>
    </row>
    <row r="774" spans="1:5" ht="28.5">
      <c r="A774" s="228">
        <v>152002</v>
      </c>
      <c r="B774" s="228" t="s">
        <v>586</v>
      </c>
      <c r="C774" s="222" t="s">
        <v>24</v>
      </c>
      <c r="D774" s="223">
        <v>16.7</v>
      </c>
      <c r="E774" s="223">
        <v>25.03</v>
      </c>
    </row>
    <row r="775" spans="1:5" ht="28.5">
      <c r="A775" s="228">
        <v>152003</v>
      </c>
      <c r="B775" s="228" t="s">
        <v>587</v>
      </c>
      <c r="C775" s="222" t="s">
        <v>24</v>
      </c>
      <c r="D775" s="223">
        <v>24.6</v>
      </c>
      <c r="E775" s="223">
        <v>36.03</v>
      </c>
    </row>
    <row r="776" spans="1:5" ht="28.5">
      <c r="A776" s="228">
        <v>152004</v>
      </c>
      <c r="B776" s="228" t="s">
        <v>588</v>
      </c>
      <c r="C776" s="222" t="s">
        <v>24</v>
      </c>
      <c r="D776" s="223">
        <v>24.95</v>
      </c>
      <c r="E776" s="223">
        <v>43.74</v>
      </c>
    </row>
    <row r="777" spans="1:5" ht="28.5">
      <c r="A777" s="228">
        <v>152005</v>
      </c>
      <c r="B777" s="228" t="s">
        <v>589</v>
      </c>
      <c r="C777" s="222" t="s">
        <v>24</v>
      </c>
      <c r="D777" s="223">
        <v>26.68</v>
      </c>
      <c r="E777" s="223">
        <v>44.62</v>
      </c>
    </row>
    <row r="778" spans="1:5" ht="28.5">
      <c r="A778" s="228">
        <v>152006</v>
      </c>
      <c r="B778" s="228" t="s">
        <v>590</v>
      </c>
      <c r="C778" s="222" t="s">
        <v>24</v>
      </c>
      <c r="D778" s="223">
        <v>30.02</v>
      </c>
      <c r="E778" s="223">
        <v>53.64</v>
      </c>
    </row>
    <row r="779" spans="1:5" ht="28.5">
      <c r="A779" s="228">
        <v>152007</v>
      </c>
      <c r="B779" s="228" t="s">
        <v>591</v>
      </c>
      <c r="C779" s="222" t="s">
        <v>24</v>
      </c>
      <c r="D779" s="223">
        <v>44.63</v>
      </c>
      <c r="E779" s="223">
        <v>79.790000000000006</v>
      </c>
    </row>
    <row r="780" spans="1:5" ht="28.5">
      <c r="A780" s="228">
        <v>152010</v>
      </c>
      <c r="B780" s="228" t="s">
        <v>592</v>
      </c>
      <c r="C780" s="222" t="s">
        <v>24</v>
      </c>
      <c r="D780" s="223">
        <v>45.82</v>
      </c>
      <c r="E780" s="223">
        <v>84.35</v>
      </c>
    </row>
    <row r="781" spans="1:5" ht="28.5">
      <c r="A781" s="228">
        <v>152011</v>
      </c>
      <c r="B781" s="228" t="s">
        <v>593</v>
      </c>
      <c r="C781" s="222" t="s">
        <v>24</v>
      </c>
      <c r="D781" s="223">
        <v>55.07</v>
      </c>
      <c r="E781" s="223">
        <v>92.95</v>
      </c>
    </row>
    <row r="782" spans="1:5" ht="28.5">
      <c r="A782" s="228">
        <v>152012</v>
      </c>
      <c r="B782" s="228" t="s">
        <v>594</v>
      </c>
      <c r="C782" s="222" t="s">
        <v>24</v>
      </c>
      <c r="D782" s="223">
        <v>74.510000000000005</v>
      </c>
      <c r="E782" s="223">
        <v>96.89</v>
      </c>
    </row>
    <row r="783" spans="1:5" ht="28.5">
      <c r="A783" s="228">
        <v>152013</v>
      </c>
      <c r="B783" s="228" t="s">
        <v>595</v>
      </c>
      <c r="C783" s="222" t="s">
        <v>24</v>
      </c>
      <c r="D783" s="223">
        <v>78.8</v>
      </c>
      <c r="E783" s="223">
        <v>102.95</v>
      </c>
    </row>
    <row r="784" spans="1:5" ht="28.5">
      <c r="A784" s="228">
        <v>152014</v>
      </c>
      <c r="B784" s="228" t="s">
        <v>596</v>
      </c>
      <c r="C784" s="222" t="s">
        <v>24</v>
      </c>
      <c r="D784" s="223">
        <v>87.06</v>
      </c>
      <c r="E784" s="223">
        <v>352.1</v>
      </c>
    </row>
    <row r="785" spans="1:5" ht="28.5">
      <c r="A785" s="228">
        <v>152015</v>
      </c>
      <c r="B785" s="228" t="s">
        <v>597</v>
      </c>
      <c r="C785" s="222" t="s">
        <v>24</v>
      </c>
      <c r="D785" s="223">
        <v>93.98</v>
      </c>
      <c r="E785" s="223">
        <v>365.97</v>
      </c>
    </row>
    <row r="786" spans="1:5" ht="28.5">
      <c r="A786" s="228">
        <v>152016</v>
      </c>
      <c r="B786" s="228" t="s">
        <v>598</v>
      </c>
      <c r="C786" s="222" t="s">
        <v>24</v>
      </c>
      <c r="D786" s="223">
        <v>98.28</v>
      </c>
      <c r="E786" s="223">
        <v>448.67</v>
      </c>
    </row>
    <row r="787" spans="1:5" ht="28.5">
      <c r="A787" s="228">
        <v>152025</v>
      </c>
      <c r="B787" s="228" t="s">
        <v>599</v>
      </c>
      <c r="C787" s="222" t="s">
        <v>24</v>
      </c>
      <c r="D787" s="223">
        <v>338.45</v>
      </c>
      <c r="E787" s="223">
        <v>13.99</v>
      </c>
    </row>
    <row r="788" spans="1:5" ht="28.5">
      <c r="A788" s="228">
        <v>152026</v>
      </c>
      <c r="B788" s="228" t="s">
        <v>600</v>
      </c>
      <c r="C788" s="222" t="s">
        <v>24</v>
      </c>
      <c r="D788" s="223">
        <v>362.3</v>
      </c>
      <c r="E788" s="223">
        <v>24.23</v>
      </c>
    </row>
    <row r="789" spans="1:5" ht="28.5">
      <c r="A789" s="228">
        <v>152027</v>
      </c>
      <c r="B789" s="228" t="s">
        <v>601</v>
      </c>
      <c r="C789" s="222" t="s">
        <v>24</v>
      </c>
      <c r="D789" s="223">
        <v>392.82</v>
      </c>
      <c r="E789" s="223">
        <v>12.58</v>
      </c>
    </row>
    <row r="790" spans="1:5" ht="14.25">
      <c r="A790" s="228">
        <v>152030</v>
      </c>
      <c r="B790" s="228" t="s">
        <v>602</v>
      </c>
      <c r="C790" s="222" t="s">
        <v>24</v>
      </c>
      <c r="D790" s="223">
        <v>14.27</v>
      </c>
      <c r="E790" s="223">
        <v>13.25</v>
      </c>
    </row>
    <row r="791" spans="1:5" ht="14.25">
      <c r="A791" s="228">
        <v>152031</v>
      </c>
      <c r="B791" s="228" t="s">
        <v>603</v>
      </c>
      <c r="C791" s="222" t="s">
        <v>24</v>
      </c>
      <c r="D791" s="223">
        <v>24.15</v>
      </c>
      <c r="E791" s="223">
        <v>15.87</v>
      </c>
    </row>
    <row r="792" spans="1:5" ht="28.5">
      <c r="A792" s="228">
        <v>152033</v>
      </c>
      <c r="B792" s="228" t="s">
        <v>604</v>
      </c>
      <c r="C792" s="222" t="s">
        <v>24</v>
      </c>
      <c r="D792" s="223">
        <v>14.52</v>
      </c>
      <c r="E792" s="223">
        <v>28.43</v>
      </c>
    </row>
    <row r="793" spans="1:5" ht="28.5">
      <c r="A793" s="228">
        <v>152034</v>
      </c>
      <c r="B793" s="228" t="s">
        <v>605</v>
      </c>
      <c r="C793" s="222" t="s">
        <v>24</v>
      </c>
      <c r="D793" s="223">
        <v>14.52</v>
      </c>
      <c r="E793" s="223">
        <v>30.32</v>
      </c>
    </row>
    <row r="794" spans="1:5" ht="28.5">
      <c r="A794" s="228">
        <v>152035</v>
      </c>
      <c r="B794" s="228" t="s">
        <v>606</v>
      </c>
      <c r="C794" s="222" t="s">
        <v>24</v>
      </c>
      <c r="D794" s="223">
        <v>14.66</v>
      </c>
      <c r="E794" s="223">
        <v>35.83</v>
      </c>
    </row>
    <row r="795" spans="1:5" ht="14.25">
      <c r="A795" s="228">
        <v>152040</v>
      </c>
      <c r="B795" s="228" t="s">
        <v>607</v>
      </c>
      <c r="C795" s="222" t="s">
        <v>24</v>
      </c>
      <c r="D795" s="223">
        <v>29.2</v>
      </c>
      <c r="E795" s="223"/>
    </row>
    <row r="796" spans="1:5" ht="14.25">
      <c r="A796" s="228">
        <v>152041</v>
      </c>
      <c r="B796" s="228" t="s">
        <v>608</v>
      </c>
      <c r="C796" s="222" t="s">
        <v>24</v>
      </c>
      <c r="D796" s="223">
        <v>31.86</v>
      </c>
      <c r="E796" s="223">
        <v>78.72</v>
      </c>
    </row>
    <row r="797" spans="1:5" ht="14.25">
      <c r="A797" s="228">
        <v>152042</v>
      </c>
      <c r="B797" s="228" t="s">
        <v>609</v>
      </c>
      <c r="C797" s="222" t="s">
        <v>24</v>
      </c>
      <c r="D797" s="223">
        <v>36.24</v>
      </c>
      <c r="E797" s="223">
        <v>118.08</v>
      </c>
    </row>
    <row r="798" spans="1:5" ht="60">
      <c r="A798" s="227">
        <v>1522</v>
      </c>
      <c r="B798" s="227" t="s">
        <v>7734</v>
      </c>
      <c r="C798" s="222"/>
      <c r="D798" s="223"/>
      <c r="E798" s="223">
        <v>196.8</v>
      </c>
    </row>
    <row r="799" spans="1:5" ht="42.75">
      <c r="A799" s="228">
        <v>152201</v>
      </c>
      <c r="B799" s="228" t="s">
        <v>7735</v>
      </c>
      <c r="C799" s="222" t="s">
        <v>24</v>
      </c>
      <c r="D799" s="223">
        <v>83.86</v>
      </c>
      <c r="E799" s="223">
        <v>26.37</v>
      </c>
    </row>
    <row r="800" spans="1:5" ht="42.75">
      <c r="A800" s="228">
        <v>152202</v>
      </c>
      <c r="B800" s="228" t="s">
        <v>7736</v>
      </c>
      <c r="C800" s="222" t="s">
        <v>24</v>
      </c>
      <c r="D800" s="223">
        <v>125.79</v>
      </c>
      <c r="E800" s="223">
        <v>39.36</v>
      </c>
    </row>
    <row r="801" spans="1:5" ht="42.75">
      <c r="A801" s="228">
        <v>152203</v>
      </c>
      <c r="B801" s="228" t="s">
        <v>7737</v>
      </c>
      <c r="C801" s="222" t="s">
        <v>24</v>
      </c>
      <c r="D801" s="223">
        <v>209.65</v>
      </c>
      <c r="E801" s="223">
        <v>31.49</v>
      </c>
    </row>
    <row r="802" spans="1:5" ht="42.75">
      <c r="A802" s="228">
        <v>152204</v>
      </c>
      <c r="B802" s="228" t="s">
        <v>7738</v>
      </c>
      <c r="C802" s="222" t="s">
        <v>42</v>
      </c>
      <c r="D802" s="223">
        <v>28.09</v>
      </c>
      <c r="E802" s="223">
        <v>19.68</v>
      </c>
    </row>
    <row r="803" spans="1:5" ht="42.75">
      <c r="A803" s="228">
        <v>152205</v>
      </c>
      <c r="B803" s="228" t="s">
        <v>7739</v>
      </c>
      <c r="C803" s="222" t="s">
        <v>42</v>
      </c>
      <c r="D803" s="223">
        <v>41.93</v>
      </c>
      <c r="E803" s="223">
        <v>35.42</v>
      </c>
    </row>
    <row r="804" spans="1:5" ht="28.5">
      <c r="A804" s="228">
        <v>152206</v>
      </c>
      <c r="B804" s="228" t="s">
        <v>7740</v>
      </c>
      <c r="C804" s="222" t="s">
        <v>24</v>
      </c>
      <c r="D804" s="223">
        <v>33.54</v>
      </c>
      <c r="E804" s="223">
        <v>78.72</v>
      </c>
    </row>
    <row r="805" spans="1:5" ht="28.5">
      <c r="A805" s="228">
        <v>152207</v>
      </c>
      <c r="B805" s="228" t="s">
        <v>7741</v>
      </c>
      <c r="C805" s="222" t="s">
        <v>42</v>
      </c>
      <c r="D805" s="223">
        <v>20.97</v>
      </c>
      <c r="E805" s="223">
        <v>157.44</v>
      </c>
    </row>
    <row r="806" spans="1:5" ht="28.5">
      <c r="A806" s="228">
        <v>152208</v>
      </c>
      <c r="B806" s="228" t="s">
        <v>7742</v>
      </c>
      <c r="C806" s="222" t="s">
        <v>24</v>
      </c>
      <c r="D806" s="223">
        <v>37.74</v>
      </c>
      <c r="E806" s="223">
        <v>196.8</v>
      </c>
    </row>
    <row r="807" spans="1:5" ht="28.5">
      <c r="A807" s="228">
        <v>152209</v>
      </c>
      <c r="B807" s="228" t="s">
        <v>7743</v>
      </c>
      <c r="C807" s="222" t="s">
        <v>24</v>
      </c>
      <c r="D807" s="223">
        <v>83.86</v>
      </c>
      <c r="E807" s="223">
        <v>314.88</v>
      </c>
    </row>
    <row r="808" spans="1:5" ht="28.5">
      <c r="A808" s="228">
        <v>152210</v>
      </c>
      <c r="B808" s="228" t="s">
        <v>7744</v>
      </c>
      <c r="C808" s="222" t="s">
        <v>24</v>
      </c>
      <c r="D808" s="223">
        <v>167.72</v>
      </c>
      <c r="E808" s="223">
        <v>15.74</v>
      </c>
    </row>
    <row r="809" spans="1:5" ht="28.5">
      <c r="A809" s="228">
        <v>152211</v>
      </c>
      <c r="B809" s="228" t="s">
        <v>7745</v>
      </c>
      <c r="C809" s="222" t="s">
        <v>24</v>
      </c>
      <c r="D809" s="223">
        <v>209.65</v>
      </c>
      <c r="E809" s="223">
        <v>23.62</v>
      </c>
    </row>
    <row r="810" spans="1:5" ht="28.5">
      <c r="A810" s="228">
        <v>152212</v>
      </c>
      <c r="B810" s="228" t="s">
        <v>7746</v>
      </c>
      <c r="C810" s="222" t="s">
        <v>24</v>
      </c>
      <c r="D810" s="223">
        <v>335.44</v>
      </c>
      <c r="E810" s="223">
        <v>11.81</v>
      </c>
    </row>
    <row r="811" spans="1:5" ht="42.75">
      <c r="A811" s="228">
        <v>152213</v>
      </c>
      <c r="B811" s="228" t="s">
        <v>7747</v>
      </c>
      <c r="C811" s="222" t="s">
        <v>24</v>
      </c>
      <c r="D811" s="223">
        <v>16.77</v>
      </c>
      <c r="E811" s="223">
        <v>17.71</v>
      </c>
    </row>
    <row r="812" spans="1:5" ht="42.75">
      <c r="A812" s="228">
        <v>152214</v>
      </c>
      <c r="B812" s="228" t="s">
        <v>7748</v>
      </c>
      <c r="C812" s="222" t="s">
        <v>24</v>
      </c>
      <c r="D812" s="223">
        <v>25.16</v>
      </c>
      <c r="E812" s="223">
        <v>19.68</v>
      </c>
    </row>
    <row r="813" spans="1:5" ht="28.5">
      <c r="A813" s="228">
        <v>152215</v>
      </c>
      <c r="B813" s="228" t="s">
        <v>7749</v>
      </c>
      <c r="C813" s="222" t="s">
        <v>24</v>
      </c>
      <c r="D813" s="223">
        <v>12.58</v>
      </c>
      <c r="E813" s="223">
        <v>23.62</v>
      </c>
    </row>
    <row r="814" spans="1:5" ht="28.5">
      <c r="A814" s="228">
        <v>152216</v>
      </c>
      <c r="B814" s="228" t="s">
        <v>7750</v>
      </c>
      <c r="C814" s="222" t="s">
        <v>24</v>
      </c>
      <c r="D814" s="223">
        <v>18.87</v>
      </c>
      <c r="E814" s="223">
        <v>27.55</v>
      </c>
    </row>
    <row r="815" spans="1:5" ht="28.5">
      <c r="A815" s="228">
        <v>152217</v>
      </c>
      <c r="B815" s="228" t="s">
        <v>7751</v>
      </c>
      <c r="C815" s="222" t="s">
        <v>24</v>
      </c>
      <c r="D815" s="223">
        <v>20.97</v>
      </c>
      <c r="E815" s="223">
        <v>31.49</v>
      </c>
    </row>
    <row r="816" spans="1:5" ht="28.5">
      <c r="A816" s="228">
        <v>152218</v>
      </c>
      <c r="B816" s="228" t="s">
        <v>7752</v>
      </c>
      <c r="C816" s="222" t="s">
        <v>24</v>
      </c>
      <c r="D816" s="223">
        <v>25.16</v>
      </c>
      <c r="E816" s="223">
        <v>35.42</v>
      </c>
    </row>
    <row r="817" spans="1:5" ht="28.5">
      <c r="A817" s="228">
        <v>152219</v>
      </c>
      <c r="B817" s="228" t="s">
        <v>7753</v>
      </c>
      <c r="C817" s="222" t="s">
        <v>24</v>
      </c>
      <c r="D817" s="223">
        <v>29.35</v>
      </c>
      <c r="E817" s="223">
        <v>17.71</v>
      </c>
    </row>
    <row r="818" spans="1:5" ht="28.5">
      <c r="A818" s="228">
        <v>152220</v>
      </c>
      <c r="B818" s="228" t="s">
        <v>7754</v>
      </c>
      <c r="C818" s="222" t="s">
        <v>24</v>
      </c>
      <c r="D818" s="223">
        <v>33.54</v>
      </c>
      <c r="E818" s="223">
        <v>9.84</v>
      </c>
    </row>
    <row r="819" spans="1:5" ht="28.5">
      <c r="A819" s="228">
        <v>152221</v>
      </c>
      <c r="B819" s="228" t="s">
        <v>7755</v>
      </c>
      <c r="C819" s="222" t="s">
        <v>24</v>
      </c>
      <c r="D819" s="223">
        <v>37.74</v>
      </c>
      <c r="E819" s="223">
        <v>35.42</v>
      </c>
    </row>
    <row r="820" spans="1:5" ht="28.5">
      <c r="A820" s="228">
        <v>152222</v>
      </c>
      <c r="B820" s="228" t="s">
        <v>7756</v>
      </c>
      <c r="C820" s="222" t="s">
        <v>24</v>
      </c>
      <c r="D820" s="223">
        <v>18.87</v>
      </c>
      <c r="E820" s="223">
        <v>35.42</v>
      </c>
    </row>
    <row r="821" spans="1:5" ht="28.5">
      <c r="A821" s="228">
        <v>152223</v>
      </c>
      <c r="B821" s="228" t="s">
        <v>7757</v>
      </c>
      <c r="C821" s="222" t="s">
        <v>24</v>
      </c>
      <c r="D821" s="223">
        <v>10.48</v>
      </c>
      <c r="E821" s="223">
        <v>17.71</v>
      </c>
    </row>
    <row r="822" spans="1:5" ht="28.5">
      <c r="A822" s="228">
        <v>152224</v>
      </c>
      <c r="B822" s="228" t="s">
        <v>7758</v>
      </c>
      <c r="C822" s="222" t="s">
        <v>24</v>
      </c>
      <c r="D822" s="223">
        <v>37.74</v>
      </c>
      <c r="E822" s="223">
        <v>17.71</v>
      </c>
    </row>
    <row r="823" spans="1:5" ht="28.5">
      <c r="A823" s="228">
        <v>152225</v>
      </c>
      <c r="B823" s="228" t="s">
        <v>7759</v>
      </c>
      <c r="C823" s="222" t="s">
        <v>24</v>
      </c>
      <c r="D823" s="223">
        <v>37.74</v>
      </c>
      <c r="E823" s="223">
        <v>6.41</v>
      </c>
    </row>
    <row r="824" spans="1:5" ht="28.5">
      <c r="A824" s="228">
        <v>152226</v>
      </c>
      <c r="B824" s="228" t="s">
        <v>7760</v>
      </c>
      <c r="C824" s="222" t="s">
        <v>24</v>
      </c>
      <c r="D824" s="223">
        <v>18.87</v>
      </c>
      <c r="E824" s="223">
        <v>1.5</v>
      </c>
    </row>
    <row r="825" spans="1:5" ht="28.5">
      <c r="A825" s="228">
        <v>152227</v>
      </c>
      <c r="B825" s="228" t="s">
        <v>7761</v>
      </c>
      <c r="C825" s="222" t="s">
        <v>24</v>
      </c>
      <c r="D825" s="223">
        <v>18.87</v>
      </c>
      <c r="E825" s="223">
        <v>15.47</v>
      </c>
    </row>
    <row r="826" spans="1:5" ht="28.5">
      <c r="A826" s="228">
        <v>152228</v>
      </c>
      <c r="B826" s="228" t="s">
        <v>7762</v>
      </c>
      <c r="C826" s="222" t="s">
        <v>24</v>
      </c>
      <c r="D826" s="223">
        <v>6.82</v>
      </c>
      <c r="E826" s="223">
        <v>30.94</v>
      </c>
    </row>
    <row r="827" spans="1:5" ht="28.5">
      <c r="A827" s="228">
        <v>152229</v>
      </c>
      <c r="B827" s="228" t="s">
        <v>7763</v>
      </c>
      <c r="C827" s="222" t="s">
        <v>24</v>
      </c>
      <c r="D827" s="223">
        <v>1.59</v>
      </c>
      <c r="E827" s="223">
        <v>61.87</v>
      </c>
    </row>
    <row r="828" spans="1:5" ht="28.5">
      <c r="A828" s="228">
        <v>152230</v>
      </c>
      <c r="B828" s="228" t="s">
        <v>7764</v>
      </c>
      <c r="C828" s="222" t="s">
        <v>24</v>
      </c>
      <c r="D828" s="223">
        <v>11.37</v>
      </c>
      <c r="E828" s="223">
        <v>363.97</v>
      </c>
    </row>
    <row r="829" spans="1:5" ht="28.5">
      <c r="A829" s="228">
        <v>152231</v>
      </c>
      <c r="B829" s="228" t="s">
        <v>7765</v>
      </c>
      <c r="C829" s="222" t="s">
        <v>24</v>
      </c>
      <c r="D829" s="223">
        <v>22.74</v>
      </c>
      <c r="E829" s="223">
        <v>572.55999999999995</v>
      </c>
    </row>
    <row r="830" spans="1:5" ht="28.5">
      <c r="A830" s="228">
        <v>152232</v>
      </c>
      <c r="B830" s="228" t="s">
        <v>7766</v>
      </c>
      <c r="C830" s="222" t="s">
        <v>24</v>
      </c>
      <c r="D830" s="223">
        <v>45.48</v>
      </c>
      <c r="E830" s="226">
        <v>1163.8</v>
      </c>
    </row>
    <row r="831" spans="1:5" ht="57">
      <c r="A831" s="228">
        <v>152233</v>
      </c>
      <c r="B831" s="228" t="s">
        <v>7767</v>
      </c>
      <c r="C831" s="222" t="s">
        <v>24</v>
      </c>
      <c r="D831" s="223">
        <v>337.88</v>
      </c>
      <c r="E831" s="223">
        <v>1.97</v>
      </c>
    </row>
    <row r="832" spans="1:5" ht="57">
      <c r="A832" s="228">
        <v>152234</v>
      </c>
      <c r="B832" s="228" t="s">
        <v>7768</v>
      </c>
      <c r="C832" s="222" t="s">
        <v>24</v>
      </c>
      <c r="D832" s="223">
        <v>520.38</v>
      </c>
      <c r="E832" s="223">
        <v>7.87</v>
      </c>
    </row>
    <row r="833" spans="1:5" ht="57">
      <c r="A833" s="228">
        <v>152235</v>
      </c>
      <c r="B833" s="228" t="s">
        <v>7769</v>
      </c>
      <c r="C833" s="222" t="s">
        <v>24</v>
      </c>
      <c r="D833" s="226">
        <v>1113.94</v>
      </c>
      <c r="E833" s="223"/>
    </row>
    <row r="834" spans="1:5" ht="28.5">
      <c r="A834" s="228">
        <v>152236</v>
      </c>
      <c r="B834" s="228" t="s">
        <v>7770</v>
      </c>
      <c r="C834" s="222" t="s">
        <v>42</v>
      </c>
      <c r="D834" s="223">
        <v>2.1</v>
      </c>
      <c r="E834" s="223"/>
    </row>
    <row r="835" spans="1:5" ht="42.75">
      <c r="A835" s="228">
        <v>152238</v>
      </c>
      <c r="B835" s="228" t="s">
        <v>7771</v>
      </c>
      <c r="C835" s="222" t="s">
        <v>24</v>
      </c>
      <c r="D835" s="223">
        <v>8.39</v>
      </c>
      <c r="E835" s="226">
        <v>1517.89</v>
      </c>
    </row>
    <row r="836" spans="1:5" ht="15">
      <c r="A836" s="227">
        <v>16</v>
      </c>
      <c r="B836" s="227" t="s">
        <v>1959</v>
      </c>
      <c r="C836" s="222"/>
      <c r="D836" s="223"/>
      <c r="E836" s="223">
        <v>521.16</v>
      </c>
    </row>
    <row r="837" spans="1:5" ht="15">
      <c r="A837" s="227">
        <v>1601</v>
      </c>
      <c r="B837" s="227" t="s">
        <v>1960</v>
      </c>
      <c r="C837" s="222"/>
      <c r="D837" s="223"/>
      <c r="E837" s="223">
        <v>144.66</v>
      </c>
    </row>
    <row r="838" spans="1:5" ht="42.75">
      <c r="A838" s="228">
        <v>160105</v>
      </c>
      <c r="B838" s="228" t="s">
        <v>610</v>
      </c>
      <c r="C838" s="222" t="s">
        <v>24</v>
      </c>
      <c r="D838" s="226">
        <v>1640.22</v>
      </c>
      <c r="E838" s="223">
        <v>505.44</v>
      </c>
    </row>
    <row r="839" spans="1:5" ht="42.75">
      <c r="A839" s="228">
        <v>160106</v>
      </c>
      <c r="B839" s="228" t="s">
        <v>611</v>
      </c>
      <c r="C839" s="222" t="s">
        <v>24</v>
      </c>
      <c r="D839" s="223">
        <v>500.48</v>
      </c>
      <c r="E839" s="226">
        <v>1100.26</v>
      </c>
    </row>
    <row r="840" spans="1:5" ht="28.5">
      <c r="A840" s="228">
        <v>160108</v>
      </c>
      <c r="B840" s="228" t="s">
        <v>612</v>
      </c>
      <c r="C840" s="222" t="s">
        <v>24</v>
      </c>
      <c r="D840" s="223">
        <v>140.47999999999999</v>
      </c>
      <c r="E840" s="223">
        <v>29.38</v>
      </c>
    </row>
    <row r="841" spans="1:5" ht="28.5">
      <c r="A841" s="228">
        <v>160110</v>
      </c>
      <c r="B841" s="228" t="s">
        <v>613</v>
      </c>
      <c r="C841" s="222" t="s">
        <v>24</v>
      </c>
      <c r="D841" s="223">
        <v>452.79</v>
      </c>
      <c r="E841" s="223">
        <v>55.56</v>
      </c>
    </row>
    <row r="842" spans="1:5" ht="57">
      <c r="A842" s="228">
        <v>160111</v>
      </c>
      <c r="B842" s="228" t="s">
        <v>614</v>
      </c>
      <c r="C842" s="222" t="s">
        <v>24</v>
      </c>
      <c r="D842" s="226">
        <v>1171.8599999999999</v>
      </c>
      <c r="E842" s="223">
        <v>837.72</v>
      </c>
    </row>
    <row r="843" spans="1:5" ht="28.5">
      <c r="A843" s="228">
        <v>160115</v>
      </c>
      <c r="B843" s="228" t="s">
        <v>615</v>
      </c>
      <c r="C843" s="222" t="s">
        <v>42</v>
      </c>
      <c r="D843" s="223">
        <v>24.86</v>
      </c>
      <c r="E843" s="226">
        <v>1586.77</v>
      </c>
    </row>
    <row r="844" spans="1:5" ht="14.25">
      <c r="A844" s="228">
        <v>160120</v>
      </c>
      <c r="B844" s="228" t="s">
        <v>616</v>
      </c>
      <c r="C844" s="222" t="s">
        <v>24</v>
      </c>
      <c r="D844" s="223">
        <v>75.180000000000007</v>
      </c>
      <c r="E844" s="226">
        <v>2430.2600000000002</v>
      </c>
    </row>
    <row r="845" spans="1:5" ht="28.5">
      <c r="A845" s="228">
        <v>160121</v>
      </c>
      <c r="B845" s="228" t="s">
        <v>7772</v>
      </c>
      <c r="C845" s="222" t="s">
        <v>24</v>
      </c>
      <c r="D845" s="223">
        <v>783.59</v>
      </c>
      <c r="E845" s="223">
        <v>21.66</v>
      </c>
    </row>
    <row r="846" spans="1:5" ht="28.5">
      <c r="A846" s="228">
        <v>160122</v>
      </c>
      <c r="B846" s="228" t="s">
        <v>7773</v>
      </c>
      <c r="C846" s="222" t="s">
        <v>24</v>
      </c>
      <c r="D846" s="226">
        <v>1713.6</v>
      </c>
      <c r="E846" s="223">
        <v>94.37</v>
      </c>
    </row>
    <row r="847" spans="1:5" ht="28.5">
      <c r="A847" s="228">
        <v>160123</v>
      </c>
      <c r="B847" s="228" t="s">
        <v>7774</v>
      </c>
      <c r="C847" s="222" t="s">
        <v>24</v>
      </c>
      <c r="D847" s="226">
        <v>2291.4</v>
      </c>
      <c r="E847" s="223">
        <v>38.08</v>
      </c>
    </row>
    <row r="848" spans="1:5" ht="28.5">
      <c r="A848" s="228">
        <v>160124</v>
      </c>
      <c r="B848" s="228" t="s">
        <v>7775</v>
      </c>
      <c r="C848" s="222" t="s">
        <v>42</v>
      </c>
      <c r="D848" s="223">
        <v>19.32</v>
      </c>
      <c r="E848" s="223"/>
    </row>
    <row r="849" spans="1:5" ht="28.5">
      <c r="A849" s="228">
        <v>160125</v>
      </c>
      <c r="B849" s="228" t="s">
        <v>7776</v>
      </c>
      <c r="C849" s="222" t="s">
        <v>42</v>
      </c>
      <c r="D849" s="223">
        <v>92.78</v>
      </c>
      <c r="E849" s="226">
        <v>8751.17</v>
      </c>
    </row>
    <row r="850" spans="1:5" ht="28.5">
      <c r="A850" s="228">
        <v>160126</v>
      </c>
      <c r="B850" s="228" t="s">
        <v>7777</v>
      </c>
      <c r="C850" s="222" t="s">
        <v>42</v>
      </c>
      <c r="D850" s="223">
        <v>39.67</v>
      </c>
      <c r="E850" s="226">
        <v>15551.62</v>
      </c>
    </row>
    <row r="851" spans="1:5" ht="15">
      <c r="A851" s="227">
        <v>1602</v>
      </c>
      <c r="B851" s="227" t="s">
        <v>1961</v>
      </c>
      <c r="C851" s="222"/>
      <c r="D851" s="223"/>
      <c r="E851" s="223"/>
    </row>
    <row r="852" spans="1:5" ht="71.25">
      <c r="A852" s="228">
        <v>160207</v>
      </c>
      <c r="B852" s="228" t="s">
        <v>1962</v>
      </c>
      <c r="C852" s="222" t="s">
        <v>24</v>
      </c>
      <c r="D852" s="226">
        <v>8500.1299999999992</v>
      </c>
      <c r="E852" s="223">
        <v>482.22</v>
      </c>
    </row>
    <row r="853" spans="1:5" ht="71.25">
      <c r="A853" s="228">
        <v>160208</v>
      </c>
      <c r="B853" s="228" t="s">
        <v>617</v>
      </c>
      <c r="C853" s="222" t="s">
        <v>24</v>
      </c>
      <c r="D853" s="226">
        <v>15324.02</v>
      </c>
      <c r="E853" s="223">
        <v>924.94</v>
      </c>
    </row>
    <row r="854" spans="1:5" ht="15">
      <c r="A854" s="227">
        <v>1603</v>
      </c>
      <c r="B854" s="227" t="s">
        <v>1963</v>
      </c>
      <c r="C854" s="222"/>
      <c r="D854" s="223"/>
      <c r="E854" s="223">
        <v>98.54</v>
      </c>
    </row>
    <row r="855" spans="1:5" ht="42.75">
      <c r="A855" s="228">
        <v>160303</v>
      </c>
      <c r="B855" s="228" t="s">
        <v>618</v>
      </c>
      <c r="C855" s="222" t="s">
        <v>24</v>
      </c>
      <c r="D855" s="223">
        <v>466.94</v>
      </c>
      <c r="E855" s="223">
        <v>75.7</v>
      </c>
    </row>
    <row r="856" spans="1:5" ht="71.25">
      <c r="A856" s="228">
        <v>160304</v>
      </c>
      <c r="B856" s="228" t="s">
        <v>619</v>
      </c>
      <c r="C856" s="222" t="s">
        <v>24</v>
      </c>
      <c r="D856" s="223">
        <v>938.93</v>
      </c>
      <c r="E856" s="223">
        <v>125.34</v>
      </c>
    </row>
    <row r="857" spans="1:5" ht="42.75">
      <c r="A857" s="228">
        <v>160305</v>
      </c>
      <c r="B857" s="228" t="s">
        <v>620</v>
      </c>
      <c r="C857" s="222" t="s">
        <v>42</v>
      </c>
      <c r="D857" s="223">
        <v>91.84</v>
      </c>
      <c r="E857" s="223">
        <v>60.09</v>
      </c>
    </row>
    <row r="858" spans="1:5" ht="42.75">
      <c r="A858" s="228">
        <v>160308</v>
      </c>
      <c r="B858" s="228" t="s">
        <v>621</v>
      </c>
      <c r="C858" s="222" t="s">
        <v>42</v>
      </c>
      <c r="D858" s="223">
        <v>70.290000000000006</v>
      </c>
      <c r="E858" s="223">
        <v>260.74</v>
      </c>
    </row>
    <row r="859" spans="1:5" ht="71.25">
      <c r="A859" s="228">
        <v>160309</v>
      </c>
      <c r="B859" s="228" t="s">
        <v>6954</v>
      </c>
      <c r="C859" s="222" t="s">
        <v>24</v>
      </c>
      <c r="D859" s="223">
        <v>128.46</v>
      </c>
      <c r="E859" s="223">
        <v>45.42</v>
      </c>
    </row>
    <row r="860" spans="1:5" ht="42.75">
      <c r="A860" s="228">
        <v>160310</v>
      </c>
      <c r="B860" s="228" t="s">
        <v>622</v>
      </c>
      <c r="C860" s="222" t="s">
        <v>24</v>
      </c>
      <c r="D860" s="223">
        <v>66.22</v>
      </c>
      <c r="E860" s="223">
        <v>58.89</v>
      </c>
    </row>
    <row r="861" spans="1:5" ht="28.5">
      <c r="A861" s="228">
        <v>160311</v>
      </c>
      <c r="B861" s="228" t="s">
        <v>560</v>
      </c>
      <c r="C861" s="222" t="s">
        <v>24</v>
      </c>
      <c r="D861" s="223">
        <v>236.2</v>
      </c>
      <c r="E861" s="223">
        <v>914.18</v>
      </c>
    </row>
    <row r="862" spans="1:5" ht="71.25">
      <c r="A862" s="228">
        <v>160312</v>
      </c>
      <c r="B862" s="228" t="s">
        <v>1964</v>
      </c>
      <c r="C862" s="222" t="s">
        <v>24</v>
      </c>
      <c r="D862" s="223">
        <v>50.67</v>
      </c>
      <c r="E862" s="226">
        <v>1250.07</v>
      </c>
    </row>
    <row r="863" spans="1:5" ht="71.25">
      <c r="A863" s="228">
        <v>160313</v>
      </c>
      <c r="B863" s="228" t="s">
        <v>623</v>
      </c>
      <c r="C863" s="222" t="s">
        <v>24</v>
      </c>
      <c r="D863" s="223">
        <v>60.2</v>
      </c>
      <c r="E863" s="223">
        <v>89.57</v>
      </c>
    </row>
    <row r="864" spans="1:5" ht="85.5">
      <c r="A864" s="228">
        <v>160314</v>
      </c>
      <c r="B864" s="228" t="s">
        <v>624</v>
      </c>
      <c r="C864" s="222" t="s">
        <v>24</v>
      </c>
      <c r="D864" s="223">
        <v>937.1</v>
      </c>
      <c r="E864" s="223">
        <v>75.7</v>
      </c>
    </row>
    <row r="865" spans="1:5" ht="85.5">
      <c r="A865" s="228">
        <v>160315</v>
      </c>
      <c r="B865" s="228" t="s">
        <v>625</v>
      </c>
      <c r="C865" s="222" t="s">
        <v>24</v>
      </c>
      <c r="D865" s="226">
        <v>1272.3699999999999</v>
      </c>
      <c r="E865" s="223">
        <v>50.87</v>
      </c>
    </row>
    <row r="866" spans="1:5" ht="42.75">
      <c r="A866" s="228">
        <v>160316</v>
      </c>
      <c r="B866" s="228" t="s">
        <v>626</v>
      </c>
      <c r="C866" s="222" t="s">
        <v>24</v>
      </c>
      <c r="D866" s="223">
        <v>92.94</v>
      </c>
      <c r="E866" s="223">
        <v>10.71</v>
      </c>
    </row>
    <row r="867" spans="1:5" ht="42.75">
      <c r="A867" s="228">
        <v>160317</v>
      </c>
      <c r="B867" s="228" t="s">
        <v>627</v>
      </c>
      <c r="C867" s="222" t="s">
        <v>42</v>
      </c>
      <c r="D867" s="223">
        <v>70.290000000000006</v>
      </c>
      <c r="E867" s="223">
        <v>132.16</v>
      </c>
    </row>
    <row r="868" spans="1:5" ht="42.75">
      <c r="A868" s="228">
        <v>160318</v>
      </c>
      <c r="B868" s="228" t="s">
        <v>628</v>
      </c>
      <c r="C868" s="222" t="s">
        <v>42</v>
      </c>
      <c r="D868" s="223">
        <v>43.77</v>
      </c>
      <c r="E868" s="223">
        <v>6.24</v>
      </c>
    </row>
    <row r="869" spans="1:5" ht="57">
      <c r="A869" s="228">
        <v>160319</v>
      </c>
      <c r="B869" s="228" t="s">
        <v>629</v>
      </c>
      <c r="C869" s="222" t="s">
        <v>24</v>
      </c>
      <c r="D869" s="223">
        <v>11.05</v>
      </c>
      <c r="E869" s="223">
        <v>11.92</v>
      </c>
    </row>
    <row r="870" spans="1:5" ht="57">
      <c r="A870" s="228">
        <v>160321</v>
      </c>
      <c r="B870" s="228" t="s">
        <v>630</v>
      </c>
      <c r="C870" s="222" t="s">
        <v>24</v>
      </c>
      <c r="D870" s="223">
        <v>146.33000000000001</v>
      </c>
      <c r="E870" s="223">
        <v>248.54</v>
      </c>
    </row>
    <row r="871" spans="1:5" ht="42.75">
      <c r="A871" s="228">
        <v>160322</v>
      </c>
      <c r="B871" s="228" t="s">
        <v>631</v>
      </c>
      <c r="C871" s="222" t="s">
        <v>24</v>
      </c>
      <c r="D871" s="223">
        <v>6.38</v>
      </c>
      <c r="E871" s="223">
        <v>575.75</v>
      </c>
    </row>
    <row r="872" spans="1:5" ht="42.75">
      <c r="A872" s="228">
        <v>160323</v>
      </c>
      <c r="B872" s="228" t="s">
        <v>632</v>
      </c>
      <c r="C872" s="222" t="s">
        <v>24</v>
      </c>
      <c r="D872" s="223">
        <v>12.09</v>
      </c>
      <c r="E872" s="223">
        <v>44.23</v>
      </c>
    </row>
    <row r="873" spans="1:5" ht="71.25">
      <c r="A873" s="228">
        <v>160324</v>
      </c>
      <c r="B873" s="228" t="s">
        <v>633</v>
      </c>
      <c r="C873" s="222" t="s">
        <v>24</v>
      </c>
      <c r="D873" s="223">
        <v>266.8</v>
      </c>
      <c r="E873" s="223">
        <v>44.13</v>
      </c>
    </row>
    <row r="874" spans="1:5" ht="71.25">
      <c r="A874" s="228">
        <v>160325</v>
      </c>
      <c r="B874" s="228" t="s">
        <v>634</v>
      </c>
      <c r="C874" s="222" t="s">
        <v>24</v>
      </c>
      <c r="D874" s="223">
        <v>630.91</v>
      </c>
      <c r="E874" s="223">
        <v>33.06</v>
      </c>
    </row>
    <row r="875" spans="1:5" ht="42.75">
      <c r="A875" s="228">
        <v>160326</v>
      </c>
      <c r="B875" s="228" t="s">
        <v>635</v>
      </c>
      <c r="C875" s="222" t="s">
        <v>42</v>
      </c>
      <c r="D875" s="223">
        <v>39.869999999999997</v>
      </c>
      <c r="E875" s="223">
        <v>23.99</v>
      </c>
    </row>
    <row r="876" spans="1:5" ht="57">
      <c r="A876" s="228">
        <v>160327</v>
      </c>
      <c r="B876" s="228" t="s">
        <v>636</v>
      </c>
      <c r="C876" s="222" t="s">
        <v>42</v>
      </c>
      <c r="D876" s="223">
        <v>43.81</v>
      </c>
      <c r="E876" s="223">
        <v>12.2</v>
      </c>
    </row>
    <row r="877" spans="1:5" ht="42.75">
      <c r="A877" s="228">
        <v>160328</v>
      </c>
      <c r="B877" s="228" t="s">
        <v>637</v>
      </c>
      <c r="C877" s="222" t="s">
        <v>24</v>
      </c>
      <c r="D877" s="223">
        <v>26.78</v>
      </c>
      <c r="E877" s="223">
        <v>37.1</v>
      </c>
    </row>
    <row r="878" spans="1:5" ht="42.75">
      <c r="A878" s="228">
        <v>160329</v>
      </c>
      <c r="B878" s="228" t="s">
        <v>638</v>
      </c>
      <c r="C878" s="222" t="s">
        <v>24</v>
      </c>
      <c r="D878" s="223">
        <v>20.6</v>
      </c>
      <c r="E878" s="223">
        <v>37.880000000000003</v>
      </c>
    </row>
    <row r="879" spans="1:5" ht="71.25">
      <c r="A879" s="228">
        <v>160330</v>
      </c>
      <c r="B879" s="228" t="s">
        <v>639</v>
      </c>
      <c r="C879" s="222" t="s">
        <v>24</v>
      </c>
      <c r="D879" s="223">
        <v>12.75</v>
      </c>
      <c r="E879" s="223">
        <v>87.84</v>
      </c>
    </row>
    <row r="880" spans="1:5" ht="42.75">
      <c r="A880" s="228">
        <v>160331</v>
      </c>
      <c r="B880" s="228" t="s">
        <v>640</v>
      </c>
      <c r="C880" s="222" t="s">
        <v>24</v>
      </c>
      <c r="D880" s="223">
        <v>41.62</v>
      </c>
      <c r="E880" s="223">
        <v>43.17</v>
      </c>
    </row>
    <row r="881" spans="1:5" ht="57">
      <c r="A881" s="228">
        <v>160332</v>
      </c>
      <c r="B881" s="228" t="s">
        <v>641</v>
      </c>
      <c r="C881" s="222" t="s">
        <v>42</v>
      </c>
      <c r="D881" s="223">
        <v>35.83</v>
      </c>
      <c r="E881" s="223">
        <v>55.97</v>
      </c>
    </row>
    <row r="882" spans="1:5" ht="57">
      <c r="A882" s="228">
        <v>160333</v>
      </c>
      <c r="B882" s="228" t="s">
        <v>642</v>
      </c>
      <c r="C882" s="222" t="s">
        <v>42</v>
      </c>
      <c r="D882" s="223">
        <v>83.22</v>
      </c>
      <c r="E882" s="223"/>
    </row>
    <row r="883" spans="1:5" ht="42.75">
      <c r="A883" s="228">
        <v>160334</v>
      </c>
      <c r="B883" s="228" t="s">
        <v>643</v>
      </c>
      <c r="C883" s="222" t="s">
        <v>24</v>
      </c>
      <c r="D883" s="223">
        <v>42.48</v>
      </c>
      <c r="E883" s="226">
        <v>1722.8</v>
      </c>
    </row>
    <row r="884" spans="1:5" ht="57">
      <c r="A884" s="228">
        <v>160335</v>
      </c>
      <c r="B884" s="228" t="s">
        <v>6955</v>
      </c>
      <c r="C884" s="222" t="s">
        <v>42</v>
      </c>
      <c r="D884" s="223">
        <v>59.19</v>
      </c>
      <c r="E884" s="223">
        <v>752.46</v>
      </c>
    </row>
    <row r="885" spans="1:5" ht="15">
      <c r="A885" s="227">
        <v>1606</v>
      </c>
      <c r="B885" s="227" t="s">
        <v>1965</v>
      </c>
      <c r="C885" s="222"/>
      <c r="D885" s="223"/>
      <c r="E885" s="223">
        <v>216.99</v>
      </c>
    </row>
    <row r="886" spans="1:5" ht="71.25">
      <c r="A886" s="228">
        <v>160602</v>
      </c>
      <c r="B886" s="228" t="s">
        <v>644</v>
      </c>
      <c r="C886" s="222" t="s">
        <v>24</v>
      </c>
      <c r="D886" s="226">
        <v>1951.11</v>
      </c>
      <c r="E886" s="223">
        <v>235.58</v>
      </c>
    </row>
    <row r="887" spans="1:5" ht="57">
      <c r="A887" s="228">
        <v>160603</v>
      </c>
      <c r="B887" s="228" t="s">
        <v>645</v>
      </c>
      <c r="C887" s="222" t="s">
        <v>24</v>
      </c>
      <c r="D887" s="223">
        <v>801.05</v>
      </c>
      <c r="E887" s="223">
        <v>682.73</v>
      </c>
    </row>
    <row r="888" spans="1:5" ht="57">
      <c r="A888" s="228">
        <v>160604</v>
      </c>
      <c r="B888" s="228" t="s">
        <v>646</v>
      </c>
      <c r="C888" s="222" t="s">
        <v>24</v>
      </c>
      <c r="D888" s="223">
        <v>219.52</v>
      </c>
      <c r="E888" s="223">
        <v>215.82</v>
      </c>
    </row>
    <row r="889" spans="1:5" ht="57">
      <c r="A889" s="228">
        <v>160605</v>
      </c>
      <c r="B889" s="228" t="s">
        <v>647</v>
      </c>
      <c r="C889" s="222" t="s">
        <v>24</v>
      </c>
      <c r="D889" s="223">
        <v>218</v>
      </c>
      <c r="E889" s="223">
        <v>356.84</v>
      </c>
    </row>
    <row r="890" spans="1:5" ht="57">
      <c r="A890" s="228">
        <v>160606</v>
      </c>
      <c r="B890" s="228" t="s">
        <v>648</v>
      </c>
      <c r="C890" s="222" t="s">
        <v>24</v>
      </c>
      <c r="D890" s="223">
        <v>712.69</v>
      </c>
      <c r="E890" s="223">
        <v>25.42</v>
      </c>
    </row>
    <row r="891" spans="1:5" ht="57">
      <c r="A891" s="228">
        <v>160607</v>
      </c>
      <c r="B891" s="228" t="s">
        <v>649</v>
      </c>
      <c r="C891" s="222" t="s">
        <v>24</v>
      </c>
      <c r="D891" s="223">
        <v>199.86</v>
      </c>
      <c r="E891" s="223">
        <v>237.77</v>
      </c>
    </row>
    <row r="892" spans="1:5" ht="71.25">
      <c r="A892" s="228">
        <v>160608</v>
      </c>
      <c r="B892" s="228" t="s">
        <v>650</v>
      </c>
      <c r="C892" s="222" t="s">
        <v>24</v>
      </c>
      <c r="D892" s="223">
        <v>337.51</v>
      </c>
      <c r="E892" s="223">
        <v>769.07</v>
      </c>
    </row>
    <row r="893" spans="1:5" ht="57">
      <c r="A893" s="228">
        <v>160612</v>
      </c>
      <c r="B893" s="228" t="s">
        <v>651</v>
      </c>
      <c r="C893" s="222" t="s">
        <v>24</v>
      </c>
      <c r="D893" s="223">
        <v>27.27</v>
      </c>
      <c r="E893" s="226">
        <v>1728.54</v>
      </c>
    </row>
    <row r="894" spans="1:5" ht="42.75">
      <c r="A894" s="228">
        <v>160613</v>
      </c>
      <c r="B894" s="228" t="s">
        <v>652</v>
      </c>
      <c r="C894" s="222" t="s">
        <v>24</v>
      </c>
      <c r="D894" s="223">
        <v>242.05</v>
      </c>
      <c r="E894" s="226">
        <v>1759.7</v>
      </c>
    </row>
    <row r="895" spans="1:5" ht="71.25">
      <c r="A895" s="228">
        <v>160625</v>
      </c>
      <c r="B895" s="228" t="s">
        <v>653</v>
      </c>
      <c r="C895" s="222" t="s">
        <v>24</v>
      </c>
      <c r="D895" s="223">
        <v>824.24</v>
      </c>
      <c r="E895" s="226">
        <v>2494.36</v>
      </c>
    </row>
    <row r="896" spans="1:5" ht="85.5">
      <c r="A896" s="228">
        <v>160626</v>
      </c>
      <c r="B896" s="228" t="s">
        <v>7778</v>
      </c>
      <c r="C896" s="222" t="s">
        <v>24</v>
      </c>
      <c r="D896" s="226">
        <v>1525.15</v>
      </c>
      <c r="E896" s="223">
        <v>110.15</v>
      </c>
    </row>
    <row r="897" spans="1:5" ht="85.5">
      <c r="A897" s="228">
        <v>160627</v>
      </c>
      <c r="B897" s="228" t="s">
        <v>7779</v>
      </c>
      <c r="C897" s="222" t="s">
        <v>24</v>
      </c>
      <c r="D897" s="226">
        <v>1530.37</v>
      </c>
      <c r="E897" s="223">
        <v>146.55000000000001</v>
      </c>
    </row>
    <row r="898" spans="1:5" ht="85.5">
      <c r="A898" s="228">
        <v>160628</v>
      </c>
      <c r="B898" s="228" t="s">
        <v>7780</v>
      </c>
      <c r="C898" s="222" t="s">
        <v>24</v>
      </c>
      <c r="D898" s="226">
        <v>1799.48</v>
      </c>
      <c r="E898" s="223">
        <v>165.28</v>
      </c>
    </row>
    <row r="899" spans="1:5" ht="28.5">
      <c r="A899" s="228">
        <v>160629</v>
      </c>
      <c r="B899" s="228" t="s">
        <v>7781</v>
      </c>
      <c r="C899" s="222" t="s">
        <v>42</v>
      </c>
      <c r="D899" s="223">
        <v>114.78</v>
      </c>
      <c r="E899" s="223">
        <v>235.96</v>
      </c>
    </row>
    <row r="900" spans="1:5" ht="28.5">
      <c r="A900" s="228">
        <v>160630</v>
      </c>
      <c r="B900" s="228" t="s">
        <v>7782</v>
      </c>
      <c r="C900" s="222" t="s">
        <v>42</v>
      </c>
      <c r="D900" s="223">
        <v>132.58000000000001</v>
      </c>
      <c r="E900" s="223">
        <v>233.42</v>
      </c>
    </row>
    <row r="901" spans="1:5" ht="28.5">
      <c r="A901" s="228">
        <v>160631</v>
      </c>
      <c r="B901" s="228" t="s">
        <v>7783</v>
      </c>
      <c r="C901" s="222" t="s">
        <v>42</v>
      </c>
      <c r="D901" s="223">
        <v>159.68</v>
      </c>
      <c r="E901" s="223">
        <v>421.14</v>
      </c>
    </row>
    <row r="902" spans="1:5" ht="28.5">
      <c r="A902" s="228">
        <v>160632</v>
      </c>
      <c r="B902" s="228" t="s">
        <v>7784</v>
      </c>
      <c r="C902" s="222" t="s">
        <v>42</v>
      </c>
      <c r="D902" s="223">
        <v>253.51</v>
      </c>
      <c r="E902" s="223">
        <v>584.45000000000005</v>
      </c>
    </row>
    <row r="903" spans="1:5" ht="14.25">
      <c r="A903" s="228">
        <v>160633</v>
      </c>
      <c r="B903" s="228" t="s">
        <v>7785</v>
      </c>
      <c r="C903" s="222" t="s">
        <v>24</v>
      </c>
      <c r="D903" s="223">
        <v>223.7</v>
      </c>
      <c r="E903" s="226">
        <v>1043.24</v>
      </c>
    </row>
    <row r="904" spans="1:5" ht="14.25">
      <c r="A904" s="228">
        <v>160634</v>
      </c>
      <c r="B904" s="228" t="s">
        <v>7786</v>
      </c>
      <c r="C904" s="222" t="s">
        <v>24</v>
      </c>
      <c r="D904" s="223">
        <v>423.28</v>
      </c>
      <c r="E904" s="223">
        <v>84.93</v>
      </c>
    </row>
    <row r="905" spans="1:5" ht="14.25">
      <c r="A905" s="228">
        <v>160635</v>
      </c>
      <c r="B905" s="228" t="s">
        <v>7787</v>
      </c>
      <c r="C905" s="222" t="s">
        <v>24</v>
      </c>
      <c r="D905" s="223">
        <v>603.92999999999995</v>
      </c>
      <c r="E905" s="223">
        <v>123.18</v>
      </c>
    </row>
    <row r="906" spans="1:5" ht="14.25">
      <c r="A906" s="228">
        <v>160636</v>
      </c>
      <c r="B906" s="228" t="s">
        <v>7788</v>
      </c>
      <c r="C906" s="222" t="s">
        <v>24</v>
      </c>
      <c r="D906" s="223">
        <v>928.8</v>
      </c>
      <c r="E906" s="223">
        <v>203.78</v>
      </c>
    </row>
    <row r="907" spans="1:5" ht="14.25">
      <c r="A907" s="228">
        <v>160637</v>
      </c>
      <c r="B907" s="228" t="s">
        <v>7789</v>
      </c>
      <c r="C907" s="222" t="s">
        <v>24</v>
      </c>
      <c r="D907" s="223">
        <v>86.54</v>
      </c>
      <c r="E907" s="223">
        <v>344.61</v>
      </c>
    </row>
    <row r="908" spans="1:5" ht="14.25">
      <c r="A908" s="228">
        <v>160638</v>
      </c>
      <c r="B908" s="228" t="s">
        <v>7790</v>
      </c>
      <c r="C908" s="222" t="s">
        <v>24</v>
      </c>
      <c r="D908" s="223">
        <v>125.9</v>
      </c>
      <c r="E908" s="223">
        <v>64.22</v>
      </c>
    </row>
    <row r="909" spans="1:5" ht="14.25">
      <c r="A909" s="228">
        <v>160639</v>
      </c>
      <c r="B909" s="228" t="s">
        <v>7791</v>
      </c>
      <c r="C909" s="222" t="s">
        <v>24</v>
      </c>
      <c r="D909" s="223">
        <v>196.86</v>
      </c>
      <c r="E909" s="223">
        <v>95.82</v>
      </c>
    </row>
    <row r="910" spans="1:5" ht="14.25">
      <c r="A910" s="228">
        <v>160640</v>
      </c>
      <c r="B910" s="228" t="s">
        <v>7792</v>
      </c>
      <c r="C910" s="222" t="s">
        <v>24</v>
      </c>
      <c r="D910" s="223">
        <v>347.44</v>
      </c>
      <c r="E910" s="223">
        <v>133.12</v>
      </c>
    </row>
    <row r="911" spans="1:5" ht="14.25">
      <c r="A911" s="228">
        <v>160641</v>
      </c>
      <c r="B911" s="228" t="s">
        <v>7793</v>
      </c>
      <c r="C911" s="222" t="s">
        <v>24</v>
      </c>
      <c r="D911" s="223">
        <v>68.31</v>
      </c>
      <c r="E911" s="223">
        <v>221.72</v>
      </c>
    </row>
    <row r="912" spans="1:5" ht="28.5">
      <c r="A912" s="228">
        <v>160642</v>
      </c>
      <c r="B912" s="228" t="s">
        <v>7794</v>
      </c>
      <c r="C912" s="222" t="s">
        <v>24</v>
      </c>
      <c r="D912" s="223">
        <v>99.84</v>
      </c>
      <c r="E912" s="223">
        <v>63.59</v>
      </c>
    </row>
    <row r="913" spans="1:5" ht="14.25">
      <c r="A913" s="228">
        <v>160643</v>
      </c>
      <c r="B913" s="228" t="s">
        <v>7795</v>
      </c>
      <c r="C913" s="222" t="s">
        <v>24</v>
      </c>
      <c r="D913" s="223">
        <v>159.77000000000001</v>
      </c>
      <c r="E913" s="223">
        <v>102.09</v>
      </c>
    </row>
    <row r="914" spans="1:5" ht="28.5">
      <c r="A914" s="228">
        <v>160644</v>
      </c>
      <c r="B914" s="228" t="s">
        <v>7796</v>
      </c>
      <c r="C914" s="222" t="s">
        <v>24</v>
      </c>
      <c r="D914" s="223">
        <v>269.82</v>
      </c>
      <c r="E914" s="223">
        <v>151.75</v>
      </c>
    </row>
    <row r="915" spans="1:5" ht="14.25">
      <c r="A915" s="228">
        <v>160645</v>
      </c>
      <c r="B915" s="228" t="s">
        <v>7797</v>
      </c>
      <c r="C915" s="222" t="s">
        <v>24</v>
      </c>
      <c r="D915" s="223">
        <v>69.180000000000007</v>
      </c>
      <c r="E915" s="223">
        <v>249.92</v>
      </c>
    </row>
    <row r="916" spans="1:5" ht="28.5">
      <c r="A916" s="228">
        <v>160646</v>
      </c>
      <c r="B916" s="228" t="s">
        <v>7798</v>
      </c>
      <c r="C916" s="222" t="s">
        <v>24</v>
      </c>
      <c r="D916" s="223">
        <v>106.11</v>
      </c>
      <c r="E916" s="223">
        <v>435.87</v>
      </c>
    </row>
    <row r="917" spans="1:5" ht="14.25">
      <c r="A917" s="228">
        <v>160647</v>
      </c>
      <c r="B917" s="228" t="s">
        <v>7799</v>
      </c>
      <c r="C917" s="222" t="s">
        <v>24</v>
      </c>
      <c r="D917" s="223">
        <v>168.55</v>
      </c>
      <c r="E917" s="223">
        <v>624.69000000000005</v>
      </c>
    </row>
    <row r="918" spans="1:5" ht="28.5">
      <c r="A918" s="228">
        <v>160648</v>
      </c>
      <c r="B918" s="228" t="s">
        <v>7800</v>
      </c>
      <c r="C918" s="222" t="s">
        <v>24</v>
      </c>
      <c r="D918" s="223">
        <v>277.69</v>
      </c>
      <c r="E918" s="223">
        <v>784.75</v>
      </c>
    </row>
    <row r="919" spans="1:5" ht="14.25">
      <c r="A919" s="228">
        <v>160649</v>
      </c>
      <c r="B919" s="228" t="s">
        <v>7801</v>
      </c>
      <c r="C919" s="222" t="s">
        <v>24</v>
      </c>
      <c r="D919" s="223">
        <v>418.84</v>
      </c>
      <c r="E919" s="226">
        <v>1260.2</v>
      </c>
    </row>
    <row r="920" spans="1:5" ht="14.25">
      <c r="A920" s="228">
        <v>160650</v>
      </c>
      <c r="B920" s="228" t="s">
        <v>7802</v>
      </c>
      <c r="C920" s="222" t="s">
        <v>24</v>
      </c>
      <c r="D920" s="223">
        <v>712.4</v>
      </c>
      <c r="E920" s="223">
        <v>322.57</v>
      </c>
    </row>
    <row r="921" spans="1:5" ht="14.25">
      <c r="A921" s="228">
        <v>160651</v>
      </c>
      <c r="B921" s="228" t="s">
        <v>7803</v>
      </c>
      <c r="C921" s="222" t="s">
        <v>24</v>
      </c>
      <c r="D921" s="223">
        <v>967.88</v>
      </c>
      <c r="E921" s="223">
        <v>417.96</v>
      </c>
    </row>
    <row r="922" spans="1:5" ht="14.25">
      <c r="A922" s="228">
        <v>160652</v>
      </c>
      <c r="B922" s="228" t="s">
        <v>7804</v>
      </c>
      <c r="C922" s="222" t="s">
        <v>24</v>
      </c>
      <c r="D922" s="226">
        <v>1393.44</v>
      </c>
      <c r="E922" s="223">
        <v>640.77</v>
      </c>
    </row>
    <row r="923" spans="1:5" ht="14.25">
      <c r="A923" s="228">
        <v>160653</v>
      </c>
      <c r="B923" s="228" t="s">
        <v>7805</v>
      </c>
      <c r="C923" s="222" t="s">
        <v>24</v>
      </c>
      <c r="D923" s="223">
        <v>267.3</v>
      </c>
      <c r="E923" s="226">
        <v>1174.26</v>
      </c>
    </row>
    <row r="924" spans="1:5" ht="14.25">
      <c r="A924" s="228">
        <v>160654</v>
      </c>
      <c r="B924" s="228" t="s">
        <v>7806</v>
      </c>
      <c r="C924" s="222" t="s">
        <v>24</v>
      </c>
      <c r="D924" s="223">
        <v>454.87</v>
      </c>
      <c r="E924" s="223">
        <v>132.83000000000001</v>
      </c>
    </row>
    <row r="925" spans="1:5" ht="14.25">
      <c r="A925" s="228">
        <v>160655</v>
      </c>
      <c r="B925" s="228" t="s">
        <v>7807</v>
      </c>
      <c r="C925" s="222" t="s">
        <v>24</v>
      </c>
      <c r="D925" s="223">
        <v>593.83000000000004</v>
      </c>
      <c r="E925" s="223">
        <v>189.18</v>
      </c>
    </row>
    <row r="926" spans="1:5" ht="14.25">
      <c r="A926" s="228">
        <v>160656</v>
      </c>
      <c r="B926" s="228" t="s">
        <v>7808</v>
      </c>
      <c r="C926" s="222" t="s">
        <v>24</v>
      </c>
      <c r="D926" s="223">
        <v>979.59</v>
      </c>
      <c r="E926" s="223">
        <v>211.68</v>
      </c>
    </row>
    <row r="927" spans="1:5" ht="57">
      <c r="A927" s="228">
        <v>160657</v>
      </c>
      <c r="B927" s="228" t="s">
        <v>7809</v>
      </c>
      <c r="C927" s="222" t="s">
        <v>24</v>
      </c>
      <c r="D927" s="223">
        <v>161.94</v>
      </c>
      <c r="E927" s="223">
        <v>144.38999999999999</v>
      </c>
    </row>
    <row r="928" spans="1:5" ht="57">
      <c r="A928" s="228">
        <v>160658</v>
      </c>
      <c r="B928" s="228" t="s">
        <v>7810</v>
      </c>
      <c r="C928" s="222" t="s">
        <v>24</v>
      </c>
      <c r="D928" s="223">
        <v>179.02</v>
      </c>
      <c r="E928" s="223">
        <v>203.64</v>
      </c>
    </row>
    <row r="929" spans="1:5" ht="57">
      <c r="A929" s="228">
        <v>160659</v>
      </c>
      <c r="B929" s="228" t="s">
        <v>7811</v>
      </c>
      <c r="C929" s="222" t="s">
        <v>24</v>
      </c>
      <c r="D929" s="223">
        <v>183.82</v>
      </c>
      <c r="E929" s="223">
        <v>863.29</v>
      </c>
    </row>
    <row r="930" spans="1:5" ht="42.75">
      <c r="A930" s="228">
        <v>160660</v>
      </c>
      <c r="B930" s="228" t="s">
        <v>7812</v>
      </c>
      <c r="C930" s="222" t="s">
        <v>24</v>
      </c>
      <c r="D930" s="223">
        <v>135.05000000000001</v>
      </c>
      <c r="E930" s="223">
        <v>401.49</v>
      </c>
    </row>
    <row r="931" spans="1:5" ht="42.75">
      <c r="A931" s="228">
        <v>160661</v>
      </c>
      <c r="B931" s="228" t="s">
        <v>7813</v>
      </c>
      <c r="C931" s="222" t="s">
        <v>24</v>
      </c>
      <c r="D931" s="223">
        <v>139.83000000000001</v>
      </c>
      <c r="E931" s="226">
        <v>2676.65</v>
      </c>
    </row>
    <row r="932" spans="1:5" ht="28.5">
      <c r="A932" s="228">
        <v>160662</v>
      </c>
      <c r="B932" s="228" t="s">
        <v>7814</v>
      </c>
      <c r="C932" s="222" t="s">
        <v>24</v>
      </c>
      <c r="D932" s="223">
        <v>809.85</v>
      </c>
      <c r="E932" s="226">
        <v>2371.11</v>
      </c>
    </row>
    <row r="933" spans="1:5" ht="42.75">
      <c r="A933" s="228">
        <v>160663</v>
      </c>
      <c r="B933" s="228" t="s">
        <v>654</v>
      </c>
      <c r="C933" s="222" t="s">
        <v>24</v>
      </c>
      <c r="D933" s="223">
        <v>542.39</v>
      </c>
      <c r="E933" s="226">
        <v>2321.56</v>
      </c>
    </row>
    <row r="934" spans="1:5" ht="85.5">
      <c r="A934" s="228">
        <v>160665</v>
      </c>
      <c r="B934" s="228" t="s">
        <v>1966</v>
      </c>
      <c r="C934" s="222" t="s">
        <v>24</v>
      </c>
      <c r="D934" s="226">
        <v>2541.64</v>
      </c>
      <c r="E934" s="223">
        <v>131.05000000000001</v>
      </c>
    </row>
    <row r="935" spans="1:5" ht="71.25">
      <c r="A935" s="228">
        <v>160671</v>
      </c>
      <c r="B935" s="228" t="s">
        <v>655</v>
      </c>
      <c r="C935" s="222" t="s">
        <v>24</v>
      </c>
      <c r="D935" s="226">
        <v>2487.86</v>
      </c>
      <c r="E935" s="223">
        <v>186.06</v>
      </c>
    </row>
    <row r="936" spans="1:5" ht="57">
      <c r="A936" s="228">
        <v>160673</v>
      </c>
      <c r="B936" s="228" t="s">
        <v>1967</v>
      </c>
      <c r="C936" s="222" t="s">
        <v>24</v>
      </c>
      <c r="D936" s="226">
        <v>2122.5500000000002</v>
      </c>
      <c r="E936" s="223">
        <v>122.03</v>
      </c>
    </row>
    <row r="937" spans="1:5" ht="42.75">
      <c r="A937" s="228">
        <v>160674</v>
      </c>
      <c r="B937" s="228" t="s">
        <v>656</v>
      </c>
      <c r="C937" s="222" t="s">
        <v>24</v>
      </c>
      <c r="D937" s="223">
        <v>119.63</v>
      </c>
      <c r="E937" s="223"/>
    </row>
    <row r="938" spans="1:5" ht="42.75">
      <c r="A938" s="228">
        <v>160675</v>
      </c>
      <c r="B938" s="228" t="s">
        <v>657</v>
      </c>
      <c r="C938" s="222" t="s">
        <v>24</v>
      </c>
      <c r="D938" s="223">
        <v>155.47</v>
      </c>
      <c r="E938" s="223">
        <v>6.88</v>
      </c>
    </row>
    <row r="939" spans="1:5" ht="28.5">
      <c r="A939" s="228">
        <v>160676</v>
      </c>
      <c r="B939" s="228" t="s">
        <v>658</v>
      </c>
      <c r="C939" s="222" t="s">
        <v>24</v>
      </c>
      <c r="D939" s="223">
        <v>114.6</v>
      </c>
      <c r="E939" s="226">
        <v>2646.91</v>
      </c>
    </row>
    <row r="940" spans="1:5" ht="15">
      <c r="A940" s="227">
        <v>1607</v>
      </c>
      <c r="B940" s="227" t="s">
        <v>1968</v>
      </c>
      <c r="C940" s="222"/>
      <c r="D940" s="223"/>
      <c r="E940" s="223">
        <v>25.55</v>
      </c>
    </row>
    <row r="941" spans="1:5" ht="42.75">
      <c r="A941" s="228">
        <v>160702</v>
      </c>
      <c r="B941" s="228" t="s">
        <v>659</v>
      </c>
      <c r="C941" s="222" t="s">
        <v>26</v>
      </c>
      <c r="D941" s="223">
        <v>7.02</v>
      </c>
      <c r="E941" s="223">
        <v>25.42</v>
      </c>
    </row>
    <row r="942" spans="1:5" ht="42.75">
      <c r="A942" s="228">
        <v>160704</v>
      </c>
      <c r="B942" s="228" t="s">
        <v>660</v>
      </c>
      <c r="C942" s="222" t="s">
        <v>35</v>
      </c>
      <c r="D942" s="226">
        <v>2518.86</v>
      </c>
      <c r="E942" s="226">
        <v>1474.21</v>
      </c>
    </row>
    <row r="943" spans="1:5" ht="42.75">
      <c r="A943" s="228">
        <v>160707</v>
      </c>
      <c r="B943" s="228" t="s">
        <v>661</v>
      </c>
      <c r="C943" s="222" t="s">
        <v>26</v>
      </c>
      <c r="D943" s="223">
        <v>27.12</v>
      </c>
      <c r="E943" s="223">
        <v>65.73</v>
      </c>
    </row>
    <row r="944" spans="1:5" ht="42.75">
      <c r="A944" s="228">
        <v>160708</v>
      </c>
      <c r="B944" s="228" t="s">
        <v>662</v>
      </c>
      <c r="C944" s="222" t="s">
        <v>26</v>
      </c>
      <c r="D944" s="223">
        <v>27.17</v>
      </c>
      <c r="E944" s="223">
        <v>54.9</v>
      </c>
    </row>
    <row r="945" spans="1:5" ht="28.5">
      <c r="A945" s="228">
        <v>160709</v>
      </c>
      <c r="B945" s="228" t="s">
        <v>663</v>
      </c>
      <c r="C945" s="222" t="s">
        <v>26</v>
      </c>
      <c r="D945" s="226">
        <v>1614.56</v>
      </c>
      <c r="E945" s="223">
        <v>238.34</v>
      </c>
    </row>
    <row r="946" spans="1:5" ht="71.25">
      <c r="A946" s="228">
        <v>160710</v>
      </c>
      <c r="B946" s="228" t="s">
        <v>664</v>
      </c>
      <c r="C946" s="222" t="s">
        <v>26</v>
      </c>
      <c r="D946" s="223">
        <v>68.88</v>
      </c>
      <c r="E946" s="223">
        <v>486.08</v>
      </c>
    </row>
    <row r="947" spans="1:5" ht="42.75">
      <c r="A947" s="228">
        <v>160711</v>
      </c>
      <c r="B947" s="228" t="s">
        <v>665</v>
      </c>
      <c r="C947" s="222" t="s">
        <v>26</v>
      </c>
      <c r="D947" s="223">
        <v>57.54</v>
      </c>
      <c r="E947" s="223">
        <v>79.78</v>
      </c>
    </row>
    <row r="948" spans="1:5" ht="42.75">
      <c r="A948" s="228">
        <v>160712</v>
      </c>
      <c r="B948" s="228" t="s">
        <v>666</v>
      </c>
      <c r="C948" s="222" t="s">
        <v>26</v>
      </c>
      <c r="D948" s="223">
        <v>213.83</v>
      </c>
      <c r="E948" s="223">
        <v>297.16000000000003</v>
      </c>
    </row>
    <row r="949" spans="1:5" ht="57">
      <c r="A949" s="228">
        <v>160713</v>
      </c>
      <c r="B949" s="228" t="s">
        <v>667</v>
      </c>
      <c r="C949" s="222" t="s">
        <v>26</v>
      </c>
      <c r="D949" s="223">
        <v>466.9</v>
      </c>
      <c r="E949" s="223">
        <v>702.32</v>
      </c>
    </row>
    <row r="950" spans="1:5" ht="28.5">
      <c r="A950" s="228">
        <v>160714</v>
      </c>
      <c r="B950" s="228" t="s">
        <v>668</v>
      </c>
      <c r="C950" s="222" t="s">
        <v>26</v>
      </c>
      <c r="D950" s="223">
        <v>80.27</v>
      </c>
      <c r="E950" s="223">
        <v>25.01</v>
      </c>
    </row>
    <row r="951" spans="1:5" ht="71.25">
      <c r="A951" s="228">
        <v>160715</v>
      </c>
      <c r="B951" s="228" t="s">
        <v>669</v>
      </c>
      <c r="C951" s="222" t="s">
        <v>26</v>
      </c>
      <c r="D951" s="223">
        <v>266.89999999999998</v>
      </c>
      <c r="E951" s="223"/>
    </row>
    <row r="952" spans="1:5" ht="28.5">
      <c r="A952" s="228">
        <v>160716</v>
      </c>
      <c r="B952" s="228" t="s">
        <v>670</v>
      </c>
      <c r="C952" s="222" t="s">
        <v>35</v>
      </c>
      <c r="D952" s="223">
        <v>667.33</v>
      </c>
      <c r="E952" s="223">
        <v>18.62</v>
      </c>
    </row>
    <row r="953" spans="1:5" ht="42.75">
      <c r="A953" s="228">
        <v>160718</v>
      </c>
      <c r="B953" s="228" t="s">
        <v>671</v>
      </c>
      <c r="C953" s="222" t="s">
        <v>26</v>
      </c>
      <c r="D953" s="223">
        <v>25.52</v>
      </c>
      <c r="E953" s="223">
        <v>10.83</v>
      </c>
    </row>
    <row r="954" spans="1:5" ht="15">
      <c r="A954" s="227">
        <v>1608</v>
      </c>
      <c r="B954" s="227" t="s">
        <v>7815</v>
      </c>
      <c r="C954" s="222"/>
      <c r="D954" s="223"/>
      <c r="E954" s="223">
        <v>3.59</v>
      </c>
    </row>
    <row r="955" spans="1:5" ht="28.5">
      <c r="A955" s="228">
        <v>160806</v>
      </c>
      <c r="B955" s="228" t="s">
        <v>1969</v>
      </c>
      <c r="C955" s="222" t="s">
        <v>24</v>
      </c>
      <c r="D955" s="223">
        <v>21.16</v>
      </c>
      <c r="E955" s="223">
        <v>488.62</v>
      </c>
    </row>
    <row r="956" spans="1:5" ht="14.25">
      <c r="A956" s="228">
        <v>160807</v>
      </c>
      <c r="B956" s="228" t="s">
        <v>672</v>
      </c>
      <c r="C956" s="222" t="s">
        <v>24</v>
      </c>
      <c r="D956" s="223">
        <v>11.34</v>
      </c>
      <c r="E956" s="223">
        <v>533.52</v>
      </c>
    </row>
    <row r="957" spans="1:5" ht="28.5">
      <c r="A957" s="228">
        <v>160808</v>
      </c>
      <c r="B957" s="228" t="s">
        <v>1970</v>
      </c>
      <c r="C957" s="222" t="s">
        <v>42</v>
      </c>
      <c r="D957" s="223">
        <v>3.98</v>
      </c>
      <c r="E957" s="223">
        <v>584.88</v>
      </c>
    </row>
    <row r="958" spans="1:5" ht="28.5">
      <c r="A958" s="228">
        <v>160809</v>
      </c>
      <c r="B958" s="228" t="s">
        <v>7816</v>
      </c>
      <c r="C958" s="222" t="s">
        <v>24</v>
      </c>
      <c r="D958" s="223">
        <v>518.83000000000004</v>
      </c>
      <c r="E958" s="223">
        <v>686.38</v>
      </c>
    </row>
    <row r="959" spans="1:5" ht="28.5">
      <c r="A959" s="228">
        <v>160810</v>
      </c>
      <c r="B959" s="228" t="s">
        <v>7817</v>
      </c>
      <c r="C959" s="222" t="s">
        <v>24</v>
      </c>
      <c r="D959" s="223">
        <v>576.74</v>
      </c>
      <c r="E959" s="226">
        <v>1859.45</v>
      </c>
    </row>
    <row r="960" spans="1:5" ht="28.5">
      <c r="A960" s="228">
        <v>160811</v>
      </c>
      <c r="B960" s="228" t="s">
        <v>7818</v>
      </c>
      <c r="C960" s="222" t="s">
        <v>24</v>
      </c>
      <c r="D960" s="223">
        <v>744.18</v>
      </c>
      <c r="E960" s="226">
        <v>2015.15</v>
      </c>
    </row>
    <row r="961" spans="1:5" ht="28.5">
      <c r="A961" s="228">
        <v>160812</v>
      </c>
      <c r="B961" s="228" t="s">
        <v>7819</v>
      </c>
      <c r="C961" s="222" t="s">
        <v>24</v>
      </c>
      <c r="D961" s="223">
        <v>818.64</v>
      </c>
      <c r="E961" s="226">
        <v>2219.5700000000002</v>
      </c>
    </row>
    <row r="962" spans="1:5" ht="28.5">
      <c r="A962" s="228">
        <v>160813</v>
      </c>
      <c r="B962" s="228" t="s">
        <v>7820</v>
      </c>
      <c r="C962" s="222" t="s">
        <v>24</v>
      </c>
      <c r="D962" s="226">
        <v>1773.83</v>
      </c>
      <c r="E962" s="226">
        <v>2473.1</v>
      </c>
    </row>
    <row r="963" spans="1:5" ht="28.5">
      <c r="A963" s="228">
        <v>160814</v>
      </c>
      <c r="B963" s="228" t="s">
        <v>7821</v>
      </c>
      <c r="C963" s="222" t="s">
        <v>24</v>
      </c>
      <c r="D963" s="226">
        <v>2061.69</v>
      </c>
      <c r="E963" s="223">
        <v>121.68</v>
      </c>
    </row>
    <row r="964" spans="1:5" ht="28.5">
      <c r="A964" s="228">
        <v>160815</v>
      </c>
      <c r="B964" s="228" t="s">
        <v>7822</v>
      </c>
      <c r="C964" s="222" t="s">
        <v>24</v>
      </c>
      <c r="D964" s="226">
        <v>2227.9499999999998</v>
      </c>
      <c r="E964" s="223">
        <v>119.03</v>
      </c>
    </row>
    <row r="965" spans="1:5" ht="28.5">
      <c r="A965" s="228">
        <v>160816</v>
      </c>
      <c r="B965" s="228" t="s">
        <v>7823</v>
      </c>
      <c r="C965" s="222" t="s">
        <v>24</v>
      </c>
      <c r="D965" s="226">
        <v>2502.6</v>
      </c>
      <c r="E965" s="223">
        <v>34.26</v>
      </c>
    </row>
    <row r="966" spans="1:5" ht="42.75">
      <c r="A966" s="228">
        <v>160822</v>
      </c>
      <c r="B966" s="228" t="s">
        <v>7824</v>
      </c>
      <c r="C966" s="222" t="s">
        <v>24</v>
      </c>
      <c r="D966" s="223">
        <v>96.85</v>
      </c>
      <c r="E966" s="223">
        <v>45.44</v>
      </c>
    </row>
    <row r="967" spans="1:5" ht="42.75">
      <c r="A967" s="228">
        <v>160823</v>
      </c>
      <c r="B967" s="228" t="s">
        <v>7825</v>
      </c>
      <c r="C967" s="222" t="s">
        <v>24</v>
      </c>
      <c r="D967" s="223">
        <v>106.35</v>
      </c>
      <c r="E967" s="223">
        <v>176.04</v>
      </c>
    </row>
    <row r="968" spans="1:5" ht="28.5">
      <c r="A968" s="228">
        <v>160825</v>
      </c>
      <c r="B968" s="228" t="s">
        <v>7826</v>
      </c>
      <c r="C968" s="222" t="s">
        <v>24</v>
      </c>
      <c r="D968" s="223">
        <v>30.98</v>
      </c>
      <c r="E968" s="223">
        <v>199.67</v>
      </c>
    </row>
    <row r="969" spans="1:5" ht="28.5">
      <c r="A969" s="228">
        <v>160826</v>
      </c>
      <c r="B969" s="228" t="s">
        <v>7827</v>
      </c>
      <c r="C969" s="222" t="s">
        <v>24</v>
      </c>
      <c r="D969" s="223">
        <v>44.78</v>
      </c>
      <c r="E969" s="223">
        <v>22.03</v>
      </c>
    </row>
    <row r="970" spans="1:5" ht="28.5">
      <c r="A970" s="228">
        <v>160827</v>
      </c>
      <c r="B970" s="228" t="s">
        <v>7828</v>
      </c>
      <c r="C970" s="222" t="s">
        <v>24</v>
      </c>
      <c r="D970" s="223">
        <v>209.16</v>
      </c>
      <c r="E970" s="223">
        <v>26.09</v>
      </c>
    </row>
    <row r="971" spans="1:5" ht="28.5">
      <c r="A971" s="228">
        <v>160828</v>
      </c>
      <c r="B971" s="228" t="s">
        <v>7829</v>
      </c>
      <c r="C971" s="222" t="s">
        <v>24</v>
      </c>
      <c r="D971" s="223">
        <v>250.64</v>
      </c>
      <c r="E971" s="223">
        <v>69.22</v>
      </c>
    </row>
    <row r="972" spans="1:5" ht="28.5">
      <c r="A972" s="228">
        <v>160829</v>
      </c>
      <c r="B972" s="228" t="s">
        <v>7830</v>
      </c>
      <c r="C972" s="222" t="s">
        <v>24</v>
      </c>
      <c r="D972" s="223">
        <v>15.42</v>
      </c>
      <c r="E972" s="223">
        <v>73.08</v>
      </c>
    </row>
    <row r="973" spans="1:5" ht="28.5">
      <c r="A973" s="228">
        <v>160830</v>
      </c>
      <c r="B973" s="228" t="s">
        <v>18817</v>
      </c>
      <c r="C973" s="222" t="s">
        <v>24</v>
      </c>
      <c r="D973" s="223">
        <v>23.14</v>
      </c>
      <c r="E973" s="223">
        <v>107.16</v>
      </c>
    </row>
    <row r="974" spans="1:5" ht="28.5">
      <c r="A974" s="228">
        <v>160831</v>
      </c>
      <c r="B974" s="228" t="s">
        <v>7831</v>
      </c>
      <c r="C974" s="222" t="s">
        <v>24</v>
      </c>
      <c r="D974" s="223">
        <v>60.96</v>
      </c>
      <c r="E974" s="223">
        <v>180.67</v>
      </c>
    </row>
    <row r="975" spans="1:5" ht="28.5">
      <c r="A975" s="228">
        <v>160832</v>
      </c>
      <c r="B975" s="228" t="s">
        <v>18818</v>
      </c>
      <c r="C975" s="222" t="s">
        <v>24</v>
      </c>
      <c r="D975" s="223">
        <v>75.510000000000005</v>
      </c>
      <c r="E975" s="223">
        <v>289.20999999999998</v>
      </c>
    </row>
    <row r="976" spans="1:5" ht="28.5">
      <c r="A976" s="228">
        <v>160833</v>
      </c>
      <c r="B976" s="228" t="s">
        <v>7832</v>
      </c>
      <c r="C976" s="222" t="s">
        <v>24</v>
      </c>
      <c r="D976" s="223">
        <v>111.83</v>
      </c>
      <c r="E976" s="223">
        <v>414</v>
      </c>
    </row>
    <row r="977" spans="1:5" ht="28.5">
      <c r="A977" s="228">
        <v>160834</v>
      </c>
      <c r="B977" s="228" t="s">
        <v>7833</v>
      </c>
      <c r="C977" s="222" t="s">
        <v>24</v>
      </c>
      <c r="D977" s="223">
        <v>201.28</v>
      </c>
      <c r="E977" s="223">
        <v>289.63</v>
      </c>
    </row>
    <row r="978" spans="1:5" ht="28.5">
      <c r="A978" s="228">
        <v>160835</v>
      </c>
      <c r="B978" s="228" t="s">
        <v>7834</v>
      </c>
      <c r="C978" s="222" t="s">
        <v>24</v>
      </c>
      <c r="D978" s="223">
        <v>287.07</v>
      </c>
      <c r="E978" s="223">
        <v>89.2</v>
      </c>
    </row>
    <row r="979" spans="1:5" ht="28.5">
      <c r="A979" s="228">
        <v>160836</v>
      </c>
      <c r="B979" s="228" t="s">
        <v>7835</v>
      </c>
      <c r="C979" s="222" t="s">
        <v>24</v>
      </c>
      <c r="D979" s="223">
        <v>476.75</v>
      </c>
      <c r="E979" s="223">
        <v>4.3600000000000003</v>
      </c>
    </row>
    <row r="980" spans="1:5" ht="28.5">
      <c r="A980" s="228">
        <v>160837</v>
      </c>
      <c r="B980" s="228" t="s">
        <v>7836</v>
      </c>
      <c r="C980" s="222" t="s">
        <v>24</v>
      </c>
      <c r="D980" s="223">
        <v>310.20999999999998</v>
      </c>
      <c r="E980" s="223">
        <v>286.44</v>
      </c>
    </row>
    <row r="981" spans="1:5" ht="28.5">
      <c r="A981" s="228">
        <v>160838</v>
      </c>
      <c r="B981" s="228" t="s">
        <v>7837</v>
      </c>
      <c r="C981" s="222" t="s">
        <v>24</v>
      </c>
      <c r="D981" s="223">
        <v>90.12</v>
      </c>
      <c r="E981" s="223">
        <v>281.64999999999998</v>
      </c>
    </row>
    <row r="982" spans="1:5" ht="14.25">
      <c r="A982" s="228">
        <v>160839</v>
      </c>
      <c r="B982" s="228" t="s">
        <v>7838</v>
      </c>
      <c r="C982" s="222" t="s">
        <v>42</v>
      </c>
      <c r="D982" s="223">
        <v>5.32</v>
      </c>
      <c r="E982" s="223">
        <v>566.85</v>
      </c>
    </row>
    <row r="983" spans="1:5" ht="28.5">
      <c r="A983" s="228">
        <v>160840</v>
      </c>
      <c r="B983" s="228" t="s">
        <v>7839</v>
      </c>
      <c r="C983" s="222" t="s">
        <v>24</v>
      </c>
      <c r="D983" s="223">
        <v>345.81</v>
      </c>
      <c r="E983" s="223">
        <v>617.45000000000005</v>
      </c>
    </row>
    <row r="984" spans="1:5" ht="28.5">
      <c r="A984" s="228">
        <v>160841</v>
      </c>
      <c r="B984" s="228" t="s">
        <v>7840</v>
      </c>
      <c r="C984" s="222" t="s">
        <v>24</v>
      </c>
      <c r="D984" s="223">
        <v>345.81</v>
      </c>
      <c r="E984" s="223">
        <v>16.38</v>
      </c>
    </row>
    <row r="985" spans="1:5" ht="28.5">
      <c r="A985" s="228">
        <v>160842</v>
      </c>
      <c r="B985" s="228" t="s">
        <v>7841</v>
      </c>
      <c r="C985" s="222" t="s">
        <v>24</v>
      </c>
      <c r="D985" s="223">
        <v>619.39</v>
      </c>
      <c r="E985" s="223">
        <v>21.78</v>
      </c>
    </row>
    <row r="986" spans="1:5" ht="28.5">
      <c r="A986" s="228">
        <v>160844</v>
      </c>
      <c r="B986" s="228" t="s">
        <v>7842</v>
      </c>
      <c r="C986" s="222" t="s">
        <v>24</v>
      </c>
      <c r="D986" s="223">
        <v>645.54999999999995</v>
      </c>
      <c r="E986" s="223">
        <v>27.3</v>
      </c>
    </row>
    <row r="987" spans="1:5" ht="28.5">
      <c r="A987" s="228">
        <v>160845</v>
      </c>
      <c r="B987" s="228" t="s">
        <v>7843</v>
      </c>
      <c r="C987" s="222" t="s">
        <v>24</v>
      </c>
      <c r="D987" s="223">
        <v>25.12</v>
      </c>
      <c r="E987" s="223">
        <v>39.409999999999997</v>
      </c>
    </row>
    <row r="988" spans="1:5" ht="28.5">
      <c r="A988" s="228">
        <v>160846</v>
      </c>
      <c r="B988" s="228" t="s">
        <v>7844</v>
      </c>
      <c r="C988" s="222" t="s">
        <v>24</v>
      </c>
      <c r="D988" s="223">
        <v>44.71</v>
      </c>
      <c r="E988" s="223">
        <v>5.28</v>
      </c>
    </row>
    <row r="989" spans="1:5" ht="28.5">
      <c r="A989" s="228">
        <v>160847</v>
      </c>
      <c r="B989" s="228" t="s">
        <v>7845</v>
      </c>
      <c r="C989" s="222" t="s">
        <v>24</v>
      </c>
      <c r="D989" s="223">
        <v>38.32</v>
      </c>
      <c r="E989" s="226">
        <v>1815.47</v>
      </c>
    </row>
    <row r="990" spans="1:5" ht="28.5">
      <c r="A990" s="228">
        <v>160848</v>
      </c>
      <c r="B990" s="228" t="s">
        <v>7846</v>
      </c>
      <c r="C990" s="222" t="s">
        <v>24</v>
      </c>
      <c r="D990" s="223">
        <v>48.71</v>
      </c>
      <c r="E990" s="226">
        <v>5161.3599999999997</v>
      </c>
    </row>
    <row r="991" spans="1:5" ht="28.5">
      <c r="A991" s="228">
        <v>160851</v>
      </c>
      <c r="B991" s="228" t="s">
        <v>7847</v>
      </c>
      <c r="C991" s="222" t="s">
        <v>42</v>
      </c>
      <c r="D991" s="223">
        <v>5.25</v>
      </c>
      <c r="E991" s="226">
        <v>2698.41</v>
      </c>
    </row>
    <row r="992" spans="1:5" ht="28.5">
      <c r="A992" s="228">
        <v>160864</v>
      </c>
      <c r="B992" s="228" t="s">
        <v>7848</v>
      </c>
      <c r="C992" s="222" t="s">
        <v>24</v>
      </c>
      <c r="D992" s="226">
        <v>1015.81</v>
      </c>
      <c r="E992" s="226">
        <v>5440.68</v>
      </c>
    </row>
    <row r="993" spans="1:5" ht="28.5">
      <c r="A993" s="228">
        <v>160865</v>
      </c>
      <c r="B993" s="228" t="s">
        <v>7849</v>
      </c>
      <c r="C993" s="222" t="s">
        <v>24</v>
      </c>
      <c r="D993" s="226">
        <v>3825.36</v>
      </c>
      <c r="E993" s="223">
        <v>38.43</v>
      </c>
    </row>
    <row r="994" spans="1:5" ht="57">
      <c r="A994" s="228">
        <v>160866</v>
      </c>
      <c r="B994" s="228" t="s">
        <v>7850</v>
      </c>
      <c r="C994" s="222" t="s">
        <v>24</v>
      </c>
      <c r="D994" s="226">
        <v>2472.0500000000002</v>
      </c>
      <c r="E994" s="223">
        <v>25.62</v>
      </c>
    </row>
    <row r="995" spans="1:5" ht="57">
      <c r="A995" s="228">
        <v>160867</v>
      </c>
      <c r="B995" s="228" t="s">
        <v>7851</v>
      </c>
      <c r="C995" s="222" t="s">
        <v>24</v>
      </c>
      <c r="D995" s="226">
        <v>4987.93</v>
      </c>
      <c r="E995" s="223">
        <v>26.84</v>
      </c>
    </row>
    <row r="996" spans="1:5" ht="42.75">
      <c r="A996" s="228">
        <v>160869</v>
      </c>
      <c r="B996" s="228" t="s">
        <v>7852</v>
      </c>
      <c r="C996" s="222" t="s">
        <v>24</v>
      </c>
      <c r="D996" s="223">
        <v>40.93</v>
      </c>
      <c r="E996" s="223">
        <v>21.02</v>
      </c>
    </row>
    <row r="997" spans="1:5" ht="42.75">
      <c r="A997" s="228">
        <v>160870</v>
      </c>
      <c r="B997" s="228" t="s">
        <v>7853</v>
      </c>
      <c r="C997" s="222" t="s">
        <v>24</v>
      </c>
      <c r="D997" s="223">
        <v>27.29</v>
      </c>
      <c r="E997" s="223">
        <v>31.04</v>
      </c>
    </row>
    <row r="998" spans="1:5" ht="28.5">
      <c r="A998" s="228">
        <v>160871</v>
      </c>
      <c r="B998" s="228" t="s">
        <v>7854</v>
      </c>
      <c r="C998" s="222" t="s">
        <v>24</v>
      </c>
      <c r="D998" s="223">
        <v>29.86</v>
      </c>
      <c r="E998" s="223"/>
    </row>
    <row r="999" spans="1:5" ht="28.5">
      <c r="A999" s="228">
        <v>160872</v>
      </c>
      <c r="B999" s="228" t="s">
        <v>7855</v>
      </c>
      <c r="C999" s="222" t="s">
        <v>24</v>
      </c>
      <c r="D999" s="223">
        <v>22.78</v>
      </c>
      <c r="E999" s="223">
        <v>21.77</v>
      </c>
    </row>
    <row r="1000" spans="1:5" ht="28.5">
      <c r="A1000" s="228">
        <v>160873</v>
      </c>
      <c r="B1000" s="228" t="s">
        <v>7856</v>
      </c>
      <c r="C1000" s="222" t="s">
        <v>24</v>
      </c>
      <c r="D1000" s="223">
        <v>35.81</v>
      </c>
      <c r="E1000" s="223">
        <v>29.71</v>
      </c>
    </row>
    <row r="1001" spans="1:5" ht="28.5">
      <c r="A1001" s="228">
        <v>160874</v>
      </c>
      <c r="B1001" s="228" t="s">
        <v>18718</v>
      </c>
      <c r="C1001" s="222" t="s">
        <v>24</v>
      </c>
      <c r="D1001" s="223">
        <v>713.48</v>
      </c>
      <c r="E1001" s="223">
        <v>36.75</v>
      </c>
    </row>
    <row r="1002" spans="1:5" ht="15">
      <c r="A1002" s="227">
        <v>1610</v>
      </c>
      <c r="B1002" s="227" t="s">
        <v>7857</v>
      </c>
      <c r="C1002" s="222"/>
      <c r="D1002" s="223"/>
      <c r="E1002" s="223">
        <v>48.73</v>
      </c>
    </row>
    <row r="1003" spans="1:5" ht="28.5">
      <c r="A1003" s="228">
        <v>161001</v>
      </c>
      <c r="B1003" s="228" t="s">
        <v>7858</v>
      </c>
      <c r="C1003" s="222" t="s">
        <v>42</v>
      </c>
      <c r="D1003" s="223">
        <v>24.01</v>
      </c>
      <c r="E1003" s="223">
        <v>56.82</v>
      </c>
    </row>
    <row r="1004" spans="1:5" ht="28.5">
      <c r="A1004" s="228">
        <v>161002</v>
      </c>
      <c r="B1004" s="228" t="s">
        <v>7859</v>
      </c>
      <c r="C1004" s="222" t="s">
        <v>42</v>
      </c>
      <c r="D1004" s="223">
        <v>33.4</v>
      </c>
      <c r="E1004" s="223">
        <v>70.819999999999993</v>
      </c>
    </row>
    <row r="1005" spans="1:5" ht="28.5">
      <c r="A1005" s="228">
        <v>161003</v>
      </c>
      <c r="B1005" s="228" t="s">
        <v>7860</v>
      </c>
      <c r="C1005" s="222" t="s">
        <v>42</v>
      </c>
      <c r="D1005" s="223">
        <v>42.86</v>
      </c>
      <c r="E1005" s="223">
        <v>81.98</v>
      </c>
    </row>
    <row r="1006" spans="1:5" ht="28.5">
      <c r="A1006" s="228">
        <v>161004</v>
      </c>
      <c r="B1006" s="228" t="s">
        <v>7861</v>
      </c>
      <c r="C1006" s="222" t="s">
        <v>42</v>
      </c>
      <c r="D1006" s="223">
        <v>51.94</v>
      </c>
      <c r="E1006" s="223">
        <v>100.65</v>
      </c>
    </row>
    <row r="1007" spans="1:5" ht="28.5">
      <c r="A1007" s="228">
        <v>161005</v>
      </c>
      <c r="B1007" s="228" t="s">
        <v>7862</v>
      </c>
      <c r="C1007" s="222" t="s">
        <v>42</v>
      </c>
      <c r="D1007" s="223">
        <v>62.29</v>
      </c>
      <c r="E1007" s="223">
        <v>124.21</v>
      </c>
    </row>
    <row r="1008" spans="1:5" ht="28.5">
      <c r="A1008" s="228">
        <v>161006</v>
      </c>
      <c r="B1008" s="228" t="s">
        <v>7863</v>
      </c>
      <c r="C1008" s="222" t="s">
        <v>42</v>
      </c>
      <c r="D1008" s="223">
        <v>90.33</v>
      </c>
      <c r="E1008" s="223">
        <v>16.62</v>
      </c>
    </row>
    <row r="1009" spans="1:5" ht="28.5">
      <c r="A1009" s="228">
        <v>161007</v>
      </c>
      <c r="B1009" s="228" t="s">
        <v>7864</v>
      </c>
      <c r="C1009" s="222" t="s">
        <v>42</v>
      </c>
      <c r="D1009" s="223">
        <v>93.62</v>
      </c>
      <c r="E1009" s="223">
        <v>27.61</v>
      </c>
    </row>
    <row r="1010" spans="1:5" ht="28.5">
      <c r="A1010" s="228">
        <v>161008</v>
      </c>
      <c r="B1010" s="228" t="s">
        <v>7865</v>
      </c>
      <c r="C1010" s="222" t="s">
        <v>42</v>
      </c>
      <c r="D1010" s="223">
        <v>114.95</v>
      </c>
      <c r="E1010" s="223">
        <v>47.21</v>
      </c>
    </row>
    <row r="1011" spans="1:5" ht="28.5">
      <c r="A1011" s="228">
        <v>161009</v>
      </c>
      <c r="B1011" s="228" t="s">
        <v>7866</v>
      </c>
      <c r="C1011" s="222" t="s">
        <v>42</v>
      </c>
      <c r="D1011" s="223">
        <v>146.69</v>
      </c>
      <c r="E1011" s="223">
        <v>72.41</v>
      </c>
    </row>
    <row r="1012" spans="1:5" ht="28.5">
      <c r="A1012" s="228">
        <v>161010</v>
      </c>
      <c r="B1012" s="228" t="s">
        <v>7867</v>
      </c>
      <c r="C1012" s="222" t="s">
        <v>24</v>
      </c>
      <c r="D1012" s="223">
        <v>18.2</v>
      </c>
      <c r="E1012" s="223">
        <v>91.67</v>
      </c>
    </row>
    <row r="1013" spans="1:5" ht="28.5">
      <c r="A1013" s="228">
        <v>161011</v>
      </c>
      <c r="B1013" s="228" t="s">
        <v>7868</v>
      </c>
      <c r="C1013" s="222" t="s">
        <v>24</v>
      </c>
      <c r="D1013" s="223">
        <v>30.26</v>
      </c>
      <c r="E1013" s="223">
        <v>92.76</v>
      </c>
    </row>
    <row r="1014" spans="1:5" ht="28.5">
      <c r="A1014" s="228">
        <v>161012</v>
      </c>
      <c r="B1014" s="228" t="s">
        <v>7869</v>
      </c>
      <c r="C1014" s="222" t="s">
        <v>24</v>
      </c>
      <c r="D1014" s="223">
        <v>51.85</v>
      </c>
      <c r="E1014" s="223">
        <v>106.95</v>
      </c>
    </row>
    <row r="1015" spans="1:5" ht="14.25">
      <c r="A1015" s="228">
        <v>161013</v>
      </c>
      <c r="B1015" s="228" t="s">
        <v>7870</v>
      </c>
      <c r="C1015" s="222" t="s">
        <v>157</v>
      </c>
      <c r="D1015" s="223">
        <v>61.92</v>
      </c>
      <c r="E1015" s="223">
        <v>275.7</v>
      </c>
    </row>
    <row r="1016" spans="1:5" ht="14.25">
      <c r="A1016" s="228">
        <v>161014</v>
      </c>
      <c r="B1016" s="228" t="s">
        <v>7871</v>
      </c>
      <c r="C1016" s="222" t="s">
        <v>157</v>
      </c>
      <c r="D1016" s="223">
        <v>73.98</v>
      </c>
      <c r="E1016" s="223">
        <v>230.28</v>
      </c>
    </row>
    <row r="1017" spans="1:5" ht="14.25">
      <c r="A1017" s="228">
        <v>161015</v>
      </c>
      <c r="B1017" s="228" t="s">
        <v>7872</v>
      </c>
      <c r="C1017" s="222" t="s">
        <v>157</v>
      </c>
      <c r="D1017" s="223">
        <v>72.599999999999994</v>
      </c>
      <c r="E1017" s="223">
        <v>191.55</v>
      </c>
    </row>
    <row r="1018" spans="1:5" ht="85.5">
      <c r="A1018" s="228">
        <v>161016</v>
      </c>
      <c r="B1018" s="228" t="s">
        <v>7873</v>
      </c>
      <c r="C1018" s="222" t="s">
        <v>42</v>
      </c>
      <c r="D1018" s="223">
        <v>106.23</v>
      </c>
      <c r="E1018" s="223"/>
    </row>
    <row r="1019" spans="1:5" ht="28.5">
      <c r="A1019" s="228">
        <v>161017</v>
      </c>
      <c r="B1019" s="228" t="s">
        <v>7874</v>
      </c>
      <c r="C1019" s="222" t="s">
        <v>26</v>
      </c>
      <c r="D1019" s="223">
        <v>258.44</v>
      </c>
      <c r="E1019" s="223"/>
    </row>
    <row r="1020" spans="1:5" ht="28.5">
      <c r="A1020" s="228">
        <v>161018</v>
      </c>
      <c r="B1020" s="228" t="s">
        <v>7875</v>
      </c>
      <c r="C1020" s="222" t="s">
        <v>26</v>
      </c>
      <c r="D1020" s="223">
        <v>216.77</v>
      </c>
      <c r="E1020" s="223">
        <v>547.89</v>
      </c>
    </row>
    <row r="1021" spans="1:5" ht="28.5">
      <c r="A1021" s="228">
        <v>161019</v>
      </c>
      <c r="B1021" s="228" t="s">
        <v>7876</v>
      </c>
      <c r="C1021" s="222" t="s">
        <v>26</v>
      </c>
      <c r="D1021" s="223">
        <v>176.06</v>
      </c>
      <c r="E1021" s="223">
        <v>628.24</v>
      </c>
    </row>
    <row r="1022" spans="1:5" ht="15">
      <c r="A1022" s="227">
        <v>17</v>
      </c>
      <c r="B1022" s="227" t="s">
        <v>1971</v>
      </c>
      <c r="C1022" s="222"/>
      <c r="D1022" s="223"/>
      <c r="E1022" s="223">
        <v>63.65</v>
      </c>
    </row>
    <row r="1023" spans="1:5" ht="15">
      <c r="A1023" s="227">
        <v>1701</v>
      </c>
      <c r="B1023" s="227" t="s">
        <v>1972</v>
      </c>
      <c r="C1023" s="222"/>
      <c r="D1023" s="223"/>
      <c r="E1023" s="226">
        <v>1000.88</v>
      </c>
    </row>
    <row r="1024" spans="1:5" ht="57">
      <c r="A1024" s="228">
        <v>170101</v>
      </c>
      <c r="B1024" s="228" t="s">
        <v>673</v>
      </c>
      <c r="C1024" s="222" t="s">
        <v>24</v>
      </c>
      <c r="D1024" s="223">
        <v>616.16999999999996</v>
      </c>
      <c r="E1024" s="223">
        <v>350.99</v>
      </c>
    </row>
    <row r="1025" spans="1:5" ht="42.75">
      <c r="A1025" s="228">
        <v>170107</v>
      </c>
      <c r="B1025" s="228" t="s">
        <v>674</v>
      </c>
      <c r="C1025" s="222" t="s">
        <v>24</v>
      </c>
      <c r="D1025" s="223">
        <v>604.23</v>
      </c>
      <c r="E1025" s="223">
        <v>523.04999999999995</v>
      </c>
    </row>
    <row r="1026" spans="1:5" ht="42.75">
      <c r="A1026" s="228">
        <v>170110</v>
      </c>
      <c r="B1026" s="228" t="s">
        <v>675</v>
      </c>
      <c r="C1026" s="222" t="s">
        <v>24</v>
      </c>
      <c r="D1026" s="223">
        <v>77.650000000000006</v>
      </c>
      <c r="E1026" s="223">
        <v>244.33</v>
      </c>
    </row>
    <row r="1027" spans="1:5" ht="42.75">
      <c r="A1027" s="228">
        <v>170114</v>
      </c>
      <c r="B1027" s="228" t="s">
        <v>676</v>
      </c>
      <c r="C1027" s="222" t="s">
        <v>24</v>
      </c>
      <c r="D1027" s="226">
        <v>1087.45</v>
      </c>
      <c r="E1027" s="223">
        <v>73.62</v>
      </c>
    </row>
    <row r="1028" spans="1:5" ht="57">
      <c r="A1028" s="228">
        <v>170115</v>
      </c>
      <c r="B1028" s="228" t="s">
        <v>677</v>
      </c>
      <c r="C1028" s="222" t="s">
        <v>24</v>
      </c>
      <c r="D1028" s="223">
        <v>337.43</v>
      </c>
      <c r="E1028" s="223">
        <v>345.92</v>
      </c>
    </row>
    <row r="1029" spans="1:5" ht="57">
      <c r="A1029" s="228">
        <v>170116</v>
      </c>
      <c r="B1029" s="228" t="s">
        <v>678</v>
      </c>
      <c r="C1029" s="222" t="s">
        <v>24</v>
      </c>
      <c r="D1029" s="223">
        <v>573.4</v>
      </c>
      <c r="E1029" s="223">
        <v>277.39</v>
      </c>
    </row>
    <row r="1030" spans="1:5" ht="57">
      <c r="A1030" s="228">
        <v>170117</v>
      </c>
      <c r="B1030" s="228" t="s">
        <v>679</v>
      </c>
      <c r="C1030" s="222" t="s">
        <v>24</v>
      </c>
      <c r="D1030" s="223">
        <v>254.81</v>
      </c>
      <c r="E1030" s="223">
        <v>317.38</v>
      </c>
    </row>
    <row r="1031" spans="1:5" ht="42.75">
      <c r="A1031" s="228">
        <v>170119</v>
      </c>
      <c r="B1031" s="228" t="s">
        <v>680</v>
      </c>
      <c r="C1031" s="222" t="s">
        <v>24</v>
      </c>
      <c r="D1031" s="223">
        <v>67.599999999999994</v>
      </c>
      <c r="E1031" s="223">
        <v>144.51</v>
      </c>
    </row>
    <row r="1032" spans="1:5" ht="57">
      <c r="A1032" s="228">
        <v>170120</v>
      </c>
      <c r="B1032" s="228" t="s">
        <v>681</v>
      </c>
      <c r="C1032" s="222" t="s">
        <v>24</v>
      </c>
      <c r="D1032" s="223">
        <v>381.53</v>
      </c>
      <c r="E1032" s="223">
        <v>490.11</v>
      </c>
    </row>
    <row r="1033" spans="1:5" ht="71.25">
      <c r="A1033" s="228">
        <v>170121</v>
      </c>
      <c r="B1033" s="228" t="s">
        <v>682</v>
      </c>
      <c r="C1033" s="222" t="s">
        <v>24</v>
      </c>
      <c r="D1033" s="223">
        <v>325.38</v>
      </c>
      <c r="E1033" s="226">
        <v>3164.71</v>
      </c>
    </row>
    <row r="1034" spans="1:5" ht="42.75">
      <c r="A1034" s="228">
        <v>170122</v>
      </c>
      <c r="B1034" s="228" t="s">
        <v>683</v>
      </c>
      <c r="C1034" s="222" t="s">
        <v>24</v>
      </c>
      <c r="D1034" s="223">
        <v>355.29</v>
      </c>
      <c r="E1034" s="226">
        <v>1312.55</v>
      </c>
    </row>
    <row r="1035" spans="1:5" ht="42.75">
      <c r="A1035" s="228">
        <v>170123</v>
      </c>
      <c r="B1035" s="228" t="s">
        <v>684</v>
      </c>
      <c r="C1035" s="222" t="s">
        <v>24</v>
      </c>
      <c r="D1035" s="223">
        <v>155.79</v>
      </c>
      <c r="E1035" s="223">
        <v>663.36</v>
      </c>
    </row>
    <row r="1036" spans="1:5" ht="42.75">
      <c r="A1036" s="228">
        <v>170124</v>
      </c>
      <c r="B1036" s="228" t="s">
        <v>685</v>
      </c>
      <c r="C1036" s="222" t="s">
        <v>24</v>
      </c>
      <c r="D1036" s="223">
        <v>587.14</v>
      </c>
      <c r="E1036" s="223">
        <v>710.33</v>
      </c>
    </row>
    <row r="1037" spans="1:5" ht="85.5">
      <c r="A1037" s="228">
        <v>170126</v>
      </c>
      <c r="B1037" s="228" t="s">
        <v>686</v>
      </c>
      <c r="C1037" s="222" t="s">
        <v>24</v>
      </c>
      <c r="D1037" s="226">
        <v>3333.66</v>
      </c>
      <c r="E1037" s="226">
        <v>1312.58</v>
      </c>
    </row>
    <row r="1038" spans="1:5" ht="85.5">
      <c r="A1038" s="228">
        <v>170128</v>
      </c>
      <c r="B1038" s="228" t="s">
        <v>687</v>
      </c>
      <c r="C1038" s="222" t="s">
        <v>24</v>
      </c>
      <c r="D1038" s="226">
        <v>1413.8</v>
      </c>
      <c r="E1038" s="226">
        <v>1910.82</v>
      </c>
    </row>
    <row r="1039" spans="1:5" ht="28.5">
      <c r="A1039" s="228">
        <v>170129</v>
      </c>
      <c r="B1039" s="228" t="s">
        <v>688</v>
      </c>
      <c r="C1039" s="222" t="s">
        <v>24</v>
      </c>
      <c r="D1039" s="223">
        <v>640.48</v>
      </c>
      <c r="E1039" s="223">
        <v>359.08</v>
      </c>
    </row>
    <row r="1040" spans="1:5" ht="42.75">
      <c r="A1040" s="228">
        <v>170130</v>
      </c>
      <c r="B1040" s="228" t="s">
        <v>689</v>
      </c>
      <c r="C1040" s="222" t="s">
        <v>24</v>
      </c>
      <c r="D1040" s="223">
        <v>781.86</v>
      </c>
      <c r="E1040" s="223">
        <v>619.23</v>
      </c>
    </row>
    <row r="1041" spans="1:5" ht="57">
      <c r="A1041" s="228">
        <v>170131</v>
      </c>
      <c r="B1041" s="228" t="s">
        <v>690</v>
      </c>
      <c r="C1041" s="222" t="s">
        <v>24</v>
      </c>
      <c r="D1041" s="226">
        <v>1413.84</v>
      </c>
      <c r="E1041" s="226">
        <v>3217.81</v>
      </c>
    </row>
    <row r="1042" spans="1:5" ht="57">
      <c r="A1042" s="228">
        <v>170132</v>
      </c>
      <c r="B1042" s="228" t="s">
        <v>691</v>
      </c>
      <c r="C1042" s="222" t="s">
        <v>24</v>
      </c>
      <c r="D1042" s="226">
        <v>2039.97</v>
      </c>
      <c r="E1042" s="226">
        <v>1055.93</v>
      </c>
    </row>
    <row r="1043" spans="1:5" ht="42.75">
      <c r="A1043" s="228">
        <v>170133</v>
      </c>
      <c r="B1043" s="228" t="s">
        <v>692</v>
      </c>
      <c r="C1043" s="222" t="s">
        <v>24</v>
      </c>
      <c r="D1043" s="223">
        <v>352.83</v>
      </c>
      <c r="E1043" s="223"/>
    </row>
    <row r="1044" spans="1:5" ht="57">
      <c r="A1044" s="228">
        <v>170134</v>
      </c>
      <c r="B1044" s="228" t="s">
        <v>693</v>
      </c>
      <c r="C1044" s="222" t="s">
        <v>24</v>
      </c>
      <c r="D1044" s="223">
        <v>672.29</v>
      </c>
      <c r="E1044" s="223">
        <v>523.35</v>
      </c>
    </row>
    <row r="1045" spans="1:5" ht="71.25">
      <c r="A1045" s="228">
        <v>170135</v>
      </c>
      <c r="B1045" s="228" t="s">
        <v>694</v>
      </c>
      <c r="C1045" s="222" t="s">
        <v>24</v>
      </c>
      <c r="D1045" s="226">
        <v>3334.17</v>
      </c>
      <c r="E1045" s="223">
        <v>369.2</v>
      </c>
    </row>
    <row r="1046" spans="1:5" ht="57">
      <c r="A1046" s="228">
        <v>170136</v>
      </c>
      <c r="B1046" s="228" t="s">
        <v>695</v>
      </c>
      <c r="C1046" s="222" t="s">
        <v>24</v>
      </c>
      <c r="D1046" s="226">
        <v>1091.51</v>
      </c>
      <c r="E1046" s="223">
        <v>23.71</v>
      </c>
    </row>
    <row r="1047" spans="1:5" ht="15">
      <c r="A1047" s="227">
        <v>1702</v>
      </c>
      <c r="B1047" s="227" t="s">
        <v>1973</v>
      </c>
      <c r="C1047" s="222"/>
      <c r="D1047" s="223"/>
      <c r="E1047" s="226">
        <v>1821.76</v>
      </c>
    </row>
    <row r="1048" spans="1:5" ht="14.25">
      <c r="A1048" s="228">
        <v>170205</v>
      </c>
      <c r="B1048" s="228" t="s">
        <v>696</v>
      </c>
      <c r="C1048" s="222" t="s">
        <v>26</v>
      </c>
      <c r="D1048" s="223">
        <v>519.97</v>
      </c>
      <c r="E1048" s="223"/>
    </row>
    <row r="1049" spans="1:5" ht="14.25">
      <c r="A1049" s="228">
        <v>170220</v>
      </c>
      <c r="B1049" s="228" t="s">
        <v>697</v>
      </c>
      <c r="C1049" s="222" t="s">
        <v>26</v>
      </c>
      <c r="D1049" s="223">
        <v>383.05</v>
      </c>
      <c r="E1049" s="223">
        <v>196.09</v>
      </c>
    </row>
    <row r="1050" spans="1:5" ht="28.5">
      <c r="A1050" s="228">
        <v>170221</v>
      </c>
      <c r="B1050" s="228" t="s">
        <v>698</v>
      </c>
      <c r="C1050" s="222" t="s">
        <v>26</v>
      </c>
      <c r="D1050" s="223">
        <v>22.82</v>
      </c>
      <c r="E1050" s="223">
        <v>138.80000000000001</v>
      </c>
    </row>
    <row r="1051" spans="1:5" ht="71.25">
      <c r="A1051" s="228">
        <v>170222</v>
      </c>
      <c r="B1051" s="228" t="s">
        <v>699</v>
      </c>
      <c r="C1051" s="222" t="s">
        <v>24</v>
      </c>
      <c r="D1051" s="226">
        <v>1879.89</v>
      </c>
      <c r="E1051" s="223">
        <v>108.2</v>
      </c>
    </row>
    <row r="1052" spans="1:5" ht="15">
      <c r="A1052" s="227">
        <v>1703</v>
      </c>
      <c r="B1052" s="227" t="s">
        <v>1974</v>
      </c>
      <c r="C1052" s="222"/>
      <c r="D1052" s="223"/>
      <c r="E1052" s="223">
        <v>187.86</v>
      </c>
    </row>
    <row r="1053" spans="1:5" ht="42.75">
      <c r="A1053" s="228">
        <v>170304</v>
      </c>
      <c r="B1053" s="228" t="s">
        <v>700</v>
      </c>
      <c r="C1053" s="222" t="s">
        <v>24</v>
      </c>
      <c r="D1053" s="223">
        <v>176.69</v>
      </c>
      <c r="E1053" s="223">
        <v>53.69</v>
      </c>
    </row>
    <row r="1054" spans="1:5" ht="28.5">
      <c r="A1054" s="228">
        <v>170306</v>
      </c>
      <c r="B1054" s="228" t="s">
        <v>701</v>
      </c>
      <c r="C1054" s="222" t="s">
        <v>24</v>
      </c>
      <c r="D1054" s="223">
        <v>217.98</v>
      </c>
      <c r="E1054" s="223">
        <v>138.80000000000001</v>
      </c>
    </row>
    <row r="1055" spans="1:5" ht="28.5">
      <c r="A1055" s="228">
        <v>170309</v>
      </c>
      <c r="B1055" s="228" t="s">
        <v>702</v>
      </c>
      <c r="C1055" s="222" t="s">
        <v>24</v>
      </c>
      <c r="D1055" s="223">
        <v>115.98</v>
      </c>
      <c r="E1055" s="223">
        <v>231.77</v>
      </c>
    </row>
    <row r="1056" spans="1:5" ht="42.75">
      <c r="A1056" s="228">
        <v>170310</v>
      </c>
      <c r="B1056" s="228" t="s">
        <v>703</v>
      </c>
      <c r="C1056" s="222" t="s">
        <v>24</v>
      </c>
      <c r="D1056" s="223">
        <v>161.99</v>
      </c>
      <c r="E1056" s="223">
        <v>139.26</v>
      </c>
    </row>
    <row r="1057" spans="1:5" ht="28.5">
      <c r="A1057" s="228">
        <v>170311</v>
      </c>
      <c r="B1057" s="228" t="s">
        <v>704</v>
      </c>
      <c r="C1057" s="222" t="s">
        <v>24</v>
      </c>
      <c r="D1057" s="223">
        <v>55.5</v>
      </c>
      <c r="E1057" s="223">
        <v>139.66</v>
      </c>
    </row>
    <row r="1058" spans="1:5" ht="42.75">
      <c r="A1058" s="228">
        <v>170313</v>
      </c>
      <c r="B1058" s="228" t="s">
        <v>705</v>
      </c>
      <c r="C1058" s="222" t="s">
        <v>24</v>
      </c>
      <c r="D1058" s="223">
        <v>217.98</v>
      </c>
      <c r="E1058" s="223">
        <v>61.37</v>
      </c>
    </row>
    <row r="1059" spans="1:5" ht="28.5">
      <c r="A1059" s="228">
        <v>170315</v>
      </c>
      <c r="B1059" s="228" t="s">
        <v>706</v>
      </c>
      <c r="C1059" s="222" t="s">
        <v>24</v>
      </c>
      <c r="D1059" s="223">
        <v>228.44</v>
      </c>
      <c r="E1059" s="223">
        <v>56.82</v>
      </c>
    </row>
    <row r="1060" spans="1:5" ht="42.75">
      <c r="A1060" s="228">
        <v>170316</v>
      </c>
      <c r="B1060" s="228" t="s">
        <v>707</v>
      </c>
      <c r="C1060" s="222" t="s">
        <v>24</v>
      </c>
      <c r="D1060" s="223">
        <v>114.05</v>
      </c>
      <c r="E1060" s="223">
        <v>64.38</v>
      </c>
    </row>
    <row r="1061" spans="1:5" ht="42.75">
      <c r="A1061" s="228">
        <v>170317</v>
      </c>
      <c r="B1061" s="228" t="s">
        <v>708</v>
      </c>
      <c r="C1061" s="222" t="s">
        <v>24</v>
      </c>
      <c r="D1061" s="223">
        <v>127.13</v>
      </c>
      <c r="E1061" s="223">
        <v>78.23</v>
      </c>
    </row>
    <row r="1062" spans="1:5" ht="28.5">
      <c r="A1062" s="228">
        <v>170318</v>
      </c>
      <c r="B1062" s="228" t="s">
        <v>12970</v>
      </c>
      <c r="C1062" s="222" t="s">
        <v>24</v>
      </c>
      <c r="D1062" s="223">
        <v>63.58</v>
      </c>
      <c r="E1062" s="223">
        <v>112.23</v>
      </c>
    </row>
    <row r="1063" spans="1:5" ht="14.25">
      <c r="A1063" s="228">
        <v>170319</v>
      </c>
      <c r="B1063" s="228" t="s">
        <v>709</v>
      </c>
      <c r="C1063" s="222" t="s">
        <v>24</v>
      </c>
      <c r="D1063" s="223">
        <v>55.11</v>
      </c>
      <c r="E1063" s="223">
        <v>116.51</v>
      </c>
    </row>
    <row r="1064" spans="1:5" ht="14.25">
      <c r="A1064" s="228">
        <v>170320</v>
      </c>
      <c r="B1064" s="228" t="s">
        <v>710</v>
      </c>
      <c r="C1064" s="222" t="s">
        <v>24</v>
      </c>
      <c r="D1064" s="223">
        <v>64.81</v>
      </c>
      <c r="E1064" s="223">
        <v>230.47</v>
      </c>
    </row>
    <row r="1065" spans="1:5" ht="14.25">
      <c r="A1065" s="228">
        <v>170321</v>
      </c>
      <c r="B1065" s="228" t="s">
        <v>711</v>
      </c>
      <c r="C1065" s="222" t="s">
        <v>24</v>
      </c>
      <c r="D1065" s="223">
        <v>84.42</v>
      </c>
      <c r="E1065" s="223">
        <v>415.59</v>
      </c>
    </row>
    <row r="1066" spans="1:5" ht="14.25">
      <c r="A1066" s="228">
        <v>170322</v>
      </c>
      <c r="B1066" s="228" t="s">
        <v>712</v>
      </c>
      <c r="C1066" s="222" t="s">
        <v>24</v>
      </c>
      <c r="D1066" s="223">
        <v>123.83</v>
      </c>
      <c r="E1066" s="223">
        <v>576.48</v>
      </c>
    </row>
    <row r="1067" spans="1:5" ht="14.25">
      <c r="A1067" s="228">
        <v>170323</v>
      </c>
      <c r="B1067" s="228" t="s">
        <v>713</v>
      </c>
      <c r="C1067" s="222" t="s">
        <v>24</v>
      </c>
      <c r="D1067" s="223">
        <v>149.38</v>
      </c>
      <c r="E1067" s="223">
        <v>118.78</v>
      </c>
    </row>
    <row r="1068" spans="1:5" ht="14.25">
      <c r="A1068" s="228">
        <v>170324</v>
      </c>
      <c r="B1068" s="228" t="s">
        <v>714</v>
      </c>
      <c r="C1068" s="222" t="s">
        <v>24</v>
      </c>
      <c r="D1068" s="223">
        <v>220.93</v>
      </c>
      <c r="E1068" s="223">
        <v>124.87</v>
      </c>
    </row>
    <row r="1069" spans="1:5" ht="14.25">
      <c r="A1069" s="228">
        <v>170325</v>
      </c>
      <c r="B1069" s="228" t="s">
        <v>715</v>
      </c>
      <c r="C1069" s="222" t="s">
        <v>24</v>
      </c>
      <c r="D1069" s="223">
        <v>417.74</v>
      </c>
      <c r="E1069" s="223">
        <v>194.34</v>
      </c>
    </row>
    <row r="1070" spans="1:5" ht="14.25">
      <c r="A1070" s="228">
        <v>170326</v>
      </c>
      <c r="B1070" s="228" t="s">
        <v>716</v>
      </c>
      <c r="C1070" s="222" t="s">
        <v>24</v>
      </c>
      <c r="D1070" s="223">
        <v>595.72</v>
      </c>
      <c r="E1070" s="223">
        <v>259.69</v>
      </c>
    </row>
    <row r="1071" spans="1:5" ht="42.75">
      <c r="A1071" s="228">
        <v>170327</v>
      </c>
      <c r="B1071" s="228" t="s">
        <v>717</v>
      </c>
      <c r="C1071" s="222" t="s">
        <v>24</v>
      </c>
      <c r="D1071" s="223">
        <v>113.29</v>
      </c>
      <c r="E1071" s="223">
        <v>269.14</v>
      </c>
    </row>
    <row r="1072" spans="1:5" ht="42.75">
      <c r="A1072" s="228">
        <v>170328</v>
      </c>
      <c r="B1072" s="228" t="s">
        <v>718</v>
      </c>
      <c r="C1072" s="222" t="s">
        <v>24</v>
      </c>
      <c r="D1072" s="223">
        <v>121.03</v>
      </c>
      <c r="E1072" s="223">
        <v>92.07</v>
      </c>
    </row>
    <row r="1073" spans="1:5" ht="42.75">
      <c r="A1073" s="228">
        <v>170329</v>
      </c>
      <c r="B1073" s="228" t="s">
        <v>719</v>
      </c>
      <c r="C1073" s="222" t="s">
        <v>24</v>
      </c>
      <c r="D1073" s="223">
        <v>163.21</v>
      </c>
      <c r="E1073" s="223">
        <v>107.53</v>
      </c>
    </row>
    <row r="1074" spans="1:5" ht="42.75">
      <c r="A1074" s="228">
        <v>170330</v>
      </c>
      <c r="B1074" s="228" t="s">
        <v>720</v>
      </c>
      <c r="C1074" s="222" t="s">
        <v>24</v>
      </c>
      <c r="D1074" s="223">
        <v>220.15</v>
      </c>
      <c r="E1074" s="223">
        <v>128.72</v>
      </c>
    </row>
    <row r="1075" spans="1:5" ht="42.75">
      <c r="A1075" s="228">
        <v>170331</v>
      </c>
      <c r="B1075" s="228" t="s">
        <v>721</v>
      </c>
      <c r="C1075" s="222" t="s">
        <v>24</v>
      </c>
      <c r="D1075" s="223">
        <v>241.79</v>
      </c>
      <c r="E1075" s="223">
        <v>203.47</v>
      </c>
    </row>
    <row r="1076" spans="1:5" ht="28.5">
      <c r="A1076" s="228">
        <v>170332</v>
      </c>
      <c r="B1076" s="228" t="s">
        <v>722</v>
      </c>
      <c r="C1076" s="222" t="s">
        <v>24</v>
      </c>
      <c r="D1076" s="223">
        <v>98.05</v>
      </c>
      <c r="E1076" s="223">
        <v>238.75</v>
      </c>
    </row>
    <row r="1077" spans="1:5" ht="28.5">
      <c r="A1077" s="228">
        <v>170333</v>
      </c>
      <c r="B1077" s="228" t="s">
        <v>723</v>
      </c>
      <c r="C1077" s="222" t="s">
        <v>24</v>
      </c>
      <c r="D1077" s="223">
        <v>115.58</v>
      </c>
      <c r="E1077" s="223">
        <v>379.22</v>
      </c>
    </row>
    <row r="1078" spans="1:5" ht="28.5">
      <c r="A1078" s="228">
        <v>170334</v>
      </c>
      <c r="B1078" s="228" t="s">
        <v>724</v>
      </c>
      <c r="C1078" s="222" t="s">
        <v>24</v>
      </c>
      <c r="D1078" s="223">
        <v>130.82</v>
      </c>
      <c r="E1078" s="223">
        <v>521.32000000000005</v>
      </c>
    </row>
    <row r="1079" spans="1:5" ht="28.5">
      <c r="A1079" s="228">
        <v>170335</v>
      </c>
      <c r="B1079" s="228" t="s">
        <v>725</v>
      </c>
      <c r="C1079" s="222" t="s">
        <v>24</v>
      </c>
      <c r="D1079" s="223">
        <v>218.44</v>
      </c>
      <c r="E1079" s="223">
        <v>712.76</v>
      </c>
    </row>
    <row r="1080" spans="1:5" ht="28.5">
      <c r="A1080" s="228">
        <v>170336</v>
      </c>
      <c r="B1080" s="228" t="s">
        <v>726</v>
      </c>
      <c r="C1080" s="222" t="s">
        <v>24</v>
      </c>
      <c r="D1080" s="223">
        <v>250.63</v>
      </c>
      <c r="E1080" s="223">
        <v>389.4</v>
      </c>
    </row>
    <row r="1081" spans="1:5" ht="28.5">
      <c r="A1081" s="228">
        <v>170337</v>
      </c>
      <c r="B1081" s="228" t="s">
        <v>727</v>
      </c>
      <c r="C1081" s="222" t="s">
        <v>24</v>
      </c>
      <c r="D1081" s="223">
        <v>343.07</v>
      </c>
      <c r="E1081" s="223">
        <v>389.4</v>
      </c>
    </row>
    <row r="1082" spans="1:5" ht="28.5">
      <c r="A1082" s="228">
        <v>170338</v>
      </c>
      <c r="B1082" s="228" t="s">
        <v>728</v>
      </c>
      <c r="C1082" s="222" t="s">
        <v>24</v>
      </c>
      <c r="D1082" s="223">
        <v>583.64</v>
      </c>
      <c r="E1082" s="223">
        <v>14.68</v>
      </c>
    </row>
    <row r="1083" spans="1:5" ht="28.5">
      <c r="A1083" s="228">
        <v>170339</v>
      </c>
      <c r="B1083" s="228" t="s">
        <v>729</v>
      </c>
      <c r="C1083" s="222" t="s">
        <v>24</v>
      </c>
      <c r="D1083" s="223">
        <v>780.86</v>
      </c>
      <c r="E1083" s="223">
        <v>18.010000000000002</v>
      </c>
    </row>
    <row r="1084" spans="1:5" ht="42.75">
      <c r="A1084" s="228">
        <v>170345</v>
      </c>
      <c r="B1084" s="228" t="s">
        <v>730</v>
      </c>
      <c r="C1084" s="222" t="s">
        <v>24</v>
      </c>
      <c r="D1084" s="223">
        <v>394.86</v>
      </c>
      <c r="E1084" s="223">
        <v>63.11</v>
      </c>
    </row>
    <row r="1085" spans="1:5" ht="42.75">
      <c r="A1085" s="228">
        <v>170346</v>
      </c>
      <c r="B1085" s="228" t="s">
        <v>731</v>
      </c>
      <c r="C1085" s="222" t="s">
        <v>24</v>
      </c>
      <c r="D1085" s="223">
        <v>394.86</v>
      </c>
      <c r="E1085" s="223">
        <v>22.39</v>
      </c>
    </row>
    <row r="1086" spans="1:5" ht="28.5">
      <c r="A1086" s="228">
        <v>170347</v>
      </c>
      <c r="B1086" s="228" t="s">
        <v>732</v>
      </c>
      <c r="C1086" s="222" t="s">
        <v>24</v>
      </c>
      <c r="D1086" s="223">
        <v>16.45</v>
      </c>
      <c r="E1086" s="223">
        <v>322.81</v>
      </c>
    </row>
    <row r="1087" spans="1:5" ht="28.5">
      <c r="A1087" s="228">
        <v>170348</v>
      </c>
      <c r="B1087" s="228" t="s">
        <v>733</v>
      </c>
      <c r="C1087" s="222" t="s">
        <v>24</v>
      </c>
      <c r="D1087" s="223">
        <v>18.190000000000001</v>
      </c>
      <c r="E1087" s="223">
        <v>520.82000000000005</v>
      </c>
    </row>
    <row r="1088" spans="1:5" ht="28.5">
      <c r="A1088" s="228">
        <v>170349</v>
      </c>
      <c r="B1088" s="228" t="s">
        <v>734</v>
      </c>
      <c r="C1088" s="222" t="s">
        <v>24</v>
      </c>
      <c r="D1088" s="223">
        <v>66.69</v>
      </c>
      <c r="E1088" s="223">
        <v>543.36</v>
      </c>
    </row>
    <row r="1089" spans="1:5" ht="28.5">
      <c r="A1089" s="228">
        <v>170350</v>
      </c>
      <c r="B1089" s="228" t="s">
        <v>735</v>
      </c>
      <c r="C1089" s="222" t="s">
        <v>24</v>
      </c>
      <c r="D1089" s="223">
        <v>22.47</v>
      </c>
      <c r="E1089" s="226">
        <v>1423.03</v>
      </c>
    </row>
    <row r="1090" spans="1:5" ht="42.75">
      <c r="A1090" s="228">
        <v>170351</v>
      </c>
      <c r="B1090" s="228" t="s">
        <v>736</v>
      </c>
      <c r="C1090" s="222" t="s">
        <v>24</v>
      </c>
      <c r="D1090" s="223">
        <v>420.77</v>
      </c>
      <c r="E1090" s="226">
        <v>1017.84</v>
      </c>
    </row>
    <row r="1091" spans="1:5" ht="42.75">
      <c r="A1091" s="228">
        <v>170352</v>
      </c>
      <c r="B1091" s="228" t="s">
        <v>737</v>
      </c>
      <c r="C1091" s="222" t="s">
        <v>24</v>
      </c>
      <c r="D1091" s="223">
        <v>555.80999999999995</v>
      </c>
      <c r="E1091" s="223"/>
    </row>
    <row r="1092" spans="1:5" ht="28.5">
      <c r="A1092" s="228">
        <v>170353</v>
      </c>
      <c r="B1092" s="228" t="s">
        <v>738</v>
      </c>
      <c r="C1092" s="222" t="s">
        <v>24</v>
      </c>
      <c r="D1092" s="223">
        <v>540.22</v>
      </c>
      <c r="E1092" s="223">
        <v>173.43</v>
      </c>
    </row>
    <row r="1093" spans="1:5" ht="28.5">
      <c r="A1093" s="228">
        <v>170354</v>
      </c>
      <c r="B1093" s="228" t="s">
        <v>739</v>
      </c>
      <c r="C1093" s="222" t="s">
        <v>24</v>
      </c>
      <c r="D1093" s="226">
        <v>1316.42</v>
      </c>
      <c r="E1093" s="223">
        <v>674.3</v>
      </c>
    </row>
    <row r="1094" spans="1:5" ht="28.5">
      <c r="A1094" s="228">
        <v>170357</v>
      </c>
      <c r="B1094" s="228" t="s">
        <v>740</v>
      </c>
      <c r="C1094" s="222" t="s">
        <v>24</v>
      </c>
      <c r="D1094" s="226">
        <v>1156.6600000000001</v>
      </c>
      <c r="E1094" s="226">
        <v>1389.67</v>
      </c>
    </row>
    <row r="1095" spans="1:5" ht="15">
      <c r="A1095" s="227">
        <v>1705</v>
      </c>
      <c r="B1095" s="227" t="s">
        <v>1975</v>
      </c>
      <c r="C1095" s="222"/>
      <c r="D1095" s="223"/>
      <c r="E1095" s="226">
        <v>1389.67</v>
      </c>
    </row>
    <row r="1096" spans="1:5" ht="28.5">
      <c r="A1096" s="228">
        <v>170502</v>
      </c>
      <c r="B1096" s="228" t="s">
        <v>741</v>
      </c>
      <c r="C1096" s="222" t="s">
        <v>24</v>
      </c>
      <c r="D1096" s="223">
        <v>181.66</v>
      </c>
      <c r="E1096" s="226">
        <v>2381.86</v>
      </c>
    </row>
    <row r="1097" spans="1:5" ht="42.75">
      <c r="A1097" s="228">
        <v>170506</v>
      </c>
      <c r="B1097" s="228" t="s">
        <v>742</v>
      </c>
      <c r="C1097" s="222" t="s">
        <v>24</v>
      </c>
      <c r="D1097" s="223">
        <v>705.81</v>
      </c>
      <c r="E1097" s="226">
        <v>4586.3900000000003</v>
      </c>
    </row>
    <row r="1098" spans="1:5" ht="71.25">
      <c r="A1098" s="228">
        <v>170507</v>
      </c>
      <c r="B1098" s="228" t="s">
        <v>743</v>
      </c>
      <c r="C1098" s="222" t="s">
        <v>42</v>
      </c>
      <c r="D1098" s="226">
        <v>1508.96</v>
      </c>
      <c r="E1098" s="226">
        <v>2053.7199999999998</v>
      </c>
    </row>
    <row r="1099" spans="1:5" ht="71.25">
      <c r="A1099" s="228">
        <v>170508</v>
      </c>
      <c r="B1099" s="228" t="s">
        <v>744</v>
      </c>
      <c r="C1099" s="222" t="s">
        <v>42</v>
      </c>
      <c r="D1099" s="226">
        <v>1508.96</v>
      </c>
      <c r="E1099" s="223">
        <v>558.87</v>
      </c>
    </row>
    <row r="1100" spans="1:5" ht="42.75">
      <c r="A1100" s="228">
        <v>170509</v>
      </c>
      <c r="B1100" s="228" t="s">
        <v>745</v>
      </c>
      <c r="C1100" s="222" t="s">
        <v>24</v>
      </c>
      <c r="D1100" s="226">
        <v>1835.78</v>
      </c>
      <c r="E1100" s="226">
        <v>2135.25</v>
      </c>
    </row>
    <row r="1101" spans="1:5" ht="57">
      <c r="A1101" s="228">
        <v>170510</v>
      </c>
      <c r="B1101" s="228" t="s">
        <v>746</v>
      </c>
      <c r="C1101" s="222" t="s">
        <v>24</v>
      </c>
      <c r="D1101" s="226">
        <v>5430</v>
      </c>
      <c r="E1101" s="226">
        <v>2494.33</v>
      </c>
    </row>
    <row r="1102" spans="1:5" ht="57">
      <c r="A1102" s="228">
        <v>170511</v>
      </c>
      <c r="B1102" s="228" t="s">
        <v>747</v>
      </c>
      <c r="C1102" s="222" t="s">
        <v>24</v>
      </c>
      <c r="D1102" s="226">
        <v>2412.37</v>
      </c>
      <c r="E1102" s="226">
        <v>3562.86</v>
      </c>
    </row>
    <row r="1103" spans="1:5" ht="57">
      <c r="A1103" s="228">
        <v>170512</v>
      </c>
      <c r="B1103" s="228" t="s">
        <v>748</v>
      </c>
      <c r="C1103" s="222" t="s">
        <v>24</v>
      </c>
      <c r="D1103" s="223">
        <v>660.66</v>
      </c>
      <c r="E1103" s="223">
        <v>318.89</v>
      </c>
    </row>
    <row r="1104" spans="1:5" ht="57">
      <c r="A1104" s="228">
        <v>170514</v>
      </c>
      <c r="B1104" s="228" t="s">
        <v>749</v>
      </c>
      <c r="C1104" s="222" t="s">
        <v>24</v>
      </c>
      <c r="D1104" s="226">
        <v>1493.23</v>
      </c>
      <c r="E1104" s="223">
        <v>66.62</v>
      </c>
    </row>
    <row r="1105" spans="1:5" ht="57">
      <c r="A1105" s="228">
        <v>170515</v>
      </c>
      <c r="B1105" s="228" t="s">
        <v>750</v>
      </c>
      <c r="C1105" s="222" t="s">
        <v>24</v>
      </c>
      <c r="D1105" s="226">
        <v>1720.45</v>
      </c>
      <c r="E1105" s="226">
        <v>4165.57</v>
      </c>
    </row>
    <row r="1106" spans="1:5" ht="57">
      <c r="A1106" s="228">
        <v>170516</v>
      </c>
      <c r="B1106" s="228" t="s">
        <v>751</v>
      </c>
      <c r="C1106" s="222" t="s">
        <v>24</v>
      </c>
      <c r="D1106" s="226">
        <v>2840.43</v>
      </c>
      <c r="E1106" s="223">
        <v>477.9</v>
      </c>
    </row>
    <row r="1107" spans="1:5" ht="42.75">
      <c r="A1107" s="228">
        <v>170519</v>
      </c>
      <c r="B1107" s="228" t="s">
        <v>752</v>
      </c>
      <c r="C1107" s="222" t="s">
        <v>24</v>
      </c>
      <c r="D1107" s="223">
        <v>310.5</v>
      </c>
      <c r="E1107" s="226">
        <v>2382.9</v>
      </c>
    </row>
    <row r="1108" spans="1:5" ht="42.75">
      <c r="A1108" s="228">
        <v>170524</v>
      </c>
      <c r="B1108" s="228" t="s">
        <v>753</v>
      </c>
      <c r="C1108" s="222" t="s">
        <v>24</v>
      </c>
      <c r="D1108" s="223">
        <v>70.17</v>
      </c>
      <c r="E1108" s="226">
        <v>4199.1000000000004</v>
      </c>
    </row>
    <row r="1109" spans="1:5" ht="42.75">
      <c r="A1109" s="228">
        <v>170528</v>
      </c>
      <c r="B1109" s="228" t="s">
        <v>754</v>
      </c>
      <c r="C1109" s="222" t="s">
        <v>24</v>
      </c>
      <c r="D1109" s="226">
        <v>3728.83</v>
      </c>
      <c r="E1109" s="226">
        <v>3093.81</v>
      </c>
    </row>
    <row r="1110" spans="1:5" ht="57">
      <c r="A1110" s="228">
        <v>170530</v>
      </c>
      <c r="B1110" s="228" t="s">
        <v>755</v>
      </c>
      <c r="C1110" s="222" t="s">
        <v>24</v>
      </c>
      <c r="D1110" s="223">
        <v>600.59</v>
      </c>
      <c r="E1110" s="226">
        <v>3940.87</v>
      </c>
    </row>
    <row r="1111" spans="1:5" ht="42.75">
      <c r="A1111" s="228">
        <v>170533</v>
      </c>
      <c r="B1111" s="228" t="s">
        <v>756</v>
      </c>
      <c r="C1111" s="222" t="s">
        <v>24</v>
      </c>
      <c r="D1111" s="226">
        <v>1675.82</v>
      </c>
      <c r="E1111" s="223">
        <v>67.94</v>
      </c>
    </row>
    <row r="1112" spans="1:5" ht="42.75">
      <c r="A1112" s="228">
        <v>170534</v>
      </c>
      <c r="B1112" s="228" t="s">
        <v>757</v>
      </c>
      <c r="C1112" s="222" t="s">
        <v>24</v>
      </c>
      <c r="D1112" s="226">
        <v>2878.19</v>
      </c>
      <c r="E1112" s="223">
        <v>28.65</v>
      </c>
    </row>
    <row r="1113" spans="1:5" ht="42.75">
      <c r="A1113" s="228">
        <v>170535</v>
      </c>
      <c r="B1113" s="228" t="s">
        <v>758</v>
      </c>
      <c r="C1113" s="222" t="s">
        <v>24</v>
      </c>
      <c r="D1113" s="226">
        <v>1951.11</v>
      </c>
      <c r="E1113" s="223">
        <v>749.8</v>
      </c>
    </row>
    <row r="1114" spans="1:5" ht="42.75">
      <c r="A1114" s="228">
        <v>170536</v>
      </c>
      <c r="B1114" s="228" t="s">
        <v>759</v>
      </c>
      <c r="C1114" s="222" t="s">
        <v>24</v>
      </c>
      <c r="D1114" s="226">
        <v>2624.35</v>
      </c>
      <c r="E1114" s="223">
        <v>921.77</v>
      </c>
    </row>
    <row r="1115" spans="1:5" ht="28.5">
      <c r="A1115" s="228">
        <v>170537</v>
      </c>
      <c r="B1115" s="228" t="s">
        <v>760</v>
      </c>
      <c r="C1115" s="222" t="s">
        <v>24</v>
      </c>
      <c r="D1115" s="223">
        <v>55.19</v>
      </c>
      <c r="E1115" s="223">
        <v>181.99</v>
      </c>
    </row>
    <row r="1116" spans="1:5" ht="28.5">
      <c r="A1116" s="228">
        <v>170538</v>
      </c>
      <c r="B1116" s="228" t="s">
        <v>761</v>
      </c>
      <c r="C1116" s="222" t="s">
        <v>24</v>
      </c>
      <c r="D1116" s="223">
        <v>27.74</v>
      </c>
      <c r="E1116" s="226">
        <v>1329</v>
      </c>
    </row>
    <row r="1117" spans="1:5" ht="42.75">
      <c r="A1117" s="228">
        <v>170539</v>
      </c>
      <c r="B1117" s="228" t="s">
        <v>762</v>
      </c>
      <c r="C1117" s="222" t="s">
        <v>24</v>
      </c>
      <c r="D1117" s="223">
        <v>646.34</v>
      </c>
      <c r="E1117" s="223">
        <v>364.58</v>
      </c>
    </row>
    <row r="1118" spans="1:5" ht="42.75">
      <c r="A1118" s="228">
        <v>170540</v>
      </c>
      <c r="B1118" s="228" t="s">
        <v>763</v>
      </c>
      <c r="C1118" s="222" t="s">
        <v>24</v>
      </c>
      <c r="D1118" s="223">
        <v>770.18</v>
      </c>
      <c r="E1118" s="223">
        <v>727.15</v>
      </c>
    </row>
    <row r="1119" spans="1:5" ht="28.5">
      <c r="A1119" s="228">
        <v>170541</v>
      </c>
      <c r="B1119" s="228" t="s">
        <v>764</v>
      </c>
      <c r="C1119" s="222" t="s">
        <v>24</v>
      </c>
      <c r="D1119" s="223">
        <v>203.96</v>
      </c>
      <c r="E1119" s="226">
        <v>1606.6</v>
      </c>
    </row>
    <row r="1120" spans="1:5" ht="71.25">
      <c r="A1120" s="228">
        <v>170545</v>
      </c>
      <c r="B1120" s="228" t="s">
        <v>765</v>
      </c>
      <c r="C1120" s="222" t="s">
        <v>42</v>
      </c>
      <c r="D1120" s="226">
        <v>1556.86</v>
      </c>
      <c r="E1120" s="226">
        <v>2649.53</v>
      </c>
    </row>
    <row r="1121" spans="1:5" ht="28.5">
      <c r="A1121" s="228">
        <v>170546</v>
      </c>
      <c r="B1121" s="228" t="s">
        <v>766</v>
      </c>
      <c r="C1121" s="222" t="s">
        <v>24</v>
      </c>
      <c r="D1121" s="223">
        <v>377.76</v>
      </c>
      <c r="E1121" s="226">
        <v>1815.12</v>
      </c>
    </row>
    <row r="1122" spans="1:5" ht="42.75">
      <c r="A1122" s="228">
        <v>170547</v>
      </c>
      <c r="B1122" s="228" t="s">
        <v>767</v>
      </c>
      <c r="C1122" s="222" t="s">
        <v>24</v>
      </c>
      <c r="D1122" s="223">
        <v>591.67999999999995</v>
      </c>
      <c r="E1122" s="223">
        <v>252.91</v>
      </c>
    </row>
    <row r="1123" spans="1:5" ht="42.75">
      <c r="A1123" s="228">
        <v>170548</v>
      </c>
      <c r="B1123" s="228" t="s">
        <v>768</v>
      </c>
      <c r="C1123" s="222" t="s">
        <v>24</v>
      </c>
      <c r="D1123" s="226">
        <v>1586.36</v>
      </c>
      <c r="E1123" s="226">
        <v>1751.01</v>
      </c>
    </row>
    <row r="1124" spans="1:5" ht="42.75">
      <c r="A1124" s="228">
        <v>170549</v>
      </c>
      <c r="B1124" s="228" t="s">
        <v>769</v>
      </c>
      <c r="C1124" s="222" t="s">
        <v>24</v>
      </c>
      <c r="D1124" s="226">
        <v>2326.75</v>
      </c>
      <c r="E1124" s="226">
        <v>12655.91</v>
      </c>
    </row>
    <row r="1125" spans="1:5" ht="42.75">
      <c r="A1125" s="228">
        <v>170550</v>
      </c>
      <c r="B1125" s="228" t="s">
        <v>770</v>
      </c>
      <c r="C1125" s="222" t="s">
        <v>24</v>
      </c>
      <c r="D1125" s="226">
        <v>1682.14</v>
      </c>
      <c r="E1125" s="226">
        <v>3067.34</v>
      </c>
    </row>
    <row r="1126" spans="1:5" ht="28.5">
      <c r="A1126" s="228">
        <v>170555</v>
      </c>
      <c r="B1126" s="228" t="s">
        <v>771</v>
      </c>
      <c r="C1126" s="222" t="s">
        <v>24</v>
      </c>
      <c r="D1126" s="223">
        <v>258.38</v>
      </c>
      <c r="E1126" s="223"/>
    </row>
    <row r="1127" spans="1:5" ht="85.5">
      <c r="A1127" s="228">
        <v>170557</v>
      </c>
      <c r="B1127" s="228" t="s">
        <v>772</v>
      </c>
      <c r="C1127" s="222" t="s">
        <v>42</v>
      </c>
      <c r="D1127" s="226">
        <v>1886.87</v>
      </c>
      <c r="E1127" s="223">
        <v>128.07</v>
      </c>
    </row>
    <row r="1128" spans="1:5" ht="42.75">
      <c r="A1128" s="228">
        <v>170561</v>
      </c>
      <c r="B1128" s="228" t="s">
        <v>773</v>
      </c>
      <c r="C1128" s="222" t="s">
        <v>24</v>
      </c>
      <c r="D1128" s="226">
        <v>11491.62</v>
      </c>
      <c r="E1128" s="223">
        <v>151.19</v>
      </c>
    </row>
    <row r="1129" spans="1:5" ht="42.75">
      <c r="A1129" s="228">
        <v>170562</v>
      </c>
      <c r="B1129" s="228" t="s">
        <v>774</v>
      </c>
      <c r="C1129" s="222" t="s">
        <v>24</v>
      </c>
      <c r="D1129" s="226">
        <v>3619.47</v>
      </c>
      <c r="E1129" s="223">
        <v>169.83</v>
      </c>
    </row>
    <row r="1130" spans="1:5" ht="99.75">
      <c r="A1130" s="228">
        <v>170563</v>
      </c>
      <c r="B1130" s="228" t="s">
        <v>18719</v>
      </c>
      <c r="C1130" s="222" t="s">
        <v>24</v>
      </c>
      <c r="D1130" s="226">
        <v>15779.26</v>
      </c>
      <c r="E1130" s="223">
        <v>190.77</v>
      </c>
    </row>
    <row r="1131" spans="1:5" ht="15">
      <c r="A1131" s="227">
        <v>1706</v>
      </c>
      <c r="B1131" s="227" t="s">
        <v>7877</v>
      </c>
      <c r="C1131" s="222"/>
      <c r="D1131" s="223"/>
      <c r="E1131" s="223">
        <v>367.61</v>
      </c>
    </row>
    <row r="1132" spans="1:5" ht="42.75">
      <c r="A1132" s="228">
        <v>170601</v>
      </c>
      <c r="B1132" s="228" t="s">
        <v>7878</v>
      </c>
      <c r="C1132" s="222" t="s">
        <v>24</v>
      </c>
      <c r="D1132" s="223">
        <v>122.05</v>
      </c>
      <c r="E1132" s="226">
        <v>1537.09</v>
      </c>
    </row>
    <row r="1133" spans="1:5" ht="42.75">
      <c r="A1133" s="228">
        <v>170602</v>
      </c>
      <c r="B1133" s="228" t="s">
        <v>7879</v>
      </c>
      <c r="C1133" s="222" t="s">
        <v>24</v>
      </c>
      <c r="D1133" s="223">
        <v>142.99</v>
      </c>
      <c r="E1133" s="226">
        <v>1537.09</v>
      </c>
    </row>
    <row r="1134" spans="1:5" ht="42.75">
      <c r="A1134" s="228">
        <v>170603</v>
      </c>
      <c r="B1134" s="228" t="s">
        <v>7880</v>
      </c>
      <c r="C1134" s="222" t="s">
        <v>24</v>
      </c>
      <c r="D1134" s="223">
        <v>169.95</v>
      </c>
      <c r="E1134" s="226">
        <v>1640.08</v>
      </c>
    </row>
    <row r="1135" spans="1:5" ht="42.75">
      <c r="A1135" s="228">
        <v>170604</v>
      </c>
      <c r="B1135" s="228" t="s">
        <v>7881</v>
      </c>
      <c r="C1135" s="222" t="s">
        <v>24</v>
      </c>
      <c r="D1135" s="223">
        <v>176.51</v>
      </c>
      <c r="E1135" s="226">
        <v>1659.02</v>
      </c>
    </row>
    <row r="1136" spans="1:5" ht="42.75">
      <c r="A1136" s="228">
        <v>170607</v>
      </c>
      <c r="B1136" s="228" t="s">
        <v>7882</v>
      </c>
      <c r="C1136" s="222" t="s">
        <v>24</v>
      </c>
      <c r="D1136" s="223">
        <v>383.26</v>
      </c>
      <c r="E1136" s="226">
        <v>1312.55</v>
      </c>
    </row>
    <row r="1137" spans="1:5" ht="85.5">
      <c r="A1137" s="228">
        <v>170608</v>
      </c>
      <c r="B1137" s="228" t="s">
        <v>7883</v>
      </c>
      <c r="C1137" s="222" t="s">
        <v>24</v>
      </c>
      <c r="D1137" s="226">
        <v>1610.18</v>
      </c>
      <c r="E1137" s="226">
        <v>1910.82</v>
      </c>
    </row>
    <row r="1138" spans="1:5" ht="85.5">
      <c r="A1138" s="228">
        <v>170609</v>
      </c>
      <c r="B1138" s="228" t="s">
        <v>7884</v>
      </c>
      <c r="C1138" s="222" t="s">
        <v>24</v>
      </c>
      <c r="D1138" s="226">
        <v>1610.18</v>
      </c>
      <c r="E1138" s="223">
        <v>297.56</v>
      </c>
    </row>
    <row r="1139" spans="1:5" ht="57">
      <c r="A1139" s="228">
        <v>170610</v>
      </c>
      <c r="B1139" s="228" t="s">
        <v>7885</v>
      </c>
      <c r="C1139" s="222" t="s">
        <v>24</v>
      </c>
      <c r="D1139" s="226">
        <v>1736.21</v>
      </c>
      <c r="E1139" s="223">
        <v>165.84</v>
      </c>
    </row>
    <row r="1140" spans="1:5" ht="57">
      <c r="A1140" s="228">
        <v>170611</v>
      </c>
      <c r="B1140" s="228" t="s">
        <v>7886</v>
      </c>
      <c r="C1140" s="222" t="s">
        <v>24</v>
      </c>
      <c r="D1140" s="226">
        <v>1756.96</v>
      </c>
      <c r="E1140" s="223"/>
    </row>
    <row r="1141" spans="1:5" ht="71.25">
      <c r="A1141" s="228">
        <v>170612</v>
      </c>
      <c r="B1141" s="228" t="s">
        <v>7887</v>
      </c>
      <c r="C1141" s="222" t="s">
        <v>24</v>
      </c>
      <c r="D1141" s="226">
        <v>1413.8</v>
      </c>
      <c r="E1141" s="223"/>
    </row>
    <row r="1142" spans="1:5" ht="57">
      <c r="A1142" s="228">
        <v>170613</v>
      </c>
      <c r="B1142" s="228" t="s">
        <v>7888</v>
      </c>
      <c r="C1142" s="222" t="s">
        <v>24</v>
      </c>
      <c r="D1142" s="226">
        <v>2039.97</v>
      </c>
      <c r="E1142" s="223">
        <v>522.83000000000004</v>
      </c>
    </row>
    <row r="1143" spans="1:5" ht="71.25">
      <c r="A1143" s="228">
        <v>170614</v>
      </c>
      <c r="B1143" s="228" t="s">
        <v>7889</v>
      </c>
      <c r="C1143" s="222" t="s">
        <v>24</v>
      </c>
      <c r="D1143" s="223">
        <v>226.5</v>
      </c>
      <c r="E1143" s="223">
        <v>108.77</v>
      </c>
    </row>
    <row r="1144" spans="1:5" ht="42.75">
      <c r="A1144" s="228">
        <v>170615</v>
      </c>
      <c r="B1144" s="228" t="s">
        <v>7890</v>
      </c>
      <c r="C1144" s="222" t="s">
        <v>24</v>
      </c>
      <c r="D1144" s="223">
        <v>159.01</v>
      </c>
      <c r="E1144" s="223">
        <v>67.64</v>
      </c>
    </row>
    <row r="1145" spans="1:5" ht="15">
      <c r="A1145" s="227">
        <v>18</v>
      </c>
      <c r="B1145" s="227" t="s">
        <v>1373</v>
      </c>
      <c r="C1145" s="222"/>
      <c r="D1145" s="223"/>
      <c r="E1145" s="223"/>
    </row>
    <row r="1146" spans="1:5" ht="15">
      <c r="A1146" s="227">
        <v>1801</v>
      </c>
      <c r="B1146" s="227" t="s">
        <v>1976</v>
      </c>
      <c r="C1146" s="222"/>
      <c r="D1146" s="223"/>
      <c r="E1146" s="223">
        <v>37.82</v>
      </c>
    </row>
    <row r="1147" spans="1:5" ht="42.75">
      <c r="A1147" s="228">
        <v>180107</v>
      </c>
      <c r="B1147" s="228" t="s">
        <v>775</v>
      </c>
      <c r="C1147" s="222" t="s">
        <v>24</v>
      </c>
      <c r="D1147" s="223">
        <v>531.03</v>
      </c>
      <c r="E1147" s="223">
        <v>45.4</v>
      </c>
    </row>
    <row r="1148" spans="1:5" ht="28.5">
      <c r="A1148" s="228">
        <v>180110</v>
      </c>
      <c r="B1148" s="228" t="s">
        <v>776</v>
      </c>
      <c r="C1148" s="222" t="s">
        <v>24</v>
      </c>
      <c r="D1148" s="223">
        <v>109.23</v>
      </c>
      <c r="E1148" s="223">
        <v>34.299999999999997</v>
      </c>
    </row>
    <row r="1149" spans="1:5" ht="28.5">
      <c r="A1149" s="228">
        <v>180115</v>
      </c>
      <c r="B1149" s="228" t="s">
        <v>777</v>
      </c>
      <c r="C1149" s="222" t="s">
        <v>24</v>
      </c>
      <c r="D1149" s="223">
        <v>72.09</v>
      </c>
      <c r="E1149" s="223">
        <v>56.89</v>
      </c>
    </row>
    <row r="1150" spans="1:5" ht="15">
      <c r="A1150" s="227">
        <v>1802</v>
      </c>
      <c r="B1150" s="227" t="s">
        <v>1977</v>
      </c>
      <c r="C1150" s="222"/>
      <c r="D1150" s="223"/>
      <c r="E1150" s="223">
        <v>42.07</v>
      </c>
    </row>
    <row r="1151" spans="1:5" ht="42.75">
      <c r="A1151" s="228">
        <v>180201</v>
      </c>
      <c r="B1151" s="228" t="s">
        <v>778</v>
      </c>
      <c r="C1151" s="222" t="s">
        <v>24</v>
      </c>
      <c r="D1151" s="223">
        <v>37.08</v>
      </c>
      <c r="E1151" s="223">
        <v>60.41</v>
      </c>
    </row>
    <row r="1152" spans="1:5" ht="42.75">
      <c r="A1152" s="228">
        <v>180202</v>
      </c>
      <c r="B1152" s="228" t="s">
        <v>779</v>
      </c>
      <c r="C1152" s="222" t="s">
        <v>24</v>
      </c>
      <c r="D1152" s="223">
        <v>42.53</v>
      </c>
      <c r="E1152" s="223">
        <v>83</v>
      </c>
    </row>
    <row r="1153" spans="1:5" ht="28.5">
      <c r="A1153" s="228">
        <v>180204</v>
      </c>
      <c r="B1153" s="228" t="s">
        <v>780</v>
      </c>
      <c r="C1153" s="222" t="s">
        <v>24</v>
      </c>
      <c r="D1153" s="223">
        <v>33.22</v>
      </c>
      <c r="E1153" s="223">
        <v>36.93</v>
      </c>
    </row>
    <row r="1154" spans="1:5" ht="28.5">
      <c r="A1154" s="228">
        <v>180205</v>
      </c>
      <c r="B1154" s="228" t="s">
        <v>781</v>
      </c>
      <c r="C1154" s="222" t="s">
        <v>24</v>
      </c>
      <c r="D1154" s="223">
        <v>55.45</v>
      </c>
      <c r="E1154" s="223">
        <v>54.17</v>
      </c>
    </row>
    <row r="1155" spans="1:5" ht="28.5">
      <c r="A1155" s="228">
        <v>180206</v>
      </c>
      <c r="B1155" s="228" t="s">
        <v>782</v>
      </c>
      <c r="C1155" s="222" t="s">
        <v>24</v>
      </c>
      <c r="D1155" s="223">
        <v>41.16</v>
      </c>
      <c r="E1155" s="223">
        <v>134.54</v>
      </c>
    </row>
    <row r="1156" spans="1:5" ht="57">
      <c r="A1156" s="228">
        <v>180207</v>
      </c>
      <c r="B1156" s="228" t="s">
        <v>783</v>
      </c>
      <c r="C1156" s="222" t="s">
        <v>24</v>
      </c>
      <c r="D1156" s="223">
        <v>59.31</v>
      </c>
      <c r="E1156" s="223">
        <v>79.48</v>
      </c>
    </row>
    <row r="1157" spans="1:5" ht="42.75">
      <c r="A1157" s="228">
        <v>180208</v>
      </c>
      <c r="B1157" s="228" t="s">
        <v>784</v>
      </c>
      <c r="C1157" s="222" t="s">
        <v>24</v>
      </c>
      <c r="D1157" s="223">
        <v>81.540000000000006</v>
      </c>
      <c r="E1157" s="223">
        <v>9.75</v>
      </c>
    </row>
    <row r="1158" spans="1:5" ht="28.5">
      <c r="A1158" s="228">
        <v>180209</v>
      </c>
      <c r="B1158" s="228" t="s">
        <v>785</v>
      </c>
      <c r="C1158" s="222" t="s">
        <v>24</v>
      </c>
      <c r="D1158" s="223">
        <v>35.299999999999997</v>
      </c>
      <c r="E1158" s="223">
        <v>17.66</v>
      </c>
    </row>
    <row r="1159" spans="1:5" ht="14.25">
      <c r="A1159" s="228">
        <v>180210</v>
      </c>
      <c r="B1159" s="228" t="s">
        <v>786</v>
      </c>
      <c r="C1159" s="222" t="s">
        <v>24</v>
      </c>
      <c r="D1159" s="223">
        <v>42.62</v>
      </c>
      <c r="E1159" s="223">
        <v>41.39</v>
      </c>
    </row>
    <row r="1160" spans="1:5" ht="28.5">
      <c r="A1160" s="228">
        <v>180211</v>
      </c>
      <c r="B1160" s="228" t="s">
        <v>787</v>
      </c>
      <c r="C1160" s="222" t="s">
        <v>24</v>
      </c>
      <c r="D1160" s="223">
        <v>133.72</v>
      </c>
      <c r="E1160" s="223"/>
    </row>
    <row r="1161" spans="1:5" ht="28.5">
      <c r="A1161" s="228">
        <v>180212</v>
      </c>
      <c r="B1161" s="228" t="s">
        <v>788</v>
      </c>
      <c r="C1161" s="222" t="s">
        <v>24</v>
      </c>
      <c r="D1161" s="223">
        <v>77.680000000000007</v>
      </c>
      <c r="E1161" s="226">
        <v>4943.1499999999996</v>
      </c>
    </row>
    <row r="1162" spans="1:5" ht="14.25">
      <c r="A1162" s="228">
        <v>180217</v>
      </c>
      <c r="B1162" s="228" t="s">
        <v>789</v>
      </c>
      <c r="C1162" s="222" t="s">
        <v>24</v>
      </c>
      <c r="D1162" s="223">
        <v>8.9</v>
      </c>
      <c r="E1162" s="226">
        <v>1258.7</v>
      </c>
    </row>
    <row r="1163" spans="1:5" ht="14.25">
      <c r="A1163" s="228">
        <v>180218</v>
      </c>
      <c r="B1163" s="228" t="s">
        <v>790</v>
      </c>
      <c r="C1163" s="222" t="s">
        <v>24</v>
      </c>
      <c r="D1163" s="223">
        <v>18.39</v>
      </c>
      <c r="E1163" s="226">
        <v>1797.02</v>
      </c>
    </row>
    <row r="1164" spans="1:5" ht="14.25">
      <c r="A1164" s="228">
        <v>180220</v>
      </c>
      <c r="B1164" s="228" t="s">
        <v>791</v>
      </c>
      <c r="C1164" s="222" t="s">
        <v>24</v>
      </c>
      <c r="D1164" s="223">
        <v>47.01</v>
      </c>
      <c r="E1164" s="226">
        <v>1994.22</v>
      </c>
    </row>
    <row r="1165" spans="1:5" ht="15">
      <c r="A1165" s="227">
        <v>1803</v>
      </c>
      <c r="B1165" s="227" t="s">
        <v>1978</v>
      </c>
      <c r="C1165" s="222"/>
      <c r="D1165" s="223"/>
      <c r="E1165" s="226">
        <v>1834.52</v>
      </c>
    </row>
    <row r="1166" spans="1:5" ht="28.5">
      <c r="A1166" s="228">
        <v>180301</v>
      </c>
      <c r="B1166" s="228" t="s">
        <v>1979</v>
      </c>
      <c r="C1166" s="222" t="s">
        <v>24</v>
      </c>
      <c r="D1166" s="226">
        <v>4660.1899999999996</v>
      </c>
      <c r="E1166" s="223"/>
    </row>
    <row r="1167" spans="1:5" ht="14.25">
      <c r="A1167" s="228">
        <v>180302</v>
      </c>
      <c r="B1167" s="228" t="s">
        <v>792</v>
      </c>
      <c r="C1167" s="222" t="s">
        <v>24</v>
      </c>
      <c r="D1167" s="226">
        <v>1161.67</v>
      </c>
      <c r="E1167" s="226">
        <v>4555.3500000000004</v>
      </c>
    </row>
    <row r="1168" spans="1:5" ht="14.25">
      <c r="A1168" s="228">
        <v>180303</v>
      </c>
      <c r="B1168" s="228" t="s">
        <v>793</v>
      </c>
      <c r="C1168" s="222" t="s">
        <v>24</v>
      </c>
      <c r="D1168" s="226">
        <v>1634.32</v>
      </c>
      <c r="E1168" s="223"/>
    </row>
    <row r="1169" spans="1:5" ht="14.25">
      <c r="A1169" s="228">
        <v>180304</v>
      </c>
      <c r="B1169" s="228" t="s">
        <v>794</v>
      </c>
      <c r="C1169" s="222" t="s">
        <v>24</v>
      </c>
      <c r="D1169" s="226">
        <v>1865.22</v>
      </c>
      <c r="E1169" s="226">
        <v>2105.2600000000002</v>
      </c>
    </row>
    <row r="1170" spans="1:5" ht="14.25">
      <c r="A1170" s="228">
        <v>180305</v>
      </c>
      <c r="B1170" s="228" t="s">
        <v>795</v>
      </c>
      <c r="C1170" s="222" t="s">
        <v>24</v>
      </c>
      <c r="D1170" s="226">
        <v>1729.19</v>
      </c>
      <c r="E1170" s="226">
        <v>2368.13</v>
      </c>
    </row>
    <row r="1171" spans="1:5" ht="15">
      <c r="A1171" s="227">
        <v>1804</v>
      </c>
      <c r="B1171" s="227" t="s">
        <v>1245</v>
      </c>
      <c r="C1171" s="222"/>
      <c r="D1171" s="223"/>
      <c r="E1171" s="226">
        <v>3504.09</v>
      </c>
    </row>
    <row r="1172" spans="1:5" ht="71.25">
      <c r="A1172" s="228">
        <v>180405</v>
      </c>
      <c r="B1172" s="228" t="s">
        <v>18720</v>
      </c>
      <c r="C1172" s="222" t="s">
        <v>24</v>
      </c>
      <c r="D1172" s="226">
        <v>5035.6499999999996</v>
      </c>
      <c r="E1172" s="226">
        <v>4362.58</v>
      </c>
    </row>
    <row r="1173" spans="1:5" ht="15">
      <c r="A1173" s="227">
        <v>1806</v>
      </c>
      <c r="B1173" s="227" t="s">
        <v>7891</v>
      </c>
      <c r="C1173" s="222"/>
      <c r="D1173" s="223"/>
      <c r="E1173" s="226">
        <v>4458.51</v>
      </c>
    </row>
    <row r="1174" spans="1:5" ht="85.5">
      <c r="A1174" s="228">
        <v>180602</v>
      </c>
      <c r="B1174" s="228" t="s">
        <v>7892</v>
      </c>
      <c r="C1174" s="222" t="s">
        <v>24</v>
      </c>
      <c r="D1174" s="226">
        <v>2310.89</v>
      </c>
      <c r="E1174" s="226">
        <v>5778.53</v>
      </c>
    </row>
    <row r="1175" spans="1:5" ht="85.5">
      <c r="A1175" s="228">
        <v>180603</v>
      </c>
      <c r="B1175" s="228" t="s">
        <v>7893</v>
      </c>
      <c r="C1175" s="222" t="s">
        <v>24</v>
      </c>
      <c r="D1175" s="226">
        <v>2610.38</v>
      </c>
      <c r="E1175" s="226">
        <v>9264.68</v>
      </c>
    </row>
    <row r="1176" spans="1:5" ht="85.5">
      <c r="A1176" s="228">
        <v>180604</v>
      </c>
      <c r="B1176" s="228" t="s">
        <v>7894</v>
      </c>
      <c r="C1176" s="222" t="s">
        <v>24</v>
      </c>
      <c r="D1176" s="226">
        <v>3657.92</v>
      </c>
      <c r="E1176" s="226">
        <v>12240.11</v>
      </c>
    </row>
    <row r="1177" spans="1:5" ht="85.5">
      <c r="A1177" s="228">
        <v>180605</v>
      </c>
      <c r="B1177" s="228" t="s">
        <v>7895</v>
      </c>
      <c r="C1177" s="222" t="s">
        <v>24</v>
      </c>
      <c r="D1177" s="226">
        <v>4234.9799999999996</v>
      </c>
      <c r="E1177" s="223"/>
    </row>
    <row r="1178" spans="1:5" ht="85.5">
      <c r="A1178" s="228">
        <v>180606</v>
      </c>
      <c r="B1178" s="228" t="s">
        <v>7896</v>
      </c>
      <c r="C1178" s="222" t="s">
        <v>24</v>
      </c>
      <c r="D1178" s="226">
        <v>4714.43</v>
      </c>
      <c r="E1178" s="223">
        <v>277.63</v>
      </c>
    </row>
    <row r="1179" spans="1:5" ht="85.5">
      <c r="A1179" s="228">
        <v>180607</v>
      </c>
      <c r="B1179" s="228" t="s">
        <v>7897</v>
      </c>
      <c r="C1179" s="222" t="s">
        <v>24</v>
      </c>
      <c r="D1179" s="226">
        <v>6319.42</v>
      </c>
      <c r="E1179" s="223"/>
    </row>
    <row r="1180" spans="1:5" ht="85.5">
      <c r="A1180" s="228">
        <v>180608</v>
      </c>
      <c r="B1180" s="228" t="s">
        <v>7898</v>
      </c>
      <c r="C1180" s="222" t="s">
        <v>24</v>
      </c>
      <c r="D1180" s="226">
        <v>10151.52</v>
      </c>
      <c r="E1180" s="223">
        <v>141.80000000000001</v>
      </c>
    </row>
    <row r="1181" spans="1:5" ht="99.75">
      <c r="A1181" s="228">
        <v>180609</v>
      </c>
      <c r="B1181" s="228" t="s">
        <v>7899</v>
      </c>
      <c r="C1181" s="222" t="s">
        <v>24</v>
      </c>
      <c r="D1181" s="226">
        <v>12511.75</v>
      </c>
      <c r="E1181" s="226">
        <v>1019.12</v>
      </c>
    </row>
    <row r="1182" spans="1:5" ht="15">
      <c r="A1182" s="227">
        <v>1807</v>
      </c>
      <c r="B1182" s="227" t="s">
        <v>1980</v>
      </c>
      <c r="C1182" s="222"/>
      <c r="D1182" s="223"/>
      <c r="E1182" s="223">
        <v>97.77</v>
      </c>
    </row>
    <row r="1183" spans="1:5" ht="71.25">
      <c r="A1183" s="228">
        <v>180702</v>
      </c>
      <c r="B1183" s="228" t="s">
        <v>796</v>
      </c>
      <c r="C1183" s="222" t="s">
        <v>24</v>
      </c>
      <c r="D1183" s="223">
        <v>311.05</v>
      </c>
      <c r="E1183" s="223"/>
    </row>
    <row r="1184" spans="1:5" ht="15">
      <c r="A1184" s="227">
        <v>1808</v>
      </c>
      <c r="B1184" s="227" t="s">
        <v>1975</v>
      </c>
      <c r="C1184" s="222"/>
      <c r="D1184" s="223"/>
      <c r="E1184" s="223">
        <v>144.12</v>
      </c>
    </row>
    <row r="1185" spans="1:5" ht="28.5">
      <c r="A1185" s="228">
        <v>180803</v>
      </c>
      <c r="B1185" s="228" t="s">
        <v>797</v>
      </c>
      <c r="C1185" s="222" t="s">
        <v>24</v>
      </c>
      <c r="D1185" s="223">
        <v>168.49</v>
      </c>
      <c r="E1185" s="223">
        <v>189.45</v>
      </c>
    </row>
    <row r="1186" spans="1:5" ht="14.25">
      <c r="A1186" s="228">
        <v>180804</v>
      </c>
      <c r="B1186" s="228" t="s">
        <v>798</v>
      </c>
      <c r="C1186" s="222" t="s">
        <v>24</v>
      </c>
      <c r="D1186" s="223">
        <v>876.22</v>
      </c>
      <c r="E1186" s="223">
        <v>138.21</v>
      </c>
    </row>
    <row r="1187" spans="1:5" ht="28.5">
      <c r="A1187" s="228">
        <v>180809</v>
      </c>
      <c r="B1187" s="228" t="s">
        <v>799</v>
      </c>
      <c r="C1187" s="222" t="s">
        <v>24</v>
      </c>
      <c r="D1187" s="223">
        <v>100.14</v>
      </c>
      <c r="E1187" s="223">
        <v>176.76</v>
      </c>
    </row>
    <row r="1188" spans="1:5" ht="15">
      <c r="A1188" s="227">
        <v>1810</v>
      </c>
      <c r="B1188" s="227" t="s">
        <v>5840</v>
      </c>
      <c r="C1188" s="222"/>
      <c r="D1188" s="223"/>
      <c r="E1188" s="223">
        <v>284.77999999999997</v>
      </c>
    </row>
    <row r="1189" spans="1:5" ht="85.5">
      <c r="A1189" s="228">
        <v>181001</v>
      </c>
      <c r="B1189" s="228" t="s">
        <v>12308</v>
      </c>
      <c r="C1189" s="222" t="s">
        <v>24</v>
      </c>
      <c r="D1189" s="223">
        <v>175.8</v>
      </c>
      <c r="E1189" s="223">
        <v>261.63</v>
      </c>
    </row>
    <row r="1190" spans="1:5" ht="85.5">
      <c r="A1190" s="228">
        <v>181002</v>
      </c>
      <c r="B1190" s="228" t="s">
        <v>12309</v>
      </c>
      <c r="C1190" s="222" t="s">
        <v>24</v>
      </c>
      <c r="D1190" s="223">
        <v>225.51</v>
      </c>
      <c r="E1190" s="223"/>
    </row>
    <row r="1191" spans="1:5" ht="85.5">
      <c r="A1191" s="228">
        <v>181003</v>
      </c>
      <c r="B1191" s="228" t="s">
        <v>12310</v>
      </c>
      <c r="C1191" s="222" t="s">
        <v>24</v>
      </c>
      <c r="D1191" s="223">
        <v>155.91</v>
      </c>
      <c r="E1191" s="223"/>
    </row>
    <row r="1192" spans="1:5" ht="99.75">
      <c r="A1192" s="228">
        <v>181004</v>
      </c>
      <c r="B1192" s="228" t="s">
        <v>12311</v>
      </c>
      <c r="C1192" s="222" t="s">
        <v>24</v>
      </c>
      <c r="D1192" s="223">
        <v>217.31</v>
      </c>
      <c r="E1192" s="223">
        <v>13.09</v>
      </c>
    </row>
    <row r="1193" spans="1:5" ht="85.5">
      <c r="A1193" s="228">
        <v>181005</v>
      </c>
      <c r="B1193" s="228" t="s">
        <v>12312</v>
      </c>
      <c r="C1193" s="222" t="s">
        <v>24</v>
      </c>
      <c r="D1193" s="223">
        <v>299.43</v>
      </c>
      <c r="E1193" s="223">
        <v>21.71</v>
      </c>
    </row>
    <row r="1194" spans="1:5" ht="85.5">
      <c r="A1194" s="228">
        <v>181007</v>
      </c>
      <c r="B1194" s="228" t="s">
        <v>6920</v>
      </c>
      <c r="C1194" s="222" t="s">
        <v>24</v>
      </c>
      <c r="D1194" s="223">
        <v>293.22000000000003</v>
      </c>
      <c r="E1194" s="223">
        <v>16.809999999999999</v>
      </c>
    </row>
    <row r="1195" spans="1:5" ht="15">
      <c r="A1195" s="227">
        <v>19</v>
      </c>
      <c r="B1195" s="227" t="s">
        <v>1981</v>
      </c>
      <c r="C1195" s="222"/>
      <c r="D1195" s="223"/>
      <c r="E1195" s="223">
        <v>25.55</v>
      </c>
    </row>
    <row r="1196" spans="1:5" ht="15">
      <c r="A1196" s="227">
        <v>1901</v>
      </c>
      <c r="B1196" s="227" t="s">
        <v>1982</v>
      </c>
      <c r="C1196" s="222"/>
      <c r="D1196" s="223"/>
      <c r="E1196" s="223">
        <v>30.77</v>
      </c>
    </row>
    <row r="1197" spans="1:5" ht="71.25">
      <c r="A1197" s="228">
        <v>190101</v>
      </c>
      <c r="B1197" s="228" t="s">
        <v>18721</v>
      </c>
      <c r="C1197" s="222" t="s">
        <v>26</v>
      </c>
      <c r="D1197" s="223">
        <v>17.5</v>
      </c>
      <c r="E1197" s="223">
        <v>25.42</v>
      </c>
    </row>
    <row r="1198" spans="1:5" ht="42.75">
      <c r="A1198" s="228">
        <v>190102</v>
      </c>
      <c r="B1198" s="228" t="s">
        <v>800</v>
      </c>
      <c r="C1198" s="222" t="s">
        <v>26</v>
      </c>
      <c r="D1198" s="223">
        <v>23.5</v>
      </c>
      <c r="E1198" s="223">
        <v>3.8</v>
      </c>
    </row>
    <row r="1199" spans="1:5" ht="42.75">
      <c r="A1199" s="228">
        <v>190103</v>
      </c>
      <c r="B1199" s="228" t="s">
        <v>801</v>
      </c>
      <c r="C1199" s="222" t="s">
        <v>26</v>
      </c>
      <c r="D1199" s="223">
        <v>19.48</v>
      </c>
      <c r="E1199" s="223">
        <v>13.22</v>
      </c>
    </row>
    <row r="1200" spans="1:5" ht="71.25">
      <c r="A1200" s="228">
        <v>190104</v>
      </c>
      <c r="B1200" s="228" t="s">
        <v>18722</v>
      </c>
      <c r="C1200" s="222" t="s">
        <v>26</v>
      </c>
      <c r="D1200" s="223">
        <v>27.11</v>
      </c>
      <c r="E1200" s="223">
        <v>75.319999999999993</v>
      </c>
    </row>
    <row r="1201" spans="1:5" ht="85.5">
      <c r="A1201" s="228">
        <v>190105</v>
      </c>
      <c r="B1201" s="228" t="s">
        <v>18723</v>
      </c>
      <c r="C1201" s="222" t="s">
        <v>26</v>
      </c>
      <c r="D1201" s="223">
        <v>32.549999999999997</v>
      </c>
      <c r="E1201" s="223">
        <v>5.49</v>
      </c>
    </row>
    <row r="1202" spans="1:5" ht="71.25">
      <c r="A1202" s="228">
        <v>190106</v>
      </c>
      <c r="B1202" s="228" t="s">
        <v>18724</v>
      </c>
      <c r="C1202" s="222" t="s">
        <v>26</v>
      </c>
      <c r="D1202" s="223">
        <v>27.17</v>
      </c>
      <c r="E1202" s="223">
        <v>20.61</v>
      </c>
    </row>
    <row r="1203" spans="1:5" ht="28.5">
      <c r="A1203" s="228">
        <v>190107</v>
      </c>
      <c r="B1203" s="228" t="s">
        <v>802</v>
      </c>
      <c r="C1203" s="222" t="s">
        <v>26</v>
      </c>
      <c r="D1203" s="223">
        <v>3.97</v>
      </c>
      <c r="E1203" s="223">
        <v>24.58</v>
      </c>
    </row>
    <row r="1204" spans="1:5" ht="28.5">
      <c r="A1204" s="228">
        <v>190108</v>
      </c>
      <c r="B1204" s="228" t="s">
        <v>18725</v>
      </c>
      <c r="C1204" s="222" t="s">
        <v>26</v>
      </c>
      <c r="D1204" s="223">
        <v>11.55</v>
      </c>
      <c r="E1204" s="223">
        <v>20.51</v>
      </c>
    </row>
    <row r="1205" spans="1:5" ht="57">
      <c r="A1205" s="228">
        <v>190109</v>
      </c>
      <c r="B1205" s="228" t="s">
        <v>18726</v>
      </c>
      <c r="C1205" s="222" t="s">
        <v>24</v>
      </c>
      <c r="D1205" s="223">
        <v>100.37</v>
      </c>
      <c r="E1205" s="223">
        <v>2.5</v>
      </c>
    </row>
    <row r="1206" spans="1:5" ht="57">
      <c r="A1206" s="228">
        <v>190114</v>
      </c>
      <c r="B1206" s="228" t="s">
        <v>18727</v>
      </c>
      <c r="C1206" s="222" t="s">
        <v>26</v>
      </c>
      <c r="D1206" s="223">
        <v>2.65</v>
      </c>
      <c r="E1206" s="223"/>
    </row>
    <row r="1207" spans="1:5" ht="85.5">
      <c r="A1207" s="228">
        <v>190115</v>
      </c>
      <c r="B1207" s="228" t="s">
        <v>18728</v>
      </c>
      <c r="C1207" s="222" t="s">
        <v>26</v>
      </c>
      <c r="D1207" s="223">
        <v>21.92</v>
      </c>
      <c r="E1207" s="223">
        <v>15.14</v>
      </c>
    </row>
    <row r="1208" spans="1:5" ht="85.5">
      <c r="A1208" s="228">
        <v>190116</v>
      </c>
      <c r="B1208" s="228" t="s">
        <v>18729</v>
      </c>
      <c r="C1208" s="222" t="s">
        <v>26</v>
      </c>
      <c r="D1208" s="223">
        <v>25.73</v>
      </c>
      <c r="E1208" s="223">
        <v>17.88</v>
      </c>
    </row>
    <row r="1209" spans="1:5" ht="85.5">
      <c r="A1209" s="228">
        <v>190117</v>
      </c>
      <c r="B1209" s="228" t="s">
        <v>18730</v>
      </c>
      <c r="C1209" s="222" t="s">
        <v>26</v>
      </c>
      <c r="D1209" s="223">
        <v>21.78</v>
      </c>
      <c r="E1209" s="223">
        <v>24.28</v>
      </c>
    </row>
    <row r="1210" spans="1:5" ht="57">
      <c r="A1210" s="228">
        <v>190121</v>
      </c>
      <c r="B1210" s="228" t="s">
        <v>18731</v>
      </c>
      <c r="C1210" s="222" t="s">
        <v>26</v>
      </c>
      <c r="D1210" s="223">
        <v>2.82</v>
      </c>
      <c r="E1210" s="223">
        <v>30.35</v>
      </c>
    </row>
    <row r="1211" spans="1:5" ht="30">
      <c r="A1211" s="227">
        <v>1902</v>
      </c>
      <c r="B1211" s="227" t="s">
        <v>1983</v>
      </c>
      <c r="C1211" s="222"/>
      <c r="D1211" s="223"/>
      <c r="E1211" s="223">
        <v>10.79</v>
      </c>
    </row>
    <row r="1212" spans="1:5" ht="71.25">
      <c r="A1212" s="228">
        <v>190201</v>
      </c>
      <c r="B1212" s="228" t="s">
        <v>18732</v>
      </c>
      <c r="C1212" s="222" t="s">
        <v>26</v>
      </c>
      <c r="D1212" s="223">
        <v>15.75</v>
      </c>
      <c r="E1212" s="223">
        <v>20.61</v>
      </c>
    </row>
    <row r="1213" spans="1:5" ht="57">
      <c r="A1213" s="228">
        <v>190202</v>
      </c>
      <c r="B1213" s="228" t="s">
        <v>18733</v>
      </c>
      <c r="C1213" s="222" t="s">
        <v>26</v>
      </c>
      <c r="D1213" s="223">
        <v>19.82</v>
      </c>
      <c r="E1213" s="223"/>
    </row>
    <row r="1214" spans="1:5" ht="85.5">
      <c r="A1214" s="228">
        <v>190203</v>
      </c>
      <c r="B1214" s="228" t="s">
        <v>18734</v>
      </c>
      <c r="C1214" s="222" t="s">
        <v>26</v>
      </c>
      <c r="D1214" s="223">
        <v>25.93</v>
      </c>
      <c r="E1214" s="223">
        <v>20.55</v>
      </c>
    </row>
    <row r="1215" spans="1:5" ht="85.5">
      <c r="A1215" s="228">
        <v>190204</v>
      </c>
      <c r="B1215" s="228" t="s">
        <v>18735</v>
      </c>
      <c r="C1215" s="222" t="s">
        <v>26</v>
      </c>
      <c r="D1215" s="223">
        <v>32.44</v>
      </c>
      <c r="E1215" s="223">
        <v>28.25</v>
      </c>
    </row>
    <row r="1216" spans="1:5" ht="28.5">
      <c r="A1216" s="228">
        <v>190205</v>
      </c>
      <c r="B1216" s="228" t="s">
        <v>18736</v>
      </c>
      <c r="C1216" s="222" t="s">
        <v>26</v>
      </c>
      <c r="D1216" s="223">
        <v>11.67</v>
      </c>
      <c r="E1216" s="223">
        <v>27.58</v>
      </c>
    </row>
    <row r="1217" spans="1:5" ht="85.5">
      <c r="A1217" s="228">
        <v>190211</v>
      </c>
      <c r="B1217" s="228" t="s">
        <v>18737</v>
      </c>
      <c r="C1217" s="222" t="s">
        <v>26</v>
      </c>
      <c r="D1217" s="223">
        <v>21.92</v>
      </c>
      <c r="E1217" s="223">
        <v>27.18</v>
      </c>
    </row>
    <row r="1218" spans="1:5" ht="15">
      <c r="A1218" s="227">
        <v>1903</v>
      </c>
      <c r="B1218" s="227" t="s">
        <v>1984</v>
      </c>
      <c r="C1218" s="222"/>
      <c r="D1218" s="223"/>
      <c r="E1218" s="223"/>
    </row>
    <row r="1219" spans="1:5" ht="85.5">
      <c r="A1219" s="228">
        <v>190301</v>
      </c>
      <c r="B1219" s="228" t="s">
        <v>18738</v>
      </c>
      <c r="C1219" s="222" t="s">
        <v>26</v>
      </c>
      <c r="D1219" s="223">
        <v>50.59</v>
      </c>
      <c r="E1219" s="223">
        <v>25.01</v>
      </c>
    </row>
    <row r="1220" spans="1:5" ht="85.5">
      <c r="A1220" s="228">
        <v>190302</v>
      </c>
      <c r="B1220" s="228" t="s">
        <v>18739</v>
      </c>
      <c r="C1220" s="222" t="s">
        <v>26</v>
      </c>
      <c r="D1220" s="223">
        <v>45.99</v>
      </c>
      <c r="E1220" s="223">
        <v>43.73</v>
      </c>
    </row>
    <row r="1221" spans="1:5" ht="71.25">
      <c r="A1221" s="228">
        <v>190303</v>
      </c>
      <c r="B1221" s="228" t="s">
        <v>18740</v>
      </c>
      <c r="C1221" s="222" t="s">
        <v>26</v>
      </c>
      <c r="D1221" s="223">
        <v>28.53</v>
      </c>
      <c r="E1221" s="223"/>
    </row>
    <row r="1222" spans="1:5" ht="71.25">
      <c r="A1222" s="228">
        <v>190306</v>
      </c>
      <c r="B1222" s="228" t="s">
        <v>18741</v>
      </c>
      <c r="C1222" s="222" t="s">
        <v>26</v>
      </c>
      <c r="D1222" s="223">
        <v>24.79</v>
      </c>
      <c r="E1222" s="223">
        <v>5.61</v>
      </c>
    </row>
    <row r="1223" spans="1:5" ht="57">
      <c r="A1223" s="228">
        <v>190307</v>
      </c>
      <c r="B1223" s="228" t="s">
        <v>18742</v>
      </c>
      <c r="C1223" s="222" t="s">
        <v>26</v>
      </c>
      <c r="D1223" s="223">
        <v>28.44</v>
      </c>
      <c r="E1223" s="223"/>
    </row>
    <row r="1224" spans="1:5" ht="15">
      <c r="A1224" s="227">
        <v>1904</v>
      </c>
      <c r="B1224" s="227" t="s">
        <v>1985</v>
      </c>
      <c r="C1224" s="222"/>
      <c r="D1224" s="223"/>
      <c r="E1224" s="223">
        <v>33.21</v>
      </c>
    </row>
    <row r="1225" spans="1:5" ht="57">
      <c r="A1225" s="228">
        <v>190417</v>
      </c>
      <c r="B1225" s="228" t="s">
        <v>18743</v>
      </c>
      <c r="C1225" s="222" t="s">
        <v>26</v>
      </c>
      <c r="D1225" s="223">
        <v>46.48</v>
      </c>
      <c r="E1225" s="223">
        <v>36.130000000000003</v>
      </c>
    </row>
    <row r="1226" spans="1:5" ht="42.75">
      <c r="A1226" s="228">
        <v>190418</v>
      </c>
      <c r="B1226" s="228" t="s">
        <v>803</v>
      </c>
      <c r="C1226" s="222" t="s">
        <v>26</v>
      </c>
      <c r="D1226" s="223">
        <v>44.34</v>
      </c>
      <c r="E1226" s="223">
        <v>20.399999999999999</v>
      </c>
    </row>
    <row r="1227" spans="1:5" ht="15">
      <c r="A1227" s="227">
        <v>1905</v>
      </c>
      <c r="B1227" s="227" t="s">
        <v>1986</v>
      </c>
      <c r="C1227" s="222"/>
      <c r="D1227" s="223"/>
      <c r="E1227" s="223">
        <v>53.13</v>
      </c>
    </row>
    <row r="1228" spans="1:5" ht="85.5">
      <c r="A1228" s="228">
        <v>190501</v>
      </c>
      <c r="B1228" s="228" t="s">
        <v>18744</v>
      </c>
      <c r="C1228" s="222" t="s">
        <v>24</v>
      </c>
      <c r="D1228" s="223">
        <v>5.58</v>
      </c>
      <c r="E1228" s="223">
        <v>55.97</v>
      </c>
    </row>
    <row r="1229" spans="1:5" ht="15">
      <c r="A1229" s="227">
        <v>1906</v>
      </c>
      <c r="B1229" s="227" t="s">
        <v>1987</v>
      </c>
      <c r="C1229" s="222"/>
      <c r="D1229" s="223"/>
      <c r="E1229" s="223"/>
    </row>
    <row r="1230" spans="1:5" ht="71.25">
      <c r="A1230" s="228">
        <v>190601</v>
      </c>
      <c r="B1230" s="228" t="s">
        <v>18745</v>
      </c>
      <c r="C1230" s="222" t="s">
        <v>42</v>
      </c>
      <c r="D1230" s="223">
        <v>9.44</v>
      </c>
      <c r="E1230" s="223"/>
    </row>
    <row r="1231" spans="1:5" ht="71.25">
      <c r="A1231" s="228">
        <v>190602</v>
      </c>
      <c r="B1231" s="228" t="s">
        <v>18746</v>
      </c>
      <c r="C1231" s="222" t="s">
        <v>26</v>
      </c>
      <c r="D1231" s="223">
        <v>18.93</v>
      </c>
      <c r="E1231" s="223">
        <v>247.45</v>
      </c>
    </row>
    <row r="1232" spans="1:5" ht="42.75">
      <c r="A1232" s="228">
        <v>190603</v>
      </c>
      <c r="B1232" s="228" t="s">
        <v>1988</v>
      </c>
      <c r="C1232" s="222" t="s">
        <v>26</v>
      </c>
      <c r="D1232" s="223">
        <v>21.65</v>
      </c>
      <c r="E1232" s="223">
        <v>310.73</v>
      </c>
    </row>
    <row r="1233" spans="1:5" ht="71.25">
      <c r="A1233" s="228">
        <v>190604</v>
      </c>
      <c r="B1233" s="228" t="s">
        <v>18747</v>
      </c>
      <c r="C1233" s="222" t="s">
        <v>42</v>
      </c>
      <c r="D1233" s="223">
        <v>10.55</v>
      </c>
      <c r="E1233" s="223">
        <v>206.38</v>
      </c>
    </row>
    <row r="1234" spans="1:5" ht="71.25">
      <c r="A1234" s="228">
        <v>190605</v>
      </c>
      <c r="B1234" s="228" t="s">
        <v>1989</v>
      </c>
      <c r="C1234" s="222" t="s">
        <v>26</v>
      </c>
      <c r="D1234" s="223">
        <v>63.1</v>
      </c>
      <c r="E1234" s="223">
        <v>121.14</v>
      </c>
    </row>
    <row r="1235" spans="1:5" ht="15">
      <c r="A1235" s="227">
        <v>20</v>
      </c>
      <c r="B1235" s="227" t="s">
        <v>1990</v>
      </c>
      <c r="C1235" s="222"/>
      <c r="D1235" s="223"/>
      <c r="E1235" s="226">
        <v>1102.31</v>
      </c>
    </row>
    <row r="1236" spans="1:5" ht="15">
      <c r="A1236" s="227">
        <v>2001</v>
      </c>
      <c r="B1236" s="227" t="s">
        <v>1991</v>
      </c>
      <c r="C1236" s="222"/>
      <c r="D1236" s="223"/>
      <c r="E1236" s="223">
        <v>249.73</v>
      </c>
    </row>
    <row r="1237" spans="1:5" ht="71.25">
      <c r="A1237" s="228">
        <v>200101</v>
      </c>
      <c r="B1237" s="228" t="s">
        <v>804</v>
      </c>
      <c r="C1237" s="222" t="s">
        <v>26</v>
      </c>
      <c r="D1237" s="223">
        <v>217.07</v>
      </c>
      <c r="E1237" s="223">
        <v>916.72</v>
      </c>
    </row>
    <row r="1238" spans="1:5" ht="42.75">
      <c r="A1238" s="228">
        <v>200104</v>
      </c>
      <c r="B1238" s="228" t="s">
        <v>805</v>
      </c>
      <c r="C1238" s="222" t="s">
        <v>42</v>
      </c>
      <c r="D1238" s="223">
        <v>327.81</v>
      </c>
      <c r="E1238" s="223">
        <v>273.25</v>
      </c>
    </row>
    <row r="1239" spans="1:5" ht="71.25">
      <c r="A1239" s="228">
        <v>200105</v>
      </c>
      <c r="B1239" s="228" t="s">
        <v>806</v>
      </c>
      <c r="C1239" s="222" t="s">
        <v>42</v>
      </c>
      <c r="D1239" s="223">
        <v>246.06</v>
      </c>
      <c r="E1239" s="223">
        <v>118.91</v>
      </c>
    </row>
    <row r="1240" spans="1:5" ht="57">
      <c r="A1240" s="228">
        <v>200107</v>
      </c>
      <c r="B1240" s="228" t="s">
        <v>807</v>
      </c>
      <c r="C1240" s="222" t="s">
        <v>42</v>
      </c>
      <c r="D1240" s="223">
        <v>136.53</v>
      </c>
      <c r="E1240" s="223">
        <v>991.98</v>
      </c>
    </row>
    <row r="1241" spans="1:5" ht="42.75">
      <c r="A1241" s="228">
        <v>200108</v>
      </c>
      <c r="B1241" s="228" t="s">
        <v>808</v>
      </c>
      <c r="C1241" s="222" t="s">
        <v>35</v>
      </c>
      <c r="D1241" s="226">
        <v>1072.4000000000001</v>
      </c>
      <c r="E1241" s="226">
        <v>1756.13</v>
      </c>
    </row>
    <row r="1242" spans="1:5" ht="85.5">
      <c r="A1242" s="228">
        <v>200120</v>
      </c>
      <c r="B1242" s="228" t="s">
        <v>809</v>
      </c>
      <c r="C1242" s="222" t="s">
        <v>42</v>
      </c>
      <c r="D1242" s="223">
        <v>227.92</v>
      </c>
      <c r="E1242" s="223"/>
    </row>
    <row r="1243" spans="1:5" ht="71.25">
      <c r="A1243" s="228">
        <v>200124</v>
      </c>
      <c r="B1243" s="228" t="s">
        <v>810</v>
      </c>
      <c r="C1243" s="222" t="s">
        <v>42</v>
      </c>
      <c r="D1243" s="223">
        <v>918.8</v>
      </c>
      <c r="E1243" s="223">
        <v>61.95</v>
      </c>
    </row>
    <row r="1244" spans="1:5" ht="71.25">
      <c r="A1244" s="228">
        <v>200128</v>
      </c>
      <c r="B1244" s="228" t="s">
        <v>811</v>
      </c>
      <c r="C1244" s="222" t="s">
        <v>26</v>
      </c>
      <c r="D1244" s="223">
        <v>250.26</v>
      </c>
      <c r="E1244" s="223">
        <v>97.76</v>
      </c>
    </row>
    <row r="1245" spans="1:5" ht="57">
      <c r="A1245" s="228">
        <v>200129</v>
      </c>
      <c r="B1245" s="228" t="s">
        <v>812</v>
      </c>
      <c r="C1245" s="222" t="s">
        <v>42</v>
      </c>
      <c r="D1245" s="223">
        <v>116.71</v>
      </c>
      <c r="E1245" s="223">
        <v>152.37</v>
      </c>
    </row>
    <row r="1246" spans="1:5" ht="57">
      <c r="A1246" s="228">
        <v>200130</v>
      </c>
      <c r="B1246" s="228" t="s">
        <v>813</v>
      </c>
      <c r="C1246" s="222" t="s">
        <v>42</v>
      </c>
      <c r="D1246" s="223">
        <v>900.91</v>
      </c>
      <c r="E1246" s="223">
        <v>121.28</v>
      </c>
    </row>
    <row r="1247" spans="1:5" ht="57">
      <c r="A1247" s="228">
        <v>200131</v>
      </c>
      <c r="B1247" s="228" t="s">
        <v>814</v>
      </c>
      <c r="C1247" s="222" t="s">
        <v>42</v>
      </c>
      <c r="D1247" s="226">
        <v>1693.82</v>
      </c>
      <c r="E1247" s="223">
        <v>256.99</v>
      </c>
    </row>
    <row r="1248" spans="1:5" ht="85.5">
      <c r="A1248" s="228">
        <v>200132</v>
      </c>
      <c r="B1248" s="228" t="s">
        <v>18748</v>
      </c>
      <c r="C1248" s="222" t="s">
        <v>24</v>
      </c>
      <c r="D1248" s="226">
        <v>7454.88</v>
      </c>
      <c r="E1248" s="223">
        <v>80.42</v>
      </c>
    </row>
    <row r="1249" spans="1:5" ht="85.5">
      <c r="A1249" s="228">
        <v>200133</v>
      </c>
      <c r="B1249" s="228" t="s">
        <v>18749</v>
      </c>
      <c r="C1249" s="222" t="s">
        <v>24</v>
      </c>
      <c r="D1249" s="226">
        <v>2961.81</v>
      </c>
      <c r="E1249" s="223">
        <v>88.64</v>
      </c>
    </row>
    <row r="1250" spans="1:5" ht="71.25">
      <c r="A1250" s="228">
        <v>200134</v>
      </c>
      <c r="B1250" s="228" t="s">
        <v>18750</v>
      </c>
      <c r="C1250" s="222" t="s">
        <v>26</v>
      </c>
      <c r="D1250" s="223">
        <v>416.38</v>
      </c>
      <c r="E1250" s="223">
        <v>288.38</v>
      </c>
    </row>
    <row r="1251" spans="1:5" ht="15">
      <c r="A1251" s="227">
        <v>2002</v>
      </c>
      <c r="B1251" s="227" t="s">
        <v>1992</v>
      </c>
      <c r="C1251" s="222"/>
      <c r="D1251" s="223"/>
      <c r="E1251" s="223">
        <v>97.74</v>
      </c>
    </row>
    <row r="1252" spans="1:5" ht="57">
      <c r="A1252" s="228">
        <v>200202</v>
      </c>
      <c r="B1252" s="228" t="s">
        <v>815</v>
      </c>
      <c r="C1252" s="222" t="s">
        <v>42</v>
      </c>
      <c r="D1252" s="223">
        <v>62.08</v>
      </c>
      <c r="E1252" s="223">
        <v>97.74</v>
      </c>
    </row>
    <row r="1253" spans="1:5" ht="71.25">
      <c r="A1253" s="228">
        <v>200206</v>
      </c>
      <c r="B1253" s="228" t="s">
        <v>18751</v>
      </c>
      <c r="C1253" s="222" t="s">
        <v>26</v>
      </c>
      <c r="D1253" s="223">
        <v>98.81</v>
      </c>
      <c r="E1253" s="223"/>
    </row>
    <row r="1254" spans="1:5" ht="57">
      <c r="A1254" s="228">
        <v>200209</v>
      </c>
      <c r="B1254" s="228" t="s">
        <v>816</v>
      </c>
      <c r="C1254" s="222" t="s">
        <v>26</v>
      </c>
      <c r="D1254" s="223">
        <v>151.99</v>
      </c>
      <c r="E1254" s="223">
        <v>15.71</v>
      </c>
    </row>
    <row r="1255" spans="1:5" ht="71.25">
      <c r="A1255" s="228">
        <v>200214</v>
      </c>
      <c r="B1255" s="228" t="s">
        <v>817</v>
      </c>
      <c r="C1255" s="222" t="s">
        <v>26</v>
      </c>
      <c r="D1255" s="223">
        <v>122.15</v>
      </c>
      <c r="E1255" s="223">
        <v>212.65</v>
      </c>
    </row>
    <row r="1256" spans="1:5" ht="28.5">
      <c r="A1256" s="228">
        <v>200223</v>
      </c>
      <c r="B1256" s="228" t="s">
        <v>818</v>
      </c>
      <c r="C1256" s="222" t="s">
        <v>35</v>
      </c>
      <c r="D1256" s="223">
        <v>266.68</v>
      </c>
      <c r="E1256" s="223">
        <v>210.95</v>
      </c>
    </row>
    <row r="1257" spans="1:5" ht="57">
      <c r="A1257" s="228">
        <v>200229</v>
      </c>
      <c r="B1257" s="228" t="s">
        <v>819</v>
      </c>
      <c r="C1257" s="222" t="s">
        <v>42</v>
      </c>
      <c r="D1257" s="223">
        <v>81.66</v>
      </c>
      <c r="E1257" s="223">
        <v>239.42</v>
      </c>
    </row>
    <row r="1258" spans="1:5" ht="71.25">
      <c r="A1258" s="228">
        <v>200237</v>
      </c>
      <c r="B1258" s="228" t="s">
        <v>820</v>
      </c>
      <c r="C1258" s="222" t="s">
        <v>26</v>
      </c>
      <c r="D1258" s="223">
        <v>85.67</v>
      </c>
      <c r="E1258" s="223">
        <v>162.84</v>
      </c>
    </row>
    <row r="1259" spans="1:5" ht="71.25">
      <c r="A1259" s="228">
        <v>200243</v>
      </c>
      <c r="B1259" s="228" t="s">
        <v>821</v>
      </c>
      <c r="C1259" s="222" t="s">
        <v>42</v>
      </c>
      <c r="D1259" s="223">
        <v>258.64999999999998</v>
      </c>
      <c r="E1259" s="223">
        <v>31.15</v>
      </c>
    </row>
    <row r="1260" spans="1:5" ht="57">
      <c r="A1260" s="228">
        <v>200253</v>
      </c>
      <c r="B1260" s="228" t="s">
        <v>822</v>
      </c>
      <c r="C1260" s="222" t="s">
        <v>26</v>
      </c>
      <c r="D1260" s="223">
        <v>85.9</v>
      </c>
      <c r="E1260" s="223"/>
    </row>
    <row r="1261" spans="1:5" ht="57">
      <c r="A1261" s="228">
        <v>200254</v>
      </c>
      <c r="B1261" s="228" t="s">
        <v>823</v>
      </c>
      <c r="C1261" s="222" t="s">
        <v>26</v>
      </c>
      <c r="D1261" s="223">
        <v>85.9</v>
      </c>
      <c r="E1261" s="223">
        <v>11.1</v>
      </c>
    </row>
    <row r="1262" spans="1:5" ht="15">
      <c r="A1262" s="227">
        <v>2003</v>
      </c>
      <c r="B1262" s="227" t="s">
        <v>1228</v>
      </c>
      <c r="C1262" s="222"/>
      <c r="D1262" s="223"/>
      <c r="E1262" s="223">
        <v>1.1100000000000001</v>
      </c>
    </row>
    <row r="1263" spans="1:5" ht="42.75">
      <c r="A1263" s="228">
        <v>200303</v>
      </c>
      <c r="B1263" s="228" t="s">
        <v>824</v>
      </c>
      <c r="C1263" s="222" t="s">
        <v>26</v>
      </c>
      <c r="D1263" s="223">
        <v>14.9</v>
      </c>
      <c r="E1263" s="223">
        <v>22.12</v>
      </c>
    </row>
    <row r="1264" spans="1:5" ht="28.5">
      <c r="A1264" s="228">
        <v>200305</v>
      </c>
      <c r="B1264" s="228" t="s">
        <v>825</v>
      </c>
      <c r="C1264" s="222" t="s">
        <v>35</v>
      </c>
      <c r="D1264" s="223">
        <v>204.75</v>
      </c>
      <c r="E1264" s="223"/>
    </row>
    <row r="1265" spans="1:5" ht="14.25">
      <c r="A1265" s="228">
        <v>200306</v>
      </c>
      <c r="B1265" s="228" t="s">
        <v>826</v>
      </c>
      <c r="C1265" s="222" t="s">
        <v>35</v>
      </c>
      <c r="D1265" s="223">
        <v>214.15</v>
      </c>
      <c r="E1265" s="223">
        <v>162.36000000000001</v>
      </c>
    </row>
    <row r="1266" spans="1:5" ht="14.25">
      <c r="A1266" s="228">
        <v>200307</v>
      </c>
      <c r="B1266" s="228" t="s">
        <v>827</v>
      </c>
      <c r="C1266" s="222" t="s">
        <v>35</v>
      </c>
      <c r="D1266" s="223">
        <v>246.8</v>
      </c>
      <c r="E1266" s="223">
        <v>466.44</v>
      </c>
    </row>
    <row r="1267" spans="1:5" ht="14.25">
      <c r="A1267" s="228">
        <v>200323</v>
      </c>
      <c r="B1267" s="228" t="s">
        <v>828</v>
      </c>
      <c r="C1267" s="222" t="s">
        <v>35</v>
      </c>
      <c r="D1267" s="223">
        <v>187.02</v>
      </c>
      <c r="E1267" s="226">
        <v>1563.53</v>
      </c>
    </row>
    <row r="1268" spans="1:5" ht="42.75">
      <c r="A1268" s="228">
        <v>200326</v>
      </c>
      <c r="B1268" s="228" t="s">
        <v>829</v>
      </c>
      <c r="C1268" s="222" t="s">
        <v>26</v>
      </c>
      <c r="D1268" s="223">
        <v>30.94</v>
      </c>
      <c r="E1268" s="223">
        <v>400.52</v>
      </c>
    </row>
    <row r="1269" spans="1:5" ht="15">
      <c r="A1269" s="227">
        <v>2004</v>
      </c>
      <c r="B1269" s="227" t="s">
        <v>1993</v>
      </c>
      <c r="C1269" s="222"/>
      <c r="D1269" s="223"/>
      <c r="E1269" s="223">
        <v>162.34</v>
      </c>
    </row>
    <row r="1270" spans="1:5" ht="14.25">
      <c r="A1270" s="228">
        <v>200401</v>
      </c>
      <c r="B1270" s="228" t="s">
        <v>1994</v>
      </c>
      <c r="C1270" s="222" t="s">
        <v>26</v>
      </c>
      <c r="D1270" s="223">
        <v>11.82</v>
      </c>
      <c r="E1270" s="226">
        <v>2514.5700000000002</v>
      </c>
    </row>
    <row r="1271" spans="1:5" ht="28.5">
      <c r="A1271" s="228">
        <v>200402</v>
      </c>
      <c r="B1271" s="228" t="s">
        <v>830</v>
      </c>
      <c r="C1271" s="222" t="s">
        <v>26</v>
      </c>
      <c r="D1271" s="223">
        <v>1.18</v>
      </c>
      <c r="E1271" s="223">
        <v>244.95</v>
      </c>
    </row>
    <row r="1272" spans="1:5" ht="14.25">
      <c r="A1272" s="228">
        <v>200404</v>
      </c>
      <c r="B1272" s="228" t="s">
        <v>831</v>
      </c>
      <c r="C1272" s="222" t="s">
        <v>26</v>
      </c>
      <c r="D1272" s="223">
        <v>23.99</v>
      </c>
      <c r="E1272" s="223">
        <v>803.85</v>
      </c>
    </row>
    <row r="1273" spans="1:5" ht="15">
      <c r="A1273" s="227">
        <v>2005</v>
      </c>
      <c r="B1273" s="227" t="s">
        <v>1995</v>
      </c>
      <c r="C1273" s="222"/>
      <c r="D1273" s="223"/>
      <c r="E1273" s="223"/>
    </row>
    <row r="1274" spans="1:5" ht="42.75">
      <c r="A1274" s="228">
        <v>200511</v>
      </c>
      <c r="B1274" s="228" t="s">
        <v>832</v>
      </c>
      <c r="C1274" s="222" t="s">
        <v>24</v>
      </c>
      <c r="D1274" s="223">
        <v>152.26</v>
      </c>
      <c r="E1274" s="223">
        <v>141.49</v>
      </c>
    </row>
    <row r="1275" spans="1:5" ht="71.25">
      <c r="A1275" s="228">
        <v>200512</v>
      </c>
      <c r="B1275" s="228" t="s">
        <v>833</v>
      </c>
      <c r="C1275" s="222" t="s">
        <v>24</v>
      </c>
      <c r="D1275" s="223">
        <v>452.22</v>
      </c>
      <c r="E1275" s="223">
        <v>33.21</v>
      </c>
    </row>
    <row r="1276" spans="1:5" ht="57">
      <c r="A1276" s="228">
        <v>200513</v>
      </c>
      <c r="B1276" s="228" t="s">
        <v>18819</v>
      </c>
      <c r="C1276" s="222" t="s">
        <v>24</v>
      </c>
      <c r="D1276" s="226">
        <v>1603.58</v>
      </c>
      <c r="E1276" s="223">
        <v>36.130000000000003</v>
      </c>
    </row>
    <row r="1277" spans="1:5" ht="28.5">
      <c r="A1277" s="228">
        <v>200562</v>
      </c>
      <c r="B1277" s="228" t="s">
        <v>834</v>
      </c>
      <c r="C1277" s="222" t="s">
        <v>24</v>
      </c>
      <c r="D1277" s="223">
        <v>446.27</v>
      </c>
      <c r="E1277" s="223">
        <v>197.29</v>
      </c>
    </row>
    <row r="1278" spans="1:5" ht="57">
      <c r="A1278" s="228">
        <v>200563</v>
      </c>
      <c r="B1278" s="228" t="s">
        <v>835</v>
      </c>
      <c r="C1278" s="222" t="s">
        <v>42</v>
      </c>
      <c r="D1278" s="223">
        <v>162.86000000000001</v>
      </c>
      <c r="E1278" s="226">
        <v>3779.4</v>
      </c>
    </row>
    <row r="1279" spans="1:5" ht="28.5">
      <c r="A1279" s="228">
        <v>200572</v>
      </c>
      <c r="B1279" s="228" t="s">
        <v>836</v>
      </c>
      <c r="C1279" s="222" t="s">
        <v>24</v>
      </c>
      <c r="D1279" s="226">
        <v>3059.1</v>
      </c>
      <c r="E1279" s="226">
        <v>1742.27</v>
      </c>
    </row>
    <row r="1280" spans="1:5" ht="42.75">
      <c r="A1280" s="228">
        <v>200573</v>
      </c>
      <c r="B1280" s="228" t="s">
        <v>837</v>
      </c>
      <c r="C1280" s="222" t="s">
        <v>42</v>
      </c>
      <c r="D1280" s="223">
        <v>222.89</v>
      </c>
      <c r="E1280" s="226">
        <v>1434.98</v>
      </c>
    </row>
    <row r="1281" spans="1:5" ht="57">
      <c r="A1281" s="228">
        <v>200576</v>
      </c>
      <c r="B1281" s="228" t="s">
        <v>838</v>
      </c>
      <c r="C1281" s="222" t="s">
        <v>24</v>
      </c>
      <c r="D1281" s="223">
        <v>585.34</v>
      </c>
      <c r="E1281" s="223">
        <v>958.36</v>
      </c>
    </row>
    <row r="1282" spans="1:5" ht="42.75">
      <c r="A1282" s="228">
        <v>200581</v>
      </c>
      <c r="B1282" s="228" t="s">
        <v>18752</v>
      </c>
      <c r="C1282" s="222" t="s">
        <v>24</v>
      </c>
      <c r="D1282" s="223">
        <v>186.59</v>
      </c>
      <c r="E1282" s="223">
        <v>308.76</v>
      </c>
    </row>
    <row r="1283" spans="1:5" ht="42.75">
      <c r="A1283" s="228">
        <v>200582</v>
      </c>
      <c r="B1283" s="228" t="s">
        <v>18753</v>
      </c>
      <c r="C1283" s="222" t="s">
        <v>24</v>
      </c>
      <c r="D1283" s="223">
        <v>277.01</v>
      </c>
      <c r="E1283" s="223">
        <v>170.8</v>
      </c>
    </row>
    <row r="1284" spans="1:5" ht="15">
      <c r="A1284" s="227">
        <v>2007</v>
      </c>
      <c r="B1284" s="227" t="s">
        <v>1996</v>
      </c>
      <c r="C1284" s="222"/>
      <c r="D1284" s="223"/>
      <c r="E1284" s="223">
        <v>14.77</v>
      </c>
    </row>
    <row r="1285" spans="1:5" ht="85.5">
      <c r="A1285" s="228">
        <v>200702</v>
      </c>
      <c r="B1285" s="228" t="s">
        <v>839</v>
      </c>
      <c r="C1285" s="222" t="s">
        <v>26</v>
      </c>
      <c r="D1285" s="223">
        <v>134.33000000000001</v>
      </c>
      <c r="E1285" s="223">
        <v>176.31</v>
      </c>
    </row>
    <row r="1286" spans="1:5" ht="57">
      <c r="A1286" s="228">
        <v>200703</v>
      </c>
      <c r="B1286" s="228" t="s">
        <v>840</v>
      </c>
      <c r="C1286" s="222" t="s">
        <v>42</v>
      </c>
      <c r="D1286" s="223">
        <v>35.61</v>
      </c>
      <c r="E1286" s="223">
        <v>147.85</v>
      </c>
    </row>
    <row r="1287" spans="1:5" ht="42.75">
      <c r="A1287" s="228">
        <v>200704</v>
      </c>
      <c r="B1287" s="228" t="s">
        <v>841</v>
      </c>
      <c r="C1287" s="222" t="s">
        <v>26</v>
      </c>
      <c r="D1287" s="223">
        <v>38.26</v>
      </c>
      <c r="E1287" s="223">
        <v>5.6</v>
      </c>
    </row>
    <row r="1288" spans="1:5" ht="28.5">
      <c r="A1288" s="228">
        <v>200705</v>
      </c>
      <c r="B1288" s="228" t="s">
        <v>842</v>
      </c>
      <c r="C1288" s="222" t="s">
        <v>24</v>
      </c>
      <c r="D1288" s="223">
        <v>207.32</v>
      </c>
      <c r="E1288" s="223">
        <v>68.239999999999995</v>
      </c>
    </row>
    <row r="1289" spans="1:5" ht="42.75">
      <c r="A1289" s="228">
        <v>200706</v>
      </c>
      <c r="B1289" s="228" t="s">
        <v>843</v>
      </c>
      <c r="C1289" s="222" t="s">
        <v>24</v>
      </c>
      <c r="D1289" s="226">
        <v>3509.1</v>
      </c>
      <c r="E1289" s="223">
        <v>17.88</v>
      </c>
    </row>
    <row r="1290" spans="1:5" ht="42.75">
      <c r="A1290" s="228">
        <v>200707</v>
      </c>
      <c r="B1290" s="228" t="s">
        <v>844</v>
      </c>
      <c r="C1290" s="222" t="s">
        <v>24</v>
      </c>
      <c r="D1290" s="226">
        <v>1739.17</v>
      </c>
      <c r="E1290" s="223">
        <v>53.13</v>
      </c>
    </row>
    <row r="1291" spans="1:5" ht="57">
      <c r="A1291" s="228">
        <v>200708</v>
      </c>
      <c r="B1291" s="228" t="s">
        <v>845</v>
      </c>
      <c r="C1291" s="222" t="s">
        <v>24</v>
      </c>
      <c r="D1291" s="226">
        <v>1605.69</v>
      </c>
      <c r="E1291" s="223">
        <v>161.94999999999999</v>
      </c>
    </row>
    <row r="1292" spans="1:5" ht="28.5">
      <c r="A1292" s="228">
        <v>200709</v>
      </c>
      <c r="B1292" s="228" t="s">
        <v>846</v>
      </c>
      <c r="C1292" s="222" t="s">
        <v>24</v>
      </c>
      <c r="D1292" s="223">
        <v>990.56</v>
      </c>
      <c r="E1292" s="223">
        <v>222.46</v>
      </c>
    </row>
    <row r="1293" spans="1:5" ht="57">
      <c r="A1293" s="228">
        <v>200711</v>
      </c>
      <c r="B1293" s="228" t="s">
        <v>847</v>
      </c>
      <c r="C1293" s="222" t="s">
        <v>26</v>
      </c>
      <c r="D1293" s="223">
        <v>283.17</v>
      </c>
      <c r="E1293" s="223">
        <v>37.369999999999997</v>
      </c>
    </row>
    <row r="1294" spans="1:5" ht="14.25">
      <c r="A1294" s="228">
        <v>200713</v>
      </c>
      <c r="B1294" s="228" t="s">
        <v>848</v>
      </c>
      <c r="C1294" s="222" t="s">
        <v>24</v>
      </c>
      <c r="D1294" s="223">
        <v>153.71</v>
      </c>
      <c r="E1294" s="223"/>
    </row>
    <row r="1295" spans="1:5" ht="42.75">
      <c r="A1295" s="228">
        <v>200714</v>
      </c>
      <c r="B1295" s="228" t="s">
        <v>849</v>
      </c>
      <c r="C1295" s="222" t="s">
        <v>26</v>
      </c>
      <c r="D1295" s="223">
        <v>16.739999999999998</v>
      </c>
      <c r="E1295" s="223"/>
    </row>
    <row r="1296" spans="1:5" ht="57">
      <c r="A1296" s="228">
        <v>200715</v>
      </c>
      <c r="B1296" s="228" t="s">
        <v>850</v>
      </c>
      <c r="C1296" s="222" t="s">
        <v>26</v>
      </c>
      <c r="D1296" s="223">
        <v>179.12</v>
      </c>
      <c r="E1296" s="223">
        <v>136.93</v>
      </c>
    </row>
    <row r="1297" spans="1:5" ht="71.25">
      <c r="A1297" s="228">
        <v>200716</v>
      </c>
      <c r="B1297" s="228" t="s">
        <v>851</v>
      </c>
      <c r="C1297" s="222" t="s">
        <v>26</v>
      </c>
      <c r="D1297" s="223">
        <v>148.71</v>
      </c>
      <c r="E1297" s="223">
        <v>754.02</v>
      </c>
    </row>
    <row r="1298" spans="1:5" ht="28.5">
      <c r="A1298" s="228">
        <v>200717</v>
      </c>
      <c r="B1298" s="228" t="s">
        <v>852</v>
      </c>
      <c r="C1298" s="222" t="s">
        <v>42</v>
      </c>
      <c r="D1298" s="223">
        <v>5.65</v>
      </c>
      <c r="E1298" s="226">
        <v>4605.67</v>
      </c>
    </row>
    <row r="1299" spans="1:5" ht="85.5">
      <c r="A1299" s="228">
        <v>200720</v>
      </c>
      <c r="B1299" s="228" t="s">
        <v>853</v>
      </c>
      <c r="C1299" s="222" t="s">
        <v>26</v>
      </c>
      <c r="D1299" s="223">
        <v>55.25</v>
      </c>
      <c r="E1299" s="223"/>
    </row>
    <row r="1300" spans="1:5" ht="28.5">
      <c r="A1300" s="228">
        <v>200721</v>
      </c>
      <c r="B1300" s="228" t="s">
        <v>854</v>
      </c>
      <c r="C1300" s="222" t="s">
        <v>26</v>
      </c>
      <c r="D1300" s="223">
        <v>18.54</v>
      </c>
      <c r="E1300" s="223">
        <v>399.13</v>
      </c>
    </row>
    <row r="1301" spans="1:5" ht="42.75">
      <c r="A1301" s="228">
        <v>200725</v>
      </c>
      <c r="B1301" s="228" t="s">
        <v>855</v>
      </c>
      <c r="C1301" s="222" t="s">
        <v>42</v>
      </c>
      <c r="D1301" s="223">
        <v>56.97</v>
      </c>
      <c r="E1301" s="223"/>
    </row>
    <row r="1302" spans="1:5" ht="42.75">
      <c r="A1302" s="228">
        <v>200726</v>
      </c>
      <c r="B1302" s="228" t="s">
        <v>856</v>
      </c>
      <c r="C1302" s="222" t="s">
        <v>26</v>
      </c>
      <c r="D1302" s="223">
        <v>164.03</v>
      </c>
      <c r="E1302" s="223">
        <v>353.81</v>
      </c>
    </row>
    <row r="1303" spans="1:5" ht="71.25">
      <c r="A1303" s="228">
        <v>200728</v>
      </c>
      <c r="B1303" s="228" t="s">
        <v>857</v>
      </c>
      <c r="C1303" s="222" t="s">
        <v>26</v>
      </c>
      <c r="D1303" s="223">
        <v>195.2</v>
      </c>
      <c r="E1303" s="223">
        <v>264.74</v>
      </c>
    </row>
    <row r="1304" spans="1:5" ht="71.25">
      <c r="A1304" s="228">
        <v>200738</v>
      </c>
      <c r="B1304" s="228" t="s">
        <v>858</v>
      </c>
      <c r="C1304" s="222" t="s">
        <v>157</v>
      </c>
      <c r="D1304" s="223">
        <v>34.68</v>
      </c>
      <c r="E1304" s="223">
        <v>224.76</v>
      </c>
    </row>
    <row r="1305" spans="1:5" ht="15">
      <c r="A1305" s="227">
        <v>21</v>
      </c>
      <c r="B1305" s="227" t="s">
        <v>1997</v>
      </c>
      <c r="C1305" s="222"/>
      <c r="D1305" s="223"/>
      <c r="E1305" s="223">
        <v>644.92999999999995</v>
      </c>
    </row>
    <row r="1306" spans="1:5" ht="15">
      <c r="A1306" s="227">
        <v>2101</v>
      </c>
      <c r="B1306" s="227" t="s">
        <v>1998</v>
      </c>
      <c r="C1306" s="222"/>
      <c r="D1306" s="223"/>
      <c r="E1306" s="223">
        <v>197.67</v>
      </c>
    </row>
    <row r="1307" spans="1:5" ht="14.25">
      <c r="A1307" s="228">
        <v>210105</v>
      </c>
      <c r="B1307" s="228" t="s">
        <v>859</v>
      </c>
      <c r="C1307" s="222" t="s">
        <v>26</v>
      </c>
      <c r="D1307" s="223">
        <v>139.51</v>
      </c>
      <c r="E1307" s="223">
        <v>139.63999999999999</v>
      </c>
    </row>
    <row r="1308" spans="1:5" ht="42.75">
      <c r="A1308" s="228">
        <v>210109</v>
      </c>
      <c r="B1308" s="228" t="s">
        <v>860</v>
      </c>
      <c r="C1308" s="222" t="s">
        <v>24</v>
      </c>
      <c r="D1308" s="223">
        <v>564.45000000000005</v>
      </c>
      <c r="E1308" s="223"/>
    </row>
    <row r="1309" spans="1:5" ht="85.5">
      <c r="A1309" s="228">
        <v>210114</v>
      </c>
      <c r="B1309" s="228" t="s">
        <v>7900</v>
      </c>
      <c r="C1309" s="222" t="s">
        <v>24</v>
      </c>
      <c r="D1309" s="226">
        <v>5782.16</v>
      </c>
      <c r="E1309" s="223"/>
    </row>
    <row r="1310" spans="1:5" ht="15">
      <c r="A1310" s="227">
        <v>2102</v>
      </c>
      <c r="B1310" s="227" t="s">
        <v>1999</v>
      </c>
      <c r="C1310" s="222"/>
      <c r="D1310" s="223"/>
      <c r="E1310" s="226">
        <v>3246.62</v>
      </c>
    </row>
    <row r="1311" spans="1:5" ht="28.5">
      <c r="A1311" s="228">
        <v>210210</v>
      </c>
      <c r="B1311" s="228" t="s">
        <v>861</v>
      </c>
      <c r="C1311" s="222" t="s">
        <v>26</v>
      </c>
      <c r="D1311" s="223">
        <v>408.65</v>
      </c>
      <c r="E1311" s="223"/>
    </row>
    <row r="1312" spans="1:5" ht="15">
      <c r="A1312" s="227">
        <v>2103</v>
      </c>
      <c r="B1312" s="227" t="s">
        <v>2000</v>
      </c>
      <c r="C1312" s="222"/>
      <c r="D1312" s="223"/>
      <c r="E1312" s="223"/>
    </row>
    <row r="1313" spans="1:5" ht="42.75">
      <c r="A1313" s="228">
        <v>210301</v>
      </c>
      <c r="B1313" s="228" t="s">
        <v>862</v>
      </c>
      <c r="C1313" s="222" t="s">
        <v>42</v>
      </c>
      <c r="D1313" s="223">
        <v>347.02</v>
      </c>
      <c r="E1313" s="226">
        <v>1272.5999999999999</v>
      </c>
    </row>
    <row r="1314" spans="1:5" ht="42.75">
      <c r="A1314" s="228">
        <v>210302</v>
      </c>
      <c r="B1314" s="228" t="s">
        <v>7901</v>
      </c>
      <c r="C1314" s="222" t="s">
        <v>42</v>
      </c>
      <c r="D1314" s="223">
        <v>251.92</v>
      </c>
      <c r="E1314" s="223"/>
    </row>
    <row r="1315" spans="1:5" ht="42.75">
      <c r="A1315" s="228">
        <v>210304</v>
      </c>
      <c r="B1315" s="228" t="s">
        <v>863</v>
      </c>
      <c r="C1315" s="222" t="s">
        <v>42</v>
      </c>
      <c r="D1315" s="223">
        <v>211.95</v>
      </c>
      <c r="E1315" s="223">
        <v>14.71</v>
      </c>
    </row>
    <row r="1316" spans="1:5" ht="57">
      <c r="A1316" s="228">
        <v>210316</v>
      </c>
      <c r="B1316" s="228" t="s">
        <v>864</v>
      </c>
      <c r="C1316" s="222" t="s">
        <v>24</v>
      </c>
      <c r="D1316" s="223">
        <v>698.56</v>
      </c>
      <c r="E1316" s="223">
        <v>166.93</v>
      </c>
    </row>
    <row r="1317" spans="1:5" ht="42.75">
      <c r="A1317" s="228">
        <v>210321</v>
      </c>
      <c r="B1317" s="228" t="s">
        <v>865</v>
      </c>
      <c r="C1317" s="222" t="s">
        <v>24</v>
      </c>
      <c r="D1317" s="223">
        <v>171.05</v>
      </c>
      <c r="E1317" s="223">
        <v>34.19</v>
      </c>
    </row>
    <row r="1318" spans="1:5" ht="28.5">
      <c r="A1318" s="228">
        <v>210322</v>
      </c>
      <c r="B1318" s="228" t="s">
        <v>866</v>
      </c>
      <c r="C1318" s="222" t="s">
        <v>42</v>
      </c>
      <c r="D1318" s="223">
        <v>144.54</v>
      </c>
      <c r="E1318" s="223">
        <v>59.18</v>
      </c>
    </row>
    <row r="1319" spans="1:5" ht="15">
      <c r="A1319" s="227">
        <v>22</v>
      </c>
      <c r="B1319" s="227" t="s">
        <v>2001</v>
      </c>
      <c r="C1319" s="222"/>
      <c r="D1319" s="223"/>
      <c r="E1319" s="223">
        <v>5.09</v>
      </c>
    </row>
    <row r="1320" spans="1:5" ht="45">
      <c r="A1320" s="227">
        <v>2208</v>
      </c>
      <c r="B1320" s="227" t="s">
        <v>2002</v>
      </c>
      <c r="C1320" s="222"/>
      <c r="D1320" s="223"/>
      <c r="E1320" s="223">
        <v>13.36</v>
      </c>
    </row>
    <row r="1321" spans="1:5" ht="85.5">
      <c r="A1321" s="228">
        <v>220803</v>
      </c>
      <c r="B1321" s="228" t="s">
        <v>18754</v>
      </c>
      <c r="C1321" s="222" t="s">
        <v>93</v>
      </c>
      <c r="D1321" s="226">
        <v>4099.1099999999997</v>
      </c>
      <c r="E1321" s="223">
        <v>26.45</v>
      </c>
    </row>
    <row r="1322" spans="1:5" ht="15">
      <c r="A1322" s="227">
        <v>31</v>
      </c>
      <c r="B1322" s="227" t="s">
        <v>2003</v>
      </c>
      <c r="C1322" s="222"/>
      <c r="D1322" s="223"/>
      <c r="E1322" s="223">
        <v>2.54</v>
      </c>
    </row>
    <row r="1323" spans="1:5" ht="30">
      <c r="A1323" s="227">
        <v>3106</v>
      </c>
      <c r="B1323" s="227" t="s">
        <v>2004</v>
      </c>
      <c r="C1323" s="222"/>
      <c r="D1323" s="223"/>
      <c r="E1323" s="223">
        <v>132.72999999999999</v>
      </c>
    </row>
    <row r="1324" spans="1:5" ht="14.25">
      <c r="A1324" s="228">
        <v>310601</v>
      </c>
      <c r="B1324" s="228" t="s">
        <v>867</v>
      </c>
      <c r="C1324" s="222" t="s">
        <v>868</v>
      </c>
      <c r="D1324" s="226">
        <v>1308.51</v>
      </c>
      <c r="E1324" s="223"/>
    </row>
    <row r="1325" spans="1:5" ht="30">
      <c r="A1325" s="227">
        <v>3108</v>
      </c>
      <c r="B1325" s="227" t="s">
        <v>2005</v>
      </c>
      <c r="C1325" s="222"/>
      <c r="D1325" s="223"/>
      <c r="E1325" s="223">
        <v>114.44</v>
      </c>
    </row>
    <row r="1326" spans="1:5" ht="14.25">
      <c r="A1326" s="228">
        <v>310801</v>
      </c>
      <c r="B1326" s="228" t="s">
        <v>869</v>
      </c>
      <c r="C1326" s="222" t="s">
        <v>24</v>
      </c>
      <c r="D1326" s="223">
        <v>12.67</v>
      </c>
      <c r="E1326" s="223">
        <v>41.1</v>
      </c>
    </row>
    <row r="1327" spans="1:5" ht="14.25">
      <c r="A1327" s="228">
        <v>310802</v>
      </c>
      <c r="B1327" s="228" t="s">
        <v>870</v>
      </c>
      <c r="C1327" s="222" t="s">
        <v>24</v>
      </c>
      <c r="D1327" s="223">
        <v>140.68</v>
      </c>
      <c r="E1327" s="223">
        <v>68.98</v>
      </c>
    </row>
    <row r="1328" spans="1:5" ht="14.25">
      <c r="A1328" s="228">
        <v>310803</v>
      </c>
      <c r="B1328" s="228" t="s">
        <v>871</v>
      </c>
      <c r="C1328" s="222" t="s">
        <v>24</v>
      </c>
      <c r="D1328" s="223">
        <v>29.05</v>
      </c>
      <c r="E1328" s="223">
        <v>91.71</v>
      </c>
    </row>
    <row r="1329" spans="1:5" ht="14.25">
      <c r="A1329" s="228">
        <v>310804</v>
      </c>
      <c r="B1329" s="228" t="s">
        <v>872</v>
      </c>
      <c r="C1329" s="222" t="s">
        <v>24</v>
      </c>
      <c r="D1329" s="223">
        <v>62.09</v>
      </c>
      <c r="E1329" s="223">
        <v>36.799999999999997</v>
      </c>
    </row>
    <row r="1330" spans="1:5" ht="14.25">
      <c r="A1330" s="228">
        <v>310805</v>
      </c>
      <c r="B1330" s="228" t="s">
        <v>873</v>
      </c>
      <c r="C1330" s="222" t="s">
        <v>24</v>
      </c>
      <c r="D1330" s="223">
        <v>4.54</v>
      </c>
      <c r="E1330" s="223">
        <v>39.49</v>
      </c>
    </row>
    <row r="1331" spans="1:5" ht="14.25">
      <c r="A1331" s="228">
        <v>310806</v>
      </c>
      <c r="B1331" s="228" t="s">
        <v>874</v>
      </c>
      <c r="C1331" s="222" t="s">
        <v>24</v>
      </c>
      <c r="D1331" s="223">
        <v>14.01</v>
      </c>
      <c r="E1331" s="223">
        <v>35.25</v>
      </c>
    </row>
    <row r="1332" spans="1:5" ht="14.25">
      <c r="A1332" s="228">
        <v>310807</v>
      </c>
      <c r="B1332" s="228" t="s">
        <v>875</v>
      </c>
      <c r="C1332" s="222" t="s">
        <v>24</v>
      </c>
      <c r="D1332" s="223">
        <v>26.79</v>
      </c>
      <c r="E1332" s="223">
        <v>131.44</v>
      </c>
    </row>
    <row r="1333" spans="1:5" ht="14.25">
      <c r="A1333" s="228">
        <v>310808</v>
      </c>
      <c r="B1333" s="228" t="s">
        <v>876</v>
      </c>
      <c r="C1333" s="222" t="s">
        <v>24</v>
      </c>
      <c r="D1333" s="223">
        <v>2.3199999999999998</v>
      </c>
      <c r="E1333" s="223">
        <v>68.540000000000006</v>
      </c>
    </row>
    <row r="1334" spans="1:5" ht="14.25">
      <c r="A1334" s="228">
        <v>310809</v>
      </c>
      <c r="B1334" s="228" t="s">
        <v>877</v>
      </c>
      <c r="C1334" s="222" t="s">
        <v>24</v>
      </c>
      <c r="D1334" s="223">
        <v>129.86000000000001</v>
      </c>
      <c r="E1334" s="223">
        <v>44</v>
      </c>
    </row>
    <row r="1335" spans="1:5" ht="30">
      <c r="A1335" s="227">
        <v>3109</v>
      </c>
      <c r="B1335" s="227" t="s">
        <v>2006</v>
      </c>
      <c r="C1335" s="222"/>
      <c r="D1335" s="223"/>
      <c r="E1335" s="223">
        <v>62.2</v>
      </c>
    </row>
    <row r="1336" spans="1:5" ht="14.25">
      <c r="A1336" s="228">
        <v>310901</v>
      </c>
      <c r="B1336" s="228" t="s">
        <v>878</v>
      </c>
      <c r="C1336" s="222" t="s">
        <v>24</v>
      </c>
      <c r="D1336" s="223">
        <v>115.45</v>
      </c>
      <c r="E1336" s="223">
        <v>449.06</v>
      </c>
    </row>
    <row r="1337" spans="1:5" ht="14.25">
      <c r="A1337" s="228">
        <v>310902</v>
      </c>
      <c r="B1337" s="228" t="s">
        <v>879</v>
      </c>
      <c r="C1337" s="222" t="s">
        <v>24</v>
      </c>
      <c r="D1337" s="223">
        <v>49.01</v>
      </c>
      <c r="E1337" s="223">
        <v>766.38</v>
      </c>
    </row>
    <row r="1338" spans="1:5" ht="14.25">
      <c r="A1338" s="228">
        <v>310903</v>
      </c>
      <c r="B1338" s="228" t="s">
        <v>880</v>
      </c>
      <c r="C1338" s="222" t="s">
        <v>24</v>
      </c>
      <c r="D1338" s="223">
        <v>53.76</v>
      </c>
      <c r="E1338" s="223">
        <v>264.74</v>
      </c>
    </row>
    <row r="1339" spans="1:5" ht="14.25">
      <c r="A1339" s="228">
        <v>310904</v>
      </c>
      <c r="B1339" s="228" t="s">
        <v>881</v>
      </c>
      <c r="C1339" s="222" t="s">
        <v>24</v>
      </c>
      <c r="D1339" s="223">
        <v>83.17</v>
      </c>
      <c r="E1339" s="223"/>
    </row>
    <row r="1340" spans="1:5" ht="14.25">
      <c r="A1340" s="228">
        <v>310905</v>
      </c>
      <c r="B1340" s="228" t="s">
        <v>882</v>
      </c>
      <c r="C1340" s="222" t="s">
        <v>24</v>
      </c>
      <c r="D1340" s="223">
        <v>39.17</v>
      </c>
      <c r="E1340" s="226">
        <v>6060.76</v>
      </c>
    </row>
    <row r="1341" spans="1:5" ht="14.25">
      <c r="A1341" s="228">
        <v>310906</v>
      </c>
      <c r="B1341" s="228" t="s">
        <v>883</v>
      </c>
      <c r="C1341" s="222" t="s">
        <v>24</v>
      </c>
      <c r="D1341" s="223">
        <v>41.57</v>
      </c>
      <c r="E1341" s="226">
        <v>22729.360000000001</v>
      </c>
    </row>
    <row r="1342" spans="1:5" ht="14.25">
      <c r="A1342" s="228">
        <v>310907</v>
      </c>
      <c r="B1342" s="228" t="s">
        <v>884</v>
      </c>
      <c r="C1342" s="222" t="s">
        <v>24</v>
      </c>
      <c r="D1342" s="223">
        <v>43.71</v>
      </c>
      <c r="E1342" s="226">
        <v>9451.34</v>
      </c>
    </row>
    <row r="1343" spans="1:5" ht="14.25">
      <c r="A1343" s="228">
        <v>310908</v>
      </c>
      <c r="B1343" s="228" t="s">
        <v>885</v>
      </c>
      <c r="C1343" s="222" t="s">
        <v>24</v>
      </c>
      <c r="D1343" s="223">
        <v>163.52000000000001</v>
      </c>
      <c r="E1343" s="226">
        <v>2886.01</v>
      </c>
    </row>
    <row r="1344" spans="1:5" ht="14.25">
      <c r="A1344" s="228">
        <v>310909</v>
      </c>
      <c r="B1344" s="228" t="s">
        <v>886</v>
      </c>
      <c r="C1344" s="222" t="s">
        <v>24</v>
      </c>
      <c r="D1344" s="223">
        <v>66.94</v>
      </c>
      <c r="E1344" s="226">
        <v>16235.47</v>
      </c>
    </row>
    <row r="1345" spans="1:5" ht="14.25">
      <c r="A1345" s="228">
        <v>310910</v>
      </c>
      <c r="B1345" s="228" t="s">
        <v>887</v>
      </c>
      <c r="C1345" s="222" t="s">
        <v>24</v>
      </c>
      <c r="D1345" s="223">
        <v>48.61</v>
      </c>
      <c r="E1345" s="226">
        <v>4816.46</v>
      </c>
    </row>
    <row r="1346" spans="1:5" ht="14.25">
      <c r="A1346" s="228">
        <v>310911</v>
      </c>
      <c r="B1346" s="228" t="s">
        <v>888</v>
      </c>
      <c r="C1346" s="222" t="s">
        <v>24</v>
      </c>
      <c r="D1346" s="223">
        <v>71</v>
      </c>
      <c r="E1346" s="226">
        <v>4365.4799999999996</v>
      </c>
    </row>
    <row r="1347" spans="1:5" ht="14.25">
      <c r="A1347" s="228">
        <v>310912</v>
      </c>
      <c r="B1347" s="228" t="s">
        <v>889</v>
      </c>
      <c r="C1347" s="222" t="s">
        <v>24</v>
      </c>
      <c r="D1347" s="223">
        <v>504.27</v>
      </c>
      <c r="E1347" s="226">
        <v>12987.78</v>
      </c>
    </row>
    <row r="1348" spans="1:5" ht="14.25">
      <c r="A1348" s="228">
        <v>310913</v>
      </c>
      <c r="B1348" s="228" t="s">
        <v>890</v>
      </c>
      <c r="C1348" s="222" t="s">
        <v>24</v>
      </c>
      <c r="D1348" s="223">
        <v>763.2</v>
      </c>
      <c r="E1348" s="226">
        <v>10750.71</v>
      </c>
    </row>
    <row r="1349" spans="1:5" ht="14.25">
      <c r="A1349" s="228">
        <v>310914</v>
      </c>
      <c r="B1349" s="228" t="s">
        <v>891</v>
      </c>
      <c r="C1349" s="222" t="s">
        <v>24</v>
      </c>
      <c r="D1349" s="223">
        <v>252.5</v>
      </c>
      <c r="E1349" s="226">
        <v>10750.71</v>
      </c>
    </row>
    <row r="1350" spans="1:5" ht="30">
      <c r="A1350" s="227">
        <v>3130</v>
      </c>
      <c r="B1350" s="227" t="s">
        <v>18755</v>
      </c>
      <c r="C1350" s="222"/>
      <c r="D1350" s="223"/>
      <c r="E1350" s="226">
        <v>9972.2800000000007</v>
      </c>
    </row>
    <row r="1351" spans="1:5" ht="28.5">
      <c r="A1351" s="228">
        <v>313001</v>
      </c>
      <c r="B1351" s="228" t="s">
        <v>18756</v>
      </c>
      <c r="C1351" s="222" t="s">
        <v>18757</v>
      </c>
      <c r="D1351" s="226">
        <v>10793.15</v>
      </c>
      <c r="E1351" s="226">
        <v>10064.56</v>
      </c>
    </row>
    <row r="1352" spans="1:5" ht="14.25">
      <c r="A1352" s="228">
        <v>313002</v>
      </c>
      <c r="B1352" s="228" t="s">
        <v>18758</v>
      </c>
      <c r="C1352" s="222" t="s">
        <v>18757</v>
      </c>
      <c r="D1352" s="226">
        <v>28277.23</v>
      </c>
      <c r="E1352" s="226">
        <v>10765.6</v>
      </c>
    </row>
    <row r="1353" spans="1:5" ht="14.25">
      <c r="A1353" s="228">
        <v>313003</v>
      </c>
      <c r="B1353" s="228" t="s">
        <v>18759</v>
      </c>
      <c r="C1353" s="222" t="s">
        <v>18757</v>
      </c>
      <c r="D1353" s="226">
        <v>11752.7</v>
      </c>
      <c r="E1353" s="226">
        <v>23269.65</v>
      </c>
    </row>
    <row r="1354" spans="1:5" ht="14.25">
      <c r="A1354" s="228">
        <v>313004</v>
      </c>
      <c r="B1354" s="228" t="s">
        <v>18760</v>
      </c>
      <c r="C1354" s="222" t="s">
        <v>18757</v>
      </c>
      <c r="D1354" s="226">
        <v>3589.66</v>
      </c>
      <c r="E1354" s="226">
        <v>5767.55</v>
      </c>
    </row>
    <row r="1355" spans="1:5" ht="14.25">
      <c r="A1355" s="228">
        <v>313005</v>
      </c>
      <c r="B1355" s="228" t="s">
        <v>18761</v>
      </c>
      <c r="C1355" s="222" t="s">
        <v>18757</v>
      </c>
      <c r="D1355" s="226">
        <v>20222.919999999998</v>
      </c>
      <c r="E1355" s="226">
        <v>12986.29</v>
      </c>
    </row>
    <row r="1356" spans="1:5" ht="28.5">
      <c r="A1356" s="228">
        <v>313006</v>
      </c>
      <c r="B1356" s="228" t="s">
        <v>18762</v>
      </c>
      <c r="C1356" s="222" t="s">
        <v>18757</v>
      </c>
      <c r="D1356" s="226">
        <v>8634.73</v>
      </c>
      <c r="E1356" s="226">
        <v>19468.27</v>
      </c>
    </row>
    <row r="1357" spans="1:5" ht="28.5">
      <c r="A1357" s="228">
        <v>313007</v>
      </c>
      <c r="B1357" s="228" t="s">
        <v>18763</v>
      </c>
      <c r="C1357" s="222" t="s">
        <v>18757</v>
      </c>
      <c r="D1357" s="226">
        <v>6906.65</v>
      </c>
      <c r="E1357" s="226">
        <v>2717.82</v>
      </c>
    </row>
    <row r="1358" spans="1:5" ht="14.25">
      <c r="A1358" s="228">
        <v>313008</v>
      </c>
      <c r="B1358" s="228" t="s">
        <v>18764</v>
      </c>
      <c r="C1358" s="222" t="s">
        <v>18757</v>
      </c>
      <c r="D1358" s="226">
        <v>16153.49</v>
      </c>
      <c r="E1358" s="226">
        <v>4916.63</v>
      </c>
    </row>
    <row r="1359" spans="1:5" ht="14.25">
      <c r="A1359" s="228">
        <v>313009</v>
      </c>
      <c r="B1359" s="228" t="s">
        <v>18765</v>
      </c>
      <c r="C1359" s="222" t="s">
        <v>18757</v>
      </c>
      <c r="D1359" s="226">
        <v>13374.95</v>
      </c>
      <c r="E1359" s="226">
        <v>2017.08</v>
      </c>
    </row>
    <row r="1360" spans="1:5" ht="28.5">
      <c r="A1360" s="228">
        <v>313010</v>
      </c>
      <c r="B1360" s="228" t="s">
        <v>18766</v>
      </c>
      <c r="C1360" s="222" t="s">
        <v>18757</v>
      </c>
      <c r="D1360" s="226">
        <v>13374.95</v>
      </c>
      <c r="E1360" s="226">
        <v>2017.08</v>
      </c>
    </row>
    <row r="1361" spans="1:5" ht="28.5">
      <c r="A1361" s="228">
        <v>313011</v>
      </c>
      <c r="B1361" s="228" t="s">
        <v>18767</v>
      </c>
      <c r="C1361" s="222" t="s">
        <v>18757</v>
      </c>
      <c r="D1361" s="226">
        <v>12391.24</v>
      </c>
      <c r="E1361" s="226">
        <v>3782.02</v>
      </c>
    </row>
    <row r="1362" spans="1:5" ht="14.25">
      <c r="A1362" s="228">
        <v>313012</v>
      </c>
      <c r="B1362" s="228" t="s">
        <v>18768</v>
      </c>
      <c r="C1362" s="222" t="s">
        <v>18757</v>
      </c>
      <c r="D1362" s="226">
        <v>12520.68</v>
      </c>
      <c r="E1362" s="223"/>
    </row>
    <row r="1363" spans="1:5" ht="28.5">
      <c r="A1363" s="228">
        <v>313013</v>
      </c>
      <c r="B1363" s="228" t="s">
        <v>18769</v>
      </c>
      <c r="C1363" s="222" t="s">
        <v>18757</v>
      </c>
      <c r="D1363" s="226">
        <v>13374.95</v>
      </c>
      <c r="E1363" s="226">
        <v>7018.5</v>
      </c>
    </row>
    <row r="1364" spans="1:5" ht="28.5">
      <c r="A1364" s="228">
        <v>313014</v>
      </c>
      <c r="B1364" s="228" t="s">
        <v>18770</v>
      </c>
      <c r="C1364" s="222" t="s">
        <v>18757</v>
      </c>
      <c r="D1364" s="226">
        <v>28950.3</v>
      </c>
      <c r="E1364" s="226">
        <v>26321.1</v>
      </c>
    </row>
    <row r="1365" spans="1:5" ht="14.25">
      <c r="A1365" s="228">
        <v>313015</v>
      </c>
      <c r="B1365" s="228" t="s">
        <v>18771</v>
      </c>
      <c r="C1365" s="222" t="s">
        <v>18757</v>
      </c>
      <c r="D1365" s="226">
        <v>7179.33</v>
      </c>
      <c r="E1365" s="226">
        <v>10944.86</v>
      </c>
    </row>
    <row r="1366" spans="1:5" ht="14.25">
      <c r="A1366" s="228">
        <v>313016</v>
      </c>
      <c r="B1366" s="228" t="s">
        <v>18772</v>
      </c>
      <c r="C1366" s="222" t="s">
        <v>18757</v>
      </c>
      <c r="D1366" s="226">
        <v>16153.49</v>
      </c>
      <c r="E1366" s="226">
        <v>3342.06</v>
      </c>
    </row>
    <row r="1367" spans="1:5" ht="14.25">
      <c r="A1367" s="228">
        <v>313017</v>
      </c>
      <c r="B1367" s="228" t="s">
        <v>18773</v>
      </c>
      <c r="C1367" s="222" t="s">
        <v>18757</v>
      </c>
      <c r="D1367" s="226">
        <v>24219.88</v>
      </c>
      <c r="E1367" s="226">
        <v>18801.03</v>
      </c>
    </row>
    <row r="1368" spans="1:5" ht="14.25">
      <c r="A1368" s="228">
        <v>313018</v>
      </c>
      <c r="B1368" s="228" t="s">
        <v>18774</v>
      </c>
      <c r="C1368" s="222" t="s">
        <v>18757</v>
      </c>
      <c r="D1368" s="226">
        <v>3356.34</v>
      </c>
      <c r="E1368" s="226">
        <v>5577.57</v>
      </c>
    </row>
    <row r="1369" spans="1:5" ht="14.25">
      <c r="A1369" s="228">
        <v>313019</v>
      </c>
      <c r="B1369" s="228" t="s">
        <v>18775</v>
      </c>
      <c r="C1369" s="222" t="s">
        <v>18757</v>
      </c>
      <c r="D1369" s="226">
        <v>6071.02</v>
      </c>
      <c r="E1369" s="226">
        <v>5055.32</v>
      </c>
    </row>
    <row r="1370" spans="1:5" ht="14.25">
      <c r="A1370" s="228">
        <v>313020</v>
      </c>
      <c r="B1370" s="228" t="s">
        <v>18776</v>
      </c>
      <c r="C1370" s="222" t="s">
        <v>18757</v>
      </c>
      <c r="D1370" s="226">
        <v>2490.67</v>
      </c>
      <c r="E1370" s="226">
        <v>15040.13</v>
      </c>
    </row>
    <row r="1371" spans="1:5" ht="14.25">
      <c r="A1371" s="228">
        <v>313021</v>
      </c>
      <c r="B1371" s="228" t="s">
        <v>18777</v>
      </c>
      <c r="C1371" s="222" t="s">
        <v>18757</v>
      </c>
      <c r="D1371" s="226">
        <v>2490.67</v>
      </c>
      <c r="E1371" s="226">
        <v>12449.56</v>
      </c>
    </row>
    <row r="1372" spans="1:5" ht="30">
      <c r="A1372" s="227">
        <v>3131</v>
      </c>
      <c r="B1372" s="227" t="s">
        <v>18778</v>
      </c>
      <c r="C1372" s="222"/>
      <c r="D1372" s="223"/>
      <c r="E1372" s="226">
        <v>12449.56</v>
      </c>
    </row>
    <row r="1373" spans="1:5" ht="28.5">
      <c r="A1373" s="228">
        <v>313101</v>
      </c>
      <c r="B1373" s="228" t="s">
        <v>18779</v>
      </c>
      <c r="C1373" s="222" t="s">
        <v>18757</v>
      </c>
      <c r="D1373" s="226">
        <v>9310.33</v>
      </c>
      <c r="E1373" s="226">
        <v>11548.12</v>
      </c>
    </row>
    <row r="1374" spans="1:5" ht="14.25">
      <c r="A1374" s="228">
        <v>313102</v>
      </c>
      <c r="B1374" s="228" t="s">
        <v>18780</v>
      </c>
      <c r="C1374" s="222" t="s">
        <v>18757</v>
      </c>
      <c r="D1374" s="226">
        <v>24392.35</v>
      </c>
      <c r="E1374" s="226">
        <v>11654.98</v>
      </c>
    </row>
    <row r="1375" spans="1:5" ht="14.25">
      <c r="A1375" s="228">
        <v>313103</v>
      </c>
      <c r="B1375" s="228" t="s">
        <v>18781</v>
      </c>
      <c r="C1375" s="222" t="s">
        <v>18757</v>
      </c>
      <c r="D1375" s="226">
        <v>10138.049999999999</v>
      </c>
      <c r="E1375" s="226">
        <v>12466.8</v>
      </c>
    </row>
    <row r="1376" spans="1:5" ht="14.25">
      <c r="A1376" s="228">
        <v>313104</v>
      </c>
      <c r="B1376" s="228" t="s">
        <v>18782</v>
      </c>
      <c r="C1376" s="222" t="s">
        <v>18757</v>
      </c>
      <c r="D1376" s="226">
        <v>3096.5</v>
      </c>
      <c r="E1376" s="226">
        <v>26946.76</v>
      </c>
    </row>
    <row r="1377" spans="1:5" ht="14.25">
      <c r="A1377" s="228">
        <v>313105</v>
      </c>
      <c r="B1377" s="228" t="s">
        <v>18783</v>
      </c>
      <c r="C1377" s="222" t="s">
        <v>18757</v>
      </c>
      <c r="D1377" s="226">
        <v>17444.59</v>
      </c>
      <c r="E1377" s="226">
        <v>6678.95</v>
      </c>
    </row>
    <row r="1378" spans="1:5" ht="28.5">
      <c r="A1378" s="228">
        <v>313106</v>
      </c>
      <c r="B1378" s="228" t="s">
        <v>18784</v>
      </c>
      <c r="C1378" s="222" t="s">
        <v>18757</v>
      </c>
      <c r="D1378" s="226">
        <v>7448.44</v>
      </c>
      <c r="E1378" s="226">
        <v>15038.41</v>
      </c>
    </row>
    <row r="1379" spans="1:5" ht="28.5">
      <c r="A1379" s="228">
        <v>313107</v>
      </c>
      <c r="B1379" s="228" t="s">
        <v>18785</v>
      </c>
      <c r="C1379" s="222" t="s">
        <v>18757</v>
      </c>
      <c r="D1379" s="226">
        <v>5957.78</v>
      </c>
      <c r="E1379" s="226">
        <v>22544.69</v>
      </c>
    </row>
    <row r="1380" spans="1:5" ht="14.25">
      <c r="A1380" s="228">
        <v>313108</v>
      </c>
      <c r="B1380" s="228" t="s">
        <v>18786</v>
      </c>
      <c r="C1380" s="222" t="s">
        <v>18757</v>
      </c>
      <c r="D1380" s="226">
        <v>13934.23</v>
      </c>
      <c r="E1380" s="226">
        <v>3147.29</v>
      </c>
    </row>
    <row r="1381" spans="1:5" ht="14.25">
      <c r="A1381" s="228">
        <v>313109</v>
      </c>
      <c r="B1381" s="228" t="s">
        <v>18787</v>
      </c>
      <c r="C1381" s="222" t="s">
        <v>18757</v>
      </c>
      <c r="D1381" s="226">
        <v>11537.43</v>
      </c>
      <c r="E1381" s="226">
        <v>5693.57</v>
      </c>
    </row>
    <row r="1382" spans="1:5" ht="28.5">
      <c r="A1382" s="228">
        <v>313110</v>
      </c>
      <c r="B1382" s="228" t="s">
        <v>18788</v>
      </c>
      <c r="C1382" s="222" t="s">
        <v>18757</v>
      </c>
      <c r="D1382" s="226">
        <v>11537.43</v>
      </c>
      <c r="E1382" s="226">
        <v>2335.8200000000002</v>
      </c>
    </row>
    <row r="1383" spans="1:5" ht="28.5">
      <c r="A1383" s="228">
        <v>313111</v>
      </c>
      <c r="B1383" s="228" t="s">
        <v>18789</v>
      </c>
      <c r="C1383" s="222" t="s">
        <v>18757</v>
      </c>
      <c r="D1383" s="226">
        <v>10688.87</v>
      </c>
      <c r="E1383" s="226">
        <v>2335.8200000000002</v>
      </c>
    </row>
    <row r="1384" spans="1:5" ht="14.25">
      <c r="A1384" s="228">
        <v>313112</v>
      </c>
      <c r="B1384" s="228" t="s">
        <v>18790</v>
      </c>
      <c r="C1384" s="222" t="s">
        <v>18757</v>
      </c>
      <c r="D1384" s="226">
        <v>10800.52</v>
      </c>
      <c r="E1384" s="226">
        <v>4379.67</v>
      </c>
    </row>
    <row r="1385" spans="1:5" ht="28.5">
      <c r="A1385" s="228">
        <v>313113</v>
      </c>
      <c r="B1385" s="228" t="s">
        <v>18791</v>
      </c>
      <c r="C1385" s="222" t="s">
        <v>18757</v>
      </c>
      <c r="D1385" s="226">
        <v>11537.43</v>
      </c>
      <c r="E1385" s="226">
        <v>3147.29</v>
      </c>
    </row>
    <row r="1386" spans="1:5" ht="28.5">
      <c r="A1386" s="228">
        <v>313114</v>
      </c>
      <c r="B1386" s="228" t="s">
        <v>18792</v>
      </c>
      <c r="C1386" s="222" t="s">
        <v>18757</v>
      </c>
      <c r="D1386" s="226">
        <v>24972.94</v>
      </c>
      <c r="E1386" s="226">
        <v>5693.57</v>
      </c>
    </row>
    <row r="1387" spans="1:5" ht="14.25">
      <c r="A1387" s="228">
        <v>313115</v>
      </c>
      <c r="B1387" s="228" t="s">
        <v>18793</v>
      </c>
      <c r="C1387" s="222" t="s">
        <v>18757</v>
      </c>
      <c r="D1387" s="226">
        <v>6192.99</v>
      </c>
      <c r="E1387" s="226">
        <v>2335.8200000000002</v>
      </c>
    </row>
    <row r="1388" spans="1:5" ht="14.25">
      <c r="A1388" s="228">
        <v>313116</v>
      </c>
      <c r="B1388" s="228" t="s">
        <v>18794</v>
      </c>
      <c r="C1388" s="222" t="s">
        <v>18757</v>
      </c>
      <c r="D1388" s="226">
        <v>13934.23</v>
      </c>
      <c r="E1388" s="226">
        <v>2335.8200000000002</v>
      </c>
    </row>
    <row r="1389" spans="1:5" ht="14.25">
      <c r="A1389" s="228">
        <v>313117</v>
      </c>
      <c r="B1389" s="228" t="s">
        <v>18795</v>
      </c>
      <c r="C1389" s="222" t="s">
        <v>18757</v>
      </c>
      <c r="D1389" s="226">
        <v>20892.419999999998</v>
      </c>
      <c r="E1389" s="226">
        <v>4379.67</v>
      </c>
    </row>
    <row r="1390" spans="1:5" ht="14.25">
      <c r="A1390" s="228">
        <v>313118</v>
      </c>
      <c r="B1390" s="228" t="s">
        <v>18796</v>
      </c>
      <c r="C1390" s="222" t="s">
        <v>18757</v>
      </c>
      <c r="D1390" s="226">
        <v>2895.22</v>
      </c>
    </row>
    <row r="1391" spans="1:5" ht="14.25">
      <c r="A1391" s="228">
        <v>313119</v>
      </c>
      <c r="B1391" s="228" t="s">
        <v>18797</v>
      </c>
      <c r="C1391" s="222" t="s">
        <v>18757</v>
      </c>
      <c r="D1391" s="226">
        <v>5236.95</v>
      </c>
    </row>
    <row r="1392" spans="1:5" ht="14.25">
      <c r="A1392" s="228">
        <v>313120</v>
      </c>
      <c r="B1392" s="228" t="s">
        <v>18798</v>
      </c>
      <c r="C1392" s="222" t="s">
        <v>18757</v>
      </c>
      <c r="D1392" s="226">
        <v>2148.4899999999998</v>
      </c>
    </row>
    <row r="1393" spans="1:4" ht="14.25">
      <c r="A1393" s="228">
        <v>313121</v>
      </c>
      <c r="B1393" s="228" t="s">
        <v>18799</v>
      </c>
      <c r="C1393" s="222" t="s">
        <v>18757</v>
      </c>
      <c r="D1393" s="226">
        <v>2148.4899999999998</v>
      </c>
    </row>
    <row r="1394" spans="1:4" ht="14.25">
      <c r="A1394" s="228">
        <v>313122</v>
      </c>
      <c r="B1394" s="228" t="s">
        <v>18800</v>
      </c>
      <c r="C1394" s="222" t="s">
        <v>18757</v>
      </c>
      <c r="D1394" s="226">
        <v>4028.42</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96"/>
  <sheetViews>
    <sheetView zoomScale="115" zoomScaleNormal="115" workbookViewId="0">
      <selection activeCell="B2" sqref="B2"/>
    </sheetView>
  </sheetViews>
  <sheetFormatPr defaultColWidth="8.75" defaultRowHeight="12.75"/>
  <cols>
    <col min="1" max="1" width="9.75" style="324" customWidth="1"/>
    <col min="2" max="2" width="62.375" style="324" customWidth="1"/>
    <col min="3" max="3" width="7.375" style="324" customWidth="1"/>
    <col min="4" max="4" width="16.375" style="324" customWidth="1"/>
    <col min="5" max="5" width="13" style="324" customWidth="1"/>
    <col min="6" max="6" width="2.625" style="324" customWidth="1"/>
    <col min="7" max="16384" width="8.75" style="324"/>
  </cols>
  <sheetData>
    <row r="1" spans="1:6" s="12" customFormat="1" ht="11.25">
      <c r="A1" s="147" t="s">
        <v>1854</v>
      </c>
      <c r="B1" s="148">
        <v>44927</v>
      </c>
      <c r="C1" s="406" t="s">
        <v>9289</v>
      </c>
      <c r="D1" s="406"/>
      <c r="E1" s="406"/>
    </row>
    <row r="2" spans="1:6" ht="13.15" customHeight="1">
      <c r="A2" s="321" t="s">
        <v>9265</v>
      </c>
      <c r="B2" s="322" t="s">
        <v>9261</v>
      </c>
      <c r="C2" s="323" t="s">
        <v>9262</v>
      </c>
      <c r="D2" s="321" t="s">
        <v>9263</v>
      </c>
      <c r="E2" s="322" t="s">
        <v>9264</v>
      </c>
    </row>
    <row r="3" spans="1:6" ht="9" customHeight="1">
      <c r="A3" s="373">
        <v>110233</v>
      </c>
      <c r="B3" s="374" t="s">
        <v>20112</v>
      </c>
      <c r="C3" s="375" t="s">
        <v>20113</v>
      </c>
      <c r="D3" s="376" t="s">
        <v>20114</v>
      </c>
      <c r="E3" s="374" t="s">
        <v>20115</v>
      </c>
      <c r="F3" s="372"/>
    </row>
    <row r="4" spans="1:6" ht="9" customHeight="1">
      <c r="A4" s="373">
        <v>43339</v>
      </c>
      <c r="B4" s="374" t="s">
        <v>20116</v>
      </c>
      <c r="C4" s="375" t="s">
        <v>20117</v>
      </c>
      <c r="D4" s="376" t="s">
        <v>20118</v>
      </c>
      <c r="E4" s="377"/>
      <c r="F4" s="372"/>
    </row>
    <row r="5" spans="1:6" ht="9" customHeight="1">
      <c r="A5" s="373">
        <v>41099</v>
      </c>
      <c r="B5" s="374" t="s">
        <v>20119</v>
      </c>
      <c r="C5" s="375" t="s">
        <v>20113</v>
      </c>
      <c r="D5" s="376" t="s">
        <v>20120</v>
      </c>
      <c r="E5" s="377"/>
      <c r="F5" s="372"/>
    </row>
    <row r="6" spans="1:6" ht="9" customHeight="1">
      <c r="A6" s="373">
        <v>40224</v>
      </c>
      <c r="B6" s="374" t="s">
        <v>20121</v>
      </c>
      <c r="C6" s="375" t="s">
        <v>20113</v>
      </c>
      <c r="D6" s="376" t="s">
        <v>20122</v>
      </c>
      <c r="E6" s="377"/>
      <c r="F6" s="372"/>
    </row>
    <row r="7" spans="1:6" ht="9" customHeight="1">
      <c r="A7" s="373">
        <v>40225</v>
      </c>
      <c r="B7" s="374" t="s">
        <v>20123</v>
      </c>
      <c r="C7" s="375" t="s">
        <v>20113</v>
      </c>
      <c r="D7" s="376" t="s">
        <v>20124</v>
      </c>
      <c r="E7" s="377"/>
      <c r="F7" s="372"/>
    </row>
    <row r="8" spans="1:6" ht="9" customHeight="1">
      <c r="A8" s="373">
        <v>40226</v>
      </c>
      <c r="B8" s="374" t="s">
        <v>20125</v>
      </c>
      <c r="C8" s="375" t="s">
        <v>20113</v>
      </c>
      <c r="D8" s="376" t="s">
        <v>20120</v>
      </c>
      <c r="E8" s="377"/>
      <c r="F8" s="372"/>
    </row>
    <row r="9" spans="1:6" ht="9" customHeight="1">
      <c r="A9" s="373">
        <v>40229</v>
      </c>
      <c r="B9" s="374" t="s">
        <v>20126</v>
      </c>
      <c r="C9" s="375" t="s">
        <v>20113</v>
      </c>
      <c r="D9" s="376" t="s">
        <v>20127</v>
      </c>
      <c r="E9" s="377"/>
      <c r="F9" s="372"/>
    </row>
    <row r="10" spans="1:6" ht="9" customHeight="1">
      <c r="A10" s="373">
        <v>43340</v>
      </c>
      <c r="B10" s="374" t="s">
        <v>20128</v>
      </c>
      <c r="C10" s="375" t="s">
        <v>20113</v>
      </c>
      <c r="D10" s="376" t="s">
        <v>20129</v>
      </c>
      <c r="E10" s="377"/>
      <c r="F10" s="372"/>
    </row>
    <row r="11" spans="1:6" ht="9" customHeight="1">
      <c r="A11" s="373">
        <v>40228</v>
      </c>
      <c r="B11" s="374" t="s">
        <v>20130</v>
      </c>
      <c r="C11" s="375" t="s">
        <v>20113</v>
      </c>
      <c r="D11" s="376" t="s">
        <v>20131</v>
      </c>
      <c r="E11" s="377"/>
      <c r="F11" s="372"/>
    </row>
    <row r="12" spans="1:6" ht="9" customHeight="1">
      <c r="A12" s="373">
        <v>42227</v>
      </c>
      <c r="B12" s="374" t="s">
        <v>20132</v>
      </c>
      <c r="C12" s="375" t="s">
        <v>20113</v>
      </c>
      <c r="D12" s="376" t="s">
        <v>20133</v>
      </c>
      <c r="E12" s="377"/>
      <c r="F12" s="372"/>
    </row>
    <row r="13" spans="1:6" ht="9" customHeight="1">
      <c r="A13" s="373">
        <v>40994</v>
      </c>
      <c r="B13" s="374" t="s">
        <v>20134</v>
      </c>
      <c r="C13" s="375" t="s">
        <v>20113</v>
      </c>
      <c r="D13" s="376" t="s">
        <v>20135</v>
      </c>
      <c r="E13" s="377"/>
      <c r="F13" s="372"/>
    </row>
    <row r="14" spans="1:6" ht="18.399999999999999" customHeight="1">
      <c r="A14" s="373">
        <v>42940</v>
      </c>
      <c r="B14" s="374" t="s">
        <v>20136</v>
      </c>
      <c r="C14" s="375" t="s">
        <v>20137</v>
      </c>
      <c r="D14" s="376" t="s">
        <v>20138</v>
      </c>
      <c r="E14" s="377"/>
      <c r="F14" s="372"/>
    </row>
    <row r="15" spans="1:6" ht="18.399999999999999" customHeight="1">
      <c r="A15" s="373">
        <v>41047</v>
      </c>
      <c r="B15" s="378" t="s">
        <v>20139</v>
      </c>
      <c r="C15" s="375" t="s">
        <v>20113</v>
      </c>
      <c r="D15" s="376" t="s">
        <v>20140</v>
      </c>
      <c r="E15" s="379"/>
      <c r="F15" s="380"/>
    </row>
    <row r="16" spans="1:6" ht="9" customHeight="1">
      <c r="A16" s="373">
        <v>41048</v>
      </c>
      <c r="B16" s="378" t="s">
        <v>20141</v>
      </c>
      <c r="C16" s="375" t="s">
        <v>20113</v>
      </c>
      <c r="D16" s="376" t="s">
        <v>20142</v>
      </c>
      <c r="E16" s="379"/>
      <c r="F16" s="380"/>
    </row>
    <row r="17" spans="1:6" ht="9" customHeight="1">
      <c r="A17" s="373">
        <v>40217</v>
      </c>
      <c r="B17" s="374" t="s">
        <v>20143</v>
      </c>
      <c r="C17" s="375" t="s">
        <v>20113</v>
      </c>
      <c r="D17" s="376" t="s">
        <v>20144</v>
      </c>
      <c r="E17" s="377"/>
      <c r="F17" s="372"/>
    </row>
    <row r="18" spans="1:6" ht="9" customHeight="1">
      <c r="A18" s="373">
        <v>40172</v>
      </c>
      <c r="B18" s="374" t="s">
        <v>20145</v>
      </c>
      <c r="C18" s="375" t="s">
        <v>20146</v>
      </c>
      <c r="D18" s="376" t="s">
        <v>20147</v>
      </c>
      <c r="E18" s="377"/>
      <c r="F18" s="372"/>
    </row>
    <row r="19" spans="1:6" ht="9" customHeight="1">
      <c r="A19" s="373">
        <v>40171</v>
      </c>
      <c r="B19" s="374" t="s">
        <v>20148</v>
      </c>
      <c r="C19" s="375" t="s">
        <v>20146</v>
      </c>
      <c r="D19" s="376" t="s">
        <v>20149</v>
      </c>
      <c r="E19" s="377"/>
      <c r="F19" s="372"/>
    </row>
    <row r="20" spans="1:6" ht="9" customHeight="1">
      <c r="A20" s="373">
        <v>42225</v>
      </c>
      <c r="B20" s="374" t="s">
        <v>20150</v>
      </c>
      <c r="C20" s="375" t="s">
        <v>20113</v>
      </c>
      <c r="D20" s="376" t="s">
        <v>20151</v>
      </c>
      <c r="E20" s="377"/>
      <c r="F20" s="372"/>
    </row>
    <row r="21" spans="1:6" ht="18.399999999999999" customHeight="1">
      <c r="A21" s="373">
        <v>40178</v>
      </c>
      <c r="B21" s="374" t="s">
        <v>20152</v>
      </c>
      <c r="C21" s="375" t="s">
        <v>20113</v>
      </c>
      <c r="D21" s="376" t="s">
        <v>20153</v>
      </c>
      <c r="E21" s="377"/>
      <c r="F21" s="372"/>
    </row>
    <row r="22" spans="1:6" ht="18.399999999999999" customHeight="1">
      <c r="A22" s="373">
        <v>40179</v>
      </c>
      <c r="B22" s="374" t="s">
        <v>20154</v>
      </c>
      <c r="C22" s="375" t="s">
        <v>20113</v>
      </c>
      <c r="D22" s="376" t="s">
        <v>20155</v>
      </c>
      <c r="E22" s="379"/>
      <c r="F22" s="380"/>
    </row>
    <row r="23" spans="1:6" ht="18.399999999999999" customHeight="1">
      <c r="A23" s="373">
        <v>40184</v>
      </c>
      <c r="B23" s="374" t="s">
        <v>20156</v>
      </c>
      <c r="C23" s="375" t="s">
        <v>20113</v>
      </c>
      <c r="D23" s="376" t="s">
        <v>20157</v>
      </c>
      <c r="E23" s="379"/>
      <c r="F23" s="380"/>
    </row>
    <row r="24" spans="1:6" ht="18.399999999999999" customHeight="1">
      <c r="A24" s="373">
        <v>40180</v>
      </c>
      <c r="B24" s="378" t="s">
        <v>20158</v>
      </c>
      <c r="C24" s="375" t="s">
        <v>20113</v>
      </c>
      <c r="D24" s="376" t="s">
        <v>20159</v>
      </c>
      <c r="E24" s="379"/>
      <c r="F24" s="380"/>
    </row>
    <row r="25" spans="1:6" ht="18.399999999999999" customHeight="1">
      <c r="A25" s="373">
        <v>40181</v>
      </c>
      <c r="B25" s="378" t="s">
        <v>20160</v>
      </c>
      <c r="C25" s="375" t="s">
        <v>20113</v>
      </c>
      <c r="D25" s="376" t="s">
        <v>20161</v>
      </c>
      <c r="E25" s="379"/>
      <c r="F25" s="380"/>
    </row>
    <row r="26" spans="1:6" ht="18.399999999999999" customHeight="1">
      <c r="A26" s="373">
        <v>40182</v>
      </c>
      <c r="B26" s="378" t="s">
        <v>20162</v>
      </c>
      <c r="C26" s="375" t="s">
        <v>20113</v>
      </c>
      <c r="D26" s="376" t="s">
        <v>20163</v>
      </c>
      <c r="E26" s="379"/>
      <c r="F26" s="380"/>
    </row>
    <row r="27" spans="1:6" ht="18.399999999999999" customHeight="1">
      <c r="A27" s="373">
        <v>40183</v>
      </c>
      <c r="B27" s="378" t="s">
        <v>20164</v>
      </c>
      <c r="C27" s="375" t="s">
        <v>20113</v>
      </c>
      <c r="D27" s="376" t="s">
        <v>20165</v>
      </c>
      <c r="E27" s="379"/>
      <c r="F27" s="380"/>
    </row>
    <row r="28" spans="1:6" ht="18.399999999999999" customHeight="1">
      <c r="A28" s="373">
        <v>40191</v>
      </c>
      <c r="B28" s="378" t="s">
        <v>20166</v>
      </c>
      <c r="C28" s="375" t="s">
        <v>20113</v>
      </c>
      <c r="D28" s="376" t="s">
        <v>20167</v>
      </c>
      <c r="E28" s="379"/>
      <c r="F28" s="380"/>
    </row>
    <row r="29" spans="1:6" ht="18.399999999999999" customHeight="1">
      <c r="A29" s="373">
        <v>40196</v>
      </c>
      <c r="B29" s="374" t="s">
        <v>20168</v>
      </c>
      <c r="C29" s="375" t="s">
        <v>20113</v>
      </c>
      <c r="D29" s="376" t="s">
        <v>20169</v>
      </c>
      <c r="E29" s="379"/>
      <c r="F29" s="380"/>
    </row>
    <row r="30" spans="1:6" ht="18.399999999999999" customHeight="1">
      <c r="A30" s="373">
        <v>40192</v>
      </c>
      <c r="B30" s="378" t="s">
        <v>20170</v>
      </c>
      <c r="C30" s="375" t="s">
        <v>20113</v>
      </c>
      <c r="D30" s="376" t="s">
        <v>20171</v>
      </c>
      <c r="E30" s="379"/>
      <c r="F30" s="380"/>
    </row>
    <row r="31" spans="1:6" ht="18.399999999999999" customHeight="1">
      <c r="A31" s="373">
        <v>40193</v>
      </c>
      <c r="B31" s="378" t="s">
        <v>20172</v>
      </c>
      <c r="C31" s="375" t="s">
        <v>20113</v>
      </c>
      <c r="D31" s="376" t="s">
        <v>20173</v>
      </c>
      <c r="E31" s="379"/>
      <c r="F31" s="380"/>
    </row>
    <row r="32" spans="1:6" ht="18.399999999999999" customHeight="1">
      <c r="A32" s="373">
        <v>40194</v>
      </c>
      <c r="B32" s="378" t="s">
        <v>20174</v>
      </c>
      <c r="C32" s="375" t="s">
        <v>20113</v>
      </c>
      <c r="D32" s="376" t="s">
        <v>20175</v>
      </c>
      <c r="E32" s="379"/>
      <c r="F32" s="380"/>
    </row>
    <row r="33" spans="1:6" ht="9" customHeight="1">
      <c r="A33" s="373">
        <v>40195</v>
      </c>
      <c r="B33" s="378" t="s">
        <v>20176</v>
      </c>
      <c r="C33" s="375" t="s">
        <v>20113</v>
      </c>
      <c r="D33" s="376" t="s">
        <v>20177</v>
      </c>
      <c r="E33" s="379"/>
      <c r="F33" s="380"/>
    </row>
    <row r="34" spans="1:6" ht="9" customHeight="1">
      <c r="A34" s="373">
        <v>40220</v>
      </c>
      <c r="B34" s="374" t="s">
        <v>20178</v>
      </c>
      <c r="C34" s="375" t="s">
        <v>20113</v>
      </c>
      <c r="D34" s="376" t="s">
        <v>20179</v>
      </c>
      <c r="E34" s="377"/>
      <c r="F34" s="372"/>
    </row>
    <row r="35" spans="1:6" ht="9" customHeight="1">
      <c r="A35" s="373">
        <v>40230</v>
      </c>
      <c r="B35" s="374" t="s">
        <v>20180</v>
      </c>
      <c r="C35" s="375" t="s">
        <v>20113</v>
      </c>
      <c r="D35" s="376" t="s">
        <v>20181</v>
      </c>
      <c r="E35" s="377"/>
      <c r="F35" s="372"/>
    </row>
    <row r="36" spans="1:6" ht="9" customHeight="1">
      <c r="A36" s="373">
        <v>40221</v>
      </c>
      <c r="B36" s="374" t="s">
        <v>20182</v>
      </c>
      <c r="C36" s="375" t="s">
        <v>20113</v>
      </c>
      <c r="D36" s="376" t="s">
        <v>20183</v>
      </c>
      <c r="E36" s="377"/>
      <c r="F36" s="372"/>
    </row>
    <row r="37" spans="1:6" ht="9" customHeight="1">
      <c r="A37" s="373">
        <v>40231</v>
      </c>
      <c r="B37" s="374" t="s">
        <v>20184</v>
      </c>
      <c r="C37" s="375" t="s">
        <v>20113</v>
      </c>
      <c r="D37" s="376" t="s">
        <v>20185</v>
      </c>
      <c r="E37" s="377"/>
      <c r="F37" s="372"/>
    </row>
    <row r="38" spans="1:6" ht="9" customHeight="1">
      <c r="A38" s="373">
        <v>40222</v>
      </c>
      <c r="B38" s="374" t="s">
        <v>20186</v>
      </c>
      <c r="C38" s="375" t="s">
        <v>20113</v>
      </c>
      <c r="D38" s="376" t="s">
        <v>20187</v>
      </c>
      <c r="E38" s="377"/>
      <c r="F38" s="372"/>
    </row>
    <row r="39" spans="1:6" ht="9" customHeight="1">
      <c r="A39" s="373">
        <v>40216</v>
      </c>
      <c r="B39" s="374" t="s">
        <v>20188</v>
      </c>
      <c r="C39" s="375" t="s">
        <v>20113</v>
      </c>
      <c r="D39" s="376" t="s">
        <v>20189</v>
      </c>
      <c r="E39" s="377"/>
      <c r="F39" s="372"/>
    </row>
    <row r="40" spans="1:6" ht="9" customHeight="1">
      <c r="A40" s="373">
        <v>40223</v>
      </c>
      <c r="B40" s="374" t="s">
        <v>20190</v>
      </c>
      <c r="C40" s="375" t="s">
        <v>20113</v>
      </c>
      <c r="D40" s="376" t="s">
        <v>20144</v>
      </c>
      <c r="E40" s="377"/>
      <c r="F40" s="372"/>
    </row>
    <row r="41" spans="1:6" ht="9" customHeight="1">
      <c r="A41" s="373">
        <v>43335</v>
      </c>
      <c r="B41" s="374" t="s">
        <v>20191</v>
      </c>
      <c r="C41" s="375" t="s">
        <v>20113</v>
      </c>
      <c r="D41" s="376" t="s">
        <v>20192</v>
      </c>
      <c r="E41" s="377"/>
      <c r="F41" s="372"/>
    </row>
    <row r="42" spans="1:6" ht="9" customHeight="1">
      <c r="A42" s="373">
        <v>42547</v>
      </c>
      <c r="B42" s="374" t="s">
        <v>20193</v>
      </c>
      <c r="C42" s="375" t="s">
        <v>20113</v>
      </c>
      <c r="D42" s="376" t="s">
        <v>20194</v>
      </c>
      <c r="E42" s="377"/>
      <c r="F42" s="372"/>
    </row>
    <row r="43" spans="1:6" ht="18.399999999999999" customHeight="1">
      <c r="A43" s="373">
        <v>40177</v>
      </c>
      <c r="B43" s="374" t="s">
        <v>20195</v>
      </c>
      <c r="C43" s="375" t="s">
        <v>20113</v>
      </c>
      <c r="D43" s="376" t="s">
        <v>20196</v>
      </c>
      <c r="E43" s="377"/>
      <c r="F43" s="372"/>
    </row>
    <row r="44" spans="1:6" ht="9" customHeight="1">
      <c r="A44" s="373">
        <v>110234</v>
      </c>
      <c r="B44" s="378" t="s">
        <v>20197</v>
      </c>
      <c r="C44" s="375" t="s">
        <v>20198</v>
      </c>
      <c r="D44" s="376" t="s">
        <v>20199</v>
      </c>
      <c r="E44" s="374" t="s">
        <v>20115</v>
      </c>
      <c r="F44" s="380"/>
    </row>
    <row r="45" spans="1:6" ht="9" customHeight="1">
      <c r="A45" s="373">
        <v>41056</v>
      </c>
      <c r="B45" s="378" t="s">
        <v>20200</v>
      </c>
      <c r="C45" s="375" t="s">
        <v>20113</v>
      </c>
      <c r="D45" s="376" t="s">
        <v>20201</v>
      </c>
      <c r="E45" s="379"/>
      <c r="F45" s="380"/>
    </row>
    <row r="46" spans="1:6" ht="18.399999999999999" customHeight="1">
      <c r="A46" s="373">
        <v>40218</v>
      </c>
      <c r="B46" s="374" t="s">
        <v>20202</v>
      </c>
      <c r="C46" s="375" t="s">
        <v>20113</v>
      </c>
      <c r="D46" s="376" t="s">
        <v>20203</v>
      </c>
      <c r="E46" s="377"/>
      <c r="F46" s="372"/>
    </row>
    <row r="47" spans="1:6" ht="9" customHeight="1">
      <c r="A47" s="373">
        <v>40170</v>
      </c>
      <c r="B47" s="374" t="s">
        <v>20204</v>
      </c>
      <c r="C47" s="375" t="s">
        <v>20117</v>
      </c>
      <c r="D47" s="376" t="s">
        <v>20205</v>
      </c>
      <c r="E47" s="377"/>
      <c r="F47" s="372"/>
    </row>
    <row r="48" spans="1:6" ht="18.399999999999999" customHeight="1">
      <c r="A48" s="373">
        <v>40167</v>
      </c>
      <c r="B48" s="378" t="s">
        <v>20206</v>
      </c>
      <c r="C48" s="375" t="s">
        <v>20117</v>
      </c>
      <c r="D48" s="376" t="s">
        <v>20207</v>
      </c>
      <c r="E48" s="379"/>
      <c r="F48" s="380"/>
    </row>
    <row r="49" spans="1:6" ht="9" customHeight="1">
      <c r="A49" s="373">
        <v>40168</v>
      </c>
      <c r="B49" s="374" t="s">
        <v>20208</v>
      </c>
      <c r="C49" s="375" t="s">
        <v>20117</v>
      </c>
      <c r="D49" s="376" t="s">
        <v>20209</v>
      </c>
      <c r="E49" s="377"/>
      <c r="F49" s="372"/>
    </row>
    <row r="50" spans="1:6" ht="9" customHeight="1">
      <c r="A50" s="373">
        <v>40169</v>
      </c>
      <c r="B50" s="378" t="s">
        <v>20210</v>
      </c>
      <c r="C50" s="375" t="s">
        <v>20117</v>
      </c>
      <c r="D50" s="376" t="s">
        <v>20211</v>
      </c>
      <c r="E50" s="379"/>
      <c r="F50" s="380"/>
    </row>
    <row r="51" spans="1:6" ht="9" customHeight="1">
      <c r="A51" s="373">
        <v>102069</v>
      </c>
      <c r="B51" s="374" t="s">
        <v>20212</v>
      </c>
      <c r="C51" s="375" t="s">
        <v>20213</v>
      </c>
      <c r="D51" s="376" t="s">
        <v>20214</v>
      </c>
      <c r="E51" s="377"/>
      <c r="F51" s="372"/>
    </row>
    <row r="52" spans="1:6" ht="18.399999999999999" customHeight="1">
      <c r="A52" s="373">
        <v>40219</v>
      </c>
      <c r="B52" s="374" t="s">
        <v>20215</v>
      </c>
      <c r="C52" s="375" t="s">
        <v>20117</v>
      </c>
      <c r="D52" s="376" t="s">
        <v>20216</v>
      </c>
      <c r="E52" s="377"/>
      <c r="F52" s="372"/>
    </row>
    <row r="53" spans="1:6" ht="9" customHeight="1">
      <c r="A53" s="373">
        <v>41095</v>
      </c>
      <c r="B53" s="374" t="s">
        <v>20217</v>
      </c>
      <c r="C53" s="375" t="s">
        <v>20113</v>
      </c>
      <c r="D53" s="376" t="s">
        <v>20218</v>
      </c>
      <c r="E53" s="377"/>
      <c r="F53" s="372"/>
    </row>
    <row r="54" spans="1:6" ht="9" customHeight="1">
      <c r="A54" s="373">
        <v>43352</v>
      </c>
      <c r="B54" s="378" t="s">
        <v>20219</v>
      </c>
      <c r="C54" s="375" t="s">
        <v>20117</v>
      </c>
      <c r="D54" s="376" t="s">
        <v>20220</v>
      </c>
      <c r="E54" s="379"/>
      <c r="F54" s="380"/>
    </row>
    <row r="55" spans="1:6">
      <c r="A55" s="407" t="s">
        <v>20221</v>
      </c>
      <c r="B55" s="407"/>
      <c r="C55" s="407"/>
      <c r="D55" s="407"/>
      <c r="E55" s="407"/>
      <c r="F55" s="407"/>
    </row>
    <row r="56" spans="1:6">
      <c r="A56" s="321" t="s">
        <v>20222</v>
      </c>
      <c r="B56" s="322" t="s">
        <v>9261</v>
      </c>
      <c r="C56" s="323" t="s">
        <v>9262</v>
      </c>
      <c r="D56" s="321" t="s">
        <v>9263</v>
      </c>
      <c r="E56" s="322" t="s">
        <v>9264</v>
      </c>
      <c r="F56" s="372"/>
    </row>
    <row r="57" spans="1:6">
      <c r="A57" s="373">
        <v>43338</v>
      </c>
      <c r="B57" s="374" t="s">
        <v>20223</v>
      </c>
      <c r="C57" s="375" t="s">
        <v>20117</v>
      </c>
      <c r="D57" s="376" t="s">
        <v>20224</v>
      </c>
      <c r="E57" s="377"/>
      <c r="F57" s="372"/>
    </row>
    <row r="58" spans="1:6">
      <c r="A58" s="373">
        <v>40166</v>
      </c>
      <c r="B58" s="374" t="s">
        <v>20225</v>
      </c>
      <c r="C58" s="375" t="s">
        <v>20117</v>
      </c>
      <c r="D58" s="376" t="s">
        <v>20226</v>
      </c>
      <c r="E58" s="377"/>
      <c r="F58" s="372"/>
    </row>
    <row r="59" spans="1:6">
      <c r="A59" s="373">
        <v>41326</v>
      </c>
      <c r="B59" s="374" t="s">
        <v>20227</v>
      </c>
      <c r="C59" s="375" t="s">
        <v>20113</v>
      </c>
      <c r="D59" s="376" t="s">
        <v>20228</v>
      </c>
      <c r="E59" s="377"/>
      <c r="F59" s="372"/>
    </row>
    <row r="60" spans="1:6">
      <c r="A60" s="407" t="s">
        <v>20229</v>
      </c>
      <c r="B60" s="407"/>
      <c r="C60" s="407"/>
      <c r="D60" s="407"/>
      <c r="E60" s="407"/>
      <c r="F60" s="407"/>
    </row>
    <row r="61" spans="1:6">
      <c r="A61" s="321" t="s">
        <v>20222</v>
      </c>
      <c r="B61" s="322" t="s">
        <v>9261</v>
      </c>
      <c r="C61" s="323" t="s">
        <v>9262</v>
      </c>
      <c r="D61" s="321" t="s">
        <v>9263</v>
      </c>
      <c r="E61" s="322" t="s">
        <v>9264</v>
      </c>
      <c r="F61" s="372"/>
    </row>
    <row r="62" spans="1:6" ht="18">
      <c r="A62" s="373">
        <v>40801</v>
      </c>
      <c r="B62" s="374" t="s">
        <v>20230</v>
      </c>
      <c r="C62" s="375" t="s">
        <v>20113</v>
      </c>
      <c r="D62" s="376" t="s">
        <v>20231</v>
      </c>
      <c r="E62" s="374" t="s">
        <v>20115</v>
      </c>
      <c r="F62" s="380"/>
    </row>
    <row r="63" spans="1:6" ht="18">
      <c r="A63" s="373">
        <v>40799</v>
      </c>
      <c r="B63" s="378" t="s">
        <v>20232</v>
      </c>
      <c r="C63" s="375" t="s">
        <v>20113</v>
      </c>
      <c r="D63" s="376" t="s">
        <v>20233</v>
      </c>
      <c r="E63" s="374" t="s">
        <v>20115</v>
      </c>
      <c r="F63" s="380"/>
    </row>
    <row r="64" spans="1:6" ht="18">
      <c r="A64" s="373">
        <v>40793</v>
      </c>
      <c r="B64" s="378" t="s">
        <v>20234</v>
      </c>
      <c r="C64" s="375" t="s">
        <v>20113</v>
      </c>
      <c r="D64" s="376" t="s">
        <v>20235</v>
      </c>
      <c r="E64" s="374" t="s">
        <v>20115</v>
      </c>
      <c r="F64" s="380"/>
    </row>
    <row r="65" spans="1:6" ht="18">
      <c r="A65" s="373">
        <v>40797</v>
      </c>
      <c r="B65" s="378" t="s">
        <v>20236</v>
      </c>
      <c r="C65" s="375" t="s">
        <v>20113</v>
      </c>
      <c r="D65" s="376" t="s">
        <v>20237</v>
      </c>
      <c r="E65" s="374" t="s">
        <v>20115</v>
      </c>
      <c r="F65" s="380"/>
    </row>
    <row r="66" spans="1:6">
      <c r="A66" s="373">
        <v>41157</v>
      </c>
      <c r="B66" s="374" t="s">
        <v>20238</v>
      </c>
      <c r="C66" s="375" t="s">
        <v>20113</v>
      </c>
      <c r="D66" s="376" t="s">
        <v>20239</v>
      </c>
      <c r="E66" s="377"/>
      <c r="F66" s="372"/>
    </row>
    <row r="67" spans="1:6">
      <c r="A67" s="373">
        <v>40795</v>
      </c>
      <c r="B67" s="374" t="s">
        <v>20240</v>
      </c>
      <c r="C67" s="375" t="s">
        <v>20113</v>
      </c>
      <c r="D67" s="376" t="s">
        <v>20241</v>
      </c>
      <c r="E67" s="374" t="s">
        <v>20115</v>
      </c>
      <c r="F67" s="372"/>
    </row>
    <row r="68" spans="1:6">
      <c r="A68" s="373">
        <v>40787</v>
      </c>
      <c r="B68" s="374" t="s">
        <v>20242</v>
      </c>
      <c r="C68" s="375" t="s">
        <v>20113</v>
      </c>
      <c r="D68" s="376" t="s">
        <v>20243</v>
      </c>
      <c r="E68" s="374" t="s">
        <v>20115</v>
      </c>
      <c r="F68" s="372"/>
    </row>
    <row r="69" spans="1:6">
      <c r="A69" s="373">
        <v>40812</v>
      </c>
      <c r="B69" s="374" t="s">
        <v>20244</v>
      </c>
      <c r="C69" s="375" t="s">
        <v>20113</v>
      </c>
      <c r="D69" s="376" t="s">
        <v>20243</v>
      </c>
      <c r="E69" s="377"/>
      <c r="F69" s="372"/>
    </row>
    <row r="70" spans="1:6">
      <c r="A70" s="373">
        <v>42673</v>
      </c>
      <c r="B70" s="374" t="s">
        <v>20245</v>
      </c>
      <c r="C70" s="375" t="s">
        <v>20113</v>
      </c>
      <c r="D70" s="376" t="s">
        <v>20246</v>
      </c>
      <c r="E70" s="377"/>
      <c r="F70" s="372"/>
    </row>
    <row r="71" spans="1:6">
      <c r="A71" s="373">
        <v>40803</v>
      </c>
      <c r="B71" s="374" t="s">
        <v>20247</v>
      </c>
      <c r="C71" s="375" t="s">
        <v>20113</v>
      </c>
      <c r="D71" s="376" t="s">
        <v>20248</v>
      </c>
      <c r="E71" s="374" t="s">
        <v>20115</v>
      </c>
      <c r="F71" s="372"/>
    </row>
    <row r="72" spans="1:6" ht="18">
      <c r="A72" s="373">
        <v>41406</v>
      </c>
      <c r="B72" s="378" t="s">
        <v>20249</v>
      </c>
      <c r="C72" s="375" t="s">
        <v>20113</v>
      </c>
      <c r="D72" s="376" t="s">
        <v>20250</v>
      </c>
      <c r="E72" s="374" t="s">
        <v>20115</v>
      </c>
      <c r="F72" s="380"/>
    </row>
    <row r="73" spans="1:6" ht="18">
      <c r="A73" s="373">
        <v>41100</v>
      </c>
      <c r="B73" s="378" t="s">
        <v>20251</v>
      </c>
      <c r="C73" s="375" t="s">
        <v>20113</v>
      </c>
      <c r="D73" s="376" t="s">
        <v>20252</v>
      </c>
      <c r="E73" s="379"/>
      <c r="F73" s="380"/>
    </row>
    <row r="74" spans="1:6" ht="18">
      <c r="A74" s="373">
        <v>40979</v>
      </c>
      <c r="B74" s="378" t="s">
        <v>20253</v>
      </c>
      <c r="C74" s="375" t="s">
        <v>20113</v>
      </c>
      <c r="D74" s="376" t="s">
        <v>20254</v>
      </c>
      <c r="E74" s="379"/>
      <c r="F74" s="380"/>
    </row>
    <row r="75" spans="1:6">
      <c r="A75" s="373">
        <v>40815</v>
      </c>
      <c r="B75" s="374" t="s">
        <v>20255</v>
      </c>
      <c r="C75" s="375" t="s">
        <v>20113</v>
      </c>
      <c r="D75" s="376" t="s">
        <v>20256</v>
      </c>
      <c r="E75" s="377"/>
      <c r="F75" s="372"/>
    </row>
    <row r="76" spans="1:6">
      <c r="A76" s="373">
        <v>40809</v>
      </c>
      <c r="B76" s="374" t="s">
        <v>20257</v>
      </c>
      <c r="C76" s="375" t="s">
        <v>20113</v>
      </c>
      <c r="D76" s="376" t="s">
        <v>20258</v>
      </c>
      <c r="E76" s="377"/>
      <c r="F76" s="372"/>
    </row>
    <row r="77" spans="1:6">
      <c r="A77" s="373">
        <v>40810</v>
      </c>
      <c r="B77" s="374" t="s">
        <v>20259</v>
      </c>
      <c r="C77" s="375" t="s">
        <v>20113</v>
      </c>
      <c r="D77" s="376" t="s">
        <v>20260</v>
      </c>
      <c r="E77" s="377"/>
      <c r="F77" s="372"/>
    </row>
    <row r="78" spans="1:6">
      <c r="A78" s="373">
        <v>41097</v>
      </c>
      <c r="B78" s="374" t="s">
        <v>20261</v>
      </c>
      <c r="C78" s="375" t="s">
        <v>20113</v>
      </c>
      <c r="D78" s="376" t="s">
        <v>20262</v>
      </c>
      <c r="E78" s="374" t="s">
        <v>20115</v>
      </c>
      <c r="F78" s="372"/>
    </row>
    <row r="79" spans="1:6" ht="18">
      <c r="A79" s="373">
        <v>41364</v>
      </c>
      <c r="B79" s="374" t="s">
        <v>20263</v>
      </c>
      <c r="C79" s="375" t="s">
        <v>20113</v>
      </c>
      <c r="D79" s="376" t="s">
        <v>20250</v>
      </c>
      <c r="E79" s="379"/>
      <c r="F79" s="380"/>
    </row>
    <row r="80" spans="1:6">
      <c r="A80" s="373">
        <v>40777</v>
      </c>
      <c r="B80" s="374" t="s">
        <v>20264</v>
      </c>
      <c r="C80" s="375" t="s">
        <v>20113</v>
      </c>
      <c r="D80" s="376" t="s">
        <v>20265</v>
      </c>
      <c r="E80" s="374" t="s">
        <v>20115</v>
      </c>
      <c r="F80" s="372"/>
    </row>
    <row r="81" spans="1:6">
      <c r="A81" s="373">
        <v>40779</v>
      </c>
      <c r="B81" s="374" t="s">
        <v>20266</v>
      </c>
      <c r="C81" s="375" t="s">
        <v>20113</v>
      </c>
      <c r="D81" s="376" t="s">
        <v>20267</v>
      </c>
      <c r="E81" s="374" t="s">
        <v>20115</v>
      </c>
      <c r="F81" s="372"/>
    </row>
    <row r="82" spans="1:6">
      <c r="A82" s="373">
        <v>40781</v>
      </c>
      <c r="B82" s="374" t="s">
        <v>20268</v>
      </c>
      <c r="C82" s="375" t="s">
        <v>20113</v>
      </c>
      <c r="D82" s="376" t="s">
        <v>20258</v>
      </c>
      <c r="E82" s="374" t="s">
        <v>20115</v>
      </c>
      <c r="F82" s="372"/>
    </row>
    <row r="83" spans="1:6">
      <c r="A83" s="373">
        <v>40783</v>
      </c>
      <c r="B83" s="374" t="s">
        <v>20269</v>
      </c>
      <c r="C83" s="375" t="s">
        <v>20113</v>
      </c>
      <c r="D83" s="376" t="s">
        <v>20260</v>
      </c>
      <c r="E83" s="374" t="s">
        <v>20115</v>
      </c>
      <c r="F83" s="372"/>
    </row>
    <row r="84" spans="1:6">
      <c r="A84" s="373">
        <v>41366</v>
      </c>
      <c r="B84" s="374" t="s">
        <v>20270</v>
      </c>
      <c r="C84" s="375" t="s">
        <v>20113</v>
      </c>
      <c r="D84" s="376" t="s">
        <v>20262</v>
      </c>
      <c r="E84" s="377"/>
      <c r="F84" s="372"/>
    </row>
    <row r="85" spans="1:6" ht="18">
      <c r="A85" s="373">
        <v>40834</v>
      </c>
      <c r="B85" s="378" t="s">
        <v>20271</v>
      </c>
      <c r="C85" s="375" t="s">
        <v>20117</v>
      </c>
      <c r="D85" s="376" t="s">
        <v>20272</v>
      </c>
      <c r="E85" s="374" t="s">
        <v>20115</v>
      </c>
      <c r="F85" s="380"/>
    </row>
    <row r="86" spans="1:6">
      <c r="A86" s="373">
        <v>40835</v>
      </c>
      <c r="B86" s="374" t="s">
        <v>20273</v>
      </c>
      <c r="C86" s="375" t="s">
        <v>20117</v>
      </c>
      <c r="D86" s="376" t="s">
        <v>20274</v>
      </c>
      <c r="E86" s="374" t="s">
        <v>20115</v>
      </c>
      <c r="F86" s="372"/>
    </row>
    <row r="87" spans="1:6" ht="18">
      <c r="A87" s="373">
        <v>40841</v>
      </c>
      <c r="B87" s="378" t="s">
        <v>20275</v>
      </c>
      <c r="C87" s="375" t="s">
        <v>20276</v>
      </c>
      <c r="D87" s="376" t="s">
        <v>20277</v>
      </c>
      <c r="E87" s="374" t="s">
        <v>20115</v>
      </c>
      <c r="F87" s="380"/>
    </row>
    <row r="88" spans="1:6" ht="18">
      <c r="A88" s="373">
        <v>40842</v>
      </c>
      <c r="B88" s="374" t="s">
        <v>20278</v>
      </c>
      <c r="C88" s="375" t="s">
        <v>20276</v>
      </c>
      <c r="D88" s="376" t="s">
        <v>20279</v>
      </c>
      <c r="E88" s="374" t="s">
        <v>20115</v>
      </c>
      <c r="F88" s="380"/>
    </row>
    <row r="89" spans="1:6">
      <c r="A89" s="373">
        <v>40843</v>
      </c>
      <c r="B89" s="374" t="s">
        <v>20280</v>
      </c>
      <c r="C89" s="375" t="s">
        <v>20276</v>
      </c>
      <c r="D89" s="376" t="s">
        <v>20281</v>
      </c>
      <c r="E89" s="374" t="s">
        <v>20115</v>
      </c>
      <c r="F89" s="372"/>
    </row>
    <row r="90" spans="1:6" ht="18">
      <c r="A90" s="373">
        <v>40844</v>
      </c>
      <c r="B90" s="378" t="s">
        <v>20282</v>
      </c>
      <c r="C90" s="375" t="s">
        <v>20276</v>
      </c>
      <c r="D90" s="376" t="s">
        <v>20283</v>
      </c>
      <c r="E90" s="374" t="s">
        <v>20115</v>
      </c>
      <c r="F90" s="380"/>
    </row>
    <row r="91" spans="1:6" ht="18">
      <c r="A91" s="373">
        <v>41112</v>
      </c>
      <c r="B91" s="378" t="s">
        <v>20284</v>
      </c>
      <c r="C91" s="375" t="s">
        <v>20276</v>
      </c>
      <c r="D91" s="376" t="s">
        <v>20285</v>
      </c>
      <c r="E91" s="374" t="s">
        <v>20115</v>
      </c>
      <c r="F91" s="380"/>
    </row>
    <row r="92" spans="1:6" ht="18">
      <c r="A92" s="373">
        <v>43342</v>
      </c>
      <c r="B92" s="378" t="s">
        <v>20286</v>
      </c>
      <c r="C92" s="375" t="s">
        <v>20276</v>
      </c>
      <c r="D92" s="376" t="s">
        <v>20287</v>
      </c>
      <c r="E92" s="374" t="s">
        <v>20115</v>
      </c>
      <c r="F92" s="380"/>
    </row>
    <row r="93" spans="1:6" ht="18">
      <c r="A93" s="373">
        <v>40878</v>
      </c>
      <c r="B93" s="378" t="s">
        <v>20288</v>
      </c>
      <c r="C93" s="375" t="s">
        <v>20276</v>
      </c>
      <c r="D93" s="376" t="s">
        <v>20289</v>
      </c>
      <c r="E93" s="374" t="s">
        <v>20115</v>
      </c>
      <c r="F93" s="380"/>
    </row>
    <row r="94" spans="1:6">
      <c r="A94" s="373">
        <v>40845</v>
      </c>
      <c r="B94" s="374" t="s">
        <v>20290</v>
      </c>
      <c r="C94" s="375" t="s">
        <v>20276</v>
      </c>
      <c r="D94" s="376" t="s">
        <v>20291</v>
      </c>
      <c r="E94" s="374" t="s">
        <v>20115</v>
      </c>
      <c r="F94" s="372"/>
    </row>
    <row r="95" spans="1:6">
      <c r="A95" s="373">
        <v>40846</v>
      </c>
      <c r="B95" s="374" t="s">
        <v>20292</v>
      </c>
      <c r="C95" s="375" t="s">
        <v>20276</v>
      </c>
      <c r="D95" s="376" t="s">
        <v>20293</v>
      </c>
      <c r="E95" s="374" t="s">
        <v>20115</v>
      </c>
      <c r="F95" s="372"/>
    </row>
    <row r="96" spans="1:6">
      <c r="A96" s="373">
        <v>40879</v>
      </c>
      <c r="B96" s="374" t="s">
        <v>20294</v>
      </c>
      <c r="C96" s="375" t="s">
        <v>20276</v>
      </c>
      <c r="D96" s="376" t="s">
        <v>20295</v>
      </c>
      <c r="E96" s="379"/>
      <c r="F96" s="380"/>
    </row>
    <row r="97" spans="1:6">
      <c r="A97" s="373">
        <v>40877</v>
      </c>
      <c r="B97" s="374" t="s">
        <v>20296</v>
      </c>
      <c r="C97" s="375" t="s">
        <v>20276</v>
      </c>
      <c r="D97" s="376" t="s">
        <v>20297</v>
      </c>
      <c r="E97" s="374" t="s">
        <v>20115</v>
      </c>
      <c r="F97" s="372"/>
    </row>
    <row r="98" spans="1:6" ht="18">
      <c r="A98" s="373">
        <v>43341</v>
      </c>
      <c r="B98" s="378" t="s">
        <v>20298</v>
      </c>
      <c r="C98" s="375" t="s">
        <v>20276</v>
      </c>
      <c r="D98" s="376" t="s">
        <v>20299</v>
      </c>
      <c r="E98" s="374" t="s">
        <v>20115</v>
      </c>
      <c r="F98" s="380"/>
    </row>
    <row r="99" spans="1:6">
      <c r="A99" s="373">
        <v>40867</v>
      </c>
      <c r="B99" s="374" t="s">
        <v>20300</v>
      </c>
      <c r="C99" s="375" t="s">
        <v>20117</v>
      </c>
      <c r="D99" s="376" t="s">
        <v>20301</v>
      </c>
      <c r="E99" s="377"/>
      <c r="F99" s="372"/>
    </row>
    <row r="100" spans="1:6">
      <c r="A100" s="373">
        <v>40763</v>
      </c>
      <c r="B100" s="374" t="s">
        <v>20302</v>
      </c>
      <c r="C100" s="375" t="s">
        <v>20117</v>
      </c>
      <c r="D100" s="376" t="s">
        <v>20303</v>
      </c>
      <c r="E100" s="377"/>
      <c r="F100" s="372"/>
    </row>
    <row r="101" spans="1:6">
      <c r="A101" s="373">
        <v>40765</v>
      </c>
      <c r="B101" s="374" t="s">
        <v>20304</v>
      </c>
      <c r="C101" s="375" t="s">
        <v>20117</v>
      </c>
      <c r="D101" s="376" t="s">
        <v>20305</v>
      </c>
      <c r="E101" s="377"/>
      <c r="F101" s="372"/>
    </row>
    <row r="102" spans="1:6">
      <c r="A102" s="373">
        <v>40757</v>
      </c>
      <c r="B102" s="374" t="s">
        <v>20306</v>
      </c>
      <c r="C102" s="375" t="s">
        <v>20113</v>
      </c>
      <c r="D102" s="376" t="s">
        <v>20307</v>
      </c>
      <c r="E102" s="377"/>
      <c r="F102" s="372"/>
    </row>
    <row r="103" spans="1:6">
      <c r="A103" s="373">
        <v>40758</v>
      </c>
      <c r="B103" s="374" t="s">
        <v>20308</v>
      </c>
      <c r="C103" s="375" t="s">
        <v>20113</v>
      </c>
      <c r="D103" s="376" t="s">
        <v>20309</v>
      </c>
      <c r="E103" s="377"/>
      <c r="F103" s="372"/>
    </row>
    <row r="104" spans="1:6" ht="18">
      <c r="A104" s="373">
        <v>40761</v>
      </c>
      <c r="B104" s="378" t="s">
        <v>20310</v>
      </c>
      <c r="C104" s="375" t="s">
        <v>20113</v>
      </c>
      <c r="D104" s="376" t="s">
        <v>20311</v>
      </c>
      <c r="E104" s="379"/>
      <c r="F104" s="380"/>
    </row>
    <row r="105" spans="1:6">
      <c r="A105" s="373">
        <v>40759</v>
      </c>
      <c r="B105" s="374" t="s">
        <v>20312</v>
      </c>
      <c r="C105" s="375" t="s">
        <v>20113</v>
      </c>
      <c r="D105" s="376" t="s">
        <v>20313</v>
      </c>
      <c r="E105" s="377"/>
      <c r="F105" s="372"/>
    </row>
    <row r="106" spans="1:6">
      <c r="A106" s="407" t="s">
        <v>20221</v>
      </c>
      <c r="B106" s="407"/>
      <c r="C106" s="407"/>
      <c r="D106" s="407"/>
      <c r="E106" s="407"/>
      <c r="F106" s="407"/>
    </row>
    <row r="107" spans="1:6">
      <c r="A107" s="321" t="s">
        <v>20222</v>
      </c>
      <c r="B107" s="322" t="s">
        <v>9261</v>
      </c>
      <c r="C107" s="323" t="s">
        <v>9262</v>
      </c>
      <c r="D107" s="321" t="s">
        <v>9263</v>
      </c>
      <c r="E107" s="322" t="s">
        <v>9264</v>
      </c>
      <c r="F107" s="372"/>
    </row>
    <row r="108" spans="1:6">
      <c r="A108" s="373">
        <v>40760</v>
      </c>
      <c r="B108" s="374" t="s">
        <v>20314</v>
      </c>
      <c r="C108" s="375" t="s">
        <v>20113</v>
      </c>
      <c r="D108" s="376" t="s">
        <v>20315</v>
      </c>
      <c r="E108" s="377"/>
      <c r="F108" s="372"/>
    </row>
    <row r="109" spans="1:6" ht="18">
      <c r="A109" s="373">
        <v>110236</v>
      </c>
      <c r="B109" s="378" t="s">
        <v>20316</v>
      </c>
      <c r="C109" s="375" t="s">
        <v>20198</v>
      </c>
      <c r="D109" s="376" t="s">
        <v>20317</v>
      </c>
      <c r="E109" s="374" t="s">
        <v>20115</v>
      </c>
      <c r="F109" s="380"/>
    </row>
    <row r="110" spans="1:6">
      <c r="A110" s="373">
        <v>41069</v>
      </c>
      <c r="B110" s="374" t="s">
        <v>20318</v>
      </c>
      <c r="C110" s="375" t="s">
        <v>20117</v>
      </c>
      <c r="D110" s="376" t="s">
        <v>20319</v>
      </c>
      <c r="E110" s="377"/>
      <c r="F110" s="372"/>
    </row>
    <row r="111" spans="1:6">
      <c r="A111" s="373">
        <v>40985</v>
      </c>
      <c r="B111" s="374" t="s">
        <v>20320</v>
      </c>
      <c r="C111" s="375" t="s">
        <v>20117</v>
      </c>
      <c r="D111" s="376" t="s">
        <v>20321</v>
      </c>
      <c r="E111" s="377"/>
      <c r="F111" s="372"/>
    </row>
    <row r="112" spans="1:6">
      <c r="A112" s="373">
        <v>40868</v>
      </c>
      <c r="B112" s="374" t="s">
        <v>20322</v>
      </c>
      <c r="C112" s="375" t="s">
        <v>20117</v>
      </c>
      <c r="D112" s="376" t="s">
        <v>20323</v>
      </c>
      <c r="E112" s="377"/>
      <c r="F112" s="372"/>
    </row>
    <row r="113" spans="1:6">
      <c r="A113" s="373">
        <v>40816</v>
      </c>
      <c r="B113" s="374" t="s">
        <v>20324</v>
      </c>
      <c r="C113" s="375" t="s">
        <v>20117</v>
      </c>
      <c r="D113" s="376" t="s">
        <v>20325</v>
      </c>
      <c r="E113" s="377"/>
      <c r="F113" s="372"/>
    </row>
    <row r="114" spans="1:6">
      <c r="A114" s="373">
        <v>40817</v>
      </c>
      <c r="B114" s="374" t="s">
        <v>20326</v>
      </c>
      <c r="C114" s="375" t="s">
        <v>20117</v>
      </c>
      <c r="D114" s="376" t="s">
        <v>20327</v>
      </c>
      <c r="E114" s="374" t="s">
        <v>20115</v>
      </c>
      <c r="F114" s="372"/>
    </row>
    <row r="115" spans="1:6">
      <c r="A115" s="373">
        <v>40850</v>
      </c>
      <c r="B115" s="374" t="s">
        <v>20328</v>
      </c>
      <c r="C115" s="375" t="s">
        <v>20117</v>
      </c>
      <c r="D115" s="376" t="s">
        <v>20329</v>
      </c>
      <c r="E115" s="374" t="s">
        <v>20115</v>
      </c>
      <c r="F115" s="372"/>
    </row>
    <row r="116" spans="1:6">
      <c r="A116" s="373">
        <v>40851</v>
      </c>
      <c r="B116" s="374" t="s">
        <v>20330</v>
      </c>
      <c r="C116" s="375" t="s">
        <v>20117</v>
      </c>
      <c r="D116" s="376" t="s">
        <v>20331</v>
      </c>
      <c r="E116" s="374" t="s">
        <v>20115</v>
      </c>
      <c r="F116" s="372"/>
    </row>
    <row r="117" spans="1:6">
      <c r="A117" s="373">
        <v>40852</v>
      </c>
      <c r="B117" s="374" t="s">
        <v>20332</v>
      </c>
      <c r="C117" s="375" t="s">
        <v>20117</v>
      </c>
      <c r="D117" s="376" t="s">
        <v>20333</v>
      </c>
      <c r="E117" s="374" t="s">
        <v>20115</v>
      </c>
      <c r="F117" s="372"/>
    </row>
    <row r="118" spans="1:6">
      <c r="A118" s="373">
        <v>40853</v>
      </c>
      <c r="B118" s="374" t="s">
        <v>20334</v>
      </c>
      <c r="C118" s="375" t="s">
        <v>20117</v>
      </c>
      <c r="D118" s="376" t="s">
        <v>20335</v>
      </c>
      <c r="E118" s="374" t="s">
        <v>20115</v>
      </c>
      <c r="F118" s="372"/>
    </row>
    <row r="119" spans="1:6">
      <c r="A119" s="373">
        <v>40854</v>
      </c>
      <c r="B119" s="374" t="s">
        <v>20336</v>
      </c>
      <c r="C119" s="375" t="s">
        <v>20117</v>
      </c>
      <c r="D119" s="376" t="s">
        <v>20337</v>
      </c>
      <c r="E119" s="374" t="s">
        <v>20115</v>
      </c>
      <c r="F119" s="372"/>
    </row>
    <row r="120" spans="1:6">
      <c r="A120" s="373">
        <v>40855</v>
      </c>
      <c r="B120" s="374" t="s">
        <v>20338</v>
      </c>
      <c r="C120" s="375" t="s">
        <v>20117</v>
      </c>
      <c r="D120" s="376" t="s">
        <v>20339</v>
      </c>
      <c r="E120" s="374" t="s">
        <v>20115</v>
      </c>
      <c r="F120" s="372"/>
    </row>
    <row r="121" spans="1:6">
      <c r="A121" s="373">
        <v>40856</v>
      </c>
      <c r="B121" s="374" t="s">
        <v>20340</v>
      </c>
      <c r="C121" s="375" t="s">
        <v>20117</v>
      </c>
      <c r="D121" s="376" t="s">
        <v>20341</v>
      </c>
      <c r="E121" s="374" t="s">
        <v>20115</v>
      </c>
      <c r="F121" s="372"/>
    </row>
    <row r="122" spans="1:6">
      <c r="A122" s="373">
        <v>40857</v>
      </c>
      <c r="B122" s="374" t="s">
        <v>20342</v>
      </c>
      <c r="C122" s="375" t="s">
        <v>20117</v>
      </c>
      <c r="D122" s="376" t="s">
        <v>20343</v>
      </c>
      <c r="E122" s="374" t="s">
        <v>20115</v>
      </c>
      <c r="F122" s="372"/>
    </row>
    <row r="123" spans="1:6">
      <c r="A123" s="373">
        <v>42229</v>
      </c>
      <c r="B123" s="374" t="s">
        <v>20344</v>
      </c>
      <c r="C123" s="375" t="s">
        <v>20113</v>
      </c>
      <c r="D123" s="376" t="s">
        <v>20345</v>
      </c>
      <c r="E123" s="377"/>
      <c r="F123" s="372"/>
    </row>
    <row r="124" spans="1:6">
      <c r="A124" s="373">
        <v>40894</v>
      </c>
      <c r="B124" s="374" t="s">
        <v>20346</v>
      </c>
      <c r="C124" s="375" t="s">
        <v>20198</v>
      </c>
      <c r="D124" s="376" t="s">
        <v>20347</v>
      </c>
      <c r="E124" s="377"/>
      <c r="F124" s="372"/>
    </row>
    <row r="125" spans="1:6">
      <c r="A125" s="373">
        <v>40895</v>
      </c>
      <c r="B125" s="374" t="s">
        <v>20348</v>
      </c>
      <c r="C125" s="375" t="s">
        <v>20198</v>
      </c>
      <c r="D125" s="376" t="s">
        <v>20349</v>
      </c>
      <c r="E125" s="377"/>
      <c r="F125" s="372"/>
    </row>
    <row r="126" spans="1:6" ht="18">
      <c r="A126" s="373">
        <v>40869</v>
      </c>
      <c r="B126" s="378" t="s">
        <v>20350</v>
      </c>
      <c r="C126" s="375" t="s">
        <v>20117</v>
      </c>
      <c r="D126" s="376" t="s">
        <v>20351</v>
      </c>
      <c r="E126" s="374" t="s">
        <v>20115</v>
      </c>
      <c r="F126" s="380"/>
    </row>
    <row r="127" spans="1:6">
      <c r="A127" s="373">
        <v>40881</v>
      </c>
      <c r="B127" s="374" t="s">
        <v>20352</v>
      </c>
      <c r="C127" s="375" t="s">
        <v>20117</v>
      </c>
      <c r="D127" s="376" t="s">
        <v>20351</v>
      </c>
      <c r="E127" s="379"/>
      <c r="F127" s="380"/>
    </row>
    <row r="128" spans="1:6">
      <c r="A128" s="373">
        <v>40870</v>
      </c>
      <c r="B128" s="374" t="s">
        <v>20353</v>
      </c>
      <c r="C128" s="375" t="s">
        <v>20117</v>
      </c>
      <c r="D128" s="376" t="s">
        <v>20354</v>
      </c>
      <c r="E128" s="374" t="s">
        <v>20115</v>
      </c>
      <c r="F128" s="380"/>
    </row>
    <row r="129" spans="1:6" ht="18">
      <c r="A129" s="373">
        <v>40860</v>
      </c>
      <c r="B129" s="378" t="s">
        <v>20355</v>
      </c>
      <c r="C129" s="375" t="s">
        <v>20117</v>
      </c>
      <c r="D129" s="376" t="s">
        <v>20356</v>
      </c>
      <c r="E129" s="374" t="s">
        <v>20115</v>
      </c>
      <c r="F129" s="380"/>
    </row>
    <row r="130" spans="1:6" ht="18">
      <c r="A130" s="373">
        <v>40864</v>
      </c>
      <c r="B130" s="378" t="s">
        <v>20357</v>
      </c>
      <c r="C130" s="375" t="s">
        <v>20276</v>
      </c>
      <c r="D130" s="376" t="s">
        <v>20358</v>
      </c>
      <c r="E130" s="374" t="s">
        <v>20115</v>
      </c>
      <c r="F130" s="380"/>
    </row>
    <row r="131" spans="1:6" ht="18">
      <c r="A131" s="373">
        <v>40861</v>
      </c>
      <c r="B131" s="378" t="s">
        <v>20359</v>
      </c>
      <c r="C131" s="375" t="s">
        <v>20117</v>
      </c>
      <c r="D131" s="376" t="s">
        <v>20360</v>
      </c>
      <c r="E131" s="374" t="s">
        <v>20115</v>
      </c>
      <c r="F131" s="380"/>
    </row>
    <row r="132" spans="1:6">
      <c r="A132" s="373">
        <v>40865</v>
      </c>
      <c r="B132" s="374" t="s">
        <v>20361</v>
      </c>
      <c r="C132" s="375" t="s">
        <v>20276</v>
      </c>
      <c r="D132" s="376" t="s">
        <v>20362</v>
      </c>
      <c r="E132" s="374" t="s">
        <v>20115</v>
      </c>
      <c r="F132" s="372"/>
    </row>
    <row r="133" spans="1:6" ht="18">
      <c r="A133" s="373">
        <v>40880</v>
      </c>
      <c r="B133" s="378" t="s">
        <v>20363</v>
      </c>
      <c r="C133" s="375" t="s">
        <v>20117</v>
      </c>
      <c r="D133" s="376" t="s">
        <v>20364</v>
      </c>
      <c r="E133" s="379"/>
      <c r="F133" s="380"/>
    </row>
    <row r="134" spans="1:6">
      <c r="A134" s="373">
        <v>40858</v>
      </c>
      <c r="B134" s="374" t="s">
        <v>20365</v>
      </c>
      <c r="C134" s="375" t="s">
        <v>20117</v>
      </c>
      <c r="D134" s="376" t="s">
        <v>20366</v>
      </c>
      <c r="E134" s="374" t="s">
        <v>20115</v>
      </c>
      <c r="F134" s="372"/>
    </row>
    <row r="135" spans="1:6">
      <c r="A135" s="373">
        <v>40862</v>
      </c>
      <c r="B135" s="374" t="s">
        <v>20367</v>
      </c>
      <c r="C135" s="375" t="s">
        <v>20276</v>
      </c>
      <c r="D135" s="376" t="s">
        <v>20368</v>
      </c>
      <c r="E135" s="374" t="s">
        <v>20115</v>
      </c>
      <c r="F135" s="372"/>
    </row>
    <row r="136" spans="1:6">
      <c r="A136" s="373">
        <v>40859</v>
      </c>
      <c r="B136" s="374" t="s">
        <v>20369</v>
      </c>
      <c r="C136" s="375" t="s">
        <v>20117</v>
      </c>
      <c r="D136" s="376" t="s">
        <v>20370</v>
      </c>
      <c r="E136" s="374" t="s">
        <v>20115</v>
      </c>
      <c r="F136" s="372"/>
    </row>
    <row r="137" spans="1:6">
      <c r="A137" s="373">
        <v>40863</v>
      </c>
      <c r="B137" s="374" t="s">
        <v>20371</v>
      </c>
      <c r="C137" s="375" t="s">
        <v>20276</v>
      </c>
      <c r="D137" s="376" t="s">
        <v>20372</v>
      </c>
      <c r="E137" s="374" t="s">
        <v>20115</v>
      </c>
      <c r="F137" s="372"/>
    </row>
    <row r="138" spans="1:6" ht="18">
      <c r="A138" s="373">
        <v>40883</v>
      </c>
      <c r="B138" s="378" t="s">
        <v>20373</v>
      </c>
      <c r="C138" s="375" t="s">
        <v>20117</v>
      </c>
      <c r="D138" s="376" t="s">
        <v>20374</v>
      </c>
      <c r="E138" s="374" t="s">
        <v>20115</v>
      </c>
      <c r="F138" s="380"/>
    </row>
    <row r="139" spans="1:6" ht="18">
      <c r="A139" s="373">
        <v>40885</v>
      </c>
      <c r="B139" s="378" t="s">
        <v>20375</v>
      </c>
      <c r="C139" s="375" t="s">
        <v>20117</v>
      </c>
      <c r="D139" s="376" t="s">
        <v>20376</v>
      </c>
      <c r="E139" s="374" t="s">
        <v>20115</v>
      </c>
      <c r="F139" s="380"/>
    </row>
    <row r="140" spans="1:6" ht="18">
      <c r="A140" s="373">
        <v>40897</v>
      </c>
      <c r="B140" s="378" t="s">
        <v>20377</v>
      </c>
      <c r="C140" s="375" t="s">
        <v>20117</v>
      </c>
      <c r="D140" s="376" t="s">
        <v>20374</v>
      </c>
      <c r="E140" s="379"/>
      <c r="F140" s="380"/>
    </row>
    <row r="141" spans="1:6" ht="18">
      <c r="A141" s="373">
        <v>40884</v>
      </c>
      <c r="B141" s="378" t="s">
        <v>20378</v>
      </c>
      <c r="C141" s="375" t="s">
        <v>20117</v>
      </c>
      <c r="D141" s="376" t="s">
        <v>20379</v>
      </c>
      <c r="E141" s="374" t="s">
        <v>20115</v>
      </c>
      <c r="F141" s="380"/>
    </row>
    <row r="142" spans="1:6" ht="18">
      <c r="A142" s="373">
        <v>40898</v>
      </c>
      <c r="B142" s="374" t="s">
        <v>20380</v>
      </c>
      <c r="C142" s="375" t="s">
        <v>20117</v>
      </c>
      <c r="D142" s="376" t="s">
        <v>20379</v>
      </c>
      <c r="E142" s="379"/>
      <c r="F142" s="380"/>
    </row>
    <row r="143" spans="1:6" ht="18">
      <c r="A143" s="373">
        <v>40896</v>
      </c>
      <c r="B143" s="374" t="s">
        <v>20381</v>
      </c>
      <c r="C143" s="375" t="s">
        <v>20117</v>
      </c>
      <c r="D143" s="376" t="s">
        <v>20376</v>
      </c>
      <c r="E143" s="379"/>
      <c r="F143" s="380"/>
    </row>
    <row r="144" spans="1:6" ht="18">
      <c r="A144" s="373">
        <v>40886</v>
      </c>
      <c r="B144" s="378" t="s">
        <v>20382</v>
      </c>
      <c r="C144" s="375" t="s">
        <v>20117</v>
      </c>
      <c r="D144" s="376" t="s">
        <v>20383</v>
      </c>
      <c r="E144" s="374" t="s">
        <v>20115</v>
      </c>
      <c r="F144" s="380"/>
    </row>
    <row r="145" spans="1:6" ht="18">
      <c r="A145" s="373">
        <v>40887</v>
      </c>
      <c r="B145" s="378" t="s">
        <v>20384</v>
      </c>
      <c r="C145" s="375" t="s">
        <v>20117</v>
      </c>
      <c r="D145" s="376" t="s">
        <v>20385</v>
      </c>
      <c r="E145" s="374" t="s">
        <v>20115</v>
      </c>
      <c r="F145" s="380"/>
    </row>
    <row r="146" spans="1:6" ht="18">
      <c r="A146" s="373">
        <v>40888</v>
      </c>
      <c r="B146" s="378" t="s">
        <v>20386</v>
      </c>
      <c r="C146" s="375" t="s">
        <v>20117</v>
      </c>
      <c r="D146" s="376" t="s">
        <v>20387</v>
      </c>
      <c r="E146" s="374" t="s">
        <v>20115</v>
      </c>
      <c r="F146" s="380"/>
    </row>
    <row r="147" spans="1:6" ht="18">
      <c r="A147" s="373">
        <v>40889</v>
      </c>
      <c r="B147" s="378" t="s">
        <v>20388</v>
      </c>
      <c r="C147" s="375" t="s">
        <v>20117</v>
      </c>
      <c r="D147" s="376" t="s">
        <v>20389</v>
      </c>
      <c r="E147" s="374" t="s">
        <v>20115</v>
      </c>
      <c r="F147" s="380"/>
    </row>
    <row r="148" spans="1:6">
      <c r="A148" s="373">
        <v>40818</v>
      </c>
      <c r="B148" s="374" t="s">
        <v>20390</v>
      </c>
      <c r="C148" s="375" t="s">
        <v>20117</v>
      </c>
      <c r="D148" s="376" t="s">
        <v>20391</v>
      </c>
      <c r="E148" s="377"/>
      <c r="F148" s="372"/>
    </row>
    <row r="149" spans="1:6">
      <c r="A149" s="373">
        <v>40819</v>
      </c>
      <c r="B149" s="374" t="s">
        <v>20392</v>
      </c>
      <c r="C149" s="375" t="s">
        <v>20117</v>
      </c>
      <c r="D149" s="376" t="s">
        <v>20341</v>
      </c>
      <c r="E149" s="374" t="s">
        <v>20115</v>
      </c>
      <c r="F149" s="372"/>
    </row>
    <row r="150" spans="1:6">
      <c r="A150" s="373">
        <v>40872</v>
      </c>
      <c r="B150" s="374" t="s">
        <v>20393</v>
      </c>
      <c r="C150" s="375" t="s">
        <v>20276</v>
      </c>
      <c r="D150" s="376" t="s">
        <v>20394</v>
      </c>
      <c r="E150" s="374" t="s">
        <v>20115</v>
      </c>
      <c r="F150" s="372"/>
    </row>
    <row r="151" spans="1:6">
      <c r="A151" s="373">
        <v>40836</v>
      </c>
      <c r="B151" s="374" t="s">
        <v>20395</v>
      </c>
      <c r="C151" s="375" t="s">
        <v>20276</v>
      </c>
      <c r="D151" s="376" t="s">
        <v>20396</v>
      </c>
      <c r="E151" s="374" t="s">
        <v>20115</v>
      </c>
      <c r="F151" s="372"/>
    </row>
    <row r="152" spans="1:6">
      <c r="A152" s="373">
        <v>40837</v>
      </c>
      <c r="B152" s="374" t="s">
        <v>20397</v>
      </c>
      <c r="C152" s="375" t="s">
        <v>20276</v>
      </c>
      <c r="D152" s="376" t="s">
        <v>20398</v>
      </c>
      <c r="E152" s="374" t="s">
        <v>20115</v>
      </c>
      <c r="F152" s="372"/>
    </row>
    <row r="153" spans="1:6">
      <c r="A153" s="373">
        <v>41076</v>
      </c>
      <c r="B153" s="374" t="s">
        <v>20399</v>
      </c>
      <c r="C153" s="375" t="s">
        <v>20113</v>
      </c>
      <c r="D153" s="376" t="s">
        <v>20400</v>
      </c>
      <c r="E153" s="377"/>
      <c r="F153" s="372"/>
    </row>
    <row r="154" spans="1:6">
      <c r="A154" s="373">
        <v>41556</v>
      </c>
      <c r="B154" s="374" t="s">
        <v>20401</v>
      </c>
      <c r="C154" s="375" t="s">
        <v>20113</v>
      </c>
      <c r="D154" s="376" t="s">
        <v>20402</v>
      </c>
      <c r="E154" s="374" t="s">
        <v>20115</v>
      </c>
      <c r="F154" s="372"/>
    </row>
    <row r="155" spans="1:6">
      <c r="A155" s="373">
        <v>43345</v>
      </c>
      <c r="B155" s="374" t="s">
        <v>20403</v>
      </c>
      <c r="C155" s="375" t="s">
        <v>20113</v>
      </c>
      <c r="D155" s="376" t="s">
        <v>20404</v>
      </c>
      <c r="E155" s="377"/>
      <c r="F155" s="372"/>
    </row>
    <row r="156" spans="1:6">
      <c r="A156" s="373">
        <v>40720</v>
      </c>
      <c r="B156" s="374" t="s">
        <v>20405</v>
      </c>
      <c r="C156" s="375" t="s">
        <v>20113</v>
      </c>
      <c r="D156" s="376" t="s">
        <v>20406</v>
      </c>
      <c r="E156" s="377"/>
      <c r="F156" s="372"/>
    </row>
    <row r="157" spans="1:6" ht="18">
      <c r="A157" s="373">
        <v>41070</v>
      </c>
      <c r="B157" s="378" t="s">
        <v>20407</v>
      </c>
      <c r="C157" s="375" t="s">
        <v>20113</v>
      </c>
      <c r="D157" s="376" t="s">
        <v>20408</v>
      </c>
      <c r="E157" s="374" t="s">
        <v>20115</v>
      </c>
      <c r="F157" s="380"/>
    </row>
    <row r="158" spans="1:6">
      <c r="A158" s="373">
        <v>40984</v>
      </c>
      <c r="B158" s="374" t="s">
        <v>20409</v>
      </c>
      <c r="C158" s="375" t="s">
        <v>20113</v>
      </c>
      <c r="D158" s="376" t="s">
        <v>20410</v>
      </c>
      <c r="E158" s="377"/>
      <c r="F158" s="372"/>
    </row>
    <row r="159" spans="1:6">
      <c r="A159" s="407" t="s">
        <v>20221</v>
      </c>
      <c r="B159" s="407"/>
      <c r="C159" s="407"/>
      <c r="D159" s="407"/>
      <c r="E159" s="407"/>
      <c r="F159" s="407"/>
    </row>
    <row r="160" spans="1:6">
      <c r="A160" s="321" t="s">
        <v>20222</v>
      </c>
      <c r="B160" s="322" t="s">
        <v>9261</v>
      </c>
      <c r="C160" s="323" t="s">
        <v>9262</v>
      </c>
      <c r="D160" s="321" t="s">
        <v>9263</v>
      </c>
      <c r="E160" s="322" t="s">
        <v>9264</v>
      </c>
      <c r="F160" s="372"/>
    </row>
    <row r="161" spans="1:6" ht="18">
      <c r="A161" s="373">
        <v>41356</v>
      </c>
      <c r="B161" s="378" t="s">
        <v>20411</v>
      </c>
      <c r="C161" s="375" t="s">
        <v>20113</v>
      </c>
      <c r="D161" s="376" t="s">
        <v>20412</v>
      </c>
      <c r="E161" s="374" t="s">
        <v>20115</v>
      </c>
      <c r="F161" s="380"/>
    </row>
    <row r="162" spans="1:6" ht="18">
      <c r="A162" s="373">
        <v>40774</v>
      </c>
      <c r="B162" s="378" t="s">
        <v>20413</v>
      </c>
      <c r="C162" s="375" t="s">
        <v>20113</v>
      </c>
      <c r="D162" s="376" t="s">
        <v>20412</v>
      </c>
      <c r="E162" s="379"/>
      <c r="F162" s="380"/>
    </row>
    <row r="163" spans="1:6" ht="18">
      <c r="A163" s="373">
        <v>40768</v>
      </c>
      <c r="B163" s="378" t="s">
        <v>20414</v>
      </c>
      <c r="C163" s="375" t="s">
        <v>20113</v>
      </c>
      <c r="D163" s="376" t="s">
        <v>20415</v>
      </c>
      <c r="E163" s="374" t="s">
        <v>20115</v>
      </c>
      <c r="F163" s="380"/>
    </row>
    <row r="164" spans="1:6" ht="18">
      <c r="A164" s="373">
        <v>40767</v>
      </c>
      <c r="B164" s="378" t="s">
        <v>20416</v>
      </c>
      <c r="C164" s="375" t="s">
        <v>20113</v>
      </c>
      <c r="D164" s="376" t="s">
        <v>20417</v>
      </c>
      <c r="E164" s="374" t="s">
        <v>20115</v>
      </c>
      <c r="F164" s="380"/>
    </row>
    <row r="165" spans="1:6" ht="18">
      <c r="A165" s="373">
        <v>40769</v>
      </c>
      <c r="B165" s="378" t="s">
        <v>20418</v>
      </c>
      <c r="C165" s="375" t="s">
        <v>20113</v>
      </c>
      <c r="D165" s="376" t="s">
        <v>20419</v>
      </c>
      <c r="E165" s="374" t="s">
        <v>20115</v>
      </c>
      <c r="F165" s="380"/>
    </row>
    <row r="166" spans="1:6">
      <c r="A166" s="373">
        <v>40766</v>
      </c>
      <c r="B166" s="374" t="s">
        <v>20420</v>
      </c>
      <c r="C166" s="375" t="s">
        <v>20113</v>
      </c>
      <c r="D166" s="376" t="s">
        <v>20421</v>
      </c>
      <c r="E166" s="377"/>
      <c r="F166" s="372"/>
    </row>
    <row r="167" spans="1:6" ht="18">
      <c r="A167" s="373">
        <v>40771</v>
      </c>
      <c r="B167" s="378" t="s">
        <v>20422</v>
      </c>
      <c r="C167" s="375" t="s">
        <v>20113</v>
      </c>
      <c r="D167" s="376" t="s">
        <v>20423</v>
      </c>
      <c r="E167" s="374" t="s">
        <v>20115</v>
      </c>
      <c r="F167" s="380"/>
    </row>
    <row r="168" spans="1:6" ht="18">
      <c r="A168" s="373">
        <v>40773</v>
      </c>
      <c r="B168" s="378" t="s">
        <v>20424</v>
      </c>
      <c r="C168" s="375" t="s">
        <v>20113</v>
      </c>
      <c r="D168" s="376" t="s">
        <v>20425</v>
      </c>
      <c r="E168" s="374" t="s">
        <v>20115</v>
      </c>
      <c r="F168" s="380"/>
    </row>
    <row r="169" spans="1:6" ht="18">
      <c r="A169" s="373">
        <v>40775</v>
      </c>
      <c r="B169" s="378" t="s">
        <v>20426</v>
      </c>
      <c r="C169" s="375" t="s">
        <v>20113</v>
      </c>
      <c r="D169" s="376" t="s">
        <v>20419</v>
      </c>
      <c r="E169" s="379"/>
      <c r="F169" s="380"/>
    </row>
    <row r="170" spans="1:6">
      <c r="A170" s="373">
        <v>40762</v>
      </c>
      <c r="B170" s="374" t="s">
        <v>20427</v>
      </c>
      <c r="C170" s="375" t="s">
        <v>20117</v>
      </c>
      <c r="D170" s="376" t="s">
        <v>20428</v>
      </c>
      <c r="E170" s="377"/>
      <c r="F170" s="372"/>
    </row>
    <row r="171" spans="1:6">
      <c r="A171" s="373">
        <v>40804</v>
      </c>
      <c r="B171" s="374" t="s">
        <v>20429</v>
      </c>
      <c r="C171" s="375" t="s">
        <v>20117</v>
      </c>
      <c r="D171" s="376" t="s">
        <v>20430</v>
      </c>
      <c r="E171" s="374" t="s">
        <v>20115</v>
      </c>
      <c r="F171" s="372"/>
    </row>
    <row r="172" spans="1:6" ht="18">
      <c r="A172" s="373">
        <v>40811</v>
      </c>
      <c r="B172" s="378" t="s">
        <v>20431</v>
      </c>
      <c r="C172" s="375" t="s">
        <v>20113</v>
      </c>
      <c r="D172" s="376" t="s">
        <v>20432</v>
      </c>
      <c r="E172" s="379"/>
      <c r="F172" s="380"/>
    </row>
    <row r="173" spans="1:6">
      <c r="A173" s="373">
        <v>42211</v>
      </c>
      <c r="B173" s="374" t="s">
        <v>20433</v>
      </c>
      <c r="C173" s="375" t="s">
        <v>20113</v>
      </c>
      <c r="D173" s="376" t="s">
        <v>20432</v>
      </c>
      <c r="E173" s="374" t="s">
        <v>20115</v>
      </c>
      <c r="F173" s="380"/>
    </row>
    <row r="174" spans="1:6">
      <c r="A174" s="373">
        <v>40756</v>
      </c>
      <c r="B174" s="374" t="s">
        <v>20434</v>
      </c>
      <c r="C174" s="375" t="s">
        <v>20113</v>
      </c>
      <c r="D174" s="376" t="s">
        <v>20435</v>
      </c>
      <c r="E174" s="377"/>
      <c r="F174" s="372"/>
    </row>
    <row r="175" spans="1:6">
      <c r="A175" s="373">
        <v>40754</v>
      </c>
      <c r="B175" s="374" t="s">
        <v>20436</v>
      </c>
      <c r="C175" s="375" t="s">
        <v>20117</v>
      </c>
      <c r="D175" s="376" t="s">
        <v>20437</v>
      </c>
      <c r="E175" s="377"/>
      <c r="F175" s="372"/>
    </row>
    <row r="176" spans="1:6">
      <c r="A176" s="373">
        <v>40866</v>
      </c>
      <c r="B176" s="374" t="s">
        <v>20438</v>
      </c>
      <c r="C176" s="375" t="s">
        <v>20117</v>
      </c>
      <c r="D176" s="376" t="s">
        <v>20303</v>
      </c>
      <c r="E176" s="377"/>
      <c r="F176" s="372"/>
    </row>
    <row r="177" spans="1:6">
      <c r="A177" s="373">
        <v>40893</v>
      </c>
      <c r="B177" s="374" t="s">
        <v>20439</v>
      </c>
      <c r="C177" s="375" t="s">
        <v>20198</v>
      </c>
      <c r="D177" s="376" t="s">
        <v>20440</v>
      </c>
      <c r="E177" s="377"/>
      <c r="F177" s="372"/>
    </row>
    <row r="178" spans="1:6">
      <c r="A178" s="373">
        <v>40891</v>
      </c>
      <c r="B178" s="374" t="s">
        <v>20441</v>
      </c>
      <c r="C178" s="375" t="s">
        <v>20117</v>
      </c>
      <c r="D178" s="376" t="s">
        <v>20442</v>
      </c>
      <c r="E178" s="377"/>
      <c r="F178" s="372"/>
    </row>
    <row r="179" spans="1:6">
      <c r="A179" s="373">
        <v>40890</v>
      </c>
      <c r="B179" s="374" t="s">
        <v>20443</v>
      </c>
      <c r="C179" s="375" t="s">
        <v>20117</v>
      </c>
      <c r="D179" s="376" t="s">
        <v>20444</v>
      </c>
      <c r="E179" s="374" t="s">
        <v>20115</v>
      </c>
      <c r="F179" s="372"/>
    </row>
    <row r="180" spans="1:6" ht="18">
      <c r="A180" s="373">
        <v>40892</v>
      </c>
      <c r="B180" s="378" t="s">
        <v>20445</v>
      </c>
      <c r="C180" s="375" t="s">
        <v>20117</v>
      </c>
      <c r="D180" s="376" t="s">
        <v>20446</v>
      </c>
      <c r="E180" s="374" t="s">
        <v>20115</v>
      </c>
      <c r="F180" s="380"/>
    </row>
    <row r="181" spans="1:6">
      <c r="A181" s="373">
        <v>40749</v>
      </c>
      <c r="B181" s="374" t="s">
        <v>20447</v>
      </c>
      <c r="C181" s="375" t="s">
        <v>20117</v>
      </c>
      <c r="D181" s="376" t="s">
        <v>20448</v>
      </c>
      <c r="E181" s="377"/>
      <c r="F181" s="372"/>
    </row>
    <row r="182" spans="1:6">
      <c r="A182" s="373">
        <v>40750</v>
      </c>
      <c r="B182" s="374" t="s">
        <v>20449</v>
      </c>
      <c r="C182" s="375" t="s">
        <v>20117</v>
      </c>
      <c r="D182" s="376" t="s">
        <v>20450</v>
      </c>
      <c r="E182" s="377"/>
      <c r="F182" s="372"/>
    </row>
    <row r="183" spans="1:6" ht="18">
      <c r="A183" s="373">
        <v>40792</v>
      </c>
      <c r="B183" s="378" t="s">
        <v>20451</v>
      </c>
      <c r="C183" s="375" t="s">
        <v>20113</v>
      </c>
      <c r="D183" s="376" t="s">
        <v>20235</v>
      </c>
      <c r="E183" s="374" t="s">
        <v>20115</v>
      </c>
      <c r="F183" s="380"/>
    </row>
    <row r="184" spans="1:6">
      <c r="A184" s="373">
        <v>40794</v>
      </c>
      <c r="B184" s="374" t="s">
        <v>20452</v>
      </c>
      <c r="C184" s="375" t="s">
        <v>20113</v>
      </c>
      <c r="D184" s="376" t="s">
        <v>20241</v>
      </c>
      <c r="E184" s="374" t="s">
        <v>20115</v>
      </c>
      <c r="F184" s="372"/>
    </row>
    <row r="185" spans="1:6" ht="18">
      <c r="A185" s="373">
        <v>40796</v>
      </c>
      <c r="B185" s="378" t="s">
        <v>20453</v>
      </c>
      <c r="C185" s="375" t="s">
        <v>20113</v>
      </c>
      <c r="D185" s="376" t="s">
        <v>20237</v>
      </c>
      <c r="E185" s="374" t="s">
        <v>20115</v>
      </c>
      <c r="F185" s="380"/>
    </row>
    <row r="186" spans="1:6" ht="18">
      <c r="A186" s="373">
        <v>41098</v>
      </c>
      <c r="B186" s="378" t="s">
        <v>20454</v>
      </c>
      <c r="C186" s="375" t="s">
        <v>20113</v>
      </c>
      <c r="D186" s="376" t="s">
        <v>20237</v>
      </c>
      <c r="E186" s="379"/>
      <c r="F186" s="380"/>
    </row>
    <row r="187" spans="1:6">
      <c r="A187" s="373">
        <v>40786</v>
      </c>
      <c r="B187" s="374" t="s">
        <v>20455</v>
      </c>
      <c r="C187" s="375" t="s">
        <v>20113</v>
      </c>
      <c r="D187" s="376" t="s">
        <v>20243</v>
      </c>
      <c r="E187" s="374" t="s">
        <v>20115</v>
      </c>
      <c r="F187" s="372"/>
    </row>
    <row r="188" spans="1:6">
      <c r="A188" s="373">
        <v>43327</v>
      </c>
      <c r="B188" s="374" t="s">
        <v>20456</v>
      </c>
      <c r="C188" s="375" t="s">
        <v>20113</v>
      </c>
      <c r="D188" s="376" t="s">
        <v>20243</v>
      </c>
      <c r="E188" s="377"/>
      <c r="F188" s="372"/>
    </row>
    <row r="189" spans="1:6">
      <c r="A189" s="373">
        <v>42675</v>
      </c>
      <c r="B189" s="374" t="s">
        <v>20457</v>
      </c>
      <c r="C189" s="375" t="s">
        <v>20113</v>
      </c>
      <c r="D189" s="376" t="s">
        <v>20246</v>
      </c>
      <c r="E189" s="377"/>
      <c r="F189" s="372"/>
    </row>
    <row r="190" spans="1:6">
      <c r="A190" s="373">
        <v>40802</v>
      </c>
      <c r="B190" s="374" t="s">
        <v>20458</v>
      </c>
      <c r="C190" s="375" t="s">
        <v>20113</v>
      </c>
      <c r="D190" s="376" t="s">
        <v>20248</v>
      </c>
      <c r="E190" s="374" t="s">
        <v>20115</v>
      </c>
      <c r="F190" s="372"/>
    </row>
    <row r="191" spans="1:6">
      <c r="A191" s="373">
        <v>41074</v>
      </c>
      <c r="B191" s="374" t="s">
        <v>20459</v>
      </c>
      <c r="C191" s="375" t="s">
        <v>20113</v>
      </c>
      <c r="D191" s="376" t="s">
        <v>20460</v>
      </c>
      <c r="E191" s="377"/>
      <c r="F191" s="372"/>
    </row>
    <row r="192" spans="1:6">
      <c r="A192" s="373">
        <v>40776</v>
      </c>
      <c r="B192" s="374" t="s">
        <v>20461</v>
      </c>
      <c r="C192" s="375" t="s">
        <v>20113</v>
      </c>
      <c r="D192" s="376" t="s">
        <v>20265</v>
      </c>
      <c r="E192" s="374" t="s">
        <v>20115</v>
      </c>
      <c r="F192" s="372"/>
    </row>
    <row r="193" spans="1:6">
      <c r="A193" s="373">
        <v>40778</v>
      </c>
      <c r="B193" s="374" t="s">
        <v>20462</v>
      </c>
      <c r="C193" s="375" t="s">
        <v>20113</v>
      </c>
      <c r="D193" s="376" t="s">
        <v>20267</v>
      </c>
      <c r="E193" s="374" t="s">
        <v>20115</v>
      </c>
      <c r="F193" s="372"/>
    </row>
    <row r="194" spans="1:6">
      <c r="A194" s="373">
        <v>40780</v>
      </c>
      <c r="B194" s="374" t="s">
        <v>20463</v>
      </c>
      <c r="C194" s="375" t="s">
        <v>20113</v>
      </c>
      <c r="D194" s="376" t="s">
        <v>20258</v>
      </c>
      <c r="E194" s="374" t="s">
        <v>20115</v>
      </c>
      <c r="F194" s="372"/>
    </row>
    <row r="195" spans="1:6">
      <c r="A195" s="373">
        <v>40782</v>
      </c>
      <c r="B195" s="374" t="s">
        <v>20464</v>
      </c>
      <c r="C195" s="375" t="s">
        <v>20113</v>
      </c>
      <c r="D195" s="376" t="s">
        <v>20260</v>
      </c>
      <c r="E195" s="374" t="s">
        <v>20115</v>
      </c>
      <c r="F195" s="372"/>
    </row>
    <row r="196" spans="1:6" ht="18">
      <c r="A196" s="373">
        <v>40830</v>
      </c>
      <c r="B196" s="378" t="s">
        <v>20465</v>
      </c>
      <c r="C196" s="375" t="s">
        <v>20117</v>
      </c>
      <c r="D196" s="376" t="s">
        <v>20179</v>
      </c>
      <c r="E196" s="374" t="s">
        <v>20115</v>
      </c>
      <c r="F196" s="380"/>
    </row>
    <row r="197" spans="1:6" ht="18">
      <c r="A197" s="373">
        <v>40873</v>
      </c>
      <c r="B197" s="378" t="s">
        <v>20466</v>
      </c>
      <c r="C197" s="375" t="s">
        <v>20117</v>
      </c>
      <c r="D197" s="376" t="s">
        <v>20467</v>
      </c>
      <c r="E197" s="374" t="s">
        <v>20115</v>
      </c>
      <c r="F197" s="380"/>
    </row>
    <row r="198" spans="1:6" ht="18">
      <c r="A198" s="373">
        <v>40876</v>
      </c>
      <c r="B198" s="378" t="s">
        <v>20468</v>
      </c>
      <c r="C198" s="375" t="s">
        <v>20117</v>
      </c>
      <c r="D198" s="376" t="s">
        <v>20469</v>
      </c>
      <c r="E198" s="379"/>
      <c r="F198" s="380"/>
    </row>
    <row r="199" spans="1:6" ht="18">
      <c r="A199" s="373">
        <v>41363</v>
      </c>
      <c r="B199" s="378" t="s">
        <v>20470</v>
      </c>
      <c r="C199" s="375" t="s">
        <v>20117</v>
      </c>
      <c r="D199" s="376" t="s">
        <v>20471</v>
      </c>
      <c r="E199" s="374" t="s">
        <v>20115</v>
      </c>
      <c r="F199" s="380"/>
    </row>
    <row r="200" spans="1:6" ht="18">
      <c r="A200" s="373">
        <v>40831</v>
      </c>
      <c r="B200" s="378" t="s">
        <v>20472</v>
      </c>
      <c r="C200" s="375" t="s">
        <v>20117</v>
      </c>
      <c r="D200" s="376" t="s">
        <v>20167</v>
      </c>
      <c r="E200" s="374" t="s">
        <v>20115</v>
      </c>
      <c r="F200" s="380"/>
    </row>
    <row r="201" spans="1:6">
      <c r="A201" s="373">
        <v>40827</v>
      </c>
      <c r="B201" s="374" t="s">
        <v>20473</v>
      </c>
      <c r="C201" s="375" t="s">
        <v>20117</v>
      </c>
      <c r="D201" s="376" t="s">
        <v>20474</v>
      </c>
      <c r="E201" s="374" t="s">
        <v>20115</v>
      </c>
      <c r="F201" s="380"/>
    </row>
    <row r="202" spans="1:6" ht="18">
      <c r="A202" s="373">
        <v>40828</v>
      </c>
      <c r="B202" s="378" t="s">
        <v>20475</v>
      </c>
      <c r="C202" s="375" t="s">
        <v>20117</v>
      </c>
      <c r="D202" s="376" t="s">
        <v>20476</v>
      </c>
      <c r="E202" s="374" t="s">
        <v>20115</v>
      </c>
      <c r="F202" s="380"/>
    </row>
    <row r="203" spans="1:6" ht="18">
      <c r="A203" s="373">
        <v>40874</v>
      </c>
      <c r="B203" s="378" t="s">
        <v>20477</v>
      </c>
      <c r="C203" s="375" t="s">
        <v>20117</v>
      </c>
      <c r="D203" s="376" t="s">
        <v>20478</v>
      </c>
      <c r="E203" s="374" t="s">
        <v>20115</v>
      </c>
      <c r="F203" s="380"/>
    </row>
    <row r="204" spans="1:6" ht="18">
      <c r="A204" s="373">
        <v>40875</v>
      </c>
      <c r="B204" s="378" t="s">
        <v>20479</v>
      </c>
      <c r="C204" s="375" t="s">
        <v>20117</v>
      </c>
      <c r="D204" s="376" t="s">
        <v>20480</v>
      </c>
      <c r="E204" s="379"/>
      <c r="F204" s="380"/>
    </row>
    <row r="205" spans="1:6" ht="18">
      <c r="A205" s="373">
        <v>40829</v>
      </c>
      <c r="B205" s="378" t="s">
        <v>20481</v>
      </c>
      <c r="C205" s="375" t="s">
        <v>20117</v>
      </c>
      <c r="D205" s="376" t="s">
        <v>20482</v>
      </c>
      <c r="E205" s="374" t="s">
        <v>20115</v>
      </c>
      <c r="F205" s="380"/>
    </row>
    <row r="206" spans="1:6" ht="18">
      <c r="A206" s="373">
        <v>40824</v>
      </c>
      <c r="B206" s="378" t="s">
        <v>20483</v>
      </c>
      <c r="C206" s="375" t="s">
        <v>20117</v>
      </c>
      <c r="D206" s="376" t="s">
        <v>20484</v>
      </c>
      <c r="E206" s="374" t="s">
        <v>20115</v>
      </c>
      <c r="F206" s="380"/>
    </row>
    <row r="207" spans="1:6">
      <c r="A207" s="407" t="s">
        <v>20221</v>
      </c>
      <c r="B207" s="407"/>
      <c r="C207" s="407"/>
      <c r="D207" s="407"/>
      <c r="E207" s="407"/>
      <c r="F207" s="407"/>
    </row>
    <row r="208" spans="1:6">
      <c r="A208" s="321" t="s">
        <v>20222</v>
      </c>
      <c r="B208" s="322" t="s">
        <v>9261</v>
      </c>
      <c r="C208" s="323" t="s">
        <v>9262</v>
      </c>
      <c r="D208" s="321" t="s">
        <v>9263</v>
      </c>
      <c r="E208" s="322" t="s">
        <v>9264</v>
      </c>
      <c r="F208" s="372"/>
    </row>
    <row r="209" spans="1:6" ht="18">
      <c r="A209" s="373">
        <v>40825</v>
      </c>
      <c r="B209" s="378" t="s">
        <v>20485</v>
      </c>
      <c r="C209" s="375" t="s">
        <v>20117</v>
      </c>
      <c r="D209" s="376" t="s">
        <v>20486</v>
      </c>
      <c r="E209" s="374" t="s">
        <v>20115</v>
      </c>
      <c r="F209" s="380"/>
    </row>
    <row r="210" spans="1:6" ht="18">
      <c r="A210" s="373">
        <v>40820</v>
      </c>
      <c r="B210" s="378" t="s">
        <v>20487</v>
      </c>
      <c r="C210" s="375" t="s">
        <v>20117</v>
      </c>
      <c r="D210" s="376" t="s">
        <v>20488</v>
      </c>
      <c r="E210" s="374" t="s">
        <v>20115</v>
      </c>
      <c r="F210" s="380"/>
    </row>
    <row r="211" spans="1:6">
      <c r="A211" s="373">
        <v>40821</v>
      </c>
      <c r="B211" s="374" t="s">
        <v>20489</v>
      </c>
      <c r="C211" s="375" t="s">
        <v>20117</v>
      </c>
      <c r="D211" s="376" t="s">
        <v>20490</v>
      </c>
      <c r="E211" s="374" t="s">
        <v>20115</v>
      </c>
      <c r="F211" s="372"/>
    </row>
    <row r="212" spans="1:6" ht="18">
      <c r="A212" s="373">
        <v>40840</v>
      </c>
      <c r="B212" s="378" t="s">
        <v>20491</v>
      </c>
      <c r="C212" s="375" t="s">
        <v>20276</v>
      </c>
      <c r="D212" s="376" t="s">
        <v>20492</v>
      </c>
      <c r="E212" s="374" t="s">
        <v>20115</v>
      </c>
      <c r="F212" s="380"/>
    </row>
    <row r="213" spans="1:6">
      <c r="A213" s="373">
        <v>43331</v>
      </c>
      <c r="B213" s="374" t="s">
        <v>20493</v>
      </c>
      <c r="C213" s="375" t="s">
        <v>20113</v>
      </c>
      <c r="D213" s="376" t="s">
        <v>20153</v>
      </c>
      <c r="E213" s="377"/>
      <c r="F213" s="372"/>
    </row>
    <row r="214" spans="1:6">
      <c r="A214" s="407" t="s">
        <v>20494</v>
      </c>
      <c r="B214" s="407"/>
      <c r="C214" s="407"/>
      <c r="D214" s="407"/>
      <c r="E214" s="407"/>
      <c r="F214" s="407"/>
    </row>
    <row r="215" spans="1:6">
      <c r="A215" s="321" t="s">
        <v>20222</v>
      </c>
      <c r="B215" s="322" t="s">
        <v>9261</v>
      </c>
      <c r="C215" s="323" t="s">
        <v>9262</v>
      </c>
      <c r="D215" s="321" t="s">
        <v>9263</v>
      </c>
      <c r="E215" s="322" t="s">
        <v>9264</v>
      </c>
      <c r="F215" s="372"/>
    </row>
    <row r="216" spans="1:6">
      <c r="A216" s="373">
        <v>100394</v>
      </c>
      <c r="B216" s="374" t="s">
        <v>20495</v>
      </c>
      <c r="C216" s="375" t="s">
        <v>20496</v>
      </c>
      <c r="D216" s="376" t="s">
        <v>20497</v>
      </c>
      <c r="E216" s="377"/>
      <c r="F216" s="372"/>
    </row>
    <row r="217" spans="1:6">
      <c r="A217" s="373">
        <v>40376</v>
      </c>
      <c r="B217" s="374" t="s">
        <v>20498</v>
      </c>
      <c r="C217" s="375" t="s">
        <v>20496</v>
      </c>
      <c r="D217" s="376" t="s">
        <v>20499</v>
      </c>
      <c r="E217" s="377"/>
      <c r="F217" s="372"/>
    </row>
    <row r="218" spans="1:6" ht="18">
      <c r="A218" s="373">
        <v>43351</v>
      </c>
      <c r="B218" s="378" t="s">
        <v>20500</v>
      </c>
      <c r="C218" s="375" t="s">
        <v>20496</v>
      </c>
      <c r="D218" s="376" t="s">
        <v>20501</v>
      </c>
      <c r="E218" s="379"/>
      <c r="F218" s="380"/>
    </row>
    <row r="219" spans="1:6">
      <c r="A219" s="373">
        <v>43350</v>
      </c>
      <c r="B219" s="374" t="s">
        <v>20502</v>
      </c>
      <c r="C219" s="375" t="s">
        <v>20496</v>
      </c>
      <c r="D219" s="376" t="s">
        <v>20503</v>
      </c>
      <c r="E219" s="377"/>
      <c r="F219" s="372"/>
    </row>
    <row r="220" spans="1:6">
      <c r="A220" s="373">
        <v>41261</v>
      </c>
      <c r="B220" s="374" t="s">
        <v>20504</v>
      </c>
      <c r="C220" s="375" t="s">
        <v>20496</v>
      </c>
      <c r="D220" s="376" t="s">
        <v>20505</v>
      </c>
      <c r="E220" s="377"/>
      <c r="F220" s="372"/>
    </row>
    <row r="221" spans="1:6">
      <c r="A221" s="373">
        <v>41023</v>
      </c>
      <c r="B221" s="374" t="s">
        <v>20506</v>
      </c>
      <c r="C221" s="375" t="s">
        <v>20198</v>
      </c>
      <c r="D221" s="376" t="s">
        <v>20507</v>
      </c>
      <c r="E221" s="377"/>
      <c r="F221" s="372"/>
    </row>
    <row r="222" spans="1:6">
      <c r="A222" s="373">
        <v>41575</v>
      </c>
      <c r="B222" s="374" t="s">
        <v>20508</v>
      </c>
      <c r="C222" s="375" t="s">
        <v>20117</v>
      </c>
      <c r="D222" s="376" t="s">
        <v>20509</v>
      </c>
      <c r="E222" s="374" t="s">
        <v>20115</v>
      </c>
      <c r="F222" s="380"/>
    </row>
    <row r="223" spans="1:6" ht="18">
      <c r="A223" s="373">
        <v>40346</v>
      </c>
      <c r="B223" s="378" t="s">
        <v>20510</v>
      </c>
      <c r="C223" s="375" t="s">
        <v>20117</v>
      </c>
      <c r="D223" s="376" t="s">
        <v>20511</v>
      </c>
      <c r="E223" s="374" t="s">
        <v>20115</v>
      </c>
      <c r="F223" s="380"/>
    </row>
    <row r="224" spans="1:6" ht="18">
      <c r="A224" s="373">
        <v>40345</v>
      </c>
      <c r="B224" s="378" t="s">
        <v>20512</v>
      </c>
      <c r="C224" s="375" t="s">
        <v>20117</v>
      </c>
      <c r="D224" s="376" t="s">
        <v>20513</v>
      </c>
      <c r="E224" s="374" t="s">
        <v>20115</v>
      </c>
      <c r="F224" s="380"/>
    </row>
    <row r="225" spans="1:6" ht="18">
      <c r="A225" s="373">
        <v>40343</v>
      </c>
      <c r="B225" s="378" t="s">
        <v>20514</v>
      </c>
      <c r="C225" s="375" t="s">
        <v>20113</v>
      </c>
      <c r="D225" s="376" t="s">
        <v>20515</v>
      </c>
      <c r="E225" s="374" t="s">
        <v>20115</v>
      </c>
      <c r="F225" s="380"/>
    </row>
    <row r="226" spans="1:6">
      <c r="A226" s="373">
        <v>40344</v>
      </c>
      <c r="B226" s="374" t="s">
        <v>20516</v>
      </c>
      <c r="C226" s="375" t="s">
        <v>20113</v>
      </c>
      <c r="D226" s="376" t="s">
        <v>20517</v>
      </c>
      <c r="E226" s="374" t="s">
        <v>20115</v>
      </c>
      <c r="F226" s="372"/>
    </row>
    <row r="227" spans="1:6">
      <c r="A227" s="373">
        <v>41027</v>
      </c>
      <c r="B227" s="374" t="s">
        <v>20518</v>
      </c>
      <c r="C227" s="375" t="s">
        <v>20113</v>
      </c>
      <c r="D227" s="376" t="s">
        <v>20519</v>
      </c>
      <c r="E227" s="377"/>
      <c r="F227" s="372"/>
    </row>
    <row r="228" spans="1:6">
      <c r="A228" s="373">
        <v>40337</v>
      </c>
      <c r="B228" s="374" t="s">
        <v>20520</v>
      </c>
      <c r="C228" s="375" t="s">
        <v>20117</v>
      </c>
      <c r="D228" s="376" t="s">
        <v>20521</v>
      </c>
      <c r="E228" s="377"/>
      <c r="F228" s="372"/>
    </row>
    <row r="229" spans="1:6">
      <c r="A229" s="373">
        <v>40395</v>
      </c>
      <c r="B229" s="374" t="s">
        <v>20522</v>
      </c>
      <c r="C229" s="375" t="s">
        <v>20117</v>
      </c>
      <c r="D229" s="376" t="s">
        <v>20523</v>
      </c>
      <c r="E229" s="377"/>
      <c r="F229" s="372"/>
    </row>
    <row r="230" spans="1:6">
      <c r="A230" s="373">
        <v>40300</v>
      </c>
      <c r="B230" s="374" t="s">
        <v>20524</v>
      </c>
      <c r="C230" s="375" t="s">
        <v>20113</v>
      </c>
      <c r="D230" s="376" t="s">
        <v>20525</v>
      </c>
      <c r="E230" s="377"/>
      <c r="F230" s="372"/>
    </row>
    <row r="231" spans="1:6">
      <c r="A231" s="373">
        <v>40348</v>
      </c>
      <c r="B231" s="374" t="s">
        <v>20526</v>
      </c>
      <c r="C231" s="375" t="s">
        <v>20113</v>
      </c>
      <c r="D231" s="376" t="s">
        <v>20527</v>
      </c>
      <c r="E231" s="374" t="s">
        <v>20115</v>
      </c>
      <c r="F231" s="372"/>
    </row>
    <row r="232" spans="1:6">
      <c r="A232" s="373">
        <v>40347</v>
      </c>
      <c r="B232" s="374" t="s">
        <v>20528</v>
      </c>
      <c r="C232" s="375" t="s">
        <v>20113</v>
      </c>
      <c r="D232" s="376" t="s">
        <v>20529</v>
      </c>
      <c r="E232" s="374" t="s">
        <v>20115</v>
      </c>
      <c r="F232" s="372"/>
    </row>
    <row r="233" spans="1:6">
      <c r="A233" s="373">
        <v>41415</v>
      </c>
      <c r="B233" s="374" t="s">
        <v>20530</v>
      </c>
      <c r="C233" s="375" t="s">
        <v>20113</v>
      </c>
      <c r="D233" s="376" t="s">
        <v>20531</v>
      </c>
      <c r="E233" s="374" t="s">
        <v>20115</v>
      </c>
      <c r="F233" s="372"/>
    </row>
    <row r="234" spans="1:6">
      <c r="A234" s="373">
        <v>42257</v>
      </c>
      <c r="B234" s="374" t="s">
        <v>20532</v>
      </c>
      <c r="C234" s="375" t="s">
        <v>20113</v>
      </c>
      <c r="D234" s="376" t="s">
        <v>20533</v>
      </c>
      <c r="E234" s="377"/>
      <c r="F234" s="372"/>
    </row>
    <row r="235" spans="1:6">
      <c r="A235" s="373">
        <v>40519</v>
      </c>
      <c r="B235" s="374" t="s">
        <v>20534</v>
      </c>
      <c r="C235" s="375" t="s">
        <v>20198</v>
      </c>
      <c r="D235" s="376" t="s">
        <v>20535</v>
      </c>
      <c r="E235" s="374" t="s">
        <v>20115</v>
      </c>
      <c r="F235" s="372"/>
    </row>
    <row r="236" spans="1:6">
      <c r="A236" s="373">
        <v>40520</v>
      </c>
      <c r="B236" s="374" t="s">
        <v>20536</v>
      </c>
      <c r="C236" s="375" t="s">
        <v>20198</v>
      </c>
      <c r="D236" s="376" t="s">
        <v>20537</v>
      </c>
      <c r="E236" s="374" t="s">
        <v>20115</v>
      </c>
      <c r="F236" s="372"/>
    </row>
    <row r="237" spans="1:6">
      <c r="A237" s="373">
        <v>40521</v>
      </c>
      <c r="B237" s="374" t="s">
        <v>20538</v>
      </c>
      <c r="C237" s="375" t="s">
        <v>20198</v>
      </c>
      <c r="D237" s="376" t="s">
        <v>20539</v>
      </c>
      <c r="E237" s="374" t="s">
        <v>20115</v>
      </c>
      <c r="F237" s="372"/>
    </row>
    <row r="238" spans="1:6">
      <c r="A238" s="373">
        <v>40522</v>
      </c>
      <c r="B238" s="374" t="s">
        <v>20540</v>
      </c>
      <c r="C238" s="375" t="s">
        <v>20198</v>
      </c>
      <c r="D238" s="376" t="s">
        <v>20541</v>
      </c>
      <c r="E238" s="374" t="s">
        <v>20115</v>
      </c>
      <c r="F238" s="372"/>
    </row>
    <row r="239" spans="1:6">
      <c r="A239" s="373">
        <v>40523</v>
      </c>
      <c r="B239" s="374" t="s">
        <v>20542</v>
      </c>
      <c r="C239" s="375" t="s">
        <v>20198</v>
      </c>
      <c r="D239" s="376" t="s">
        <v>20543</v>
      </c>
      <c r="E239" s="374" t="s">
        <v>20115</v>
      </c>
      <c r="F239" s="372"/>
    </row>
    <row r="240" spans="1:6">
      <c r="A240" s="373">
        <v>40513</v>
      </c>
      <c r="B240" s="374" t="s">
        <v>20544</v>
      </c>
      <c r="C240" s="375" t="s">
        <v>20198</v>
      </c>
      <c r="D240" s="376" t="s">
        <v>20545</v>
      </c>
      <c r="E240" s="374" t="s">
        <v>20115</v>
      </c>
      <c r="F240" s="372"/>
    </row>
    <row r="241" spans="1:6">
      <c r="A241" s="373">
        <v>40514</v>
      </c>
      <c r="B241" s="374" t="s">
        <v>20546</v>
      </c>
      <c r="C241" s="375" t="s">
        <v>20198</v>
      </c>
      <c r="D241" s="376" t="s">
        <v>20547</v>
      </c>
      <c r="E241" s="374" t="s">
        <v>20115</v>
      </c>
      <c r="F241" s="372"/>
    </row>
    <row r="242" spans="1:6">
      <c r="A242" s="373">
        <v>40515</v>
      </c>
      <c r="B242" s="374" t="s">
        <v>20548</v>
      </c>
      <c r="C242" s="375" t="s">
        <v>20198</v>
      </c>
      <c r="D242" s="376" t="s">
        <v>20549</v>
      </c>
      <c r="E242" s="374" t="s">
        <v>20115</v>
      </c>
      <c r="F242" s="372"/>
    </row>
    <row r="243" spans="1:6">
      <c r="A243" s="373">
        <v>40516</v>
      </c>
      <c r="B243" s="374" t="s">
        <v>20550</v>
      </c>
      <c r="C243" s="375" t="s">
        <v>20198</v>
      </c>
      <c r="D243" s="376" t="s">
        <v>20551</v>
      </c>
      <c r="E243" s="374" t="s">
        <v>20115</v>
      </c>
      <c r="F243" s="372"/>
    </row>
    <row r="244" spans="1:6">
      <c r="A244" s="373">
        <v>40517</v>
      </c>
      <c r="B244" s="374" t="s">
        <v>20552</v>
      </c>
      <c r="C244" s="375" t="s">
        <v>20198</v>
      </c>
      <c r="D244" s="376" t="s">
        <v>20553</v>
      </c>
      <c r="E244" s="374" t="s">
        <v>20115</v>
      </c>
      <c r="F244" s="372"/>
    </row>
    <row r="245" spans="1:6">
      <c r="A245" s="373">
        <v>40518</v>
      </c>
      <c r="B245" s="374" t="s">
        <v>20554</v>
      </c>
      <c r="C245" s="375" t="s">
        <v>20198</v>
      </c>
      <c r="D245" s="376" t="s">
        <v>20555</v>
      </c>
      <c r="E245" s="374" t="s">
        <v>20115</v>
      </c>
      <c r="F245" s="372"/>
    </row>
    <row r="246" spans="1:6">
      <c r="A246" s="373">
        <v>40524</v>
      </c>
      <c r="B246" s="374" t="s">
        <v>20556</v>
      </c>
      <c r="C246" s="375" t="s">
        <v>20198</v>
      </c>
      <c r="D246" s="376" t="s">
        <v>20557</v>
      </c>
      <c r="E246" s="374" t="s">
        <v>20115</v>
      </c>
      <c r="F246" s="372"/>
    </row>
    <row r="247" spans="1:6">
      <c r="A247" s="373">
        <v>40525</v>
      </c>
      <c r="B247" s="374" t="s">
        <v>20558</v>
      </c>
      <c r="C247" s="375" t="s">
        <v>20198</v>
      </c>
      <c r="D247" s="376" t="s">
        <v>20559</v>
      </c>
      <c r="E247" s="374" t="s">
        <v>20115</v>
      </c>
      <c r="F247" s="372"/>
    </row>
    <row r="248" spans="1:6">
      <c r="A248" s="373">
        <v>40526</v>
      </c>
      <c r="B248" s="374" t="s">
        <v>20560</v>
      </c>
      <c r="C248" s="375" t="s">
        <v>20198</v>
      </c>
      <c r="D248" s="376" t="s">
        <v>20561</v>
      </c>
      <c r="E248" s="374" t="s">
        <v>20115</v>
      </c>
      <c r="F248" s="372"/>
    </row>
    <row r="249" spans="1:6">
      <c r="A249" s="373">
        <v>40527</v>
      </c>
      <c r="B249" s="374" t="s">
        <v>20562</v>
      </c>
      <c r="C249" s="375" t="s">
        <v>20198</v>
      </c>
      <c r="D249" s="376" t="s">
        <v>20563</v>
      </c>
      <c r="E249" s="374" t="s">
        <v>20115</v>
      </c>
      <c r="F249" s="372"/>
    </row>
    <row r="250" spans="1:6">
      <c r="A250" s="373">
        <v>40528</v>
      </c>
      <c r="B250" s="374" t="s">
        <v>20564</v>
      </c>
      <c r="C250" s="375" t="s">
        <v>20198</v>
      </c>
      <c r="D250" s="376" t="s">
        <v>20565</v>
      </c>
      <c r="E250" s="374" t="s">
        <v>20115</v>
      </c>
      <c r="F250" s="372"/>
    </row>
    <row r="251" spans="1:6">
      <c r="A251" s="373">
        <v>41177</v>
      </c>
      <c r="B251" s="374" t="s">
        <v>20566</v>
      </c>
      <c r="C251" s="375" t="s">
        <v>20198</v>
      </c>
      <c r="D251" s="376" t="s">
        <v>20567</v>
      </c>
      <c r="E251" s="374" t="s">
        <v>20115</v>
      </c>
      <c r="F251" s="372"/>
    </row>
    <row r="252" spans="1:6">
      <c r="A252" s="373">
        <v>100391</v>
      </c>
      <c r="B252" s="374" t="s">
        <v>20568</v>
      </c>
      <c r="C252" s="375" t="s">
        <v>20198</v>
      </c>
      <c r="D252" s="376" t="s">
        <v>20569</v>
      </c>
      <c r="E252" s="374" t="s">
        <v>20115</v>
      </c>
      <c r="F252" s="372"/>
    </row>
    <row r="253" spans="1:6">
      <c r="A253" s="373">
        <v>41172</v>
      </c>
      <c r="B253" s="374" t="s">
        <v>20570</v>
      </c>
      <c r="C253" s="375" t="s">
        <v>20198</v>
      </c>
      <c r="D253" s="376" t="s">
        <v>20571</v>
      </c>
      <c r="E253" s="374" t="s">
        <v>20115</v>
      </c>
      <c r="F253" s="372"/>
    </row>
    <row r="254" spans="1:6">
      <c r="A254" s="373">
        <v>40620</v>
      </c>
      <c r="B254" s="374" t="s">
        <v>20572</v>
      </c>
      <c r="C254" s="375" t="s">
        <v>20146</v>
      </c>
      <c r="D254" s="376" t="s">
        <v>20573</v>
      </c>
      <c r="E254" s="377"/>
      <c r="F254" s="372"/>
    </row>
    <row r="255" spans="1:6">
      <c r="A255" s="373">
        <v>40626</v>
      </c>
      <c r="B255" s="374" t="s">
        <v>20574</v>
      </c>
      <c r="C255" s="375" t="s">
        <v>20146</v>
      </c>
      <c r="D255" s="376" t="s">
        <v>20575</v>
      </c>
      <c r="E255" s="377"/>
      <c r="F255" s="372"/>
    </row>
    <row r="256" spans="1:6">
      <c r="A256" s="373">
        <v>40621</v>
      </c>
      <c r="B256" s="374" t="s">
        <v>20576</v>
      </c>
      <c r="C256" s="375" t="s">
        <v>20146</v>
      </c>
      <c r="D256" s="376" t="s">
        <v>20577</v>
      </c>
      <c r="E256" s="377"/>
      <c r="F256" s="372"/>
    </row>
    <row r="257" spans="1:6">
      <c r="A257" s="373">
        <v>40622</v>
      </c>
      <c r="B257" s="374" t="s">
        <v>20578</v>
      </c>
      <c r="C257" s="375" t="s">
        <v>20146</v>
      </c>
      <c r="D257" s="376" t="s">
        <v>20579</v>
      </c>
      <c r="E257" s="377"/>
      <c r="F257" s="372"/>
    </row>
    <row r="258" spans="1:6">
      <c r="A258" s="373">
        <v>40627</v>
      </c>
      <c r="B258" s="374" t="s">
        <v>20580</v>
      </c>
      <c r="C258" s="375" t="s">
        <v>20146</v>
      </c>
      <c r="D258" s="376" t="s">
        <v>20581</v>
      </c>
      <c r="E258" s="377"/>
      <c r="F258" s="372"/>
    </row>
    <row r="259" spans="1:6">
      <c r="A259" s="373">
        <v>40623</v>
      </c>
      <c r="B259" s="374" t="s">
        <v>20582</v>
      </c>
      <c r="C259" s="375" t="s">
        <v>20146</v>
      </c>
      <c r="D259" s="376" t="s">
        <v>20583</v>
      </c>
      <c r="E259" s="377"/>
      <c r="F259" s="372"/>
    </row>
    <row r="260" spans="1:6">
      <c r="A260" s="373">
        <v>40624</v>
      </c>
      <c r="B260" s="374" t="s">
        <v>20584</v>
      </c>
      <c r="C260" s="375" t="s">
        <v>20146</v>
      </c>
      <c r="D260" s="376" t="s">
        <v>20585</v>
      </c>
      <c r="E260" s="377"/>
      <c r="F260" s="372"/>
    </row>
    <row r="261" spans="1:6">
      <c r="A261" s="373">
        <v>40625</v>
      </c>
      <c r="B261" s="374" t="s">
        <v>20586</v>
      </c>
      <c r="C261" s="375" t="s">
        <v>20146</v>
      </c>
      <c r="D261" s="376" t="s">
        <v>20587</v>
      </c>
      <c r="E261" s="377"/>
      <c r="F261" s="372"/>
    </row>
    <row r="262" spans="1:6">
      <c r="A262" s="373">
        <v>40613</v>
      </c>
      <c r="B262" s="374" t="s">
        <v>20588</v>
      </c>
      <c r="C262" s="375" t="s">
        <v>20146</v>
      </c>
      <c r="D262" s="376" t="s">
        <v>20589</v>
      </c>
      <c r="E262" s="377"/>
      <c r="F262" s="372"/>
    </row>
    <row r="263" spans="1:6">
      <c r="A263" s="373">
        <v>40614</v>
      </c>
      <c r="B263" s="374" t="s">
        <v>20590</v>
      </c>
      <c r="C263" s="375" t="s">
        <v>20146</v>
      </c>
      <c r="D263" s="376" t="s">
        <v>20591</v>
      </c>
      <c r="E263" s="377"/>
      <c r="F263" s="372"/>
    </row>
    <row r="264" spans="1:6">
      <c r="A264" s="373">
        <v>40615</v>
      </c>
      <c r="B264" s="374" t="s">
        <v>20592</v>
      </c>
      <c r="C264" s="375" t="s">
        <v>20146</v>
      </c>
      <c r="D264" s="376" t="s">
        <v>20593</v>
      </c>
      <c r="E264" s="377"/>
      <c r="F264" s="372"/>
    </row>
    <row r="265" spans="1:6">
      <c r="A265" s="373">
        <v>40616</v>
      </c>
      <c r="B265" s="374" t="s">
        <v>20594</v>
      </c>
      <c r="C265" s="375" t="s">
        <v>20146</v>
      </c>
      <c r="D265" s="376" t="s">
        <v>20595</v>
      </c>
      <c r="E265" s="377"/>
      <c r="F265" s="372"/>
    </row>
    <row r="266" spans="1:6">
      <c r="A266" s="373">
        <v>40617</v>
      </c>
      <c r="B266" s="374" t="s">
        <v>20596</v>
      </c>
      <c r="C266" s="375" t="s">
        <v>20146</v>
      </c>
      <c r="D266" s="376" t="s">
        <v>20597</v>
      </c>
      <c r="E266" s="377"/>
      <c r="F266" s="372"/>
    </row>
    <row r="267" spans="1:6">
      <c r="A267" s="373">
        <v>40618</v>
      </c>
      <c r="B267" s="374" t="s">
        <v>20598</v>
      </c>
      <c r="C267" s="375" t="s">
        <v>20146</v>
      </c>
      <c r="D267" s="376" t="s">
        <v>20599</v>
      </c>
      <c r="E267" s="377"/>
      <c r="F267" s="372"/>
    </row>
    <row r="268" spans="1:6">
      <c r="A268" s="407" t="s">
        <v>20221</v>
      </c>
      <c r="B268" s="407"/>
      <c r="C268" s="407"/>
      <c r="D268" s="407"/>
      <c r="E268" s="407"/>
      <c r="F268" s="407"/>
    </row>
    <row r="269" spans="1:6">
      <c r="A269" s="321" t="s">
        <v>20222</v>
      </c>
      <c r="B269" s="322" t="s">
        <v>9261</v>
      </c>
      <c r="C269" s="323" t="s">
        <v>9262</v>
      </c>
      <c r="D269" s="321" t="s">
        <v>9263</v>
      </c>
      <c r="E269" s="322" t="s">
        <v>9264</v>
      </c>
      <c r="F269" s="372"/>
    </row>
    <row r="270" spans="1:6">
      <c r="A270" s="373">
        <v>40629</v>
      </c>
      <c r="B270" s="374" t="s">
        <v>20600</v>
      </c>
      <c r="C270" s="375" t="s">
        <v>20146</v>
      </c>
      <c r="D270" s="376" t="s">
        <v>20601</v>
      </c>
      <c r="E270" s="377"/>
      <c r="F270" s="372"/>
    </row>
    <row r="271" spans="1:6">
      <c r="A271" s="373">
        <v>40630</v>
      </c>
      <c r="B271" s="374" t="s">
        <v>20602</v>
      </c>
      <c r="C271" s="375" t="s">
        <v>20146</v>
      </c>
      <c r="D271" s="376" t="s">
        <v>20603</v>
      </c>
      <c r="E271" s="377"/>
      <c r="F271" s="372"/>
    </row>
    <row r="272" spans="1:6">
      <c r="A272" s="373">
        <v>40631</v>
      </c>
      <c r="B272" s="374" t="s">
        <v>20604</v>
      </c>
      <c r="C272" s="375" t="s">
        <v>20146</v>
      </c>
      <c r="D272" s="376" t="s">
        <v>20605</v>
      </c>
      <c r="E272" s="377"/>
      <c r="F272" s="372"/>
    </row>
    <row r="273" spans="1:6">
      <c r="A273" s="373">
        <v>40632</v>
      </c>
      <c r="B273" s="374" t="s">
        <v>20606</v>
      </c>
      <c r="C273" s="375" t="s">
        <v>20146</v>
      </c>
      <c r="D273" s="376" t="s">
        <v>20607</v>
      </c>
      <c r="E273" s="377"/>
      <c r="F273" s="372"/>
    </row>
    <row r="274" spans="1:6">
      <c r="A274" s="373">
        <v>40633</v>
      </c>
      <c r="B274" s="374" t="s">
        <v>20608</v>
      </c>
      <c r="C274" s="375" t="s">
        <v>20146</v>
      </c>
      <c r="D274" s="376" t="s">
        <v>20609</v>
      </c>
      <c r="E274" s="377"/>
      <c r="F274" s="372"/>
    </row>
    <row r="275" spans="1:6">
      <c r="A275" s="373">
        <v>40634</v>
      </c>
      <c r="B275" s="374" t="s">
        <v>20610</v>
      </c>
      <c r="C275" s="375" t="s">
        <v>20146</v>
      </c>
      <c r="D275" s="376" t="s">
        <v>20611</v>
      </c>
      <c r="E275" s="377"/>
      <c r="F275" s="372"/>
    </row>
    <row r="276" spans="1:6">
      <c r="A276" s="373">
        <v>40535</v>
      </c>
      <c r="B276" s="374" t="s">
        <v>20612</v>
      </c>
      <c r="C276" s="375" t="s">
        <v>20146</v>
      </c>
      <c r="D276" s="376" t="s">
        <v>20613</v>
      </c>
      <c r="E276" s="374" t="s">
        <v>20115</v>
      </c>
      <c r="F276" s="372"/>
    </row>
    <row r="277" spans="1:6">
      <c r="A277" s="373">
        <v>40536</v>
      </c>
      <c r="B277" s="374" t="s">
        <v>20614</v>
      </c>
      <c r="C277" s="375" t="s">
        <v>20146</v>
      </c>
      <c r="D277" s="376" t="s">
        <v>20615</v>
      </c>
      <c r="E277" s="374" t="s">
        <v>20115</v>
      </c>
      <c r="F277" s="372"/>
    </row>
    <row r="278" spans="1:6">
      <c r="A278" s="373">
        <v>40537</v>
      </c>
      <c r="B278" s="374" t="s">
        <v>20616</v>
      </c>
      <c r="C278" s="375" t="s">
        <v>20146</v>
      </c>
      <c r="D278" s="376" t="s">
        <v>20617</v>
      </c>
      <c r="E278" s="374" t="s">
        <v>20115</v>
      </c>
      <c r="F278" s="372"/>
    </row>
    <row r="279" spans="1:6">
      <c r="A279" s="373">
        <v>40538</v>
      </c>
      <c r="B279" s="374" t="s">
        <v>20618</v>
      </c>
      <c r="C279" s="375" t="s">
        <v>20146</v>
      </c>
      <c r="D279" s="376" t="s">
        <v>20619</v>
      </c>
      <c r="E279" s="374" t="s">
        <v>20115</v>
      </c>
      <c r="F279" s="372"/>
    </row>
    <row r="280" spans="1:6">
      <c r="A280" s="373">
        <v>40539</v>
      </c>
      <c r="B280" s="374" t="s">
        <v>20620</v>
      </c>
      <c r="C280" s="375" t="s">
        <v>20146</v>
      </c>
      <c r="D280" s="376" t="s">
        <v>20621</v>
      </c>
      <c r="E280" s="374" t="s">
        <v>20115</v>
      </c>
      <c r="F280" s="372"/>
    </row>
    <row r="281" spans="1:6">
      <c r="A281" s="373">
        <v>40529</v>
      </c>
      <c r="B281" s="374" t="s">
        <v>20622</v>
      </c>
      <c r="C281" s="375" t="s">
        <v>20146</v>
      </c>
      <c r="D281" s="376" t="s">
        <v>20623</v>
      </c>
      <c r="E281" s="374" t="s">
        <v>20115</v>
      </c>
      <c r="F281" s="372"/>
    </row>
    <row r="282" spans="1:6">
      <c r="A282" s="373">
        <v>40530</v>
      </c>
      <c r="B282" s="374" t="s">
        <v>20624</v>
      </c>
      <c r="C282" s="375" t="s">
        <v>20146</v>
      </c>
      <c r="D282" s="376" t="s">
        <v>20625</v>
      </c>
      <c r="E282" s="374" t="s">
        <v>20115</v>
      </c>
      <c r="F282" s="372"/>
    </row>
    <row r="283" spans="1:6">
      <c r="A283" s="373">
        <v>40531</v>
      </c>
      <c r="B283" s="374" t="s">
        <v>20626</v>
      </c>
      <c r="C283" s="375" t="s">
        <v>20146</v>
      </c>
      <c r="D283" s="376" t="s">
        <v>20627</v>
      </c>
      <c r="E283" s="374" t="s">
        <v>20115</v>
      </c>
      <c r="F283" s="372"/>
    </row>
    <row r="284" spans="1:6">
      <c r="A284" s="373">
        <v>40532</v>
      </c>
      <c r="B284" s="374" t="s">
        <v>20628</v>
      </c>
      <c r="C284" s="375" t="s">
        <v>20146</v>
      </c>
      <c r="D284" s="376" t="s">
        <v>20629</v>
      </c>
      <c r="E284" s="374" t="s">
        <v>20115</v>
      </c>
      <c r="F284" s="372"/>
    </row>
    <row r="285" spans="1:6">
      <c r="A285" s="373">
        <v>40533</v>
      </c>
      <c r="B285" s="374" t="s">
        <v>20630</v>
      </c>
      <c r="C285" s="375" t="s">
        <v>20146</v>
      </c>
      <c r="D285" s="376" t="s">
        <v>20631</v>
      </c>
      <c r="E285" s="374" t="s">
        <v>20115</v>
      </c>
      <c r="F285" s="372"/>
    </row>
    <row r="286" spans="1:6">
      <c r="A286" s="373">
        <v>40534</v>
      </c>
      <c r="B286" s="374" t="s">
        <v>20632</v>
      </c>
      <c r="C286" s="375" t="s">
        <v>20146</v>
      </c>
      <c r="D286" s="376" t="s">
        <v>20633</v>
      </c>
      <c r="E286" s="374" t="s">
        <v>20115</v>
      </c>
      <c r="F286" s="372"/>
    </row>
    <row r="287" spans="1:6">
      <c r="A287" s="373">
        <v>40540</v>
      </c>
      <c r="B287" s="374" t="s">
        <v>20634</v>
      </c>
      <c r="C287" s="375" t="s">
        <v>20146</v>
      </c>
      <c r="D287" s="376" t="s">
        <v>20635</v>
      </c>
      <c r="E287" s="374" t="s">
        <v>20115</v>
      </c>
      <c r="F287" s="372"/>
    </row>
    <row r="288" spans="1:6">
      <c r="A288" s="373">
        <v>40541</v>
      </c>
      <c r="B288" s="374" t="s">
        <v>20636</v>
      </c>
      <c r="C288" s="375" t="s">
        <v>20146</v>
      </c>
      <c r="D288" s="376" t="s">
        <v>20637</v>
      </c>
      <c r="E288" s="374" t="s">
        <v>20115</v>
      </c>
      <c r="F288" s="372"/>
    </row>
    <row r="289" spans="1:6">
      <c r="A289" s="373">
        <v>40542</v>
      </c>
      <c r="B289" s="374" t="s">
        <v>20638</v>
      </c>
      <c r="C289" s="375" t="s">
        <v>20146</v>
      </c>
      <c r="D289" s="376" t="s">
        <v>20639</v>
      </c>
      <c r="E289" s="374" t="s">
        <v>20115</v>
      </c>
      <c r="F289" s="372"/>
    </row>
    <row r="290" spans="1:6">
      <c r="A290" s="373">
        <v>40543</v>
      </c>
      <c r="B290" s="374" t="s">
        <v>20640</v>
      </c>
      <c r="C290" s="375" t="s">
        <v>20146</v>
      </c>
      <c r="D290" s="376" t="s">
        <v>20641</v>
      </c>
      <c r="E290" s="374" t="s">
        <v>20115</v>
      </c>
      <c r="F290" s="372"/>
    </row>
    <row r="291" spans="1:6">
      <c r="A291" s="373">
        <v>40544</v>
      </c>
      <c r="B291" s="374" t="s">
        <v>20642</v>
      </c>
      <c r="C291" s="375" t="s">
        <v>20146</v>
      </c>
      <c r="D291" s="376" t="s">
        <v>20643</v>
      </c>
      <c r="E291" s="374" t="s">
        <v>20115</v>
      </c>
      <c r="F291" s="372"/>
    </row>
    <row r="292" spans="1:6">
      <c r="A292" s="373">
        <v>40565</v>
      </c>
      <c r="B292" s="374" t="s">
        <v>20644</v>
      </c>
      <c r="C292" s="375" t="s">
        <v>20146</v>
      </c>
      <c r="D292" s="376" t="s">
        <v>20645</v>
      </c>
      <c r="E292" s="377"/>
      <c r="F292" s="372"/>
    </row>
    <row r="293" spans="1:6">
      <c r="A293" s="373">
        <v>40656</v>
      </c>
      <c r="B293" s="374" t="s">
        <v>20646</v>
      </c>
      <c r="C293" s="375" t="s">
        <v>20146</v>
      </c>
      <c r="D293" s="376" t="s">
        <v>20647</v>
      </c>
      <c r="E293" s="374" t="s">
        <v>20115</v>
      </c>
      <c r="F293" s="372"/>
    </row>
    <row r="294" spans="1:6" ht="18">
      <c r="A294" s="373">
        <v>41102</v>
      </c>
      <c r="B294" s="378" t="s">
        <v>20648</v>
      </c>
      <c r="C294" s="375" t="s">
        <v>20198</v>
      </c>
      <c r="D294" s="376" t="s">
        <v>20649</v>
      </c>
      <c r="E294" s="374" t="s">
        <v>20115</v>
      </c>
      <c r="F294" s="380"/>
    </row>
    <row r="295" spans="1:6" ht="18">
      <c r="A295" s="373">
        <v>41103</v>
      </c>
      <c r="B295" s="378" t="s">
        <v>20650</v>
      </c>
      <c r="C295" s="375" t="s">
        <v>20198</v>
      </c>
      <c r="D295" s="376" t="s">
        <v>20651</v>
      </c>
      <c r="E295" s="374" t="s">
        <v>20115</v>
      </c>
      <c r="F295" s="380"/>
    </row>
    <row r="296" spans="1:6" ht="18">
      <c r="A296" s="373">
        <v>41104</v>
      </c>
      <c r="B296" s="378" t="s">
        <v>20652</v>
      </c>
      <c r="C296" s="375" t="s">
        <v>20198</v>
      </c>
      <c r="D296" s="376" t="s">
        <v>20653</v>
      </c>
      <c r="E296" s="374" t="s">
        <v>20115</v>
      </c>
      <c r="F296" s="380"/>
    </row>
    <row r="297" spans="1:6" ht="18">
      <c r="A297" s="373">
        <v>41155</v>
      </c>
      <c r="B297" s="378" t="s">
        <v>20654</v>
      </c>
      <c r="C297" s="375" t="s">
        <v>20198</v>
      </c>
      <c r="D297" s="376" t="s">
        <v>20655</v>
      </c>
      <c r="E297" s="374" t="s">
        <v>20115</v>
      </c>
      <c r="F297" s="380"/>
    </row>
    <row r="298" spans="1:6" ht="18">
      <c r="A298" s="373">
        <v>40635</v>
      </c>
      <c r="B298" s="378" t="s">
        <v>20656</v>
      </c>
      <c r="C298" s="375" t="s">
        <v>20198</v>
      </c>
      <c r="D298" s="376" t="s">
        <v>20657</v>
      </c>
      <c r="E298" s="374" t="s">
        <v>20115</v>
      </c>
      <c r="F298" s="380"/>
    </row>
    <row r="299" spans="1:6" ht="18">
      <c r="A299" s="373">
        <v>42230</v>
      </c>
      <c r="B299" s="374" t="s">
        <v>20658</v>
      </c>
      <c r="C299" s="375" t="s">
        <v>20198</v>
      </c>
      <c r="D299" s="376" t="s">
        <v>20659</v>
      </c>
      <c r="E299" s="374" t="s">
        <v>20115</v>
      </c>
      <c r="F299" s="380"/>
    </row>
    <row r="300" spans="1:6">
      <c r="A300" s="373">
        <v>40658</v>
      </c>
      <c r="B300" s="374" t="s">
        <v>20660</v>
      </c>
      <c r="C300" s="375" t="s">
        <v>20117</v>
      </c>
      <c r="D300" s="376" t="s">
        <v>20661</v>
      </c>
      <c r="E300" s="377"/>
      <c r="F300" s="372"/>
    </row>
    <row r="301" spans="1:6">
      <c r="A301" s="373">
        <v>41161</v>
      </c>
      <c r="B301" s="374" t="s">
        <v>20662</v>
      </c>
      <c r="C301" s="375" t="s">
        <v>20146</v>
      </c>
      <c r="D301" s="376" t="s">
        <v>20663</v>
      </c>
      <c r="E301" s="377"/>
      <c r="F301" s="372"/>
    </row>
    <row r="302" spans="1:6">
      <c r="A302" s="373">
        <v>40563</v>
      </c>
      <c r="B302" s="374" t="s">
        <v>20664</v>
      </c>
      <c r="C302" s="375" t="s">
        <v>20146</v>
      </c>
      <c r="D302" s="376" t="s">
        <v>20665</v>
      </c>
      <c r="E302" s="377"/>
      <c r="F302" s="372"/>
    </row>
    <row r="303" spans="1:6">
      <c r="A303" s="373">
        <v>40564</v>
      </c>
      <c r="B303" s="374" t="s">
        <v>20666</v>
      </c>
      <c r="C303" s="375" t="s">
        <v>20146</v>
      </c>
      <c r="D303" s="376" t="s">
        <v>20667</v>
      </c>
      <c r="E303" s="377"/>
      <c r="F303" s="372"/>
    </row>
    <row r="304" spans="1:6">
      <c r="A304" s="373">
        <v>41333</v>
      </c>
      <c r="B304" s="374" t="s">
        <v>20668</v>
      </c>
      <c r="C304" s="375" t="s">
        <v>20146</v>
      </c>
      <c r="D304" s="376" t="s">
        <v>20669</v>
      </c>
      <c r="E304" s="374" t="s">
        <v>20115</v>
      </c>
      <c r="F304" s="372"/>
    </row>
    <row r="305" spans="1:6">
      <c r="A305" s="373">
        <v>40545</v>
      </c>
      <c r="B305" s="374" t="s">
        <v>20670</v>
      </c>
      <c r="C305" s="375" t="s">
        <v>20146</v>
      </c>
      <c r="D305" s="376" t="s">
        <v>20671</v>
      </c>
      <c r="E305" s="374" t="s">
        <v>20115</v>
      </c>
      <c r="F305" s="372"/>
    </row>
    <row r="306" spans="1:6">
      <c r="A306" s="373">
        <v>40546</v>
      </c>
      <c r="B306" s="374" t="s">
        <v>20672</v>
      </c>
      <c r="C306" s="375" t="s">
        <v>20146</v>
      </c>
      <c r="D306" s="376" t="s">
        <v>20673</v>
      </c>
      <c r="E306" s="374" t="s">
        <v>20115</v>
      </c>
      <c r="F306" s="372"/>
    </row>
    <row r="307" spans="1:6">
      <c r="A307" s="373">
        <v>40547</v>
      </c>
      <c r="B307" s="374" t="s">
        <v>20674</v>
      </c>
      <c r="C307" s="375" t="s">
        <v>20146</v>
      </c>
      <c r="D307" s="376" t="s">
        <v>20675</v>
      </c>
      <c r="E307" s="374" t="s">
        <v>20115</v>
      </c>
      <c r="F307" s="372"/>
    </row>
    <row r="308" spans="1:6">
      <c r="A308" s="373">
        <v>40548</v>
      </c>
      <c r="B308" s="374" t="s">
        <v>20676</v>
      </c>
      <c r="C308" s="375" t="s">
        <v>20146</v>
      </c>
      <c r="D308" s="376" t="s">
        <v>20677</v>
      </c>
      <c r="E308" s="374" t="s">
        <v>20115</v>
      </c>
      <c r="F308" s="372"/>
    </row>
    <row r="309" spans="1:6">
      <c r="A309" s="373">
        <v>40549</v>
      </c>
      <c r="B309" s="374" t="s">
        <v>20678</v>
      </c>
      <c r="C309" s="375" t="s">
        <v>20146</v>
      </c>
      <c r="D309" s="376" t="s">
        <v>20679</v>
      </c>
      <c r="E309" s="377"/>
      <c r="F309" s="372"/>
    </row>
    <row r="310" spans="1:6">
      <c r="A310" s="373">
        <v>40550</v>
      </c>
      <c r="B310" s="374" t="s">
        <v>20680</v>
      </c>
      <c r="C310" s="375" t="s">
        <v>20146</v>
      </c>
      <c r="D310" s="376" t="s">
        <v>20681</v>
      </c>
      <c r="E310" s="377"/>
      <c r="F310" s="372"/>
    </row>
    <row r="311" spans="1:6">
      <c r="A311" s="373">
        <v>40551</v>
      </c>
      <c r="B311" s="374" t="s">
        <v>20682</v>
      </c>
      <c r="C311" s="375" t="s">
        <v>20146</v>
      </c>
      <c r="D311" s="376" t="s">
        <v>20683</v>
      </c>
      <c r="E311" s="377"/>
      <c r="F311" s="372"/>
    </row>
    <row r="312" spans="1:6">
      <c r="A312" s="373">
        <v>40552</v>
      </c>
      <c r="B312" s="374" t="s">
        <v>20684</v>
      </c>
      <c r="C312" s="375" t="s">
        <v>20146</v>
      </c>
      <c r="D312" s="376" t="s">
        <v>20685</v>
      </c>
      <c r="E312" s="377"/>
      <c r="F312" s="372"/>
    </row>
    <row r="313" spans="1:6">
      <c r="A313" s="373">
        <v>41320</v>
      </c>
      <c r="B313" s="374" t="s">
        <v>20686</v>
      </c>
      <c r="C313" s="375" t="s">
        <v>20146</v>
      </c>
      <c r="D313" s="376" t="s">
        <v>20687</v>
      </c>
      <c r="E313" s="374" t="s">
        <v>20115</v>
      </c>
      <c r="F313" s="372"/>
    </row>
    <row r="314" spans="1:6">
      <c r="A314" s="373">
        <v>41184</v>
      </c>
      <c r="B314" s="374" t="s">
        <v>20688</v>
      </c>
      <c r="C314" s="375" t="s">
        <v>20198</v>
      </c>
      <c r="D314" s="376" t="s">
        <v>20689</v>
      </c>
      <c r="E314" s="377"/>
      <c r="F314" s="372"/>
    </row>
    <row r="315" spans="1:6">
      <c r="A315" s="373">
        <v>41338</v>
      </c>
      <c r="B315" s="374" t="s">
        <v>20690</v>
      </c>
      <c r="C315" s="375" t="s">
        <v>20146</v>
      </c>
      <c r="D315" s="376" t="s">
        <v>20691</v>
      </c>
      <c r="E315" s="377"/>
      <c r="F315" s="372"/>
    </row>
    <row r="316" spans="1:6">
      <c r="A316" s="373">
        <v>40561</v>
      </c>
      <c r="B316" s="374" t="s">
        <v>20692</v>
      </c>
      <c r="C316" s="375" t="s">
        <v>20146</v>
      </c>
      <c r="D316" s="376" t="s">
        <v>20693</v>
      </c>
      <c r="E316" s="374" t="s">
        <v>20115</v>
      </c>
      <c r="F316" s="372"/>
    </row>
    <row r="317" spans="1:6">
      <c r="A317" s="373">
        <v>40672</v>
      </c>
      <c r="B317" s="374" t="s">
        <v>20694</v>
      </c>
      <c r="C317" s="375" t="s">
        <v>20198</v>
      </c>
      <c r="D317" s="376" t="s">
        <v>20695</v>
      </c>
      <c r="E317" s="374" t="s">
        <v>20115</v>
      </c>
      <c r="F317" s="372"/>
    </row>
    <row r="318" spans="1:6">
      <c r="A318" s="373">
        <v>40703</v>
      </c>
      <c r="B318" s="374" t="s">
        <v>20696</v>
      </c>
      <c r="C318" s="375" t="s">
        <v>20198</v>
      </c>
      <c r="D318" s="376" t="s">
        <v>20697</v>
      </c>
      <c r="E318" s="377"/>
      <c r="F318" s="372"/>
    </row>
    <row r="319" spans="1:6">
      <c r="A319" s="373">
        <v>40671</v>
      </c>
      <c r="B319" s="374" t="s">
        <v>20698</v>
      </c>
      <c r="C319" s="375" t="s">
        <v>20198</v>
      </c>
      <c r="D319" s="376" t="s">
        <v>20699</v>
      </c>
      <c r="E319" s="377"/>
      <c r="F319" s="372"/>
    </row>
    <row r="320" spans="1:6">
      <c r="A320" s="373">
        <v>41016</v>
      </c>
      <c r="B320" s="374" t="s">
        <v>20700</v>
      </c>
      <c r="C320" s="375" t="s">
        <v>20198</v>
      </c>
      <c r="D320" s="376" t="s">
        <v>20701</v>
      </c>
      <c r="E320" s="374" t="s">
        <v>20115</v>
      </c>
      <c r="F320" s="372"/>
    </row>
    <row r="321" spans="1:6">
      <c r="A321" s="373">
        <v>40952</v>
      </c>
      <c r="B321" s="374" t="s">
        <v>20702</v>
      </c>
      <c r="C321" s="375" t="s">
        <v>20117</v>
      </c>
      <c r="D321" s="376" t="s">
        <v>20703</v>
      </c>
      <c r="E321" s="377"/>
      <c r="F321" s="372"/>
    </row>
    <row r="322" spans="1:6">
      <c r="A322" s="373">
        <v>40953</v>
      </c>
      <c r="B322" s="374" t="s">
        <v>20704</v>
      </c>
      <c r="C322" s="375" t="s">
        <v>20198</v>
      </c>
      <c r="D322" s="376" t="s">
        <v>20705</v>
      </c>
      <c r="E322" s="374" t="s">
        <v>20115</v>
      </c>
      <c r="F322" s="372"/>
    </row>
    <row r="323" spans="1:6">
      <c r="A323" s="373">
        <v>40708</v>
      </c>
      <c r="B323" s="374" t="s">
        <v>20706</v>
      </c>
      <c r="C323" s="375" t="s">
        <v>20117</v>
      </c>
      <c r="D323" s="376" t="s">
        <v>20707</v>
      </c>
      <c r="E323" s="379"/>
      <c r="F323" s="380"/>
    </row>
    <row r="324" spans="1:6">
      <c r="A324" s="373">
        <v>40377</v>
      </c>
      <c r="B324" s="374" t="s">
        <v>20708</v>
      </c>
      <c r="C324" s="375" t="s">
        <v>20117</v>
      </c>
      <c r="D324" s="376" t="s">
        <v>20709</v>
      </c>
      <c r="E324" s="377"/>
      <c r="F324" s="372"/>
    </row>
    <row r="325" spans="1:6">
      <c r="A325" s="373">
        <v>40378</v>
      </c>
      <c r="B325" s="374" t="s">
        <v>20710</v>
      </c>
      <c r="C325" s="375" t="s">
        <v>20117</v>
      </c>
      <c r="D325" s="376" t="s">
        <v>20711</v>
      </c>
      <c r="E325" s="377"/>
      <c r="F325" s="372"/>
    </row>
    <row r="326" spans="1:6">
      <c r="A326" s="373">
        <v>41389</v>
      </c>
      <c r="B326" s="374" t="s">
        <v>20712</v>
      </c>
      <c r="C326" s="375" t="s">
        <v>20113</v>
      </c>
      <c r="D326" s="376" t="s">
        <v>20713</v>
      </c>
      <c r="E326" s="377"/>
      <c r="F326" s="372"/>
    </row>
    <row r="327" spans="1:6" ht="18">
      <c r="A327" s="373">
        <v>40715</v>
      </c>
      <c r="B327" s="378" t="s">
        <v>20714</v>
      </c>
      <c r="C327" s="375" t="s">
        <v>20113</v>
      </c>
      <c r="D327" s="376" t="s">
        <v>20715</v>
      </c>
      <c r="E327" s="374" t="s">
        <v>20115</v>
      </c>
      <c r="F327" s="380"/>
    </row>
    <row r="328" spans="1:6" ht="18">
      <c r="A328" s="373">
        <v>40716</v>
      </c>
      <c r="B328" s="378" t="s">
        <v>20716</v>
      </c>
      <c r="C328" s="375" t="s">
        <v>20113</v>
      </c>
      <c r="D328" s="376" t="s">
        <v>20717</v>
      </c>
      <c r="E328" s="374" t="s">
        <v>20115</v>
      </c>
      <c r="F328" s="380"/>
    </row>
    <row r="329" spans="1:6" ht="18">
      <c r="A329" s="373">
        <v>40717</v>
      </c>
      <c r="B329" s="378" t="s">
        <v>20718</v>
      </c>
      <c r="C329" s="375" t="s">
        <v>20113</v>
      </c>
      <c r="D329" s="376" t="s">
        <v>20719</v>
      </c>
      <c r="E329" s="374" t="s">
        <v>20115</v>
      </c>
      <c r="F329" s="380"/>
    </row>
    <row r="330" spans="1:6">
      <c r="A330" s="407" t="s">
        <v>20221</v>
      </c>
      <c r="B330" s="407"/>
      <c r="C330" s="407"/>
      <c r="D330" s="407"/>
      <c r="E330" s="407"/>
      <c r="F330" s="407"/>
    </row>
    <row r="331" spans="1:6">
      <c r="A331" s="321" t="s">
        <v>20222</v>
      </c>
      <c r="B331" s="322" t="s">
        <v>9261</v>
      </c>
      <c r="C331" s="323" t="s">
        <v>9262</v>
      </c>
      <c r="D331" s="321" t="s">
        <v>9263</v>
      </c>
      <c r="E331" s="322" t="s">
        <v>9264</v>
      </c>
      <c r="F331" s="372"/>
    </row>
    <row r="332" spans="1:6" ht="18">
      <c r="A332" s="373">
        <v>40718</v>
      </c>
      <c r="B332" s="378" t="s">
        <v>20720</v>
      </c>
      <c r="C332" s="375" t="s">
        <v>20113</v>
      </c>
      <c r="D332" s="376" t="s">
        <v>20721</v>
      </c>
      <c r="E332" s="374" t="s">
        <v>20115</v>
      </c>
      <c r="F332" s="380"/>
    </row>
    <row r="333" spans="1:6">
      <c r="A333" s="373">
        <v>40652</v>
      </c>
      <c r="B333" s="374" t="s">
        <v>20722</v>
      </c>
      <c r="C333" s="375" t="s">
        <v>20198</v>
      </c>
      <c r="D333" s="376" t="s">
        <v>20723</v>
      </c>
      <c r="E333" s="374" t="s">
        <v>20115</v>
      </c>
      <c r="F333" s="372"/>
    </row>
    <row r="334" spans="1:6" ht="18">
      <c r="A334" s="373">
        <v>41090</v>
      </c>
      <c r="B334" s="378" t="s">
        <v>20724</v>
      </c>
      <c r="C334" s="375" t="s">
        <v>20113</v>
      </c>
      <c r="D334" s="376" t="s">
        <v>20725</v>
      </c>
      <c r="E334" s="379"/>
      <c r="F334" s="380"/>
    </row>
    <row r="335" spans="1:6">
      <c r="A335" s="373">
        <v>40350</v>
      </c>
      <c r="B335" s="374" t="s">
        <v>20726</v>
      </c>
      <c r="C335" s="375" t="s">
        <v>20113</v>
      </c>
      <c r="D335" s="376" t="s">
        <v>20727</v>
      </c>
      <c r="E335" s="374" t="s">
        <v>20115</v>
      </c>
      <c r="F335" s="372"/>
    </row>
    <row r="336" spans="1:6">
      <c r="A336" s="373">
        <v>40351</v>
      </c>
      <c r="B336" s="374" t="s">
        <v>20728</v>
      </c>
      <c r="C336" s="375" t="s">
        <v>20113</v>
      </c>
      <c r="D336" s="376" t="s">
        <v>20729</v>
      </c>
      <c r="E336" s="374" t="s">
        <v>20115</v>
      </c>
      <c r="F336" s="372"/>
    </row>
    <row r="337" spans="1:6">
      <c r="A337" s="373">
        <v>40353</v>
      </c>
      <c r="B337" s="374" t="s">
        <v>20730</v>
      </c>
      <c r="C337" s="375" t="s">
        <v>20113</v>
      </c>
      <c r="D337" s="376" t="s">
        <v>20731</v>
      </c>
      <c r="E337" s="374" t="s">
        <v>20115</v>
      </c>
      <c r="F337" s="372"/>
    </row>
    <row r="338" spans="1:6">
      <c r="A338" s="373">
        <v>40349</v>
      </c>
      <c r="B338" s="374" t="s">
        <v>20732</v>
      </c>
      <c r="C338" s="375" t="s">
        <v>20113</v>
      </c>
      <c r="D338" s="376" t="s">
        <v>20733</v>
      </c>
      <c r="E338" s="374" t="s">
        <v>20115</v>
      </c>
      <c r="F338" s="372"/>
    </row>
    <row r="339" spans="1:6">
      <c r="A339" s="373">
        <v>40358</v>
      </c>
      <c r="B339" s="374" t="s">
        <v>20734</v>
      </c>
      <c r="C339" s="375" t="s">
        <v>20113</v>
      </c>
      <c r="D339" s="376" t="s">
        <v>20735</v>
      </c>
      <c r="E339" s="374" t="s">
        <v>20115</v>
      </c>
      <c r="F339" s="372"/>
    </row>
    <row r="340" spans="1:6">
      <c r="A340" s="373">
        <v>40361</v>
      </c>
      <c r="B340" s="374" t="s">
        <v>20736</v>
      </c>
      <c r="C340" s="375" t="s">
        <v>20113</v>
      </c>
      <c r="D340" s="376" t="s">
        <v>20737</v>
      </c>
      <c r="E340" s="374" t="s">
        <v>20115</v>
      </c>
      <c r="F340" s="372"/>
    </row>
    <row r="341" spans="1:6">
      <c r="A341" s="373">
        <v>40360</v>
      </c>
      <c r="B341" s="374" t="s">
        <v>20738</v>
      </c>
      <c r="C341" s="375" t="s">
        <v>20113</v>
      </c>
      <c r="D341" s="376" t="s">
        <v>20739</v>
      </c>
      <c r="E341" s="374" t="s">
        <v>20115</v>
      </c>
      <c r="F341" s="372"/>
    </row>
    <row r="342" spans="1:6">
      <c r="A342" s="373">
        <v>40363</v>
      </c>
      <c r="B342" s="374" t="s">
        <v>20740</v>
      </c>
      <c r="C342" s="375" t="s">
        <v>20113</v>
      </c>
      <c r="D342" s="376" t="s">
        <v>20741</v>
      </c>
      <c r="E342" s="374" t="s">
        <v>20115</v>
      </c>
      <c r="F342" s="372"/>
    </row>
    <row r="343" spans="1:6" ht="18">
      <c r="A343" s="373">
        <v>40362</v>
      </c>
      <c r="B343" s="378" t="s">
        <v>20742</v>
      </c>
      <c r="C343" s="375" t="s">
        <v>20113</v>
      </c>
      <c r="D343" s="376" t="s">
        <v>20743</v>
      </c>
      <c r="E343" s="374" t="s">
        <v>20115</v>
      </c>
      <c r="F343" s="380"/>
    </row>
    <row r="344" spans="1:6">
      <c r="A344" s="373">
        <v>40368</v>
      </c>
      <c r="B344" s="374" t="s">
        <v>20744</v>
      </c>
      <c r="C344" s="375" t="s">
        <v>20113</v>
      </c>
      <c r="D344" s="376" t="s">
        <v>20745</v>
      </c>
      <c r="E344" s="374" t="s">
        <v>20115</v>
      </c>
      <c r="F344" s="372"/>
    </row>
    <row r="345" spans="1:6">
      <c r="A345" s="373">
        <v>40365</v>
      </c>
      <c r="B345" s="374" t="s">
        <v>20746</v>
      </c>
      <c r="C345" s="375" t="s">
        <v>20113</v>
      </c>
      <c r="D345" s="376" t="s">
        <v>20747</v>
      </c>
      <c r="E345" s="374" t="s">
        <v>20115</v>
      </c>
      <c r="F345" s="372"/>
    </row>
    <row r="346" spans="1:6">
      <c r="A346" s="373">
        <v>40364</v>
      </c>
      <c r="B346" s="374" t="s">
        <v>20748</v>
      </c>
      <c r="C346" s="375" t="s">
        <v>20113</v>
      </c>
      <c r="D346" s="376" t="s">
        <v>20749</v>
      </c>
      <c r="E346" s="374" t="s">
        <v>20115</v>
      </c>
      <c r="F346" s="372"/>
    </row>
    <row r="347" spans="1:6">
      <c r="A347" s="373">
        <v>40369</v>
      </c>
      <c r="B347" s="374" t="s">
        <v>20750</v>
      </c>
      <c r="C347" s="375" t="s">
        <v>20113</v>
      </c>
      <c r="D347" s="376" t="s">
        <v>20751</v>
      </c>
      <c r="E347" s="374" t="s">
        <v>20115</v>
      </c>
      <c r="F347" s="372"/>
    </row>
    <row r="348" spans="1:6">
      <c r="A348" s="373">
        <v>40371</v>
      </c>
      <c r="B348" s="374" t="s">
        <v>20752</v>
      </c>
      <c r="C348" s="375" t="s">
        <v>20113</v>
      </c>
      <c r="D348" s="376" t="s">
        <v>20753</v>
      </c>
      <c r="E348" s="374" t="s">
        <v>20115</v>
      </c>
      <c r="F348" s="372"/>
    </row>
    <row r="349" spans="1:6" ht="18">
      <c r="A349" s="373">
        <v>40467</v>
      </c>
      <c r="B349" s="378" t="s">
        <v>20754</v>
      </c>
      <c r="C349" s="375" t="s">
        <v>20198</v>
      </c>
      <c r="D349" s="376" t="s">
        <v>20755</v>
      </c>
      <c r="E349" s="374" t="s">
        <v>20115</v>
      </c>
      <c r="F349" s="380"/>
    </row>
    <row r="350" spans="1:6">
      <c r="A350" s="373">
        <v>40468</v>
      </c>
      <c r="B350" s="374" t="s">
        <v>20756</v>
      </c>
      <c r="C350" s="375" t="s">
        <v>20198</v>
      </c>
      <c r="D350" s="376" t="s">
        <v>20755</v>
      </c>
      <c r="E350" s="374" t="s">
        <v>20115</v>
      </c>
      <c r="F350" s="380"/>
    </row>
    <row r="351" spans="1:6" ht="18">
      <c r="A351" s="373">
        <v>40469</v>
      </c>
      <c r="B351" s="378" t="s">
        <v>20757</v>
      </c>
      <c r="C351" s="375" t="s">
        <v>20198</v>
      </c>
      <c r="D351" s="376" t="s">
        <v>20758</v>
      </c>
      <c r="E351" s="374" t="s">
        <v>20115</v>
      </c>
      <c r="F351" s="380"/>
    </row>
    <row r="352" spans="1:6" ht="18">
      <c r="A352" s="373">
        <v>40470</v>
      </c>
      <c r="B352" s="378" t="s">
        <v>20759</v>
      </c>
      <c r="C352" s="375" t="s">
        <v>20198</v>
      </c>
      <c r="D352" s="376" t="s">
        <v>20758</v>
      </c>
      <c r="E352" s="374" t="s">
        <v>20115</v>
      </c>
      <c r="F352" s="380"/>
    </row>
    <row r="353" spans="1:6" ht="18">
      <c r="A353" s="373">
        <v>40471</v>
      </c>
      <c r="B353" s="378" t="s">
        <v>20760</v>
      </c>
      <c r="C353" s="375" t="s">
        <v>20198</v>
      </c>
      <c r="D353" s="376" t="s">
        <v>20761</v>
      </c>
      <c r="E353" s="374" t="s">
        <v>20115</v>
      </c>
      <c r="F353" s="380"/>
    </row>
    <row r="354" spans="1:6" ht="18">
      <c r="A354" s="373">
        <v>40472</v>
      </c>
      <c r="B354" s="378" t="s">
        <v>20762</v>
      </c>
      <c r="C354" s="375" t="s">
        <v>20198</v>
      </c>
      <c r="D354" s="376" t="s">
        <v>20761</v>
      </c>
      <c r="E354" s="374" t="s">
        <v>20115</v>
      </c>
      <c r="F354" s="380"/>
    </row>
    <row r="355" spans="1:6" ht="18">
      <c r="A355" s="373">
        <v>40473</v>
      </c>
      <c r="B355" s="378" t="s">
        <v>20763</v>
      </c>
      <c r="C355" s="375" t="s">
        <v>20198</v>
      </c>
      <c r="D355" s="376" t="s">
        <v>20764</v>
      </c>
      <c r="E355" s="374" t="s">
        <v>20115</v>
      </c>
      <c r="F355" s="380"/>
    </row>
    <row r="356" spans="1:6">
      <c r="A356" s="373">
        <v>40474</v>
      </c>
      <c r="B356" s="374" t="s">
        <v>20765</v>
      </c>
      <c r="C356" s="375" t="s">
        <v>20198</v>
      </c>
      <c r="D356" s="376" t="s">
        <v>20764</v>
      </c>
      <c r="E356" s="374" t="s">
        <v>20115</v>
      </c>
      <c r="F356" s="380"/>
    </row>
    <row r="357" spans="1:6" ht="18">
      <c r="A357" s="373">
        <v>40475</v>
      </c>
      <c r="B357" s="378" t="s">
        <v>20766</v>
      </c>
      <c r="C357" s="375" t="s">
        <v>20198</v>
      </c>
      <c r="D357" s="376" t="s">
        <v>20767</v>
      </c>
      <c r="E357" s="374" t="s">
        <v>20115</v>
      </c>
      <c r="F357" s="380"/>
    </row>
    <row r="358" spans="1:6" ht="18">
      <c r="A358" s="373">
        <v>40476</v>
      </c>
      <c r="B358" s="378" t="s">
        <v>20768</v>
      </c>
      <c r="C358" s="375" t="s">
        <v>20198</v>
      </c>
      <c r="D358" s="376" t="s">
        <v>20767</v>
      </c>
      <c r="E358" s="374" t="s">
        <v>20115</v>
      </c>
      <c r="F358" s="380"/>
    </row>
    <row r="359" spans="1:6" ht="18">
      <c r="A359" s="373">
        <v>40477</v>
      </c>
      <c r="B359" s="378" t="s">
        <v>20769</v>
      </c>
      <c r="C359" s="375" t="s">
        <v>20198</v>
      </c>
      <c r="D359" s="376" t="s">
        <v>20770</v>
      </c>
      <c r="E359" s="374" t="s">
        <v>20115</v>
      </c>
      <c r="F359" s="380"/>
    </row>
    <row r="360" spans="1:6" ht="18">
      <c r="A360" s="373">
        <v>40478</v>
      </c>
      <c r="B360" s="378" t="s">
        <v>20771</v>
      </c>
      <c r="C360" s="375" t="s">
        <v>20198</v>
      </c>
      <c r="D360" s="376" t="s">
        <v>20770</v>
      </c>
      <c r="E360" s="374" t="s">
        <v>20115</v>
      </c>
      <c r="F360" s="380"/>
    </row>
    <row r="361" spans="1:6" ht="18">
      <c r="A361" s="373">
        <v>40479</v>
      </c>
      <c r="B361" s="378" t="s">
        <v>20772</v>
      </c>
      <c r="C361" s="375" t="s">
        <v>20198</v>
      </c>
      <c r="D361" s="376" t="s">
        <v>20773</v>
      </c>
      <c r="E361" s="374" t="s">
        <v>20115</v>
      </c>
      <c r="F361" s="380"/>
    </row>
    <row r="362" spans="1:6">
      <c r="A362" s="373">
        <v>40480</v>
      </c>
      <c r="B362" s="374" t="s">
        <v>20774</v>
      </c>
      <c r="C362" s="375" t="s">
        <v>20198</v>
      </c>
      <c r="D362" s="376" t="s">
        <v>20775</v>
      </c>
      <c r="E362" s="374" t="s">
        <v>20115</v>
      </c>
      <c r="F362" s="380"/>
    </row>
    <row r="363" spans="1:6">
      <c r="A363" s="373">
        <v>40481</v>
      </c>
      <c r="B363" s="374" t="s">
        <v>20776</v>
      </c>
      <c r="C363" s="375" t="s">
        <v>20198</v>
      </c>
      <c r="D363" s="376" t="s">
        <v>20775</v>
      </c>
      <c r="E363" s="374" t="s">
        <v>20115</v>
      </c>
      <c r="F363" s="380"/>
    </row>
    <row r="364" spans="1:6" ht="18">
      <c r="A364" s="373">
        <v>40482</v>
      </c>
      <c r="B364" s="378" t="s">
        <v>20777</v>
      </c>
      <c r="C364" s="375" t="s">
        <v>20198</v>
      </c>
      <c r="D364" s="376" t="s">
        <v>20778</v>
      </c>
      <c r="E364" s="374" t="s">
        <v>20115</v>
      </c>
      <c r="F364" s="380"/>
    </row>
    <row r="365" spans="1:6" ht="18">
      <c r="A365" s="373">
        <v>40483</v>
      </c>
      <c r="B365" s="378" t="s">
        <v>20779</v>
      </c>
      <c r="C365" s="375" t="s">
        <v>20198</v>
      </c>
      <c r="D365" s="376" t="s">
        <v>20778</v>
      </c>
      <c r="E365" s="374" t="s">
        <v>20115</v>
      </c>
      <c r="F365" s="380"/>
    </row>
    <row r="366" spans="1:6" ht="18">
      <c r="A366" s="373">
        <v>40484</v>
      </c>
      <c r="B366" s="378" t="s">
        <v>20780</v>
      </c>
      <c r="C366" s="375" t="s">
        <v>20198</v>
      </c>
      <c r="D366" s="376" t="s">
        <v>20781</v>
      </c>
      <c r="E366" s="374" t="s">
        <v>20115</v>
      </c>
      <c r="F366" s="380"/>
    </row>
    <row r="367" spans="1:6" ht="18">
      <c r="A367" s="373">
        <v>40485</v>
      </c>
      <c r="B367" s="378" t="s">
        <v>20782</v>
      </c>
      <c r="C367" s="375" t="s">
        <v>20198</v>
      </c>
      <c r="D367" s="376" t="s">
        <v>20783</v>
      </c>
      <c r="E367" s="374" t="s">
        <v>20115</v>
      </c>
      <c r="F367" s="380"/>
    </row>
    <row r="368" spans="1:6" ht="18">
      <c r="A368" s="373">
        <v>40486</v>
      </c>
      <c r="B368" s="378" t="s">
        <v>20784</v>
      </c>
      <c r="C368" s="375" t="s">
        <v>20198</v>
      </c>
      <c r="D368" s="376" t="s">
        <v>20783</v>
      </c>
      <c r="E368" s="374" t="s">
        <v>20115</v>
      </c>
      <c r="F368" s="380"/>
    </row>
    <row r="369" spans="1:6">
      <c r="A369" s="373">
        <v>40487</v>
      </c>
      <c r="B369" s="374" t="s">
        <v>20785</v>
      </c>
      <c r="C369" s="375" t="s">
        <v>20198</v>
      </c>
      <c r="D369" s="376" t="s">
        <v>20786</v>
      </c>
      <c r="E369" s="374" t="s">
        <v>20115</v>
      </c>
      <c r="F369" s="380"/>
    </row>
    <row r="370" spans="1:6" ht="18">
      <c r="A370" s="373">
        <v>40488</v>
      </c>
      <c r="B370" s="378" t="s">
        <v>20787</v>
      </c>
      <c r="C370" s="375" t="s">
        <v>20198</v>
      </c>
      <c r="D370" s="376" t="s">
        <v>20786</v>
      </c>
      <c r="E370" s="374" t="s">
        <v>20115</v>
      </c>
      <c r="F370" s="380"/>
    </row>
    <row r="371" spans="1:6" ht="18">
      <c r="A371" s="373">
        <v>40489</v>
      </c>
      <c r="B371" s="378" t="s">
        <v>20788</v>
      </c>
      <c r="C371" s="375" t="s">
        <v>20198</v>
      </c>
      <c r="D371" s="376" t="s">
        <v>20789</v>
      </c>
      <c r="E371" s="374" t="s">
        <v>20115</v>
      </c>
      <c r="F371" s="380"/>
    </row>
    <row r="372" spans="1:6">
      <c r="A372" s="373">
        <v>40417</v>
      </c>
      <c r="B372" s="374" t="s">
        <v>20790</v>
      </c>
      <c r="C372" s="375" t="s">
        <v>20198</v>
      </c>
      <c r="D372" s="376" t="s">
        <v>20791</v>
      </c>
      <c r="E372" s="374" t="s">
        <v>20115</v>
      </c>
      <c r="F372" s="372"/>
    </row>
    <row r="373" spans="1:6">
      <c r="A373" s="373">
        <v>40418</v>
      </c>
      <c r="B373" s="374" t="s">
        <v>20792</v>
      </c>
      <c r="C373" s="375" t="s">
        <v>20198</v>
      </c>
      <c r="D373" s="376" t="s">
        <v>20793</v>
      </c>
      <c r="E373" s="374" t="s">
        <v>20115</v>
      </c>
      <c r="F373" s="372"/>
    </row>
    <row r="374" spans="1:6">
      <c r="A374" s="373">
        <v>40419</v>
      </c>
      <c r="B374" s="374" t="s">
        <v>20794</v>
      </c>
      <c r="C374" s="375" t="s">
        <v>20198</v>
      </c>
      <c r="D374" s="376" t="s">
        <v>20795</v>
      </c>
      <c r="E374" s="374" t="s">
        <v>20115</v>
      </c>
      <c r="F374" s="372"/>
    </row>
    <row r="375" spans="1:6">
      <c r="A375" s="373">
        <v>40420</v>
      </c>
      <c r="B375" s="374" t="s">
        <v>20796</v>
      </c>
      <c r="C375" s="375" t="s">
        <v>20198</v>
      </c>
      <c r="D375" s="376" t="s">
        <v>20797</v>
      </c>
      <c r="E375" s="374" t="s">
        <v>20115</v>
      </c>
      <c r="F375" s="372"/>
    </row>
    <row r="376" spans="1:6">
      <c r="A376" s="407" t="s">
        <v>20221</v>
      </c>
      <c r="B376" s="407"/>
      <c r="C376" s="407"/>
      <c r="D376" s="407"/>
      <c r="E376" s="407"/>
      <c r="F376" s="407"/>
    </row>
    <row r="377" spans="1:6">
      <c r="A377" s="321" t="s">
        <v>20222</v>
      </c>
      <c r="B377" s="322" t="s">
        <v>9261</v>
      </c>
      <c r="C377" s="323" t="s">
        <v>9262</v>
      </c>
      <c r="D377" s="321" t="s">
        <v>9263</v>
      </c>
      <c r="E377" s="322" t="s">
        <v>9264</v>
      </c>
      <c r="F377" s="372"/>
    </row>
    <row r="378" spans="1:6">
      <c r="A378" s="373">
        <v>40422</v>
      </c>
      <c r="B378" s="374" t="s">
        <v>20798</v>
      </c>
      <c r="C378" s="375" t="s">
        <v>20198</v>
      </c>
      <c r="D378" s="376" t="s">
        <v>20799</v>
      </c>
      <c r="E378" s="374" t="s">
        <v>20115</v>
      </c>
      <c r="F378" s="372"/>
    </row>
    <row r="379" spans="1:6">
      <c r="A379" s="373">
        <v>40423</v>
      </c>
      <c r="B379" s="374" t="s">
        <v>20800</v>
      </c>
      <c r="C379" s="375" t="s">
        <v>20198</v>
      </c>
      <c r="D379" s="376" t="s">
        <v>20801</v>
      </c>
      <c r="E379" s="374" t="s">
        <v>20115</v>
      </c>
      <c r="F379" s="372"/>
    </row>
    <row r="380" spans="1:6">
      <c r="A380" s="373">
        <v>40426</v>
      </c>
      <c r="B380" s="374" t="s">
        <v>20802</v>
      </c>
      <c r="C380" s="375" t="s">
        <v>20198</v>
      </c>
      <c r="D380" s="376" t="s">
        <v>20803</v>
      </c>
      <c r="E380" s="374" t="s">
        <v>20115</v>
      </c>
      <c r="F380" s="372"/>
    </row>
    <row r="381" spans="1:6">
      <c r="A381" s="373">
        <v>40427</v>
      </c>
      <c r="B381" s="374" t="s">
        <v>20804</v>
      </c>
      <c r="C381" s="375" t="s">
        <v>20198</v>
      </c>
      <c r="D381" s="376" t="s">
        <v>20805</v>
      </c>
      <c r="E381" s="374" t="s">
        <v>20115</v>
      </c>
      <c r="F381" s="372"/>
    </row>
    <row r="382" spans="1:6" ht="18">
      <c r="A382" s="373">
        <v>40421</v>
      </c>
      <c r="B382" s="378" t="s">
        <v>20806</v>
      </c>
      <c r="C382" s="375" t="s">
        <v>20198</v>
      </c>
      <c r="D382" s="376" t="s">
        <v>20807</v>
      </c>
      <c r="E382" s="374" t="s">
        <v>20115</v>
      </c>
      <c r="F382" s="380"/>
    </row>
    <row r="383" spans="1:6" ht="18">
      <c r="A383" s="373">
        <v>40424</v>
      </c>
      <c r="B383" s="378" t="s">
        <v>20808</v>
      </c>
      <c r="C383" s="375" t="s">
        <v>20198</v>
      </c>
      <c r="D383" s="376" t="s">
        <v>20809</v>
      </c>
      <c r="E383" s="374" t="s">
        <v>20115</v>
      </c>
      <c r="F383" s="380"/>
    </row>
    <row r="384" spans="1:6" ht="18">
      <c r="A384" s="373">
        <v>40425</v>
      </c>
      <c r="B384" s="378" t="s">
        <v>20810</v>
      </c>
      <c r="C384" s="375" t="s">
        <v>20198</v>
      </c>
      <c r="D384" s="376" t="s">
        <v>20811</v>
      </c>
      <c r="E384" s="374" t="s">
        <v>20115</v>
      </c>
      <c r="F384" s="380"/>
    </row>
    <row r="385" spans="1:6">
      <c r="A385" s="373">
        <v>40428</v>
      </c>
      <c r="B385" s="374" t="s">
        <v>20812</v>
      </c>
      <c r="C385" s="375" t="s">
        <v>20198</v>
      </c>
      <c r="D385" s="376" t="s">
        <v>20813</v>
      </c>
      <c r="E385" s="374" t="s">
        <v>20115</v>
      </c>
      <c r="F385" s="380"/>
    </row>
    <row r="386" spans="1:6" ht="18">
      <c r="A386" s="373">
        <v>40429</v>
      </c>
      <c r="B386" s="378" t="s">
        <v>20814</v>
      </c>
      <c r="C386" s="375" t="s">
        <v>20198</v>
      </c>
      <c r="D386" s="376" t="s">
        <v>20813</v>
      </c>
      <c r="E386" s="374" t="s">
        <v>20115</v>
      </c>
      <c r="F386" s="380"/>
    </row>
    <row r="387" spans="1:6" ht="18">
      <c r="A387" s="373">
        <v>40430</v>
      </c>
      <c r="B387" s="378" t="s">
        <v>20815</v>
      </c>
      <c r="C387" s="375" t="s">
        <v>20198</v>
      </c>
      <c r="D387" s="376" t="s">
        <v>20816</v>
      </c>
      <c r="E387" s="374" t="s">
        <v>20115</v>
      </c>
      <c r="F387" s="380"/>
    </row>
    <row r="388" spans="1:6" ht="18">
      <c r="A388" s="373">
        <v>40431</v>
      </c>
      <c r="B388" s="378" t="s">
        <v>20817</v>
      </c>
      <c r="C388" s="375" t="s">
        <v>20198</v>
      </c>
      <c r="D388" s="376" t="s">
        <v>20816</v>
      </c>
      <c r="E388" s="374" t="s">
        <v>20115</v>
      </c>
      <c r="F388" s="380"/>
    </row>
    <row r="389" spans="1:6" ht="18">
      <c r="A389" s="373">
        <v>40432</v>
      </c>
      <c r="B389" s="378" t="s">
        <v>20818</v>
      </c>
      <c r="C389" s="375" t="s">
        <v>20198</v>
      </c>
      <c r="D389" s="376" t="s">
        <v>20819</v>
      </c>
      <c r="E389" s="374" t="s">
        <v>20115</v>
      </c>
      <c r="F389" s="380"/>
    </row>
    <row r="390" spans="1:6" ht="18">
      <c r="A390" s="373">
        <v>40433</v>
      </c>
      <c r="B390" s="378" t="s">
        <v>20820</v>
      </c>
      <c r="C390" s="375" t="s">
        <v>20198</v>
      </c>
      <c r="D390" s="376" t="s">
        <v>20819</v>
      </c>
      <c r="E390" s="374" t="s">
        <v>20115</v>
      </c>
      <c r="F390" s="380"/>
    </row>
    <row r="391" spans="1:6">
      <c r="A391" s="373">
        <v>40434</v>
      </c>
      <c r="B391" s="374" t="s">
        <v>20821</v>
      </c>
      <c r="C391" s="375" t="s">
        <v>20198</v>
      </c>
      <c r="D391" s="376" t="s">
        <v>20822</v>
      </c>
      <c r="E391" s="374" t="s">
        <v>20115</v>
      </c>
      <c r="F391" s="380"/>
    </row>
    <row r="392" spans="1:6" ht="18">
      <c r="A392" s="373">
        <v>40435</v>
      </c>
      <c r="B392" s="378" t="s">
        <v>20823</v>
      </c>
      <c r="C392" s="375" t="s">
        <v>20198</v>
      </c>
      <c r="D392" s="376" t="s">
        <v>20822</v>
      </c>
      <c r="E392" s="374" t="s">
        <v>20115</v>
      </c>
      <c r="F392" s="380"/>
    </row>
    <row r="393" spans="1:6" ht="18">
      <c r="A393" s="373">
        <v>40436</v>
      </c>
      <c r="B393" s="378" t="s">
        <v>20824</v>
      </c>
      <c r="C393" s="375" t="s">
        <v>20198</v>
      </c>
      <c r="D393" s="376" t="s">
        <v>20825</v>
      </c>
      <c r="E393" s="374" t="s">
        <v>20115</v>
      </c>
      <c r="F393" s="380"/>
    </row>
    <row r="394" spans="1:6" ht="18">
      <c r="A394" s="373">
        <v>40437</v>
      </c>
      <c r="B394" s="378" t="s">
        <v>20826</v>
      </c>
      <c r="C394" s="375" t="s">
        <v>20198</v>
      </c>
      <c r="D394" s="376" t="s">
        <v>20825</v>
      </c>
      <c r="E394" s="374" t="s">
        <v>20115</v>
      </c>
      <c r="F394" s="380"/>
    </row>
    <row r="395" spans="1:6" ht="18">
      <c r="A395" s="373">
        <v>40438</v>
      </c>
      <c r="B395" s="378" t="s">
        <v>20827</v>
      </c>
      <c r="C395" s="375" t="s">
        <v>20198</v>
      </c>
      <c r="D395" s="376" t="s">
        <v>20828</v>
      </c>
      <c r="E395" s="374" t="s">
        <v>20115</v>
      </c>
      <c r="F395" s="380"/>
    </row>
    <row r="396" spans="1:6" ht="18">
      <c r="A396" s="373">
        <v>40439</v>
      </c>
      <c r="B396" s="378" t="s">
        <v>20829</v>
      </c>
      <c r="C396" s="375" t="s">
        <v>20198</v>
      </c>
      <c r="D396" s="376" t="s">
        <v>20828</v>
      </c>
      <c r="E396" s="374" t="s">
        <v>20115</v>
      </c>
      <c r="F396" s="380"/>
    </row>
    <row r="397" spans="1:6">
      <c r="A397" s="373">
        <v>40440</v>
      </c>
      <c r="B397" s="374" t="s">
        <v>20830</v>
      </c>
      <c r="C397" s="375" t="s">
        <v>20198</v>
      </c>
      <c r="D397" s="376" t="s">
        <v>20831</v>
      </c>
      <c r="E397" s="374" t="s">
        <v>20115</v>
      </c>
      <c r="F397" s="380"/>
    </row>
    <row r="398" spans="1:6" ht="18">
      <c r="A398" s="373">
        <v>40441</v>
      </c>
      <c r="B398" s="378" t="s">
        <v>20832</v>
      </c>
      <c r="C398" s="375" t="s">
        <v>20198</v>
      </c>
      <c r="D398" s="376" t="s">
        <v>20831</v>
      </c>
      <c r="E398" s="374" t="s">
        <v>20115</v>
      </c>
      <c r="F398" s="380"/>
    </row>
    <row r="399" spans="1:6" ht="18">
      <c r="A399" s="373">
        <v>40442</v>
      </c>
      <c r="B399" s="378" t="s">
        <v>20833</v>
      </c>
      <c r="C399" s="375" t="s">
        <v>20198</v>
      </c>
      <c r="D399" s="376" t="s">
        <v>20834</v>
      </c>
      <c r="E399" s="374" t="s">
        <v>20115</v>
      </c>
      <c r="F399" s="380"/>
    </row>
    <row r="400" spans="1:6" ht="18">
      <c r="A400" s="373">
        <v>40443</v>
      </c>
      <c r="B400" s="378" t="s">
        <v>20835</v>
      </c>
      <c r="C400" s="375" t="s">
        <v>20198</v>
      </c>
      <c r="D400" s="376" t="s">
        <v>20834</v>
      </c>
      <c r="E400" s="374" t="s">
        <v>20115</v>
      </c>
      <c r="F400" s="380"/>
    </row>
    <row r="401" spans="1:6" ht="18">
      <c r="A401" s="373">
        <v>40444</v>
      </c>
      <c r="B401" s="378" t="s">
        <v>20836</v>
      </c>
      <c r="C401" s="375" t="s">
        <v>20198</v>
      </c>
      <c r="D401" s="376" t="s">
        <v>20837</v>
      </c>
      <c r="E401" s="374" t="s">
        <v>20115</v>
      </c>
      <c r="F401" s="380"/>
    </row>
    <row r="402" spans="1:6" ht="18">
      <c r="A402" s="373">
        <v>40445</v>
      </c>
      <c r="B402" s="378" t="s">
        <v>20838</v>
      </c>
      <c r="C402" s="375" t="s">
        <v>20198</v>
      </c>
      <c r="D402" s="376" t="s">
        <v>20837</v>
      </c>
      <c r="E402" s="374" t="s">
        <v>20115</v>
      </c>
      <c r="F402" s="380"/>
    </row>
    <row r="403" spans="1:6">
      <c r="A403" s="373">
        <v>40446</v>
      </c>
      <c r="B403" s="374" t="s">
        <v>20839</v>
      </c>
      <c r="C403" s="375" t="s">
        <v>20198</v>
      </c>
      <c r="D403" s="376" t="s">
        <v>20840</v>
      </c>
      <c r="E403" s="374" t="s">
        <v>20115</v>
      </c>
      <c r="F403" s="380"/>
    </row>
    <row r="404" spans="1:6">
      <c r="A404" s="373">
        <v>40447</v>
      </c>
      <c r="B404" s="374" t="s">
        <v>20841</v>
      </c>
      <c r="C404" s="375" t="s">
        <v>20198</v>
      </c>
      <c r="D404" s="376" t="s">
        <v>20840</v>
      </c>
      <c r="E404" s="374" t="s">
        <v>20115</v>
      </c>
      <c r="F404" s="380"/>
    </row>
    <row r="405" spans="1:6" ht="18">
      <c r="A405" s="373">
        <v>40448</v>
      </c>
      <c r="B405" s="378" t="s">
        <v>20842</v>
      </c>
      <c r="C405" s="375" t="s">
        <v>20198</v>
      </c>
      <c r="D405" s="376" t="s">
        <v>20843</v>
      </c>
      <c r="E405" s="374" t="s">
        <v>20115</v>
      </c>
      <c r="F405" s="380"/>
    </row>
    <row r="406" spans="1:6" ht="18">
      <c r="A406" s="373">
        <v>40449</v>
      </c>
      <c r="B406" s="378" t="s">
        <v>20844</v>
      </c>
      <c r="C406" s="375" t="s">
        <v>20198</v>
      </c>
      <c r="D406" s="376" t="s">
        <v>20843</v>
      </c>
      <c r="E406" s="374" t="s">
        <v>20115</v>
      </c>
      <c r="F406" s="380"/>
    </row>
    <row r="407" spans="1:6" ht="18">
      <c r="A407" s="373">
        <v>40450</v>
      </c>
      <c r="B407" s="378" t="s">
        <v>20845</v>
      </c>
      <c r="C407" s="375" t="s">
        <v>20198</v>
      </c>
      <c r="D407" s="376" t="s">
        <v>20846</v>
      </c>
      <c r="E407" s="374" t="s">
        <v>20115</v>
      </c>
      <c r="F407" s="380"/>
    </row>
    <row r="408" spans="1:6" ht="18">
      <c r="A408" s="373">
        <v>40451</v>
      </c>
      <c r="B408" s="378" t="s">
        <v>20847</v>
      </c>
      <c r="C408" s="375" t="s">
        <v>20198</v>
      </c>
      <c r="D408" s="376" t="s">
        <v>20846</v>
      </c>
      <c r="E408" s="374" t="s">
        <v>20115</v>
      </c>
      <c r="F408" s="380"/>
    </row>
    <row r="409" spans="1:6" ht="18">
      <c r="A409" s="373">
        <v>40452</v>
      </c>
      <c r="B409" s="378" t="s">
        <v>20848</v>
      </c>
      <c r="C409" s="375" t="s">
        <v>20198</v>
      </c>
      <c r="D409" s="376" t="s">
        <v>20849</v>
      </c>
      <c r="E409" s="374" t="s">
        <v>20115</v>
      </c>
      <c r="F409" s="380"/>
    </row>
    <row r="410" spans="1:6">
      <c r="A410" s="373">
        <v>40453</v>
      </c>
      <c r="B410" s="374" t="s">
        <v>20850</v>
      </c>
      <c r="C410" s="375" t="s">
        <v>20198</v>
      </c>
      <c r="D410" s="376" t="s">
        <v>20849</v>
      </c>
      <c r="E410" s="374" t="s">
        <v>20115</v>
      </c>
      <c r="F410" s="380"/>
    </row>
    <row r="411" spans="1:6" ht="18">
      <c r="A411" s="373">
        <v>40454</v>
      </c>
      <c r="B411" s="378" t="s">
        <v>20851</v>
      </c>
      <c r="C411" s="375" t="s">
        <v>20198</v>
      </c>
      <c r="D411" s="376" t="s">
        <v>20852</v>
      </c>
      <c r="E411" s="374" t="s">
        <v>20115</v>
      </c>
      <c r="F411" s="380"/>
    </row>
    <row r="412" spans="1:6" ht="18">
      <c r="A412" s="373">
        <v>40455</v>
      </c>
      <c r="B412" s="378" t="s">
        <v>20853</v>
      </c>
      <c r="C412" s="375" t="s">
        <v>20198</v>
      </c>
      <c r="D412" s="376" t="s">
        <v>20852</v>
      </c>
      <c r="E412" s="374" t="s">
        <v>20115</v>
      </c>
      <c r="F412" s="380"/>
    </row>
    <row r="413" spans="1:6" ht="18">
      <c r="A413" s="373">
        <v>40456</v>
      </c>
      <c r="B413" s="378" t="s">
        <v>20854</v>
      </c>
      <c r="C413" s="375" t="s">
        <v>20198</v>
      </c>
      <c r="D413" s="376" t="s">
        <v>20855</v>
      </c>
      <c r="E413" s="374" t="s">
        <v>20115</v>
      </c>
      <c r="F413" s="380"/>
    </row>
    <row r="414" spans="1:6" ht="18">
      <c r="A414" s="373">
        <v>40457</v>
      </c>
      <c r="B414" s="378" t="s">
        <v>20856</v>
      </c>
      <c r="C414" s="375" t="s">
        <v>20198</v>
      </c>
      <c r="D414" s="376" t="s">
        <v>20857</v>
      </c>
      <c r="E414" s="374" t="s">
        <v>20115</v>
      </c>
      <c r="F414" s="380"/>
    </row>
    <row r="415" spans="1:6">
      <c r="A415" s="407" t="s">
        <v>20221</v>
      </c>
      <c r="B415" s="407"/>
      <c r="C415" s="407"/>
      <c r="D415" s="407"/>
      <c r="E415" s="407"/>
      <c r="F415" s="407"/>
    </row>
    <row r="416" spans="1:6">
      <c r="A416" s="321" t="s">
        <v>20222</v>
      </c>
      <c r="B416" s="322" t="s">
        <v>9261</v>
      </c>
      <c r="C416" s="323" t="s">
        <v>9262</v>
      </c>
      <c r="D416" s="321" t="s">
        <v>9263</v>
      </c>
      <c r="E416" s="322" t="s">
        <v>9264</v>
      </c>
      <c r="F416" s="372"/>
    </row>
    <row r="417" spans="1:6" ht="18">
      <c r="A417" s="373">
        <v>40458</v>
      </c>
      <c r="B417" s="378" t="s">
        <v>20858</v>
      </c>
      <c r="C417" s="375" t="s">
        <v>20198</v>
      </c>
      <c r="D417" s="376" t="s">
        <v>20857</v>
      </c>
      <c r="E417" s="374" t="s">
        <v>20115</v>
      </c>
      <c r="F417" s="380"/>
    </row>
    <row r="418" spans="1:6" ht="18">
      <c r="A418" s="373">
        <v>40459</v>
      </c>
      <c r="B418" s="378" t="s">
        <v>20859</v>
      </c>
      <c r="C418" s="375" t="s">
        <v>20198</v>
      </c>
      <c r="D418" s="376" t="s">
        <v>20860</v>
      </c>
      <c r="E418" s="374" t="s">
        <v>20115</v>
      </c>
      <c r="F418" s="380"/>
    </row>
    <row r="419" spans="1:6" ht="18">
      <c r="A419" s="373">
        <v>40460</v>
      </c>
      <c r="B419" s="378" t="s">
        <v>20861</v>
      </c>
      <c r="C419" s="375" t="s">
        <v>20198</v>
      </c>
      <c r="D419" s="376" t="s">
        <v>20860</v>
      </c>
      <c r="E419" s="374" t="s">
        <v>20115</v>
      </c>
      <c r="F419" s="380"/>
    </row>
    <row r="420" spans="1:6" ht="18">
      <c r="A420" s="373">
        <v>40461</v>
      </c>
      <c r="B420" s="378" t="s">
        <v>20862</v>
      </c>
      <c r="C420" s="375" t="s">
        <v>20198</v>
      </c>
      <c r="D420" s="376" t="s">
        <v>20863</v>
      </c>
      <c r="E420" s="374" t="s">
        <v>20115</v>
      </c>
      <c r="F420" s="380"/>
    </row>
    <row r="421" spans="1:6" ht="18">
      <c r="A421" s="373">
        <v>40462</v>
      </c>
      <c r="B421" s="378" t="s">
        <v>20864</v>
      </c>
      <c r="C421" s="375" t="s">
        <v>20198</v>
      </c>
      <c r="D421" s="376" t="s">
        <v>20865</v>
      </c>
      <c r="E421" s="374" t="s">
        <v>20115</v>
      </c>
      <c r="F421" s="380"/>
    </row>
    <row r="422" spans="1:6">
      <c r="A422" s="373">
        <v>40463</v>
      </c>
      <c r="B422" s="374" t="s">
        <v>20866</v>
      </c>
      <c r="C422" s="375" t="s">
        <v>20198</v>
      </c>
      <c r="D422" s="376" t="s">
        <v>20865</v>
      </c>
      <c r="E422" s="374" t="s">
        <v>20115</v>
      </c>
      <c r="F422" s="380"/>
    </row>
    <row r="423" spans="1:6" ht="18">
      <c r="A423" s="373">
        <v>40464</v>
      </c>
      <c r="B423" s="378" t="s">
        <v>20867</v>
      </c>
      <c r="C423" s="375" t="s">
        <v>20198</v>
      </c>
      <c r="D423" s="376" t="s">
        <v>20868</v>
      </c>
      <c r="E423" s="374" t="s">
        <v>20115</v>
      </c>
      <c r="F423" s="380"/>
    </row>
    <row r="424" spans="1:6" ht="18">
      <c r="A424" s="373">
        <v>40465</v>
      </c>
      <c r="B424" s="378" t="s">
        <v>20869</v>
      </c>
      <c r="C424" s="375" t="s">
        <v>20198</v>
      </c>
      <c r="D424" s="376" t="s">
        <v>20868</v>
      </c>
      <c r="E424" s="374" t="s">
        <v>20115</v>
      </c>
      <c r="F424" s="380"/>
    </row>
    <row r="425" spans="1:6" ht="18">
      <c r="A425" s="373">
        <v>40466</v>
      </c>
      <c r="B425" s="378" t="s">
        <v>20870</v>
      </c>
      <c r="C425" s="375" t="s">
        <v>20198</v>
      </c>
      <c r="D425" s="376" t="s">
        <v>20871</v>
      </c>
      <c r="E425" s="374" t="s">
        <v>20115</v>
      </c>
      <c r="F425" s="380"/>
    </row>
    <row r="426" spans="1:6" ht="18">
      <c r="A426" s="373">
        <v>40490</v>
      </c>
      <c r="B426" s="378" t="s">
        <v>20872</v>
      </c>
      <c r="C426" s="375" t="s">
        <v>20198</v>
      </c>
      <c r="D426" s="376" t="s">
        <v>20873</v>
      </c>
      <c r="E426" s="374" t="s">
        <v>20115</v>
      </c>
      <c r="F426" s="380"/>
    </row>
    <row r="427" spans="1:6" ht="18">
      <c r="A427" s="373">
        <v>40491</v>
      </c>
      <c r="B427" s="378" t="s">
        <v>20874</v>
      </c>
      <c r="C427" s="375" t="s">
        <v>20198</v>
      </c>
      <c r="D427" s="376" t="s">
        <v>20873</v>
      </c>
      <c r="E427" s="374" t="s">
        <v>20115</v>
      </c>
      <c r="F427" s="380"/>
    </row>
    <row r="428" spans="1:6">
      <c r="A428" s="373">
        <v>40492</v>
      </c>
      <c r="B428" s="374" t="s">
        <v>20875</v>
      </c>
      <c r="C428" s="375" t="s">
        <v>20198</v>
      </c>
      <c r="D428" s="376" t="s">
        <v>20876</v>
      </c>
      <c r="E428" s="374" t="s">
        <v>20115</v>
      </c>
      <c r="F428" s="380"/>
    </row>
    <row r="429" spans="1:6" ht="18">
      <c r="A429" s="373">
        <v>40493</v>
      </c>
      <c r="B429" s="378" t="s">
        <v>20877</v>
      </c>
      <c r="C429" s="375" t="s">
        <v>20198</v>
      </c>
      <c r="D429" s="376" t="s">
        <v>20876</v>
      </c>
      <c r="E429" s="374" t="s">
        <v>20115</v>
      </c>
      <c r="F429" s="380"/>
    </row>
    <row r="430" spans="1:6" ht="18">
      <c r="A430" s="373">
        <v>40494</v>
      </c>
      <c r="B430" s="378" t="s">
        <v>20878</v>
      </c>
      <c r="C430" s="375" t="s">
        <v>20198</v>
      </c>
      <c r="D430" s="376" t="s">
        <v>20879</v>
      </c>
      <c r="E430" s="374" t="s">
        <v>20115</v>
      </c>
      <c r="F430" s="380"/>
    </row>
    <row r="431" spans="1:6" ht="18">
      <c r="A431" s="373">
        <v>40495</v>
      </c>
      <c r="B431" s="378" t="s">
        <v>20880</v>
      </c>
      <c r="C431" s="375" t="s">
        <v>20198</v>
      </c>
      <c r="D431" s="376" t="s">
        <v>20879</v>
      </c>
      <c r="E431" s="374" t="s">
        <v>20115</v>
      </c>
      <c r="F431" s="380"/>
    </row>
    <row r="432" spans="1:6" ht="18">
      <c r="A432" s="373">
        <v>40496</v>
      </c>
      <c r="B432" s="378" t="s">
        <v>20881</v>
      </c>
      <c r="C432" s="375" t="s">
        <v>20198</v>
      </c>
      <c r="D432" s="376" t="s">
        <v>20882</v>
      </c>
      <c r="E432" s="374" t="s">
        <v>20115</v>
      </c>
      <c r="F432" s="380"/>
    </row>
    <row r="433" spans="1:6" ht="18">
      <c r="A433" s="373">
        <v>40497</v>
      </c>
      <c r="B433" s="378" t="s">
        <v>20883</v>
      </c>
      <c r="C433" s="375" t="s">
        <v>20198</v>
      </c>
      <c r="D433" s="376" t="s">
        <v>20882</v>
      </c>
      <c r="E433" s="374" t="s">
        <v>20115</v>
      </c>
      <c r="F433" s="380"/>
    </row>
    <row r="434" spans="1:6">
      <c r="A434" s="373">
        <v>40498</v>
      </c>
      <c r="B434" s="374" t="s">
        <v>20884</v>
      </c>
      <c r="C434" s="375" t="s">
        <v>20198</v>
      </c>
      <c r="D434" s="376" t="s">
        <v>20885</v>
      </c>
      <c r="E434" s="374" t="s">
        <v>20115</v>
      </c>
      <c r="F434" s="380"/>
    </row>
    <row r="435" spans="1:6" ht="18">
      <c r="A435" s="373">
        <v>40499</v>
      </c>
      <c r="B435" s="378" t="s">
        <v>20886</v>
      </c>
      <c r="C435" s="375" t="s">
        <v>20198</v>
      </c>
      <c r="D435" s="376" t="s">
        <v>20885</v>
      </c>
      <c r="E435" s="374" t="s">
        <v>20115</v>
      </c>
      <c r="F435" s="380"/>
    </row>
    <row r="436" spans="1:6" ht="18">
      <c r="A436" s="373">
        <v>40500</v>
      </c>
      <c r="B436" s="378" t="s">
        <v>20887</v>
      </c>
      <c r="C436" s="375" t="s">
        <v>20198</v>
      </c>
      <c r="D436" s="376" t="s">
        <v>20888</v>
      </c>
      <c r="E436" s="374" t="s">
        <v>20115</v>
      </c>
      <c r="F436" s="380"/>
    </row>
    <row r="437" spans="1:6" ht="18">
      <c r="A437" s="373">
        <v>40501</v>
      </c>
      <c r="B437" s="378" t="s">
        <v>20889</v>
      </c>
      <c r="C437" s="375" t="s">
        <v>20198</v>
      </c>
      <c r="D437" s="376" t="s">
        <v>20888</v>
      </c>
      <c r="E437" s="374" t="s">
        <v>20115</v>
      </c>
      <c r="F437" s="380"/>
    </row>
    <row r="438" spans="1:6" ht="18">
      <c r="A438" s="373">
        <v>40502</v>
      </c>
      <c r="B438" s="378" t="s">
        <v>20890</v>
      </c>
      <c r="C438" s="375" t="s">
        <v>20198</v>
      </c>
      <c r="D438" s="376" t="s">
        <v>20891</v>
      </c>
      <c r="E438" s="374" t="s">
        <v>20115</v>
      </c>
      <c r="F438" s="380"/>
    </row>
    <row r="439" spans="1:6" ht="18">
      <c r="A439" s="373">
        <v>40503</v>
      </c>
      <c r="B439" s="378" t="s">
        <v>20892</v>
      </c>
      <c r="C439" s="375" t="s">
        <v>20198</v>
      </c>
      <c r="D439" s="376" t="s">
        <v>20893</v>
      </c>
      <c r="E439" s="374" t="s">
        <v>20115</v>
      </c>
      <c r="F439" s="380"/>
    </row>
    <row r="440" spans="1:6">
      <c r="A440" s="373">
        <v>40504</v>
      </c>
      <c r="B440" s="374" t="s">
        <v>20894</v>
      </c>
      <c r="C440" s="375" t="s">
        <v>20198</v>
      </c>
      <c r="D440" s="376" t="s">
        <v>20893</v>
      </c>
      <c r="E440" s="374" t="s">
        <v>20115</v>
      </c>
      <c r="F440" s="380"/>
    </row>
    <row r="441" spans="1:6">
      <c r="A441" s="373">
        <v>40505</v>
      </c>
      <c r="B441" s="374" t="s">
        <v>20895</v>
      </c>
      <c r="C441" s="375" t="s">
        <v>20198</v>
      </c>
      <c r="D441" s="376" t="s">
        <v>20896</v>
      </c>
      <c r="E441" s="374" t="s">
        <v>20115</v>
      </c>
      <c r="F441" s="380"/>
    </row>
    <row r="442" spans="1:6" ht="18">
      <c r="A442" s="373">
        <v>40506</v>
      </c>
      <c r="B442" s="378" t="s">
        <v>20897</v>
      </c>
      <c r="C442" s="375" t="s">
        <v>20198</v>
      </c>
      <c r="D442" s="376" t="s">
        <v>20896</v>
      </c>
      <c r="E442" s="374" t="s">
        <v>20115</v>
      </c>
      <c r="F442" s="380"/>
    </row>
    <row r="443" spans="1:6" ht="18">
      <c r="A443" s="373">
        <v>40507</v>
      </c>
      <c r="B443" s="378" t="s">
        <v>20898</v>
      </c>
      <c r="C443" s="375" t="s">
        <v>20198</v>
      </c>
      <c r="D443" s="376" t="s">
        <v>20899</v>
      </c>
      <c r="E443" s="374" t="s">
        <v>20115</v>
      </c>
      <c r="F443" s="380"/>
    </row>
    <row r="444" spans="1:6" ht="18">
      <c r="A444" s="373">
        <v>40508</v>
      </c>
      <c r="B444" s="378" t="s">
        <v>20900</v>
      </c>
      <c r="C444" s="375" t="s">
        <v>20198</v>
      </c>
      <c r="D444" s="376" t="s">
        <v>20901</v>
      </c>
      <c r="E444" s="374" t="s">
        <v>20115</v>
      </c>
      <c r="F444" s="380"/>
    </row>
    <row r="445" spans="1:6" ht="18">
      <c r="A445" s="373">
        <v>40509</v>
      </c>
      <c r="B445" s="378" t="s">
        <v>20902</v>
      </c>
      <c r="C445" s="375" t="s">
        <v>20198</v>
      </c>
      <c r="D445" s="376" t="s">
        <v>20901</v>
      </c>
      <c r="E445" s="374" t="s">
        <v>20115</v>
      </c>
      <c r="F445" s="380"/>
    </row>
    <row r="446" spans="1:6" ht="18">
      <c r="A446" s="373">
        <v>40510</v>
      </c>
      <c r="B446" s="378" t="s">
        <v>20903</v>
      </c>
      <c r="C446" s="375" t="s">
        <v>20198</v>
      </c>
      <c r="D446" s="376" t="s">
        <v>20904</v>
      </c>
      <c r="E446" s="374" t="s">
        <v>20115</v>
      </c>
      <c r="F446" s="380"/>
    </row>
    <row r="447" spans="1:6">
      <c r="A447" s="373">
        <v>40511</v>
      </c>
      <c r="B447" s="374" t="s">
        <v>20905</v>
      </c>
      <c r="C447" s="375" t="s">
        <v>20198</v>
      </c>
      <c r="D447" s="376" t="s">
        <v>20904</v>
      </c>
      <c r="E447" s="374" t="s">
        <v>20115</v>
      </c>
      <c r="F447" s="380"/>
    </row>
    <row r="448" spans="1:6" ht="18">
      <c r="A448" s="373">
        <v>40512</v>
      </c>
      <c r="B448" s="378" t="s">
        <v>20906</v>
      </c>
      <c r="C448" s="375" t="s">
        <v>20198</v>
      </c>
      <c r="D448" s="376" t="s">
        <v>20907</v>
      </c>
      <c r="E448" s="374" t="s">
        <v>20115</v>
      </c>
      <c r="F448" s="380"/>
    </row>
    <row r="449" spans="1:6">
      <c r="A449" s="373">
        <v>40586</v>
      </c>
      <c r="B449" s="374" t="s">
        <v>20908</v>
      </c>
      <c r="C449" s="375" t="s">
        <v>20198</v>
      </c>
      <c r="D449" s="376" t="s">
        <v>20909</v>
      </c>
      <c r="E449" s="377"/>
      <c r="F449" s="372"/>
    </row>
    <row r="450" spans="1:6">
      <c r="A450" s="373">
        <v>40592</v>
      </c>
      <c r="B450" s="374" t="s">
        <v>20910</v>
      </c>
      <c r="C450" s="375" t="s">
        <v>20198</v>
      </c>
      <c r="D450" s="376" t="s">
        <v>20911</v>
      </c>
      <c r="E450" s="377"/>
      <c r="F450" s="372"/>
    </row>
    <row r="451" spans="1:6">
      <c r="A451" s="373">
        <v>40598</v>
      </c>
      <c r="B451" s="374" t="s">
        <v>20912</v>
      </c>
      <c r="C451" s="375" t="s">
        <v>20198</v>
      </c>
      <c r="D451" s="376" t="s">
        <v>20913</v>
      </c>
      <c r="E451" s="377"/>
      <c r="F451" s="372"/>
    </row>
    <row r="452" spans="1:6">
      <c r="A452" s="373">
        <v>40587</v>
      </c>
      <c r="B452" s="374" t="s">
        <v>20914</v>
      </c>
      <c r="C452" s="375" t="s">
        <v>20198</v>
      </c>
      <c r="D452" s="376" t="s">
        <v>20915</v>
      </c>
      <c r="E452" s="377"/>
      <c r="F452" s="372"/>
    </row>
    <row r="453" spans="1:6">
      <c r="A453" s="373">
        <v>40593</v>
      </c>
      <c r="B453" s="374" t="s">
        <v>20916</v>
      </c>
      <c r="C453" s="375" t="s">
        <v>20198</v>
      </c>
      <c r="D453" s="376" t="s">
        <v>20917</v>
      </c>
      <c r="E453" s="377"/>
      <c r="F453" s="372"/>
    </row>
    <row r="454" spans="1:6">
      <c r="A454" s="373">
        <v>40588</v>
      </c>
      <c r="B454" s="374" t="s">
        <v>20918</v>
      </c>
      <c r="C454" s="375" t="s">
        <v>20198</v>
      </c>
      <c r="D454" s="376" t="s">
        <v>20919</v>
      </c>
      <c r="E454" s="377"/>
      <c r="F454" s="372"/>
    </row>
    <row r="455" spans="1:6">
      <c r="A455" s="407" t="s">
        <v>20221</v>
      </c>
      <c r="B455" s="407"/>
      <c r="C455" s="407"/>
      <c r="D455" s="407"/>
      <c r="E455" s="407"/>
      <c r="F455" s="407"/>
    </row>
    <row r="456" spans="1:6">
      <c r="A456" s="321" t="s">
        <v>20222</v>
      </c>
      <c r="B456" s="322" t="s">
        <v>9261</v>
      </c>
      <c r="C456" s="323" t="s">
        <v>9262</v>
      </c>
      <c r="D456" s="321" t="s">
        <v>9263</v>
      </c>
      <c r="E456" s="322" t="s">
        <v>9264</v>
      </c>
      <c r="F456" s="372"/>
    </row>
    <row r="457" spans="1:6">
      <c r="A457" s="373">
        <v>40594</v>
      </c>
      <c r="B457" s="374" t="s">
        <v>20920</v>
      </c>
      <c r="C457" s="375" t="s">
        <v>20198</v>
      </c>
      <c r="D457" s="376" t="s">
        <v>20921</v>
      </c>
      <c r="E457" s="377"/>
      <c r="F457" s="372"/>
    </row>
    <row r="458" spans="1:6">
      <c r="A458" s="373">
        <v>40599</v>
      </c>
      <c r="B458" s="374" t="s">
        <v>20922</v>
      </c>
      <c r="C458" s="375" t="s">
        <v>20198</v>
      </c>
      <c r="D458" s="376" t="s">
        <v>20923</v>
      </c>
      <c r="E458" s="377"/>
      <c r="F458" s="372"/>
    </row>
    <row r="459" spans="1:6">
      <c r="A459" s="373">
        <v>40589</v>
      </c>
      <c r="B459" s="374" t="s">
        <v>20924</v>
      </c>
      <c r="C459" s="375" t="s">
        <v>20198</v>
      </c>
      <c r="D459" s="376" t="s">
        <v>20925</v>
      </c>
      <c r="E459" s="377"/>
      <c r="F459" s="372"/>
    </row>
    <row r="460" spans="1:6">
      <c r="A460" s="373">
        <v>40595</v>
      </c>
      <c r="B460" s="374" t="s">
        <v>20926</v>
      </c>
      <c r="C460" s="375" t="s">
        <v>20198</v>
      </c>
      <c r="D460" s="376" t="s">
        <v>20927</v>
      </c>
      <c r="E460" s="377"/>
      <c r="F460" s="372"/>
    </row>
    <row r="461" spans="1:6">
      <c r="A461" s="373">
        <v>40590</v>
      </c>
      <c r="B461" s="374" t="s">
        <v>20928</v>
      </c>
      <c r="C461" s="375" t="s">
        <v>20198</v>
      </c>
      <c r="D461" s="376" t="s">
        <v>20929</v>
      </c>
      <c r="E461" s="377"/>
      <c r="F461" s="372"/>
    </row>
    <row r="462" spans="1:6">
      <c r="A462" s="373">
        <v>40596</v>
      </c>
      <c r="B462" s="374" t="s">
        <v>20930</v>
      </c>
      <c r="C462" s="375" t="s">
        <v>20198</v>
      </c>
      <c r="D462" s="376" t="s">
        <v>20931</v>
      </c>
      <c r="E462" s="377"/>
      <c r="F462" s="372"/>
    </row>
    <row r="463" spans="1:6">
      <c r="A463" s="373">
        <v>40591</v>
      </c>
      <c r="B463" s="374" t="s">
        <v>20932</v>
      </c>
      <c r="C463" s="375" t="s">
        <v>20198</v>
      </c>
      <c r="D463" s="376" t="s">
        <v>20933</v>
      </c>
      <c r="E463" s="377"/>
      <c r="F463" s="372"/>
    </row>
    <row r="464" spans="1:6">
      <c r="A464" s="373">
        <v>40597</v>
      </c>
      <c r="B464" s="374" t="s">
        <v>20934</v>
      </c>
      <c r="C464" s="375" t="s">
        <v>20198</v>
      </c>
      <c r="D464" s="376" t="s">
        <v>20935</v>
      </c>
      <c r="E464" s="377"/>
      <c r="F464" s="372"/>
    </row>
    <row r="465" spans="1:6">
      <c r="A465" s="373">
        <v>40573</v>
      </c>
      <c r="B465" s="374" t="s">
        <v>20936</v>
      </c>
      <c r="C465" s="375" t="s">
        <v>20198</v>
      </c>
      <c r="D465" s="376" t="s">
        <v>20937</v>
      </c>
      <c r="E465" s="377"/>
      <c r="F465" s="372"/>
    </row>
    <row r="466" spans="1:6">
      <c r="A466" s="373">
        <v>40579</v>
      </c>
      <c r="B466" s="374" t="s">
        <v>20938</v>
      </c>
      <c r="C466" s="375" t="s">
        <v>20198</v>
      </c>
      <c r="D466" s="376" t="s">
        <v>20939</v>
      </c>
      <c r="E466" s="377"/>
      <c r="F466" s="372"/>
    </row>
    <row r="467" spans="1:6">
      <c r="A467" s="373">
        <v>41113</v>
      </c>
      <c r="B467" s="374" t="s">
        <v>20940</v>
      </c>
      <c r="C467" s="375" t="s">
        <v>20198</v>
      </c>
      <c r="D467" s="376" t="s">
        <v>20941</v>
      </c>
      <c r="E467" s="377"/>
      <c r="F467" s="372"/>
    </row>
    <row r="468" spans="1:6">
      <c r="A468" s="373">
        <v>40574</v>
      </c>
      <c r="B468" s="374" t="s">
        <v>20942</v>
      </c>
      <c r="C468" s="375" t="s">
        <v>20198</v>
      </c>
      <c r="D468" s="376" t="s">
        <v>20943</v>
      </c>
      <c r="E468" s="377"/>
      <c r="F468" s="372"/>
    </row>
    <row r="469" spans="1:6">
      <c r="A469" s="373">
        <v>40580</v>
      </c>
      <c r="B469" s="374" t="s">
        <v>20944</v>
      </c>
      <c r="C469" s="375" t="s">
        <v>20198</v>
      </c>
      <c r="D469" s="376" t="s">
        <v>20945</v>
      </c>
      <c r="E469" s="377"/>
      <c r="F469" s="372"/>
    </row>
    <row r="470" spans="1:6">
      <c r="A470" s="373">
        <v>40575</v>
      </c>
      <c r="B470" s="374" t="s">
        <v>20946</v>
      </c>
      <c r="C470" s="375" t="s">
        <v>20198</v>
      </c>
      <c r="D470" s="376" t="s">
        <v>20947</v>
      </c>
      <c r="E470" s="377"/>
      <c r="F470" s="372"/>
    </row>
    <row r="471" spans="1:6">
      <c r="A471" s="373">
        <v>40581</v>
      </c>
      <c r="B471" s="374" t="s">
        <v>20948</v>
      </c>
      <c r="C471" s="375" t="s">
        <v>20198</v>
      </c>
      <c r="D471" s="376" t="s">
        <v>20949</v>
      </c>
      <c r="E471" s="377"/>
      <c r="F471" s="372"/>
    </row>
    <row r="472" spans="1:6">
      <c r="A472" s="373">
        <v>40576</v>
      </c>
      <c r="B472" s="374" t="s">
        <v>20950</v>
      </c>
      <c r="C472" s="375" t="s">
        <v>20198</v>
      </c>
      <c r="D472" s="376" t="s">
        <v>20951</v>
      </c>
      <c r="E472" s="377"/>
      <c r="F472" s="372"/>
    </row>
    <row r="473" spans="1:6">
      <c r="A473" s="373">
        <v>40582</v>
      </c>
      <c r="B473" s="374" t="s">
        <v>20952</v>
      </c>
      <c r="C473" s="375" t="s">
        <v>20198</v>
      </c>
      <c r="D473" s="376" t="s">
        <v>20953</v>
      </c>
      <c r="E473" s="377"/>
      <c r="F473" s="372"/>
    </row>
    <row r="474" spans="1:6">
      <c r="A474" s="373">
        <v>40577</v>
      </c>
      <c r="B474" s="374" t="s">
        <v>20954</v>
      </c>
      <c r="C474" s="375" t="s">
        <v>20198</v>
      </c>
      <c r="D474" s="376" t="s">
        <v>20955</v>
      </c>
      <c r="E474" s="377"/>
      <c r="F474" s="372"/>
    </row>
    <row r="475" spans="1:6">
      <c r="A475" s="373">
        <v>40583</v>
      </c>
      <c r="B475" s="374" t="s">
        <v>20956</v>
      </c>
      <c r="C475" s="375" t="s">
        <v>20198</v>
      </c>
      <c r="D475" s="376" t="s">
        <v>20957</v>
      </c>
      <c r="E475" s="377"/>
      <c r="F475" s="372"/>
    </row>
    <row r="476" spans="1:6">
      <c r="A476" s="373">
        <v>40578</v>
      </c>
      <c r="B476" s="374" t="s">
        <v>20958</v>
      </c>
      <c r="C476" s="375" t="s">
        <v>20198</v>
      </c>
      <c r="D476" s="376" t="s">
        <v>20959</v>
      </c>
      <c r="E476" s="377"/>
      <c r="F476" s="372"/>
    </row>
    <row r="477" spans="1:6">
      <c r="A477" s="373">
        <v>40584</v>
      </c>
      <c r="B477" s="374" t="s">
        <v>20960</v>
      </c>
      <c r="C477" s="375" t="s">
        <v>20198</v>
      </c>
      <c r="D477" s="376" t="s">
        <v>20961</v>
      </c>
      <c r="E477" s="377"/>
      <c r="F477" s="372"/>
    </row>
    <row r="478" spans="1:6">
      <c r="A478" s="373">
        <v>40601</v>
      </c>
      <c r="B478" s="374" t="s">
        <v>20962</v>
      </c>
      <c r="C478" s="375" t="s">
        <v>20198</v>
      </c>
      <c r="D478" s="376" t="s">
        <v>20963</v>
      </c>
      <c r="E478" s="377"/>
      <c r="F478" s="372"/>
    </row>
    <row r="479" spans="1:6">
      <c r="A479" s="373">
        <v>40607</v>
      </c>
      <c r="B479" s="374" t="s">
        <v>20964</v>
      </c>
      <c r="C479" s="375" t="s">
        <v>20198</v>
      </c>
      <c r="D479" s="376" t="s">
        <v>20965</v>
      </c>
      <c r="E479" s="377"/>
      <c r="F479" s="372"/>
    </row>
    <row r="480" spans="1:6">
      <c r="A480" s="373">
        <v>40602</v>
      </c>
      <c r="B480" s="374" t="s">
        <v>20966</v>
      </c>
      <c r="C480" s="375" t="s">
        <v>20198</v>
      </c>
      <c r="D480" s="376" t="s">
        <v>20967</v>
      </c>
      <c r="E480" s="377"/>
      <c r="F480" s="372"/>
    </row>
    <row r="481" spans="1:6">
      <c r="A481" s="373">
        <v>40608</v>
      </c>
      <c r="B481" s="374" t="s">
        <v>20968</v>
      </c>
      <c r="C481" s="375" t="s">
        <v>20198</v>
      </c>
      <c r="D481" s="376" t="s">
        <v>20969</v>
      </c>
      <c r="E481" s="377"/>
      <c r="F481" s="372"/>
    </row>
    <row r="482" spans="1:6">
      <c r="A482" s="373">
        <v>40603</v>
      </c>
      <c r="B482" s="374" t="s">
        <v>20970</v>
      </c>
      <c r="C482" s="375" t="s">
        <v>20198</v>
      </c>
      <c r="D482" s="376" t="s">
        <v>20971</v>
      </c>
      <c r="E482" s="377"/>
      <c r="F482" s="372"/>
    </row>
    <row r="483" spans="1:6">
      <c r="A483" s="373">
        <v>40609</v>
      </c>
      <c r="B483" s="374" t="s">
        <v>20972</v>
      </c>
      <c r="C483" s="375" t="s">
        <v>20198</v>
      </c>
      <c r="D483" s="376" t="s">
        <v>20973</v>
      </c>
      <c r="E483" s="377"/>
      <c r="F483" s="372"/>
    </row>
    <row r="484" spans="1:6">
      <c r="A484" s="373">
        <v>40604</v>
      </c>
      <c r="B484" s="374" t="s">
        <v>20974</v>
      </c>
      <c r="C484" s="375" t="s">
        <v>20198</v>
      </c>
      <c r="D484" s="376" t="s">
        <v>20975</v>
      </c>
      <c r="E484" s="377"/>
      <c r="F484" s="372"/>
    </row>
    <row r="485" spans="1:6">
      <c r="A485" s="373">
        <v>40610</v>
      </c>
      <c r="B485" s="374" t="s">
        <v>20976</v>
      </c>
      <c r="C485" s="375" t="s">
        <v>20198</v>
      </c>
      <c r="D485" s="376" t="s">
        <v>20977</v>
      </c>
      <c r="E485" s="377"/>
      <c r="F485" s="372"/>
    </row>
    <row r="486" spans="1:6">
      <c r="A486" s="373">
        <v>40605</v>
      </c>
      <c r="B486" s="374" t="s">
        <v>20978</v>
      </c>
      <c r="C486" s="375" t="s">
        <v>20198</v>
      </c>
      <c r="D486" s="376" t="s">
        <v>20979</v>
      </c>
      <c r="E486" s="377"/>
      <c r="F486" s="372"/>
    </row>
    <row r="487" spans="1:6">
      <c r="A487" s="373">
        <v>40611</v>
      </c>
      <c r="B487" s="374" t="s">
        <v>20980</v>
      </c>
      <c r="C487" s="375" t="s">
        <v>20198</v>
      </c>
      <c r="D487" s="376" t="s">
        <v>20981</v>
      </c>
      <c r="E487" s="377"/>
      <c r="F487" s="372"/>
    </row>
    <row r="488" spans="1:6">
      <c r="A488" s="373">
        <v>40606</v>
      </c>
      <c r="B488" s="374" t="s">
        <v>20982</v>
      </c>
      <c r="C488" s="375" t="s">
        <v>20198</v>
      </c>
      <c r="D488" s="376" t="s">
        <v>20983</v>
      </c>
      <c r="E488" s="377"/>
      <c r="F488" s="372"/>
    </row>
    <row r="489" spans="1:6">
      <c r="A489" s="373">
        <v>40612</v>
      </c>
      <c r="B489" s="374" t="s">
        <v>20984</v>
      </c>
      <c r="C489" s="375" t="s">
        <v>20198</v>
      </c>
      <c r="D489" s="376" t="s">
        <v>20985</v>
      </c>
      <c r="E489" s="377"/>
      <c r="F489" s="372"/>
    </row>
    <row r="490" spans="1:6">
      <c r="A490" s="373">
        <v>40305</v>
      </c>
      <c r="B490" s="374" t="s">
        <v>20986</v>
      </c>
      <c r="C490" s="375" t="s">
        <v>20113</v>
      </c>
      <c r="D490" s="376" t="s">
        <v>20987</v>
      </c>
      <c r="E490" s="377"/>
      <c r="F490" s="372"/>
    </row>
    <row r="491" spans="1:6">
      <c r="A491" s="373">
        <v>40306</v>
      </c>
      <c r="B491" s="374" t="s">
        <v>20988</v>
      </c>
      <c r="C491" s="375" t="s">
        <v>20113</v>
      </c>
      <c r="D491" s="376" t="s">
        <v>20989</v>
      </c>
      <c r="E491" s="377"/>
      <c r="F491" s="372"/>
    </row>
    <row r="492" spans="1:6">
      <c r="A492" s="373">
        <v>41049</v>
      </c>
      <c r="B492" s="374" t="s">
        <v>20990</v>
      </c>
      <c r="C492" s="375" t="s">
        <v>20198</v>
      </c>
      <c r="D492" s="376" t="s">
        <v>20991</v>
      </c>
      <c r="E492" s="377"/>
      <c r="F492" s="372"/>
    </row>
    <row r="493" spans="1:6">
      <c r="A493" s="373">
        <v>40372</v>
      </c>
      <c r="B493" s="374" t="s">
        <v>20992</v>
      </c>
      <c r="C493" s="375" t="s">
        <v>20113</v>
      </c>
      <c r="D493" s="376" t="s">
        <v>20993</v>
      </c>
      <c r="E493" s="377"/>
      <c r="F493" s="372"/>
    </row>
    <row r="494" spans="1:6">
      <c r="A494" s="373">
        <v>40374</v>
      </c>
      <c r="B494" s="374" t="s">
        <v>20994</v>
      </c>
      <c r="C494" s="375" t="s">
        <v>20113</v>
      </c>
      <c r="D494" s="376" t="s">
        <v>20995</v>
      </c>
      <c r="E494" s="377"/>
      <c r="F494" s="372"/>
    </row>
    <row r="495" spans="1:6">
      <c r="A495" s="373">
        <v>40373</v>
      </c>
      <c r="B495" s="374" t="s">
        <v>20996</v>
      </c>
      <c r="C495" s="375" t="s">
        <v>20113</v>
      </c>
      <c r="D495" s="376" t="s">
        <v>20997</v>
      </c>
      <c r="E495" s="377"/>
      <c r="F495" s="372"/>
    </row>
    <row r="496" spans="1:6">
      <c r="A496" s="373">
        <v>40375</v>
      </c>
      <c r="B496" s="374" t="s">
        <v>20998</v>
      </c>
      <c r="C496" s="375" t="s">
        <v>20113</v>
      </c>
      <c r="D496" s="376" t="s">
        <v>20999</v>
      </c>
      <c r="E496" s="377"/>
      <c r="F496" s="372"/>
    </row>
    <row r="497" spans="1:6">
      <c r="A497" s="373">
        <v>40678</v>
      </c>
      <c r="B497" s="374" t="s">
        <v>21000</v>
      </c>
      <c r="C497" s="375" t="s">
        <v>20198</v>
      </c>
      <c r="D497" s="376" t="s">
        <v>21001</v>
      </c>
      <c r="E497" s="377"/>
      <c r="F497" s="372"/>
    </row>
    <row r="498" spans="1:6">
      <c r="A498" s="373">
        <v>40679</v>
      </c>
      <c r="B498" s="374" t="s">
        <v>21002</v>
      </c>
      <c r="C498" s="375" t="s">
        <v>20146</v>
      </c>
      <c r="D498" s="376" t="s">
        <v>21003</v>
      </c>
      <c r="E498" s="377"/>
      <c r="F498" s="372"/>
    </row>
    <row r="499" spans="1:6">
      <c r="A499" s="373">
        <v>40684</v>
      </c>
      <c r="B499" s="374" t="s">
        <v>21004</v>
      </c>
      <c r="C499" s="375" t="s">
        <v>20146</v>
      </c>
      <c r="D499" s="376" t="s">
        <v>21005</v>
      </c>
      <c r="E499" s="377"/>
      <c r="F499" s="372"/>
    </row>
    <row r="500" spans="1:6">
      <c r="A500" s="373">
        <v>40683</v>
      </c>
      <c r="B500" s="374" t="s">
        <v>21006</v>
      </c>
      <c r="C500" s="375" t="s">
        <v>20198</v>
      </c>
      <c r="D500" s="376" t="s">
        <v>21007</v>
      </c>
      <c r="E500" s="377"/>
      <c r="F500" s="372"/>
    </row>
    <row r="501" spans="1:6">
      <c r="A501" s="373">
        <v>40685</v>
      </c>
      <c r="B501" s="374" t="s">
        <v>21008</v>
      </c>
      <c r="C501" s="375" t="s">
        <v>20146</v>
      </c>
      <c r="D501" s="376" t="s">
        <v>21009</v>
      </c>
      <c r="E501" s="377"/>
      <c r="F501" s="372"/>
    </row>
    <row r="502" spans="1:6">
      <c r="A502" s="373">
        <v>40686</v>
      </c>
      <c r="B502" s="374" t="s">
        <v>21010</v>
      </c>
      <c r="C502" s="375" t="s">
        <v>20198</v>
      </c>
      <c r="D502" s="376" t="s">
        <v>21011</v>
      </c>
      <c r="E502" s="377"/>
      <c r="F502" s="372"/>
    </row>
    <row r="503" spans="1:6">
      <c r="A503" s="373">
        <v>40687</v>
      </c>
      <c r="B503" s="374" t="s">
        <v>21012</v>
      </c>
      <c r="C503" s="375" t="s">
        <v>20198</v>
      </c>
      <c r="D503" s="376" t="s">
        <v>21013</v>
      </c>
      <c r="E503" s="377"/>
      <c r="F503" s="372"/>
    </row>
    <row r="504" spans="1:6">
      <c r="A504" s="373">
        <v>40676</v>
      </c>
      <c r="B504" s="374" t="s">
        <v>21014</v>
      </c>
      <c r="C504" s="375" t="s">
        <v>20198</v>
      </c>
      <c r="D504" s="376" t="s">
        <v>21015</v>
      </c>
      <c r="E504" s="377"/>
      <c r="F504" s="372"/>
    </row>
    <row r="505" spans="1:6">
      <c r="A505" s="373">
        <v>40677</v>
      </c>
      <c r="B505" s="374" t="s">
        <v>21016</v>
      </c>
      <c r="C505" s="375" t="s">
        <v>20146</v>
      </c>
      <c r="D505" s="376" t="s">
        <v>21017</v>
      </c>
      <c r="E505" s="377"/>
      <c r="F505" s="372"/>
    </row>
    <row r="506" spans="1:6">
      <c r="A506" s="373">
        <v>40681</v>
      </c>
      <c r="B506" s="374" t="s">
        <v>21018</v>
      </c>
      <c r="C506" s="375" t="s">
        <v>20146</v>
      </c>
      <c r="D506" s="376" t="s">
        <v>21019</v>
      </c>
      <c r="E506" s="377"/>
      <c r="F506" s="372"/>
    </row>
    <row r="507" spans="1:6">
      <c r="A507" s="373">
        <v>40680</v>
      </c>
      <c r="B507" s="374" t="s">
        <v>21020</v>
      </c>
      <c r="C507" s="375" t="s">
        <v>20198</v>
      </c>
      <c r="D507" s="376" t="s">
        <v>21021</v>
      </c>
      <c r="E507" s="377"/>
      <c r="F507" s="372"/>
    </row>
    <row r="508" spans="1:6">
      <c r="A508" s="373">
        <v>40682</v>
      </c>
      <c r="B508" s="374" t="s">
        <v>21022</v>
      </c>
      <c r="C508" s="375" t="s">
        <v>20146</v>
      </c>
      <c r="D508" s="376" t="s">
        <v>21023</v>
      </c>
      <c r="E508" s="377"/>
      <c r="F508" s="372"/>
    </row>
    <row r="509" spans="1:6">
      <c r="A509" s="373">
        <v>41189</v>
      </c>
      <c r="B509" s="374" t="s">
        <v>21024</v>
      </c>
      <c r="C509" s="375" t="s">
        <v>20198</v>
      </c>
      <c r="D509" s="376" t="s">
        <v>21025</v>
      </c>
      <c r="E509" s="374" t="s">
        <v>20115</v>
      </c>
      <c r="F509" s="372"/>
    </row>
    <row r="510" spans="1:6">
      <c r="A510" s="373">
        <v>40728</v>
      </c>
      <c r="B510" s="374" t="s">
        <v>21026</v>
      </c>
      <c r="C510" s="375" t="s">
        <v>20146</v>
      </c>
      <c r="D510" s="376" t="s">
        <v>21027</v>
      </c>
      <c r="E510" s="374" t="s">
        <v>20115</v>
      </c>
      <c r="F510" s="372"/>
    </row>
    <row r="511" spans="1:6">
      <c r="A511" s="373">
        <v>40732</v>
      </c>
      <c r="B511" s="374" t="s">
        <v>21028</v>
      </c>
      <c r="C511" s="375" t="s">
        <v>20146</v>
      </c>
      <c r="D511" s="376" t="s">
        <v>21029</v>
      </c>
      <c r="E511" s="374" t="s">
        <v>20115</v>
      </c>
      <c r="F511" s="372"/>
    </row>
    <row r="512" spans="1:6">
      <c r="A512" s="373">
        <v>40733</v>
      </c>
      <c r="B512" s="374" t="s">
        <v>21030</v>
      </c>
      <c r="C512" s="375" t="s">
        <v>20146</v>
      </c>
      <c r="D512" s="376" t="s">
        <v>21031</v>
      </c>
      <c r="E512" s="374" t="s">
        <v>20115</v>
      </c>
      <c r="F512" s="372"/>
    </row>
    <row r="513" spans="1:6">
      <c r="A513" s="373">
        <v>40734</v>
      </c>
      <c r="B513" s="374" t="s">
        <v>21032</v>
      </c>
      <c r="C513" s="375" t="s">
        <v>20146</v>
      </c>
      <c r="D513" s="376" t="s">
        <v>21033</v>
      </c>
      <c r="E513" s="374" t="s">
        <v>20115</v>
      </c>
      <c r="F513" s="372"/>
    </row>
    <row r="514" spans="1:6">
      <c r="A514" s="373">
        <v>40735</v>
      </c>
      <c r="B514" s="374" t="s">
        <v>21034</v>
      </c>
      <c r="C514" s="375" t="s">
        <v>20146</v>
      </c>
      <c r="D514" s="376" t="s">
        <v>21035</v>
      </c>
      <c r="E514" s="374" t="s">
        <v>20115</v>
      </c>
      <c r="F514" s="372"/>
    </row>
    <row r="515" spans="1:6">
      <c r="A515" s="373">
        <v>40736</v>
      </c>
      <c r="B515" s="374" t="s">
        <v>21036</v>
      </c>
      <c r="C515" s="375" t="s">
        <v>20146</v>
      </c>
      <c r="D515" s="376" t="s">
        <v>21037</v>
      </c>
      <c r="E515" s="374" t="s">
        <v>20115</v>
      </c>
      <c r="F515" s="372"/>
    </row>
    <row r="516" spans="1:6">
      <c r="A516" s="373">
        <v>40737</v>
      </c>
      <c r="B516" s="374" t="s">
        <v>21038</v>
      </c>
      <c r="C516" s="375" t="s">
        <v>20146</v>
      </c>
      <c r="D516" s="376" t="s">
        <v>21039</v>
      </c>
      <c r="E516" s="374" t="s">
        <v>20115</v>
      </c>
      <c r="F516" s="372"/>
    </row>
    <row r="517" spans="1:6">
      <c r="A517" s="373">
        <v>40738</v>
      </c>
      <c r="B517" s="374" t="s">
        <v>21040</v>
      </c>
      <c r="C517" s="375" t="s">
        <v>20146</v>
      </c>
      <c r="D517" s="376" t="s">
        <v>21041</v>
      </c>
      <c r="E517" s="374" t="s">
        <v>20115</v>
      </c>
      <c r="F517" s="372"/>
    </row>
    <row r="518" spans="1:6">
      <c r="A518" s="373">
        <v>40739</v>
      </c>
      <c r="B518" s="374" t="s">
        <v>21042</v>
      </c>
      <c r="C518" s="375" t="s">
        <v>20146</v>
      </c>
      <c r="D518" s="376" t="s">
        <v>21043</v>
      </c>
      <c r="E518" s="374" t="s">
        <v>20115</v>
      </c>
      <c r="F518" s="372"/>
    </row>
    <row r="519" spans="1:6">
      <c r="A519" s="373">
        <v>40740</v>
      </c>
      <c r="B519" s="374" t="s">
        <v>21044</v>
      </c>
      <c r="C519" s="375" t="s">
        <v>20146</v>
      </c>
      <c r="D519" s="376" t="s">
        <v>21045</v>
      </c>
      <c r="E519" s="374" t="s">
        <v>20115</v>
      </c>
      <c r="F519" s="372"/>
    </row>
    <row r="520" spans="1:6">
      <c r="A520" s="373">
        <v>40741</v>
      </c>
      <c r="B520" s="374" t="s">
        <v>21046</v>
      </c>
      <c r="C520" s="375" t="s">
        <v>20146</v>
      </c>
      <c r="D520" s="376" t="s">
        <v>21047</v>
      </c>
      <c r="E520" s="374" t="s">
        <v>20115</v>
      </c>
      <c r="F520" s="372"/>
    </row>
    <row r="521" spans="1:6">
      <c r="A521" s="373">
        <v>40742</v>
      </c>
      <c r="B521" s="374" t="s">
        <v>21048</v>
      </c>
      <c r="C521" s="375" t="s">
        <v>20146</v>
      </c>
      <c r="D521" s="376" t="s">
        <v>21049</v>
      </c>
      <c r="E521" s="374" t="s">
        <v>20115</v>
      </c>
      <c r="F521" s="372"/>
    </row>
    <row r="522" spans="1:6">
      <c r="A522" s="373">
        <v>40729</v>
      </c>
      <c r="B522" s="374" t="s">
        <v>21050</v>
      </c>
      <c r="C522" s="375" t="s">
        <v>20146</v>
      </c>
      <c r="D522" s="376" t="s">
        <v>21051</v>
      </c>
      <c r="E522" s="374" t="s">
        <v>20115</v>
      </c>
      <c r="F522" s="372"/>
    </row>
    <row r="523" spans="1:6">
      <c r="A523" s="373">
        <v>40730</v>
      </c>
      <c r="B523" s="374" t="s">
        <v>21052</v>
      </c>
      <c r="C523" s="375" t="s">
        <v>20146</v>
      </c>
      <c r="D523" s="376" t="s">
        <v>21027</v>
      </c>
      <c r="E523" s="374" t="s">
        <v>20115</v>
      </c>
      <c r="F523" s="372"/>
    </row>
    <row r="524" spans="1:6">
      <c r="A524" s="373">
        <v>40731</v>
      </c>
      <c r="B524" s="374" t="s">
        <v>21053</v>
      </c>
      <c r="C524" s="375" t="s">
        <v>20146</v>
      </c>
      <c r="D524" s="376" t="s">
        <v>21054</v>
      </c>
      <c r="E524" s="374" t="s">
        <v>20115</v>
      </c>
      <c r="F524" s="372"/>
    </row>
    <row r="525" spans="1:6" ht="18">
      <c r="A525" s="373">
        <v>40650</v>
      </c>
      <c r="B525" s="378" t="s">
        <v>21055</v>
      </c>
      <c r="C525" s="375" t="s">
        <v>20198</v>
      </c>
      <c r="D525" s="376" t="s">
        <v>21056</v>
      </c>
      <c r="E525" s="374" t="s">
        <v>20115</v>
      </c>
      <c r="F525" s="380"/>
    </row>
    <row r="526" spans="1:6">
      <c r="A526" s="407" t="s">
        <v>20221</v>
      </c>
      <c r="B526" s="407"/>
      <c r="C526" s="407"/>
      <c r="D526" s="407"/>
      <c r="E526" s="407"/>
      <c r="F526" s="407"/>
    </row>
    <row r="527" spans="1:6">
      <c r="A527" s="321" t="s">
        <v>20222</v>
      </c>
      <c r="B527" s="322" t="s">
        <v>9261</v>
      </c>
      <c r="C527" s="323" t="s">
        <v>9262</v>
      </c>
      <c r="D527" s="321" t="s">
        <v>9263</v>
      </c>
      <c r="E527" s="322" t="s">
        <v>9264</v>
      </c>
      <c r="F527" s="372"/>
    </row>
    <row r="528" spans="1:6">
      <c r="A528" s="373">
        <v>40637</v>
      </c>
      <c r="B528" s="374" t="s">
        <v>21057</v>
      </c>
      <c r="C528" s="375" t="s">
        <v>20198</v>
      </c>
      <c r="D528" s="376" t="s">
        <v>21058</v>
      </c>
      <c r="E528" s="377"/>
      <c r="F528" s="372"/>
    </row>
    <row r="529" spans="1:6">
      <c r="A529" s="373">
        <v>40636</v>
      </c>
      <c r="B529" s="374" t="s">
        <v>21059</v>
      </c>
      <c r="C529" s="375" t="s">
        <v>20198</v>
      </c>
      <c r="D529" s="376" t="s">
        <v>21060</v>
      </c>
      <c r="E529" s="377"/>
      <c r="F529" s="372"/>
    </row>
    <row r="530" spans="1:6" ht="18">
      <c r="A530" s="373">
        <v>40712</v>
      </c>
      <c r="B530" s="378" t="s">
        <v>21061</v>
      </c>
      <c r="C530" s="375" t="s">
        <v>20198</v>
      </c>
      <c r="D530" s="376" t="s">
        <v>21062</v>
      </c>
      <c r="E530" s="374" t="s">
        <v>20115</v>
      </c>
      <c r="F530" s="380"/>
    </row>
    <row r="531" spans="1:6" ht="18">
      <c r="A531" s="373">
        <v>40713</v>
      </c>
      <c r="B531" s="378" t="s">
        <v>21063</v>
      </c>
      <c r="C531" s="375" t="s">
        <v>20198</v>
      </c>
      <c r="D531" s="376" t="s">
        <v>21064</v>
      </c>
      <c r="E531" s="374" t="s">
        <v>20115</v>
      </c>
      <c r="F531" s="380"/>
    </row>
    <row r="532" spans="1:6" ht="18">
      <c r="A532" s="373">
        <v>41262</v>
      </c>
      <c r="B532" s="378" t="s">
        <v>21065</v>
      </c>
      <c r="C532" s="375" t="s">
        <v>20198</v>
      </c>
      <c r="D532" s="376" t="s">
        <v>21066</v>
      </c>
      <c r="E532" s="379"/>
      <c r="F532" s="380"/>
    </row>
    <row r="533" spans="1:6">
      <c r="A533" s="373">
        <v>41259</v>
      </c>
      <c r="B533" s="374" t="s">
        <v>21067</v>
      </c>
      <c r="C533" s="375" t="s">
        <v>20198</v>
      </c>
      <c r="D533" s="376" t="s">
        <v>21068</v>
      </c>
      <c r="E533" s="377"/>
      <c r="F533" s="372"/>
    </row>
    <row r="534" spans="1:6">
      <c r="A534" s="373">
        <v>40640</v>
      </c>
      <c r="B534" s="374" t="s">
        <v>21069</v>
      </c>
      <c r="C534" s="375" t="s">
        <v>20198</v>
      </c>
      <c r="D534" s="376" t="s">
        <v>21070</v>
      </c>
      <c r="E534" s="374" t="s">
        <v>20115</v>
      </c>
      <c r="F534" s="380"/>
    </row>
    <row r="535" spans="1:6" ht="18">
      <c r="A535" s="373">
        <v>40642</v>
      </c>
      <c r="B535" s="378" t="s">
        <v>21071</v>
      </c>
      <c r="C535" s="375" t="s">
        <v>20198</v>
      </c>
      <c r="D535" s="376" t="s">
        <v>21072</v>
      </c>
      <c r="E535" s="374" t="s">
        <v>20115</v>
      </c>
      <c r="F535" s="380"/>
    </row>
    <row r="536" spans="1:6" ht="18">
      <c r="A536" s="373">
        <v>40643</v>
      </c>
      <c r="B536" s="378" t="s">
        <v>21073</v>
      </c>
      <c r="C536" s="375" t="s">
        <v>20198</v>
      </c>
      <c r="D536" s="376" t="s">
        <v>21074</v>
      </c>
      <c r="E536" s="374" t="s">
        <v>20115</v>
      </c>
      <c r="F536" s="380"/>
    </row>
    <row r="537" spans="1:6" ht="18">
      <c r="A537" s="373">
        <v>40641</v>
      </c>
      <c r="B537" s="378" t="s">
        <v>21075</v>
      </c>
      <c r="C537" s="375" t="s">
        <v>20198</v>
      </c>
      <c r="D537" s="376" t="s">
        <v>21076</v>
      </c>
      <c r="E537" s="374" t="s">
        <v>20115</v>
      </c>
      <c r="F537" s="380"/>
    </row>
    <row r="538" spans="1:6" ht="18">
      <c r="A538" s="373">
        <v>40648</v>
      </c>
      <c r="B538" s="378" t="s">
        <v>21077</v>
      </c>
      <c r="C538" s="375" t="s">
        <v>20198</v>
      </c>
      <c r="D538" s="376" t="s">
        <v>21078</v>
      </c>
      <c r="E538" s="374" t="s">
        <v>20115</v>
      </c>
      <c r="F538" s="380"/>
    </row>
    <row r="539" spans="1:6" ht="18">
      <c r="A539" s="373">
        <v>40649</v>
      </c>
      <c r="B539" s="378" t="s">
        <v>21079</v>
      </c>
      <c r="C539" s="375" t="s">
        <v>20198</v>
      </c>
      <c r="D539" s="376" t="s">
        <v>21080</v>
      </c>
      <c r="E539" s="374" t="s">
        <v>20115</v>
      </c>
      <c r="F539" s="380"/>
    </row>
    <row r="540" spans="1:6" ht="18">
      <c r="A540" s="373">
        <v>40645</v>
      </c>
      <c r="B540" s="374" t="s">
        <v>21081</v>
      </c>
      <c r="C540" s="375" t="s">
        <v>20198</v>
      </c>
      <c r="D540" s="376" t="s">
        <v>21082</v>
      </c>
      <c r="E540" s="374" t="s">
        <v>20115</v>
      </c>
      <c r="F540" s="380"/>
    </row>
    <row r="541" spans="1:6" ht="18">
      <c r="A541" s="373">
        <v>40644</v>
      </c>
      <c r="B541" s="374" t="s">
        <v>21083</v>
      </c>
      <c r="C541" s="375" t="s">
        <v>20198</v>
      </c>
      <c r="D541" s="376" t="s">
        <v>21084</v>
      </c>
      <c r="E541" s="374" t="s">
        <v>20115</v>
      </c>
      <c r="F541" s="380"/>
    </row>
    <row r="542" spans="1:6" ht="18">
      <c r="A542" s="373">
        <v>40646</v>
      </c>
      <c r="B542" s="378" t="s">
        <v>21085</v>
      </c>
      <c r="C542" s="375" t="s">
        <v>20198</v>
      </c>
      <c r="D542" s="376" t="s">
        <v>21086</v>
      </c>
      <c r="E542" s="374" t="s">
        <v>20115</v>
      </c>
      <c r="F542" s="380"/>
    </row>
    <row r="543" spans="1:6" ht="18">
      <c r="A543" s="373">
        <v>40647</v>
      </c>
      <c r="B543" s="378" t="s">
        <v>21087</v>
      </c>
      <c r="C543" s="375" t="s">
        <v>20198</v>
      </c>
      <c r="D543" s="376" t="s">
        <v>21088</v>
      </c>
      <c r="E543" s="374" t="s">
        <v>20115</v>
      </c>
      <c r="F543" s="380"/>
    </row>
    <row r="544" spans="1:6" ht="18">
      <c r="A544" s="373">
        <v>40704</v>
      </c>
      <c r="B544" s="378" t="s">
        <v>21089</v>
      </c>
      <c r="C544" s="375" t="s">
        <v>20198</v>
      </c>
      <c r="D544" s="376" t="s">
        <v>21090</v>
      </c>
      <c r="E544" s="374" t="s">
        <v>20115</v>
      </c>
      <c r="F544" s="380"/>
    </row>
    <row r="545" spans="1:6" ht="18">
      <c r="A545" s="373">
        <v>41107</v>
      </c>
      <c r="B545" s="378" t="s">
        <v>21091</v>
      </c>
      <c r="C545" s="375" t="s">
        <v>20198</v>
      </c>
      <c r="D545" s="376" t="s">
        <v>21092</v>
      </c>
      <c r="E545" s="374" t="s">
        <v>20115</v>
      </c>
      <c r="F545" s="380"/>
    </row>
    <row r="546" spans="1:6" ht="18">
      <c r="A546" s="373">
        <v>40638</v>
      </c>
      <c r="B546" s="378" t="s">
        <v>21093</v>
      </c>
      <c r="C546" s="375" t="s">
        <v>20198</v>
      </c>
      <c r="D546" s="376" t="s">
        <v>21094</v>
      </c>
      <c r="E546" s="379"/>
      <c r="F546" s="380"/>
    </row>
    <row r="547" spans="1:6" ht="18">
      <c r="A547" s="373">
        <v>41188</v>
      </c>
      <c r="B547" s="374" t="s">
        <v>21095</v>
      </c>
      <c r="C547" s="375" t="s">
        <v>20198</v>
      </c>
      <c r="D547" s="376" t="s">
        <v>21096</v>
      </c>
      <c r="E547" s="379"/>
      <c r="F547" s="380"/>
    </row>
    <row r="548" spans="1:6" ht="18">
      <c r="A548" s="373">
        <v>41187</v>
      </c>
      <c r="B548" s="378" t="s">
        <v>21097</v>
      </c>
      <c r="C548" s="375" t="s">
        <v>20198</v>
      </c>
      <c r="D548" s="376" t="s">
        <v>21098</v>
      </c>
      <c r="E548" s="379"/>
      <c r="F548" s="380"/>
    </row>
    <row r="549" spans="1:6" ht="18">
      <c r="A549" s="373">
        <v>40705</v>
      </c>
      <c r="B549" s="378" t="s">
        <v>21099</v>
      </c>
      <c r="C549" s="375" t="s">
        <v>20198</v>
      </c>
      <c r="D549" s="376" t="s">
        <v>21100</v>
      </c>
      <c r="E549" s="374" t="s">
        <v>20115</v>
      </c>
      <c r="F549" s="380"/>
    </row>
    <row r="550" spans="1:6">
      <c r="A550" s="373">
        <v>40639</v>
      </c>
      <c r="B550" s="374" t="s">
        <v>21101</v>
      </c>
      <c r="C550" s="375" t="s">
        <v>20198</v>
      </c>
      <c r="D550" s="376" t="s">
        <v>21102</v>
      </c>
      <c r="E550" s="377"/>
      <c r="F550" s="372"/>
    </row>
    <row r="551" spans="1:6" ht="18">
      <c r="A551" s="373">
        <v>41227</v>
      </c>
      <c r="B551" s="378" t="s">
        <v>21103</v>
      </c>
      <c r="C551" s="375" t="s">
        <v>20198</v>
      </c>
      <c r="D551" s="376" t="s">
        <v>21104</v>
      </c>
      <c r="E551" s="379"/>
      <c r="F551" s="380"/>
    </row>
    <row r="552" spans="1:6">
      <c r="A552" s="373">
        <v>40951</v>
      </c>
      <c r="B552" s="374" t="s">
        <v>21105</v>
      </c>
      <c r="C552" s="375" t="s">
        <v>20198</v>
      </c>
      <c r="D552" s="376" t="s">
        <v>21106</v>
      </c>
      <c r="E552" s="377"/>
      <c r="F552" s="372"/>
    </row>
    <row r="553" spans="1:6">
      <c r="A553" s="373">
        <v>41121</v>
      </c>
      <c r="B553" s="374" t="s">
        <v>21107</v>
      </c>
      <c r="C553" s="375" t="s">
        <v>20198</v>
      </c>
      <c r="D553" s="376" t="s">
        <v>21108</v>
      </c>
      <c r="E553" s="377"/>
      <c r="F553" s="372"/>
    </row>
    <row r="554" spans="1:6">
      <c r="A554" s="373">
        <v>41120</v>
      </c>
      <c r="B554" s="374" t="s">
        <v>21109</v>
      </c>
      <c r="C554" s="375" t="s">
        <v>20198</v>
      </c>
      <c r="D554" s="376" t="s">
        <v>21110</v>
      </c>
      <c r="E554" s="377"/>
      <c r="F554" s="372"/>
    </row>
    <row r="555" spans="1:6">
      <c r="A555" s="373">
        <v>41128</v>
      </c>
      <c r="B555" s="374" t="s">
        <v>21111</v>
      </c>
      <c r="C555" s="375" t="s">
        <v>20198</v>
      </c>
      <c r="D555" s="376" t="s">
        <v>21112</v>
      </c>
      <c r="E555" s="377"/>
      <c r="F555" s="372"/>
    </row>
    <row r="556" spans="1:6">
      <c r="A556" s="373">
        <v>41129</v>
      </c>
      <c r="B556" s="374" t="s">
        <v>21113</v>
      </c>
      <c r="C556" s="375" t="s">
        <v>20198</v>
      </c>
      <c r="D556" s="376" t="s">
        <v>21114</v>
      </c>
      <c r="E556" s="377"/>
      <c r="F556" s="372"/>
    </row>
    <row r="557" spans="1:6">
      <c r="A557" s="373">
        <v>41131</v>
      </c>
      <c r="B557" s="374" t="s">
        <v>21115</v>
      </c>
      <c r="C557" s="375" t="s">
        <v>20198</v>
      </c>
      <c r="D557" s="376" t="s">
        <v>21116</v>
      </c>
      <c r="E557" s="377"/>
      <c r="F557" s="372"/>
    </row>
    <row r="558" spans="1:6">
      <c r="A558" s="373">
        <v>41130</v>
      </c>
      <c r="B558" s="374" t="s">
        <v>21117</v>
      </c>
      <c r="C558" s="375" t="s">
        <v>20198</v>
      </c>
      <c r="D558" s="376" t="s">
        <v>21118</v>
      </c>
      <c r="E558" s="377"/>
      <c r="F558" s="372"/>
    </row>
    <row r="559" spans="1:6" ht="18">
      <c r="A559" s="373">
        <v>40997</v>
      </c>
      <c r="B559" s="378" t="s">
        <v>21119</v>
      </c>
      <c r="C559" s="375" t="s">
        <v>20113</v>
      </c>
      <c r="D559" s="376" t="s">
        <v>21120</v>
      </c>
      <c r="E559" s="379"/>
      <c r="F559" s="380"/>
    </row>
    <row r="560" spans="1:6">
      <c r="A560" s="373">
        <v>40724</v>
      </c>
      <c r="B560" s="374" t="s">
        <v>21121</v>
      </c>
      <c r="C560" s="375" t="s">
        <v>20113</v>
      </c>
      <c r="D560" s="376" t="s">
        <v>21122</v>
      </c>
      <c r="E560" s="377"/>
      <c r="F560" s="372"/>
    </row>
    <row r="561" spans="1:6" ht="18">
      <c r="A561" s="373">
        <v>40722</v>
      </c>
      <c r="B561" s="378" t="s">
        <v>21123</v>
      </c>
      <c r="C561" s="375" t="s">
        <v>20113</v>
      </c>
      <c r="D561" s="376" t="s">
        <v>21124</v>
      </c>
      <c r="E561" s="379"/>
      <c r="F561" s="380"/>
    </row>
    <row r="562" spans="1:6">
      <c r="A562" s="373">
        <v>40998</v>
      </c>
      <c r="B562" s="374" t="s">
        <v>21125</v>
      </c>
      <c r="C562" s="375" t="s">
        <v>20113</v>
      </c>
      <c r="D562" s="376" t="s">
        <v>21126</v>
      </c>
      <c r="E562" s="377"/>
      <c r="F562" s="372"/>
    </row>
    <row r="563" spans="1:6">
      <c r="A563" s="373">
        <v>40723</v>
      </c>
      <c r="B563" s="374" t="s">
        <v>21127</v>
      </c>
      <c r="C563" s="375" t="s">
        <v>20113</v>
      </c>
      <c r="D563" s="376" t="s">
        <v>21128</v>
      </c>
      <c r="E563" s="377"/>
      <c r="F563" s="372"/>
    </row>
    <row r="564" spans="1:6">
      <c r="A564" s="373">
        <v>40335</v>
      </c>
      <c r="B564" s="374" t="s">
        <v>21129</v>
      </c>
      <c r="C564" s="375" t="s">
        <v>20117</v>
      </c>
      <c r="D564" s="376" t="s">
        <v>21130</v>
      </c>
      <c r="E564" s="374" t="s">
        <v>20115</v>
      </c>
      <c r="F564" s="372"/>
    </row>
    <row r="565" spans="1:6">
      <c r="A565" s="373">
        <v>40334</v>
      </c>
      <c r="B565" s="374" t="s">
        <v>21131</v>
      </c>
      <c r="C565" s="375" t="s">
        <v>20117</v>
      </c>
      <c r="D565" s="376" t="s">
        <v>21132</v>
      </c>
      <c r="E565" s="374" t="s">
        <v>20115</v>
      </c>
      <c r="F565" s="372"/>
    </row>
    <row r="566" spans="1:6">
      <c r="A566" s="373">
        <v>40333</v>
      </c>
      <c r="B566" s="374" t="s">
        <v>21133</v>
      </c>
      <c r="C566" s="375" t="s">
        <v>20117</v>
      </c>
      <c r="D566" s="376" t="s">
        <v>21134</v>
      </c>
      <c r="E566" s="374" t="s">
        <v>20115</v>
      </c>
      <c r="F566" s="380"/>
    </row>
    <row r="567" spans="1:6" ht="18">
      <c r="A567" s="373">
        <v>40332</v>
      </c>
      <c r="B567" s="378" t="s">
        <v>21135</v>
      </c>
      <c r="C567" s="375" t="s">
        <v>20117</v>
      </c>
      <c r="D567" s="376" t="s">
        <v>21136</v>
      </c>
      <c r="E567" s="374" t="s">
        <v>20115</v>
      </c>
      <c r="F567" s="380"/>
    </row>
    <row r="568" spans="1:6">
      <c r="A568" s="373">
        <v>40675</v>
      </c>
      <c r="B568" s="374" t="s">
        <v>21137</v>
      </c>
      <c r="C568" s="375" t="s">
        <v>20146</v>
      </c>
      <c r="D568" s="376" t="s">
        <v>21138</v>
      </c>
      <c r="E568" s="377"/>
      <c r="F568" s="372"/>
    </row>
    <row r="569" spans="1:6">
      <c r="A569" s="373">
        <v>40673</v>
      </c>
      <c r="B569" s="374" t="s">
        <v>21139</v>
      </c>
      <c r="C569" s="375" t="s">
        <v>20146</v>
      </c>
      <c r="D569" s="376" t="s">
        <v>21140</v>
      </c>
      <c r="E569" s="377"/>
      <c r="F569" s="372"/>
    </row>
    <row r="570" spans="1:6">
      <c r="A570" s="373">
        <v>40674</v>
      </c>
      <c r="B570" s="374" t="s">
        <v>21141</v>
      </c>
      <c r="C570" s="375" t="s">
        <v>20146</v>
      </c>
      <c r="D570" s="376" t="s">
        <v>21142</v>
      </c>
      <c r="E570" s="377"/>
      <c r="F570" s="372"/>
    </row>
    <row r="571" spans="1:6">
      <c r="A571" s="373">
        <v>41037</v>
      </c>
      <c r="B571" s="374" t="s">
        <v>21143</v>
      </c>
      <c r="C571" s="375" t="s">
        <v>20198</v>
      </c>
      <c r="D571" s="376" t="s">
        <v>21144</v>
      </c>
      <c r="E571" s="377"/>
      <c r="F571" s="372"/>
    </row>
    <row r="572" spans="1:6">
      <c r="A572" s="373">
        <v>40258</v>
      </c>
      <c r="B572" s="374" t="s">
        <v>21145</v>
      </c>
      <c r="C572" s="375" t="s">
        <v>20113</v>
      </c>
      <c r="D572" s="376" t="s">
        <v>21146</v>
      </c>
      <c r="E572" s="377"/>
      <c r="F572" s="372"/>
    </row>
    <row r="573" spans="1:6">
      <c r="A573" s="373">
        <v>40261</v>
      </c>
      <c r="B573" s="374" t="s">
        <v>21147</v>
      </c>
      <c r="C573" s="375" t="s">
        <v>20113</v>
      </c>
      <c r="D573" s="376" t="s">
        <v>21148</v>
      </c>
      <c r="E573" s="377"/>
      <c r="F573" s="372"/>
    </row>
    <row r="574" spans="1:6">
      <c r="A574" s="407" t="s">
        <v>20221</v>
      </c>
      <c r="B574" s="407"/>
      <c r="C574" s="407"/>
      <c r="D574" s="407"/>
      <c r="E574" s="407"/>
      <c r="F574" s="407"/>
    </row>
    <row r="575" spans="1:6">
      <c r="A575" s="321" t="s">
        <v>20222</v>
      </c>
      <c r="B575" s="322" t="s">
        <v>9261</v>
      </c>
      <c r="C575" s="323" t="s">
        <v>9262</v>
      </c>
      <c r="D575" s="321" t="s">
        <v>9263</v>
      </c>
      <c r="E575" s="322" t="s">
        <v>9264</v>
      </c>
      <c r="F575" s="372"/>
    </row>
    <row r="576" spans="1:6">
      <c r="A576" s="373">
        <v>40259</v>
      </c>
      <c r="B576" s="374" t="s">
        <v>21149</v>
      </c>
      <c r="C576" s="375" t="s">
        <v>20113</v>
      </c>
      <c r="D576" s="376" t="s">
        <v>21150</v>
      </c>
      <c r="E576" s="377"/>
      <c r="F576" s="372"/>
    </row>
    <row r="577" spans="1:6">
      <c r="A577" s="373">
        <v>40262</v>
      </c>
      <c r="B577" s="374" t="s">
        <v>21151</v>
      </c>
      <c r="C577" s="375" t="s">
        <v>20113</v>
      </c>
      <c r="D577" s="376" t="s">
        <v>21152</v>
      </c>
      <c r="E577" s="377"/>
      <c r="F577" s="372"/>
    </row>
    <row r="578" spans="1:6">
      <c r="A578" s="373">
        <v>40260</v>
      </c>
      <c r="B578" s="374" t="s">
        <v>21153</v>
      </c>
      <c r="C578" s="375" t="s">
        <v>20113</v>
      </c>
      <c r="D578" s="376" t="s">
        <v>21154</v>
      </c>
      <c r="E578" s="377"/>
      <c r="F578" s="372"/>
    </row>
    <row r="579" spans="1:6">
      <c r="A579" s="373">
        <v>40263</v>
      </c>
      <c r="B579" s="374" t="s">
        <v>21155</v>
      </c>
      <c r="C579" s="375" t="s">
        <v>20113</v>
      </c>
      <c r="D579" s="376" t="s">
        <v>21156</v>
      </c>
      <c r="E579" s="377"/>
      <c r="F579" s="372"/>
    </row>
    <row r="580" spans="1:6">
      <c r="A580" s="373">
        <v>40267</v>
      </c>
      <c r="B580" s="374" t="s">
        <v>21157</v>
      </c>
      <c r="C580" s="375" t="s">
        <v>20113</v>
      </c>
      <c r="D580" s="376" t="s">
        <v>21158</v>
      </c>
      <c r="E580" s="377"/>
      <c r="F580" s="372"/>
    </row>
    <row r="581" spans="1:6">
      <c r="A581" s="373">
        <v>40264</v>
      </c>
      <c r="B581" s="374" t="s">
        <v>21159</v>
      </c>
      <c r="C581" s="375" t="s">
        <v>20113</v>
      </c>
      <c r="D581" s="376" t="s">
        <v>21160</v>
      </c>
      <c r="E581" s="377"/>
      <c r="F581" s="372"/>
    </row>
    <row r="582" spans="1:6">
      <c r="A582" s="373">
        <v>40268</v>
      </c>
      <c r="B582" s="374" t="s">
        <v>21161</v>
      </c>
      <c r="C582" s="375" t="s">
        <v>20113</v>
      </c>
      <c r="D582" s="376" t="s">
        <v>21162</v>
      </c>
      <c r="E582" s="377"/>
      <c r="F582" s="372"/>
    </row>
    <row r="583" spans="1:6">
      <c r="A583" s="373">
        <v>40265</v>
      </c>
      <c r="B583" s="374" t="s">
        <v>21163</v>
      </c>
      <c r="C583" s="375" t="s">
        <v>20113</v>
      </c>
      <c r="D583" s="376" t="s">
        <v>21164</v>
      </c>
      <c r="E583" s="377"/>
      <c r="F583" s="372"/>
    </row>
    <row r="584" spans="1:6">
      <c r="A584" s="373">
        <v>40269</v>
      </c>
      <c r="B584" s="374" t="s">
        <v>21165</v>
      </c>
      <c r="C584" s="375" t="s">
        <v>20113</v>
      </c>
      <c r="D584" s="376" t="s">
        <v>21166</v>
      </c>
      <c r="E584" s="377"/>
      <c r="F584" s="372"/>
    </row>
    <row r="585" spans="1:6">
      <c r="A585" s="373">
        <v>40266</v>
      </c>
      <c r="B585" s="374" t="s">
        <v>21167</v>
      </c>
      <c r="C585" s="375" t="s">
        <v>20113</v>
      </c>
      <c r="D585" s="376" t="s">
        <v>21168</v>
      </c>
      <c r="E585" s="377"/>
      <c r="F585" s="372"/>
    </row>
    <row r="586" spans="1:6">
      <c r="A586" s="373">
        <v>40276</v>
      </c>
      <c r="B586" s="374" t="s">
        <v>21169</v>
      </c>
      <c r="C586" s="375" t="s">
        <v>20113</v>
      </c>
      <c r="D586" s="376" t="s">
        <v>21170</v>
      </c>
      <c r="E586" s="377"/>
      <c r="F586" s="372"/>
    </row>
    <row r="587" spans="1:6">
      <c r="A587" s="373">
        <v>40256</v>
      </c>
      <c r="B587" s="374" t="s">
        <v>21171</v>
      </c>
      <c r="C587" s="375" t="s">
        <v>20113</v>
      </c>
      <c r="D587" s="376" t="s">
        <v>21150</v>
      </c>
      <c r="E587" s="377"/>
      <c r="F587" s="372"/>
    </row>
    <row r="588" spans="1:6">
      <c r="A588" s="373">
        <v>40257</v>
      </c>
      <c r="B588" s="374" t="s">
        <v>21172</v>
      </c>
      <c r="C588" s="375" t="s">
        <v>20113</v>
      </c>
      <c r="D588" s="376" t="s">
        <v>21173</v>
      </c>
      <c r="E588" s="377"/>
      <c r="F588" s="372"/>
    </row>
    <row r="589" spans="1:6">
      <c r="A589" s="373">
        <v>40282</v>
      </c>
      <c r="B589" s="374" t="s">
        <v>21174</v>
      </c>
      <c r="C589" s="375" t="s">
        <v>20113</v>
      </c>
      <c r="D589" s="376" t="s">
        <v>21175</v>
      </c>
      <c r="E589" s="377"/>
      <c r="F589" s="372"/>
    </row>
    <row r="590" spans="1:6">
      <c r="A590" s="373">
        <v>40285</v>
      </c>
      <c r="B590" s="374" t="s">
        <v>21176</v>
      </c>
      <c r="C590" s="375" t="s">
        <v>20113</v>
      </c>
      <c r="D590" s="376" t="s">
        <v>21177</v>
      </c>
      <c r="E590" s="377"/>
      <c r="F590" s="372"/>
    </row>
    <row r="591" spans="1:6">
      <c r="A591" s="373">
        <v>40283</v>
      </c>
      <c r="B591" s="374" t="s">
        <v>21178</v>
      </c>
      <c r="C591" s="375" t="s">
        <v>20113</v>
      </c>
      <c r="D591" s="376" t="s">
        <v>20987</v>
      </c>
      <c r="E591" s="377"/>
      <c r="F591" s="372"/>
    </row>
    <row r="592" spans="1:6">
      <c r="A592" s="373">
        <v>40286</v>
      </c>
      <c r="B592" s="374" t="s">
        <v>21179</v>
      </c>
      <c r="C592" s="375" t="s">
        <v>20113</v>
      </c>
      <c r="D592" s="376" t="s">
        <v>21180</v>
      </c>
      <c r="E592" s="377"/>
      <c r="F592" s="372"/>
    </row>
    <row r="593" spans="1:6">
      <c r="A593" s="373">
        <v>40284</v>
      </c>
      <c r="B593" s="374" t="s">
        <v>21181</v>
      </c>
      <c r="C593" s="375" t="s">
        <v>20113</v>
      </c>
      <c r="D593" s="376" t="s">
        <v>21182</v>
      </c>
      <c r="E593" s="377"/>
      <c r="F593" s="372"/>
    </row>
    <row r="594" spans="1:6">
      <c r="A594" s="373">
        <v>40287</v>
      </c>
      <c r="B594" s="374" t="s">
        <v>21183</v>
      </c>
      <c r="C594" s="375" t="s">
        <v>20113</v>
      </c>
      <c r="D594" s="376" t="s">
        <v>21184</v>
      </c>
      <c r="E594" s="377"/>
      <c r="F594" s="372"/>
    </row>
    <row r="595" spans="1:6">
      <c r="A595" s="373">
        <v>40288</v>
      </c>
      <c r="B595" s="374" t="s">
        <v>21185</v>
      </c>
      <c r="C595" s="375" t="s">
        <v>20113</v>
      </c>
      <c r="D595" s="376" t="s">
        <v>21186</v>
      </c>
      <c r="E595" s="377"/>
      <c r="F595" s="372"/>
    </row>
    <row r="596" spans="1:6">
      <c r="A596" s="373">
        <v>40291</v>
      </c>
      <c r="B596" s="374" t="s">
        <v>21187</v>
      </c>
      <c r="C596" s="375" t="s">
        <v>20113</v>
      </c>
      <c r="D596" s="376" t="s">
        <v>21188</v>
      </c>
      <c r="E596" s="377"/>
      <c r="F596" s="372"/>
    </row>
    <row r="597" spans="1:6">
      <c r="A597" s="373">
        <v>40289</v>
      </c>
      <c r="B597" s="374" t="s">
        <v>21189</v>
      </c>
      <c r="C597" s="375" t="s">
        <v>20113</v>
      </c>
      <c r="D597" s="376" t="s">
        <v>20989</v>
      </c>
      <c r="E597" s="377"/>
      <c r="F597" s="372"/>
    </row>
    <row r="598" spans="1:6">
      <c r="A598" s="373">
        <v>40292</v>
      </c>
      <c r="B598" s="374" t="s">
        <v>21190</v>
      </c>
      <c r="C598" s="375" t="s">
        <v>20113</v>
      </c>
      <c r="D598" s="376" t="s">
        <v>21191</v>
      </c>
      <c r="E598" s="377"/>
      <c r="F598" s="372"/>
    </row>
    <row r="599" spans="1:6">
      <c r="A599" s="373">
        <v>40290</v>
      </c>
      <c r="B599" s="374" t="s">
        <v>21192</v>
      </c>
      <c r="C599" s="375" t="s">
        <v>20113</v>
      </c>
      <c r="D599" s="376" t="s">
        <v>21193</v>
      </c>
      <c r="E599" s="377"/>
      <c r="F599" s="372"/>
    </row>
    <row r="600" spans="1:6">
      <c r="A600" s="373">
        <v>40293</v>
      </c>
      <c r="B600" s="374" t="s">
        <v>21194</v>
      </c>
      <c r="C600" s="375" t="s">
        <v>20113</v>
      </c>
      <c r="D600" s="376" t="s">
        <v>21195</v>
      </c>
      <c r="E600" s="377"/>
      <c r="F600" s="372"/>
    </row>
    <row r="601" spans="1:6">
      <c r="A601" s="373">
        <v>40294</v>
      </c>
      <c r="B601" s="374" t="s">
        <v>21196</v>
      </c>
      <c r="C601" s="375" t="s">
        <v>20113</v>
      </c>
      <c r="D601" s="376" t="s">
        <v>21197</v>
      </c>
      <c r="E601" s="377"/>
      <c r="F601" s="372"/>
    </row>
    <row r="602" spans="1:6">
      <c r="A602" s="373">
        <v>40297</v>
      </c>
      <c r="B602" s="374" t="s">
        <v>21198</v>
      </c>
      <c r="C602" s="375" t="s">
        <v>20113</v>
      </c>
      <c r="D602" s="376" t="s">
        <v>21199</v>
      </c>
      <c r="E602" s="377"/>
      <c r="F602" s="372"/>
    </row>
    <row r="603" spans="1:6">
      <c r="A603" s="373">
        <v>40295</v>
      </c>
      <c r="B603" s="374" t="s">
        <v>21200</v>
      </c>
      <c r="C603" s="375" t="s">
        <v>20113</v>
      </c>
      <c r="D603" s="376" t="s">
        <v>21201</v>
      </c>
      <c r="E603" s="377"/>
      <c r="F603" s="372"/>
    </row>
    <row r="604" spans="1:6">
      <c r="A604" s="373">
        <v>40298</v>
      </c>
      <c r="B604" s="374" t="s">
        <v>21202</v>
      </c>
      <c r="C604" s="375" t="s">
        <v>20113</v>
      </c>
      <c r="D604" s="376" t="s">
        <v>21203</v>
      </c>
      <c r="E604" s="377"/>
      <c r="F604" s="372"/>
    </row>
    <row r="605" spans="1:6">
      <c r="A605" s="373">
        <v>40296</v>
      </c>
      <c r="B605" s="374" t="s">
        <v>21204</v>
      </c>
      <c r="C605" s="375" t="s">
        <v>20113</v>
      </c>
      <c r="D605" s="376" t="s">
        <v>21205</v>
      </c>
      <c r="E605" s="377"/>
      <c r="F605" s="372"/>
    </row>
    <row r="606" spans="1:6">
      <c r="A606" s="373">
        <v>40299</v>
      </c>
      <c r="B606" s="374" t="s">
        <v>21206</v>
      </c>
      <c r="C606" s="375" t="s">
        <v>20113</v>
      </c>
      <c r="D606" s="376" t="s">
        <v>21207</v>
      </c>
      <c r="E606" s="377"/>
      <c r="F606" s="372"/>
    </row>
    <row r="607" spans="1:6">
      <c r="A607" s="373">
        <v>40327</v>
      </c>
      <c r="B607" s="374" t="s">
        <v>21208</v>
      </c>
      <c r="C607" s="375" t="s">
        <v>20117</v>
      </c>
      <c r="D607" s="376" t="s">
        <v>21209</v>
      </c>
      <c r="E607" s="374" t="s">
        <v>20115</v>
      </c>
      <c r="F607" s="372"/>
    </row>
    <row r="608" spans="1:6" ht="18">
      <c r="A608" s="373">
        <v>40328</v>
      </c>
      <c r="B608" s="378" t="s">
        <v>21210</v>
      </c>
      <c r="C608" s="375" t="s">
        <v>20113</v>
      </c>
      <c r="D608" s="376" t="s">
        <v>21211</v>
      </c>
      <c r="E608" s="374" t="s">
        <v>20115</v>
      </c>
      <c r="F608" s="380"/>
    </row>
    <row r="609" spans="1:6" ht="18">
      <c r="A609" s="373">
        <v>43332</v>
      </c>
      <c r="B609" s="374" t="s">
        <v>21212</v>
      </c>
      <c r="C609" s="375" t="s">
        <v>21213</v>
      </c>
      <c r="D609" s="376" t="s">
        <v>21214</v>
      </c>
      <c r="E609" s="379"/>
      <c r="F609" s="380"/>
    </row>
    <row r="610" spans="1:6">
      <c r="A610" s="373">
        <v>40316</v>
      </c>
      <c r="B610" s="374" t="s">
        <v>21215</v>
      </c>
      <c r="C610" s="375" t="s">
        <v>20117</v>
      </c>
      <c r="D610" s="376" t="s">
        <v>21216</v>
      </c>
      <c r="E610" s="374" t="s">
        <v>20115</v>
      </c>
      <c r="F610" s="372"/>
    </row>
    <row r="611" spans="1:6" ht="18">
      <c r="A611" s="373">
        <v>40317</v>
      </c>
      <c r="B611" s="378" t="s">
        <v>21217</v>
      </c>
      <c r="C611" s="375" t="s">
        <v>20117</v>
      </c>
      <c r="D611" s="376" t="s">
        <v>21218</v>
      </c>
      <c r="E611" s="374" t="s">
        <v>20115</v>
      </c>
      <c r="F611" s="380"/>
    </row>
    <row r="612" spans="1:6">
      <c r="A612" s="373">
        <v>40318</v>
      </c>
      <c r="B612" s="374" t="s">
        <v>21219</v>
      </c>
      <c r="C612" s="375" t="s">
        <v>20117</v>
      </c>
      <c r="D612" s="376" t="s">
        <v>21220</v>
      </c>
      <c r="E612" s="377"/>
      <c r="F612" s="372"/>
    </row>
    <row r="613" spans="1:6" ht="18">
      <c r="A613" s="373">
        <v>40311</v>
      </c>
      <c r="B613" s="378" t="s">
        <v>21221</v>
      </c>
      <c r="C613" s="375" t="s">
        <v>20117</v>
      </c>
      <c r="D613" s="376" t="s">
        <v>21222</v>
      </c>
      <c r="E613" s="374" t="s">
        <v>20115</v>
      </c>
      <c r="F613" s="380"/>
    </row>
    <row r="614" spans="1:6" ht="18">
      <c r="A614" s="373">
        <v>40312</v>
      </c>
      <c r="B614" s="378" t="s">
        <v>21223</v>
      </c>
      <c r="C614" s="375" t="s">
        <v>20117</v>
      </c>
      <c r="D614" s="376" t="s">
        <v>21224</v>
      </c>
      <c r="E614" s="374" t="s">
        <v>20115</v>
      </c>
      <c r="F614" s="380"/>
    </row>
    <row r="615" spans="1:6" ht="18">
      <c r="A615" s="373">
        <v>40313</v>
      </c>
      <c r="B615" s="378" t="s">
        <v>21225</v>
      </c>
      <c r="C615" s="375" t="s">
        <v>20117</v>
      </c>
      <c r="D615" s="376" t="s">
        <v>21226</v>
      </c>
      <c r="E615" s="374" t="s">
        <v>20115</v>
      </c>
      <c r="F615" s="380"/>
    </row>
    <row r="616" spans="1:6">
      <c r="A616" s="373">
        <v>40310</v>
      </c>
      <c r="B616" s="374" t="s">
        <v>21227</v>
      </c>
      <c r="C616" s="375" t="s">
        <v>20117</v>
      </c>
      <c r="D616" s="376" t="s">
        <v>21228</v>
      </c>
      <c r="E616" s="374" t="s">
        <v>20115</v>
      </c>
      <c r="F616" s="380"/>
    </row>
    <row r="617" spans="1:6" ht="18">
      <c r="A617" s="373">
        <v>40748</v>
      </c>
      <c r="B617" s="374" t="s">
        <v>21229</v>
      </c>
      <c r="C617" s="375" t="s">
        <v>20117</v>
      </c>
      <c r="D617" s="376" t="s">
        <v>21230</v>
      </c>
      <c r="E617" s="379"/>
      <c r="F617" s="380"/>
    </row>
    <row r="618" spans="1:6" ht="18">
      <c r="A618" s="373">
        <v>40726</v>
      </c>
      <c r="B618" s="378" t="s">
        <v>21231</v>
      </c>
      <c r="C618" s="375" t="s">
        <v>20113</v>
      </c>
      <c r="D618" s="376" t="s">
        <v>21232</v>
      </c>
      <c r="E618" s="374" t="s">
        <v>20115</v>
      </c>
      <c r="F618" s="380"/>
    </row>
    <row r="619" spans="1:6">
      <c r="A619" s="373">
        <v>40725</v>
      </c>
      <c r="B619" s="374" t="s">
        <v>21233</v>
      </c>
      <c r="C619" s="375" t="s">
        <v>20113</v>
      </c>
      <c r="D619" s="376" t="s">
        <v>21234</v>
      </c>
      <c r="E619" s="374" t="s">
        <v>20115</v>
      </c>
      <c r="F619" s="372"/>
    </row>
    <row r="620" spans="1:6" ht="18">
      <c r="A620" s="373">
        <v>41394</v>
      </c>
      <c r="B620" s="378" t="s">
        <v>21235</v>
      </c>
      <c r="C620" s="375" t="s">
        <v>20117</v>
      </c>
      <c r="D620" s="376" t="s">
        <v>21236</v>
      </c>
      <c r="E620" s="379"/>
      <c r="F620" s="380"/>
    </row>
    <row r="621" spans="1:6" ht="18">
      <c r="A621" s="373">
        <v>41393</v>
      </c>
      <c r="B621" s="378" t="s">
        <v>21237</v>
      </c>
      <c r="C621" s="375" t="s">
        <v>20117</v>
      </c>
      <c r="D621" s="376" t="s">
        <v>21238</v>
      </c>
      <c r="E621" s="379"/>
      <c r="F621" s="380"/>
    </row>
    <row r="622" spans="1:6" ht="18">
      <c r="A622" s="373">
        <v>41391</v>
      </c>
      <c r="B622" s="378" t="s">
        <v>21239</v>
      </c>
      <c r="C622" s="375" t="s">
        <v>20117</v>
      </c>
      <c r="D622" s="376" t="s">
        <v>21240</v>
      </c>
      <c r="E622" s="379"/>
      <c r="F622" s="380"/>
    </row>
    <row r="623" spans="1:6" ht="18">
      <c r="A623" s="373">
        <v>102596</v>
      </c>
      <c r="B623" s="374" t="s">
        <v>21241</v>
      </c>
      <c r="C623" s="375" t="s">
        <v>21242</v>
      </c>
      <c r="D623" s="376" t="s">
        <v>21243</v>
      </c>
      <c r="E623" s="379"/>
      <c r="F623" s="380"/>
    </row>
    <row r="624" spans="1:6" ht="18">
      <c r="A624" s="373">
        <v>102595</v>
      </c>
      <c r="B624" s="378" t="s">
        <v>21244</v>
      </c>
      <c r="C624" s="375" t="s">
        <v>21242</v>
      </c>
      <c r="D624" s="376" t="s">
        <v>21245</v>
      </c>
      <c r="E624" s="379"/>
      <c r="F624" s="380"/>
    </row>
    <row r="625" spans="1:6" ht="18">
      <c r="A625" s="373">
        <v>41392</v>
      </c>
      <c r="B625" s="378" t="s">
        <v>21246</v>
      </c>
      <c r="C625" s="375" t="s">
        <v>20117</v>
      </c>
      <c r="D625" s="376" t="s">
        <v>21247</v>
      </c>
      <c r="E625" s="379"/>
      <c r="F625" s="380"/>
    </row>
    <row r="626" spans="1:6" ht="18">
      <c r="A626" s="373">
        <v>102594</v>
      </c>
      <c r="B626" s="378" t="s">
        <v>21248</v>
      </c>
      <c r="C626" s="375" t="s">
        <v>21242</v>
      </c>
      <c r="D626" s="376" t="s">
        <v>21249</v>
      </c>
      <c r="E626" s="379"/>
      <c r="F626" s="380"/>
    </row>
    <row r="627" spans="1:6">
      <c r="A627" s="373">
        <v>41197</v>
      </c>
      <c r="B627" s="374" t="s">
        <v>21250</v>
      </c>
      <c r="C627" s="375" t="s">
        <v>20117</v>
      </c>
      <c r="D627" s="376" t="s">
        <v>21251</v>
      </c>
      <c r="E627" s="377"/>
      <c r="F627" s="372"/>
    </row>
    <row r="628" spans="1:6" ht="18">
      <c r="A628" s="373">
        <v>40709</v>
      </c>
      <c r="B628" s="378" t="s">
        <v>21252</v>
      </c>
      <c r="C628" s="375" t="s">
        <v>20117</v>
      </c>
      <c r="D628" s="376" t="s">
        <v>21253</v>
      </c>
      <c r="E628" s="379"/>
      <c r="F628" s="380"/>
    </row>
    <row r="629" spans="1:6">
      <c r="A629" s="407" t="s">
        <v>20221</v>
      </c>
      <c r="B629" s="407"/>
      <c r="C629" s="407"/>
      <c r="D629" s="407"/>
      <c r="E629" s="407"/>
      <c r="F629" s="407"/>
    </row>
    <row r="630" spans="1:6">
      <c r="A630" s="321" t="s">
        <v>20222</v>
      </c>
      <c r="B630" s="322" t="s">
        <v>9261</v>
      </c>
      <c r="C630" s="323" t="s">
        <v>9262</v>
      </c>
      <c r="D630" s="321" t="s">
        <v>9263</v>
      </c>
      <c r="E630" s="322" t="s">
        <v>9264</v>
      </c>
      <c r="F630" s="372"/>
    </row>
    <row r="631" spans="1:6">
      <c r="A631" s="373">
        <v>40721</v>
      </c>
      <c r="B631" s="374" t="s">
        <v>21254</v>
      </c>
      <c r="C631" s="375" t="s">
        <v>20113</v>
      </c>
      <c r="D631" s="376" t="s">
        <v>21255</v>
      </c>
      <c r="E631" s="374" t="s">
        <v>20115</v>
      </c>
      <c r="F631" s="372"/>
    </row>
    <row r="632" spans="1:6">
      <c r="A632" s="373">
        <v>40396</v>
      </c>
      <c r="B632" s="374" t="s">
        <v>21256</v>
      </c>
      <c r="C632" s="375" t="s">
        <v>20117</v>
      </c>
      <c r="D632" s="376" t="s">
        <v>21257</v>
      </c>
      <c r="E632" s="377"/>
      <c r="F632" s="372"/>
    </row>
    <row r="633" spans="1:6">
      <c r="A633" s="373">
        <v>40744</v>
      </c>
      <c r="B633" s="374" t="s">
        <v>21258</v>
      </c>
      <c r="C633" s="375" t="s">
        <v>20198</v>
      </c>
      <c r="D633" s="376" t="s">
        <v>21259</v>
      </c>
      <c r="E633" s="377"/>
      <c r="F633" s="372"/>
    </row>
    <row r="634" spans="1:6">
      <c r="A634" s="373">
        <v>40746</v>
      </c>
      <c r="B634" s="374" t="s">
        <v>21260</v>
      </c>
      <c r="C634" s="375" t="s">
        <v>20198</v>
      </c>
      <c r="D634" s="376" t="s">
        <v>21261</v>
      </c>
      <c r="E634" s="377"/>
      <c r="F634" s="372"/>
    </row>
    <row r="635" spans="1:6">
      <c r="A635" s="373">
        <v>40743</v>
      </c>
      <c r="B635" s="374" t="s">
        <v>21262</v>
      </c>
      <c r="C635" s="375" t="s">
        <v>20198</v>
      </c>
      <c r="D635" s="376" t="s">
        <v>21263</v>
      </c>
      <c r="E635" s="377"/>
      <c r="F635" s="372"/>
    </row>
    <row r="636" spans="1:6">
      <c r="A636" s="373">
        <v>40745</v>
      </c>
      <c r="B636" s="374" t="s">
        <v>21264</v>
      </c>
      <c r="C636" s="375" t="s">
        <v>20198</v>
      </c>
      <c r="D636" s="376" t="s">
        <v>21265</v>
      </c>
      <c r="E636" s="377"/>
      <c r="F636" s="372"/>
    </row>
    <row r="637" spans="1:6">
      <c r="A637" s="373">
        <v>40397</v>
      </c>
      <c r="B637" s="374" t="s">
        <v>21266</v>
      </c>
      <c r="C637" s="375" t="s">
        <v>20117</v>
      </c>
      <c r="D637" s="376" t="s">
        <v>21267</v>
      </c>
      <c r="E637" s="377"/>
      <c r="F637" s="372"/>
    </row>
    <row r="638" spans="1:6">
      <c r="A638" s="373">
        <v>41221</v>
      </c>
      <c r="B638" s="374" t="s">
        <v>21268</v>
      </c>
      <c r="C638" s="375" t="s">
        <v>20117</v>
      </c>
      <c r="D638" s="376" t="s">
        <v>21269</v>
      </c>
      <c r="E638" s="377"/>
      <c r="F638" s="372"/>
    </row>
    <row r="639" spans="1:6" ht="18">
      <c r="A639" s="373">
        <v>41401</v>
      </c>
      <c r="B639" s="378" t="s">
        <v>21270</v>
      </c>
      <c r="C639" s="375" t="s">
        <v>20117</v>
      </c>
      <c r="D639" s="376" t="s">
        <v>21271</v>
      </c>
      <c r="E639" s="379"/>
      <c r="F639" s="380"/>
    </row>
    <row r="640" spans="1:6">
      <c r="A640" s="373">
        <v>40714</v>
      </c>
      <c r="B640" s="374" t="s">
        <v>21272</v>
      </c>
      <c r="C640" s="375" t="s">
        <v>20117</v>
      </c>
      <c r="D640" s="376" t="s">
        <v>21273</v>
      </c>
      <c r="E640" s="377"/>
      <c r="F640" s="372"/>
    </row>
    <row r="641" spans="1:6">
      <c r="A641" s="373">
        <v>40660</v>
      </c>
      <c r="B641" s="374" t="s">
        <v>21274</v>
      </c>
      <c r="C641" s="375" t="s">
        <v>20198</v>
      </c>
      <c r="D641" s="376" t="s">
        <v>21275</v>
      </c>
      <c r="E641" s="377"/>
      <c r="F641" s="372"/>
    </row>
    <row r="642" spans="1:6">
      <c r="A642" s="373">
        <v>40661</v>
      </c>
      <c r="B642" s="374" t="s">
        <v>21276</v>
      </c>
      <c r="C642" s="375" t="s">
        <v>20198</v>
      </c>
      <c r="D642" s="376" t="s">
        <v>21277</v>
      </c>
      <c r="E642" s="377"/>
      <c r="F642" s="372"/>
    </row>
    <row r="643" spans="1:6">
      <c r="A643" s="373">
        <v>40662</v>
      </c>
      <c r="B643" s="374" t="s">
        <v>21278</v>
      </c>
      <c r="C643" s="375" t="s">
        <v>20198</v>
      </c>
      <c r="D643" s="376" t="s">
        <v>21279</v>
      </c>
      <c r="E643" s="377"/>
      <c r="F643" s="372"/>
    </row>
    <row r="644" spans="1:6">
      <c r="A644" s="373">
        <v>40663</v>
      </c>
      <c r="B644" s="374" t="s">
        <v>21280</v>
      </c>
      <c r="C644" s="375" t="s">
        <v>20198</v>
      </c>
      <c r="D644" s="376" t="s">
        <v>21281</v>
      </c>
      <c r="E644" s="374" t="s">
        <v>20115</v>
      </c>
      <c r="F644" s="372"/>
    </row>
    <row r="645" spans="1:6">
      <c r="A645" s="373">
        <v>40659</v>
      </c>
      <c r="B645" s="374" t="s">
        <v>21282</v>
      </c>
      <c r="C645" s="375" t="s">
        <v>20198</v>
      </c>
      <c r="D645" s="376" t="s">
        <v>21283</v>
      </c>
      <c r="E645" s="377"/>
      <c r="F645" s="372"/>
    </row>
    <row r="646" spans="1:6" ht="18">
      <c r="A646" s="373">
        <v>41024</v>
      </c>
      <c r="B646" s="378" t="s">
        <v>21284</v>
      </c>
      <c r="C646" s="375" t="s">
        <v>20198</v>
      </c>
      <c r="D646" s="376" t="s">
        <v>21285</v>
      </c>
      <c r="E646" s="379"/>
      <c r="F646" s="380"/>
    </row>
    <row r="647" spans="1:6">
      <c r="A647" s="373">
        <v>40657</v>
      </c>
      <c r="B647" s="374" t="s">
        <v>21286</v>
      </c>
      <c r="C647" s="375" t="s">
        <v>20198</v>
      </c>
      <c r="D647" s="376" t="s">
        <v>21287</v>
      </c>
      <c r="E647" s="377"/>
      <c r="F647" s="372"/>
    </row>
    <row r="648" spans="1:6">
      <c r="A648" s="373">
        <v>41395</v>
      </c>
      <c r="B648" s="374" t="s">
        <v>21288</v>
      </c>
      <c r="C648" s="375" t="s">
        <v>20117</v>
      </c>
      <c r="D648" s="376" t="s">
        <v>21289</v>
      </c>
      <c r="E648" s="374" t="s">
        <v>20115</v>
      </c>
      <c r="F648" s="372"/>
    </row>
    <row r="649" spans="1:6" ht="18">
      <c r="A649" s="373">
        <v>41396</v>
      </c>
      <c r="B649" s="378" t="s">
        <v>21290</v>
      </c>
      <c r="C649" s="375" t="s">
        <v>20117</v>
      </c>
      <c r="D649" s="376" t="s">
        <v>21291</v>
      </c>
      <c r="E649" s="374" t="s">
        <v>20115</v>
      </c>
      <c r="F649" s="380"/>
    </row>
    <row r="650" spans="1:6">
      <c r="A650" s="373">
        <v>41397</v>
      </c>
      <c r="B650" s="374" t="s">
        <v>21292</v>
      </c>
      <c r="C650" s="375" t="s">
        <v>20117</v>
      </c>
      <c r="D650" s="376" t="s">
        <v>21293</v>
      </c>
      <c r="E650" s="374" t="s">
        <v>20115</v>
      </c>
      <c r="F650" s="380"/>
    </row>
    <row r="651" spans="1:6" ht="18">
      <c r="A651" s="373">
        <v>41398</v>
      </c>
      <c r="B651" s="378" t="s">
        <v>21294</v>
      </c>
      <c r="C651" s="375" t="s">
        <v>20117</v>
      </c>
      <c r="D651" s="376" t="s">
        <v>21295</v>
      </c>
      <c r="E651" s="374" t="s">
        <v>20115</v>
      </c>
      <c r="F651" s="380"/>
    </row>
    <row r="652" spans="1:6" ht="18">
      <c r="A652" s="373">
        <v>41399</v>
      </c>
      <c r="B652" s="378" t="s">
        <v>21296</v>
      </c>
      <c r="C652" s="375" t="s">
        <v>20117</v>
      </c>
      <c r="D652" s="376" t="s">
        <v>21297</v>
      </c>
      <c r="E652" s="374" t="s">
        <v>20115</v>
      </c>
      <c r="F652" s="380"/>
    </row>
    <row r="653" spans="1:6" ht="18">
      <c r="A653" s="373">
        <v>40654</v>
      </c>
      <c r="B653" s="378" t="s">
        <v>21298</v>
      </c>
      <c r="C653" s="375" t="s">
        <v>20146</v>
      </c>
      <c r="D653" s="376" t="s">
        <v>21299</v>
      </c>
      <c r="E653" s="374" t="s">
        <v>20115</v>
      </c>
      <c r="F653" s="380"/>
    </row>
    <row r="654" spans="1:6">
      <c r="A654" s="373">
        <v>40653</v>
      </c>
      <c r="B654" s="374" t="s">
        <v>21300</v>
      </c>
      <c r="C654" s="375" t="s">
        <v>20146</v>
      </c>
      <c r="D654" s="376" t="s">
        <v>21301</v>
      </c>
      <c r="E654" s="374" t="s">
        <v>20115</v>
      </c>
      <c r="F654" s="372"/>
    </row>
    <row r="655" spans="1:6">
      <c r="A655" s="373">
        <v>41337</v>
      </c>
      <c r="B655" s="374" t="s">
        <v>21302</v>
      </c>
      <c r="C655" s="375" t="s">
        <v>20146</v>
      </c>
      <c r="D655" s="376" t="s">
        <v>21303</v>
      </c>
      <c r="E655" s="374" t="s">
        <v>20115</v>
      </c>
      <c r="F655" s="372"/>
    </row>
    <row r="656" spans="1:6">
      <c r="A656" s="373">
        <v>40719</v>
      </c>
      <c r="B656" s="374" t="s">
        <v>21304</v>
      </c>
      <c r="C656" s="375" t="s">
        <v>20113</v>
      </c>
      <c r="D656" s="376" t="s">
        <v>21305</v>
      </c>
      <c r="E656" s="377"/>
      <c r="F656" s="372"/>
    </row>
    <row r="657" spans="1:6" ht="18">
      <c r="A657" s="373">
        <v>41019</v>
      </c>
      <c r="B657" s="378" t="s">
        <v>21306</v>
      </c>
      <c r="C657" s="375" t="s">
        <v>20198</v>
      </c>
      <c r="D657" s="376" t="s">
        <v>21307</v>
      </c>
      <c r="E657" s="379"/>
      <c r="F657" s="380"/>
    </row>
    <row r="658" spans="1:6">
      <c r="A658" s="373">
        <v>40557</v>
      </c>
      <c r="B658" s="374" t="s">
        <v>21308</v>
      </c>
      <c r="C658" s="375" t="s">
        <v>20146</v>
      </c>
      <c r="D658" s="376" t="s">
        <v>21309</v>
      </c>
      <c r="E658" s="374" t="s">
        <v>20115</v>
      </c>
      <c r="F658" s="380"/>
    </row>
    <row r="659" spans="1:6">
      <c r="A659" s="373">
        <v>40391</v>
      </c>
      <c r="B659" s="374" t="s">
        <v>21310</v>
      </c>
      <c r="C659" s="375" t="s">
        <v>20117</v>
      </c>
      <c r="D659" s="376" t="s">
        <v>21311</v>
      </c>
      <c r="E659" s="377"/>
      <c r="F659" s="372"/>
    </row>
    <row r="660" spans="1:6">
      <c r="A660" s="373">
        <v>40380</v>
      </c>
      <c r="B660" s="374" t="s">
        <v>21312</v>
      </c>
      <c r="C660" s="375" t="s">
        <v>20117</v>
      </c>
      <c r="D660" s="376" t="s">
        <v>21313</v>
      </c>
      <c r="E660" s="377"/>
      <c r="F660" s="372"/>
    </row>
    <row r="661" spans="1:6">
      <c r="A661" s="373">
        <v>40399</v>
      </c>
      <c r="B661" s="374" t="s">
        <v>21314</v>
      </c>
      <c r="C661" s="375" t="s">
        <v>20117</v>
      </c>
      <c r="D661" s="376" t="s">
        <v>21315</v>
      </c>
      <c r="E661" s="377"/>
      <c r="F661" s="372"/>
    </row>
    <row r="662" spans="1:6">
      <c r="A662" s="373">
        <v>41028</v>
      </c>
      <c r="B662" s="374" t="s">
        <v>21316</v>
      </c>
      <c r="C662" s="375" t="s">
        <v>20117</v>
      </c>
      <c r="D662" s="376" t="s">
        <v>21317</v>
      </c>
      <c r="E662" s="377"/>
      <c r="F662" s="372"/>
    </row>
    <row r="663" spans="1:6">
      <c r="A663" s="373">
        <v>41167</v>
      </c>
      <c r="B663" s="374" t="s">
        <v>21318</v>
      </c>
      <c r="C663" s="375" t="s">
        <v>20146</v>
      </c>
      <c r="D663" s="376" t="s">
        <v>21319</v>
      </c>
      <c r="E663" s="377"/>
      <c r="F663" s="372"/>
    </row>
    <row r="664" spans="1:6">
      <c r="A664" s="373">
        <v>41168</v>
      </c>
      <c r="B664" s="374" t="s">
        <v>21320</v>
      </c>
      <c r="C664" s="375" t="s">
        <v>20146</v>
      </c>
      <c r="D664" s="376" t="s">
        <v>21321</v>
      </c>
      <c r="E664" s="377"/>
      <c r="F664" s="372"/>
    </row>
    <row r="665" spans="1:6">
      <c r="A665" s="373">
        <v>40570</v>
      </c>
      <c r="B665" s="374" t="s">
        <v>21322</v>
      </c>
      <c r="C665" s="375" t="s">
        <v>20146</v>
      </c>
      <c r="D665" s="376" t="s">
        <v>21323</v>
      </c>
      <c r="E665" s="374" t="s">
        <v>20115</v>
      </c>
      <c r="F665" s="372"/>
    </row>
    <row r="666" spans="1:6">
      <c r="A666" s="373">
        <v>41115</v>
      </c>
      <c r="B666" s="374" t="s">
        <v>21324</v>
      </c>
      <c r="C666" s="375" t="s">
        <v>20146</v>
      </c>
      <c r="D666" s="376" t="s">
        <v>21325</v>
      </c>
      <c r="E666" s="377"/>
      <c r="F666" s="372"/>
    </row>
    <row r="667" spans="1:6">
      <c r="A667" s="373">
        <v>41116</v>
      </c>
      <c r="B667" s="374" t="s">
        <v>21326</v>
      </c>
      <c r="C667" s="375" t="s">
        <v>20146</v>
      </c>
      <c r="D667" s="376" t="s">
        <v>21327</v>
      </c>
      <c r="E667" s="377"/>
      <c r="F667" s="372"/>
    </row>
    <row r="668" spans="1:6">
      <c r="A668" s="373">
        <v>41117</v>
      </c>
      <c r="B668" s="374" t="s">
        <v>21328</v>
      </c>
      <c r="C668" s="375" t="s">
        <v>20146</v>
      </c>
      <c r="D668" s="376" t="s">
        <v>21329</v>
      </c>
      <c r="E668" s="377"/>
      <c r="F668" s="372"/>
    </row>
    <row r="669" spans="1:6">
      <c r="A669" s="373">
        <v>40572</v>
      </c>
      <c r="B669" s="374" t="s">
        <v>21330</v>
      </c>
      <c r="C669" s="375" t="s">
        <v>20146</v>
      </c>
      <c r="D669" s="376" t="s">
        <v>21331</v>
      </c>
      <c r="E669" s="374" t="s">
        <v>20115</v>
      </c>
      <c r="F669" s="372"/>
    </row>
    <row r="670" spans="1:6">
      <c r="A670" s="373">
        <v>40553</v>
      </c>
      <c r="B670" s="374" t="s">
        <v>21332</v>
      </c>
      <c r="C670" s="375" t="s">
        <v>20146</v>
      </c>
      <c r="D670" s="376" t="s">
        <v>21333</v>
      </c>
      <c r="E670" s="374" t="s">
        <v>20115</v>
      </c>
      <c r="F670" s="380"/>
    </row>
    <row r="671" spans="1:6" ht="18">
      <c r="A671" s="373">
        <v>40554</v>
      </c>
      <c r="B671" s="378" t="s">
        <v>21334</v>
      </c>
      <c r="C671" s="375" t="s">
        <v>20146</v>
      </c>
      <c r="D671" s="376" t="s">
        <v>21335</v>
      </c>
      <c r="E671" s="374" t="s">
        <v>20115</v>
      </c>
      <c r="F671" s="380"/>
    </row>
    <row r="672" spans="1:6" ht="18">
      <c r="A672" s="373">
        <v>40555</v>
      </c>
      <c r="B672" s="378" t="s">
        <v>21336</v>
      </c>
      <c r="C672" s="375" t="s">
        <v>20146</v>
      </c>
      <c r="D672" s="376" t="s">
        <v>21337</v>
      </c>
      <c r="E672" s="374" t="s">
        <v>20115</v>
      </c>
      <c r="F672" s="380"/>
    </row>
    <row r="673" spans="1:6" ht="18">
      <c r="A673" s="373">
        <v>40556</v>
      </c>
      <c r="B673" s="378" t="s">
        <v>21338</v>
      </c>
      <c r="C673" s="375" t="s">
        <v>20146</v>
      </c>
      <c r="D673" s="376" t="s">
        <v>21339</v>
      </c>
      <c r="E673" s="374" t="s">
        <v>20115</v>
      </c>
      <c r="F673" s="380"/>
    </row>
    <row r="674" spans="1:6" ht="18">
      <c r="A674" s="373">
        <v>41086</v>
      </c>
      <c r="B674" s="378" t="s">
        <v>21340</v>
      </c>
      <c r="C674" s="375" t="s">
        <v>20117</v>
      </c>
      <c r="D674" s="376" t="s">
        <v>21341</v>
      </c>
      <c r="E674" s="379"/>
      <c r="F674" s="380"/>
    </row>
    <row r="675" spans="1:6" ht="18">
      <c r="A675" s="373">
        <v>41021</v>
      </c>
      <c r="B675" s="378" t="s">
        <v>21342</v>
      </c>
      <c r="C675" s="375" t="s">
        <v>20117</v>
      </c>
      <c r="D675" s="376" t="s">
        <v>21343</v>
      </c>
      <c r="E675" s="379"/>
      <c r="F675" s="380"/>
    </row>
    <row r="676" spans="1:6">
      <c r="A676" s="373">
        <v>40304</v>
      </c>
      <c r="B676" s="374" t="s">
        <v>21344</v>
      </c>
      <c r="C676" s="375" t="s">
        <v>20113</v>
      </c>
      <c r="D676" s="376" t="s">
        <v>21345</v>
      </c>
      <c r="E676" s="374" t="s">
        <v>20115</v>
      </c>
      <c r="F676" s="372"/>
    </row>
    <row r="677" spans="1:6">
      <c r="A677" s="373">
        <v>40302</v>
      </c>
      <c r="B677" s="374" t="s">
        <v>21346</v>
      </c>
      <c r="C677" s="375" t="s">
        <v>20113</v>
      </c>
      <c r="D677" s="376" t="s">
        <v>21347</v>
      </c>
      <c r="E677" s="377"/>
      <c r="F677" s="372"/>
    </row>
    <row r="678" spans="1:6">
      <c r="A678" s="373">
        <v>40301</v>
      </c>
      <c r="B678" s="374" t="s">
        <v>21348</v>
      </c>
      <c r="C678" s="375" t="s">
        <v>20113</v>
      </c>
      <c r="D678" s="376" t="s">
        <v>21349</v>
      </c>
      <c r="E678" s="377"/>
      <c r="F678" s="372"/>
    </row>
    <row r="679" spans="1:6">
      <c r="A679" s="373">
        <v>40303</v>
      </c>
      <c r="B679" s="374" t="s">
        <v>21350</v>
      </c>
      <c r="C679" s="375" t="s">
        <v>20113</v>
      </c>
      <c r="D679" s="376" t="s">
        <v>21351</v>
      </c>
      <c r="E679" s="377"/>
      <c r="F679" s="372"/>
    </row>
    <row r="680" spans="1:6">
      <c r="A680" s="373">
        <v>40559</v>
      </c>
      <c r="B680" s="374" t="s">
        <v>21352</v>
      </c>
      <c r="C680" s="375" t="s">
        <v>20146</v>
      </c>
      <c r="D680" s="376" t="s">
        <v>21353</v>
      </c>
      <c r="E680" s="374" t="s">
        <v>20115</v>
      </c>
      <c r="F680" s="372"/>
    </row>
    <row r="681" spans="1:6">
      <c r="A681" s="373">
        <v>41224</v>
      </c>
      <c r="B681" s="374" t="s">
        <v>21354</v>
      </c>
      <c r="C681" s="375" t="s">
        <v>20198</v>
      </c>
      <c r="D681" s="376" t="s">
        <v>21355</v>
      </c>
      <c r="E681" s="377"/>
      <c r="F681" s="372"/>
    </row>
    <row r="682" spans="1:6">
      <c r="A682" s="373">
        <v>41225</v>
      </c>
      <c r="B682" s="374" t="s">
        <v>21356</v>
      </c>
      <c r="C682" s="375" t="s">
        <v>20198</v>
      </c>
      <c r="D682" s="376" t="s">
        <v>21357</v>
      </c>
      <c r="E682" s="377"/>
      <c r="F682" s="372"/>
    </row>
    <row r="683" spans="1:6">
      <c r="A683" s="373">
        <v>41226</v>
      </c>
      <c r="B683" s="374" t="s">
        <v>21358</v>
      </c>
      <c r="C683" s="375" t="s">
        <v>20198</v>
      </c>
      <c r="D683" s="376" t="s">
        <v>21359</v>
      </c>
      <c r="E683" s="377"/>
      <c r="F683" s="372"/>
    </row>
    <row r="684" spans="1:6">
      <c r="A684" s="373">
        <v>41060</v>
      </c>
      <c r="B684" s="374" t="s">
        <v>21360</v>
      </c>
      <c r="C684" s="375" t="s">
        <v>20198</v>
      </c>
      <c r="D684" s="376" t="s">
        <v>21361</v>
      </c>
      <c r="E684" s="377"/>
      <c r="F684" s="372"/>
    </row>
    <row r="685" spans="1:6">
      <c r="A685" s="373">
        <v>41059</v>
      </c>
      <c r="B685" s="374" t="s">
        <v>21362</v>
      </c>
      <c r="C685" s="375" t="s">
        <v>20198</v>
      </c>
      <c r="D685" s="376" t="s">
        <v>21363</v>
      </c>
      <c r="E685" s="377"/>
      <c r="F685" s="372"/>
    </row>
    <row r="686" spans="1:6">
      <c r="A686" s="407" t="s">
        <v>20221</v>
      </c>
      <c r="B686" s="407"/>
      <c r="C686" s="407"/>
      <c r="D686" s="407"/>
      <c r="E686" s="407"/>
      <c r="F686" s="407"/>
    </row>
    <row r="687" spans="1:6">
      <c r="A687" s="321" t="s">
        <v>20222</v>
      </c>
      <c r="B687" s="322" t="s">
        <v>9261</v>
      </c>
      <c r="C687" s="323" t="s">
        <v>9262</v>
      </c>
      <c r="D687" s="321" t="s">
        <v>9263</v>
      </c>
      <c r="E687" s="322" t="s">
        <v>9264</v>
      </c>
      <c r="F687" s="372"/>
    </row>
    <row r="688" spans="1:6">
      <c r="A688" s="373">
        <v>40567</v>
      </c>
      <c r="B688" s="374" t="s">
        <v>21364</v>
      </c>
      <c r="C688" s="375" t="s">
        <v>20198</v>
      </c>
      <c r="D688" s="376" t="s">
        <v>21365</v>
      </c>
      <c r="E688" s="377"/>
      <c r="F688" s="372"/>
    </row>
    <row r="689" spans="1:6">
      <c r="A689" s="373">
        <v>40747</v>
      </c>
      <c r="B689" s="374" t="s">
        <v>21366</v>
      </c>
      <c r="C689" s="375" t="s">
        <v>20198</v>
      </c>
      <c r="D689" s="376" t="s">
        <v>21367</v>
      </c>
      <c r="E689" s="377"/>
      <c r="F689" s="372"/>
    </row>
    <row r="690" spans="1:6">
      <c r="A690" s="373">
        <v>40727</v>
      </c>
      <c r="B690" s="374" t="s">
        <v>21368</v>
      </c>
      <c r="C690" s="375" t="s">
        <v>20113</v>
      </c>
      <c r="D690" s="376" t="s">
        <v>21369</v>
      </c>
      <c r="E690" s="374" t="s">
        <v>20115</v>
      </c>
      <c r="F690" s="372"/>
    </row>
    <row r="691" spans="1:6">
      <c r="A691" s="373">
        <v>41264</v>
      </c>
      <c r="B691" s="374" t="s">
        <v>21370</v>
      </c>
      <c r="C691" s="375" t="s">
        <v>20113</v>
      </c>
      <c r="D691" s="376" t="s">
        <v>21371</v>
      </c>
      <c r="E691" s="374" t="s">
        <v>20115</v>
      </c>
      <c r="F691" s="372"/>
    </row>
    <row r="692" spans="1:6">
      <c r="A692" s="373">
        <v>41239</v>
      </c>
      <c r="B692" s="374" t="s">
        <v>21372</v>
      </c>
      <c r="C692" s="375" t="s">
        <v>20113</v>
      </c>
      <c r="D692" s="376" t="s">
        <v>21373</v>
      </c>
      <c r="E692" s="377"/>
      <c r="F692" s="372"/>
    </row>
    <row r="693" spans="1:6">
      <c r="A693" s="373">
        <v>40688</v>
      </c>
      <c r="B693" s="374" t="s">
        <v>21374</v>
      </c>
      <c r="C693" s="375" t="s">
        <v>20146</v>
      </c>
      <c r="D693" s="376" t="s">
        <v>21375</v>
      </c>
      <c r="E693" s="377"/>
      <c r="F693" s="372"/>
    </row>
    <row r="694" spans="1:6">
      <c r="A694" s="373">
        <v>40690</v>
      </c>
      <c r="B694" s="374" t="s">
        <v>21376</v>
      </c>
      <c r="C694" s="375" t="s">
        <v>20146</v>
      </c>
      <c r="D694" s="376" t="s">
        <v>21377</v>
      </c>
      <c r="E694" s="377"/>
      <c r="F694" s="372"/>
    </row>
    <row r="695" spans="1:6">
      <c r="A695" s="373">
        <v>40691</v>
      </c>
      <c r="B695" s="374" t="s">
        <v>21378</v>
      </c>
      <c r="C695" s="375" t="s">
        <v>20146</v>
      </c>
      <c r="D695" s="376" t="s">
        <v>21379</v>
      </c>
      <c r="E695" s="377"/>
      <c r="F695" s="372"/>
    </row>
    <row r="696" spans="1:6">
      <c r="A696" s="373">
        <v>40689</v>
      </c>
      <c r="B696" s="374" t="s">
        <v>21380</v>
      </c>
      <c r="C696" s="375" t="s">
        <v>20146</v>
      </c>
      <c r="D696" s="376" t="s">
        <v>21381</v>
      </c>
      <c r="E696" s="377"/>
      <c r="F696" s="372"/>
    </row>
    <row r="697" spans="1:6">
      <c r="A697" s="373">
        <v>40666</v>
      </c>
      <c r="B697" s="374" t="s">
        <v>21382</v>
      </c>
      <c r="C697" s="375" t="s">
        <v>20198</v>
      </c>
      <c r="D697" s="376" t="s">
        <v>21383</v>
      </c>
      <c r="E697" s="377"/>
      <c r="F697" s="372"/>
    </row>
    <row r="698" spans="1:6">
      <c r="A698" s="373">
        <v>40667</v>
      </c>
      <c r="B698" s="374" t="s">
        <v>21384</v>
      </c>
      <c r="C698" s="375" t="s">
        <v>20198</v>
      </c>
      <c r="D698" s="376" t="s">
        <v>21385</v>
      </c>
      <c r="E698" s="377"/>
      <c r="F698" s="372"/>
    </row>
    <row r="699" spans="1:6">
      <c r="A699" s="373">
        <v>41180</v>
      </c>
      <c r="B699" s="374" t="s">
        <v>21386</v>
      </c>
      <c r="C699" s="375" t="s">
        <v>20198</v>
      </c>
      <c r="D699" s="376" t="s">
        <v>21387</v>
      </c>
      <c r="E699" s="374" t="s">
        <v>20115</v>
      </c>
      <c r="F699" s="372"/>
    </row>
    <row r="700" spans="1:6">
      <c r="A700" s="373">
        <v>40668</v>
      </c>
      <c r="B700" s="374" t="s">
        <v>21388</v>
      </c>
      <c r="C700" s="375" t="s">
        <v>20198</v>
      </c>
      <c r="D700" s="376" t="s">
        <v>21389</v>
      </c>
      <c r="E700" s="377"/>
      <c r="F700" s="372"/>
    </row>
    <row r="701" spans="1:6" ht="13.15" customHeight="1">
      <c r="A701" s="373">
        <v>40982</v>
      </c>
      <c r="B701" s="374" t="s">
        <v>21390</v>
      </c>
      <c r="C701" s="375" t="s">
        <v>20198</v>
      </c>
      <c r="D701" s="376" t="s">
        <v>21391</v>
      </c>
      <c r="E701" s="377"/>
      <c r="F701" s="372"/>
    </row>
    <row r="702" spans="1:6">
      <c r="A702" s="373">
        <v>41336</v>
      </c>
      <c r="B702" s="374" t="s">
        <v>21392</v>
      </c>
      <c r="C702" s="375" t="s">
        <v>20198</v>
      </c>
      <c r="D702" s="376" t="s">
        <v>21393</v>
      </c>
      <c r="E702" s="374" t="s">
        <v>20115</v>
      </c>
      <c r="F702" s="372"/>
    </row>
    <row r="703" spans="1:6">
      <c r="A703" s="373">
        <v>40669</v>
      </c>
      <c r="B703" s="374" t="s">
        <v>21394</v>
      </c>
      <c r="C703" s="375" t="s">
        <v>20198</v>
      </c>
      <c r="D703" s="376" t="s">
        <v>21395</v>
      </c>
      <c r="E703" s="377"/>
      <c r="F703" s="372"/>
    </row>
    <row r="704" spans="1:6">
      <c r="A704" s="373">
        <v>40670</v>
      </c>
      <c r="B704" s="374" t="s">
        <v>21396</v>
      </c>
      <c r="C704" s="375" t="s">
        <v>20198</v>
      </c>
      <c r="D704" s="376" t="s">
        <v>21397</v>
      </c>
      <c r="E704" s="377"/>
      <c r="F704" s="372"/>
    </row>
    <row r="705" spans="1:6">
      <c r="A705" s="373">
        <v>40560</v>
      </c>
      <c r="B705" s="374" t="s">
        <v>21398</v>
      </c>
      <c r="C705" s="375" t="s">
        <v>20146</v>
      </c>
      <c r="D705" s="376" t="s">
        <v>21399</v>
      </c>
      <c r="E705" s="374" t="s">
        <v>20115</v>
      </c>
      <c r="F705" s="372"/>
    </row>
    <row r="706" spans="1:6">
      <c r="A706" s="373">
        <v>40558</v>
      </c>
      <c r="B706" s="374" t="s">
        <v>21400</v>
      </c>
      <c r="C706" s="375" t="s">
        <v>20146</v>
      </c>
      <c r="D706" s="376" t="s">
        <v>21401</v>
      </c>
      <c r="E706" s="374" t="s">
        <v>20115</v>
      </c>
      <c r="F706" s="372"/>
    </row>
    <row r="707" spans="1:6" ht="18">
      <c r="A707" s="373">
        <v>41029</v>
      </c>
      <c r="B707" s="378" t="s">
        <v>21402</v>
      </c>
      <c r="C707" s="375" t="s">
        <v>20117</v>
      </c>
      <c r="D707" s="376" t="s">
        <v>21403</v>
      </c>
      <c r="E707" s="379"/>
      <c r="F707" s="380"/>
    </row>
    <row r="708" spans="1:6">
      <c r="A708" s="373">
        <v>41040</v>
      </c>
      <c r="B708" s="374" t="s">
        <v>21404</v>
      </c>
      <c r="C708" s="375" t="s">
        <v>20117</v>
      </c>
      <c r="D708" s="376" t="s">
        <v>21405</v>
      </c>
      <c r="E708" s="377"/>
      <c r="F708" s="372"/>
    </row>
    <row r="709" spans="1:6">
      <c r="A709" s="373">
        <v>42658</v>
      </c>
      <c r="B709" s="374" t="s">
        <v>21406</v>
      </c>
      <c r="C709" s="375" t="s">
        <v>20117</v>
      </c>
      <c r="D709" s="376" t="s">
        <v>21407</v>
      </c>
      <c r="E709" s="377"/>
      <c r="F709" s="372"/>
    </row>
    <row r="710" spans="1:6">
      <c r="A710" s="373">
        <v>40655</v>
      </c>
      <c r="B710" s="374" t="s">
        <v>21408</v>
      </c>
      <c r="C710" s="375" t="s">
        <v>20146</v>
      </c>
      <c r="D710" s="376" t="s">
        <v>21409</v>
      </c>
      <c r="E710" s="374" t="s">
        <v>20115</v>
      </c>
      <c r="F710" s="372"/>
    </row>
    <row r="711" spans="1:6">
      <c r="A711" s="373">
        <v>41092</v>
      </c>
      <c r="B711" s="374" t="s">
        <v>21410</v>
      </c>
      <c r="C711" s="375" t="s">
        <v>21411</v>
      </c>
      <c r="D711" s="376" t="s">
        <v>21412</v>
      </c>
      <c r="E711" s="377"/>
      <c r="F711" s="372"/>
    </row>
    <row r="712" spans="1:6">
      <c r="A712" s="373">
        <v>41091</v>
      </c>
      <c r="B712" s="374" t="s">
        <v>21413</v>
      </c>
      <c r="C712" s="375" t="s">
        <v>21411</v>
      </c>
      <c r="D712" s="376" t="s">
        <v>21414</v>
      </c>
      <c r="E712" s="377"/>
      <c r="F712" s="372"/>
    </row>
    <row r="713" spans="1:6">
      <c r="A713" s="373">
        <v>40706</v>
      </c>
      <c r="B713" s="374" t="s">
        <v>21415</v>
      </c>
      <c r="C713" s="375" t="s">
        <v>20198</v>
      </c>
      <c r="D713" s="376" t="s">
        <v>21416</v>
      </c>
      <c r="E713" s="374" t="s">
        <v>20115</v>
      </c>
      <c r="F713" s="372"/>
    </row>
    <row r="714" spans="1:6" ht="18">
      <c r="A714" s="373">
        <v>40651</v>
      </c>
      <c r="B714" s="378" t="s">
        <v>21417</v>
      </c>
      <c r="C714" s="375" t="s">
        <v>20198</v>
      </c>
      <c r="D714" s="376" t="s">
        <v>21418</v>
      </c>
      <c r="E714" s="374" t="s">
        <v>20115</v>
      </c>
      <c r="F714" s="380"/>
    </row>
    <row r="715" spans="1:6" ht="13.15" customHeight="1">
      <c r="A715" s="373">
        <v>41122</v>
      </c>
      <c r="B715" s="374" t="s">
        <v>21419</v>
      </c>
      <c r="C715" s="375" t="s">
        <v>20198</v>
      </c>
      <c r="D715" s="376" t="s">
        <v>21420</v>
      </c>
      <c r="E715" s="377"/>
      <c r="F715" s="372"/>
    </row>
    <row r="716" spans="1:6">
      <c r="A716" s="373">
        <v>41123</v>
      </c>
      <c r="B716" s="374" t="s">
        <v>21421</v>
      </c>
      <c r="C716" s="375" t="s">
        <v>20198</v>
      </c>
      <c r="D716" s="376" t="s">
        <v>21422</v>
      </c>
      <c r="E716" s="377"/>
      <c r="F716" s="372"/>
    </row>
    <row r="717" spans="1:6">
      <c r="A717" s="373">
        <v>41125</v>
      </c>
      <c r="B717" s="374" t="s">
        <v>21423</v>
      </c>
      <c r="C717" s="375" t="s">
        <v>20198</v>
      </c>
      <c r="D717" s="376" t="s">
        <v>21424</v>
      </c>
      <c r="E717" s="377"/>
      <c r="F717" s="372"/>
    </row>
    <row r="718" spans="1:6">
      <c r="A718" s="373">
        <v>41119</v>
      </c>
      <c r="B718" s="374" t="s">
        <v>21425</v>
      </c>
      <c r="C718" s="375" t="s">
        <v>20198</v>
      </c>
      <c r="D718" s="376" t="s">
        <v>20151</v>
      </c>
      <c r="E718" s="377"/>
      <c r="F718" s="372"/>
    </row>
    <row r="719" spans="1:6">
      <c r="A719" s="373">
        <v>41114</v>
      </c>
      <c r="B719" s="374" t="s">
        <v>21426</v>
      </c>
      <c r="C719" s="375" t="s">
        <v>20198</v>
      </c>
      <c r="D719" s="376" t="s">
        <v>21427</v>
      </c>
      <c r="E719" s="377"/>
      <c r="F719" s="372"/>
    </row>
    <row r="720" spans="1:6">
      <c r="A720" s="373">
        <v>40707</v>
      </c>
      <c r="B720" s="374" t="s">
        <v>21428</v>
      </c>
      <c r="C720" s="375" t="s">
        <v>20198</v>
      </c>
      <c r="D720" s="376" t="s">
        <v>21429</v>
      </c>
      <c r="E720" s="374" t="s">
        <v>20115</v>
      </c>
      <c r="F720" s="372"/>
    </row>
    <row r="721" spans="1:6">
      <c r="A721" s="373">
        <v>41118</v>
      </c>
      <c r="B721" s="374" t="s">
        <v>21430</v>
      </c>
      <c r="C721" s="375" t="s">
        <v>20198</v>
      </c>
      <c r="D721" s="376" t="s">
        <v>21431</v>
      </c>
      <c r="E721" s="377"/>
      <c r="F721" s="372"/>
    </row>
    <row r="722" spans="1:6">
      <c r="A722" s="373">
        <v>40702</v>
      </c>
      <c r="B722" s="374" t="s">
        <v>21432</v>
      </c>
      <c r="C722" s="375" t="s">
        <v>20113</v>
      </c>
      <c r="D722" s="376" t="s">
        <v>20515</v>
      </c>
      <c r="E722" s="374" t="s">
        <v>20115</v>
      </c>
      <c r="F722" s="372"/>
    </row>
    <row r="723" spans="1:6">
      <c r="A723" s="373">
        <v>40701</v>
      </c>
      <c r="B723" s="374" t="s">
        <v>21433</v>
      </c>
      <c r="C723" s="375" t="s">
        <v>20113</v>
      </c>
      <c r="D723" s="376" t="s">
        <v>21434</v>
      </c>
      <c r="E723" s="374" t="s">
        <v>20115</v>
      </c>
      <c r="F723" s="372"/>
    </row>
    <row r="724" spans="1:6">
      <c r="A724" s="373">
        <v>40698</v>
      </c>
      <c r="B724" s="374" t="s">
        <v>21435</v>
      </c>
      <c r="C724" s="375" t="s">
        <v>20198</v>
      </c>
      <c r="D724" s="376" t="s">
        <v>21436</v>
      </c>
      <c r="E724" s="374" t="s">
        <v>20115</v>
      </c>
      <c r="F724" s="372"/>
    </row>
    <row r="725" spans="1:6">
      <c r="A725" s="373">
        <v>40700</v>
      </c>
      <c r="B725" s="374" t="s">
        <v>21437</v>
      </c>
      <c r="C725" s="375" t="s">
        <v>20198</v>
      </c>
      <c r="D725" s="376" t="s">
        <v>21438</v>
      </c>
      <c r="E725" s="374" t="s">
        <v>20115</v>
      </c>
      <c r="F725" s="372"/>
    </row>
    <row r="726" spans="1:6">
      <c r="A726" s="373">
        <v>40696</v>
      </c>
      <c r="B726" s="374" t="s">
        <v>21439</v>
      </c>
      <c r="C726" s="375" t="s">
        <v>20198</v>
      </c>
      <c r="D726" s="376" t="s">
        <v>21440</v>
      </c>
      <c r="E726" s="374" t="s">
        <v>20115</v>
      </c>
      <c r="F726" s="372"/>
    </row>
    <row r="727" spans="1:6">
      <c r="A727" s="373">
        <v>40695</v>
      </c>
      <c r="B727" s="374" t="s">
        <v>21441</v>
      </c>
      <c r="C727" s="375" t="s">
        <v>20198</v>
      </c>
      <c r="D727" s="376" t="s">
        <v>21442</v>
      </c>
      <c r="E727" s="377"/>
      <c r="F727" s="372"/>
    </row>
    <row r="728" spans="1:6">
      <c r="A728" s="373">
        <v>40692</v>
      </c>
      <c r="B728" s="374" t="s">
        <v>21443</v>
      </c>
      <c r="C728" s="375" t="s">
        <v>20198</v>
      </c>
      <c r="D728" s="376" t="s">
        <v>21444</v>
      </c>
      <c r="E728" s="377"/>
      <c r="F728" s="372"/>
    </row>
    <row r="729" spans="1:6">
      <c r="A729" s="373">
        <v>40697</v>
      </c>
      <c r="B729" s="374" t="s">
        <v>21445</v>
      </c>
      <c r="C729" s="375" t="s">
        <v>20198</v>
      </c>
      <c r="D729" s="376" t="s">
        <v>21446</v>
      </c>
      <c r="E729" s="374" t="s">
        <v>20115</v>
      </c>
      <c r="F729" s="372"/>
    </row>
    <row r="730" spans="1:6">
      <c r="A730" s="373">
        <v>40699</v>
      </c>
      <c r="B730" s="374" t="s">
        <v>21447</v>
      </c>
      <c r="C730" s="375" t="s">
        <v>20198</v>
      </c>
      <c r="D730" s="376" t="s">
        <v>21448</v>
      </c>
      <c r="E730" s="374" t="s">
        <v>20115</v>
      </c>
      <c r="F730" s="372"/>
    </row>
    <row r="731" spans="1:6">
      <c r="A731" s="373">
        <v>40693</v>
      </c>
      <c r="B731" s="374" t="s">
        <v>21449</v>
      </c>
      <c r="C731" s="375" t="s">
        <v>20198</v>
      </c>
      <c r="D731" s="376" t="s">
        <v>21450</v>
      </c>
      <c r="E731" s="377"/>
      <c r="F731" s="372"/>
    </row>
    <row r="732" spans="1:6">
      <c r="A732" s="373">
        <v>40694</v>
      </c>
      <c r="B732" s="374" t="s">
        <v>21451</v>
      </c>
      <c r="C732" s="375" t="s">
        <v>20198</v>
      </c>
      <c r="D732" s="376" t="s">
        <v>21452</v>
      </c>
      <c r="E732" s="374" t="s">
        <v>20115</v>
      </c>
      <c r="F732" s="372"/>
    </row>
    <row r="733" spans="1:6">
      <c r="A733" s="407" t="s">
        <v>21453</v>
      </c>
      <c r="B733" s="407"/>
      <c r="C733" s="407"/>
      <c r="D733" s="407"/>
      <c r="E733" s="407"/>
      <c r="F733" s="407"/>
    </row>
    <row r="734" spans="1:6">
      <c r="A734" s="321" t="s">
        <v>20222</v>
      </c>
      <c r="B734" s="322" t="s">
        <v>9261</v>
      </c>
      <c r="C734" s="323" t="s">
        <v>9262</v>
      </c>
      <c r="D734" s="321" t="s">
        <v>9263</v>
      </c>
      <c r="E734" s="322" t="s">
        <v>9264</v>
      </c>
      <c r="F734" s="372"/>
    </row>
    <row r="735" spans="1:6">
      <c r="A735" s="373">
        <v>40972</v>
      </c>
      <c r="B735" s="374" t="s">
        <v>21454</v>
      </c>
      <c r="C735" s="375" t="s">
        <v>21455</v>
      </c>
      <c r="D735" s="376" t="s">
        <v>21456</v>
      </c>
      <c r="E735" s="377"/>
      <c r="F735" s="372"/>
    </row>
    <row r="736" spans="1:6">
      <c r="A736" s="373">
        <v>41405</v>
      </c>
      <c r="B736" s="374" t="s">
        <v>21457</v>
      </c>
      <c r="C736" s="375" t="s">
        <v>20276</v>
      </c>
      <c r="D736" s="376" t="s">
        <v>21458</v>
      </c>
      <c r="E736" s="377"/>
      <c r="F736" s="372"/>
    </row>
    <row r="737" spans="1:6">
      <c r="A737" s="373">
        <v>41360</v>
      </c>
      <c r="B737" s="374" t="s">
        <v>21459</v>
      </c>
      <c r="C737" s="375" t="s">
        <v>20276</v>
      </c>
      <c r="D737" s="376" t="s">
        <v>21460</v>
      </c>
      <c r="E737" s="377"/>
      <c r="F737" s="372"/>
    </row>
    <row r="738" spans="1:6">
      <c r="A738" s="373">
        <v>40968</v>
      </c>
      <c r="B738" s="374" t="s">
        <v>21461</v>
      </c>
      <c r="C738" s="375" t="s">
        <v>20276</v>
      </c>
      <c r="D738" s="376" t="s">
        <v>21462</v>
      </c>
      <c r="E738" s="377"/>
      <c r="F738" s="372"/>
    </row>
    <row r="739" spans="1:6">
      <c r="A739" s="373">
        <v>40976</v>
      </c>
      <c r="B739" s="374" t="s">
        <v>21463</v>
      </c>
      <c r="C739" s="375" t="s">
        <v>20276</v>
      </c>
      <c r="D739" s="376" t="s">
        <v>21464</v>
      </c>
      <c r="E739" s="377"/>
      <c r="F739" s="372"/>
    </row>
    <row r="740" spans="1:6">
      <c r="A740" s="373">
        <v>101196</v>
      </c>
      <c r="B740" s="374" t="s">
        <v>21465</v>
      </c>
      <c r="C740" s="375" t="s">
        <v>20276</v>
      </c>
      <c r="D740" s="376" t="s">
        <v>21466</v>
      </c>
      <c r="E740" s="377"/>
      <c r="F740" s="372"/>
    </row>
    <row r="741" spans="1:6">
      <c r="A741" s="373">
        <v>42545</v>
      </c>
      <c r="B741" s="374" t="s">
        <v>21467</v>
      </c>
      <c r="C741" s="375" t="s">
        <v>20276</v>
      </c>
      <c r="D741" s="376" t="s">
        <v>21468</v>
      </c>
      <c r="E741" s="377"/>
      <c r="F741" s="372"/>
    </row>
    <row r="742" spans="1:6">
      <c r="A742" s="373">
        <v>40974</v>
      </c>
      <c r="B742" s="374" t="s">
        <v>21469</v>
      </c>
      <c r="C742" s="375" t="s">
        <v>20276</v>
      </c>
      <c r="D742" s="376" t="s">
        <v>21470</v>
      </c>
      <c r="E742" s="377"/>
      <c r="F742" s="372"/>
    </row>
    <row r="743" spans="1:6">
      <c r="A743" s="373">
        <v>40978</v>
      </c>
      <c r="B743" s="374" t="s">
        <v>21471</v>
      </c>
      <c r="C743" s="375" t="s">
        <v>20276</v>
      </c>
      <c r="D743" s="376" t="s">
        <v>21472</v>
      </c>
      <c r="E743" s="377"/>
      <c r="F743" s="372"/>
    </row>
    <row r="744" spans="1:6">
      <c r="A744" s="373">
        <v>40975</v>
      </c>
      <c r="B744" s="374" t="s">
        <v>21473</v>
      </c>
      <c r="C744" s="375" t="s">
        <v>20276</v>
      </c>
      <c r="D744" s="376" t="s">
        <v>21474</v>
      </c>
      <c r="E744" s="377"/>
      <c r="F744" s="372"/>
    </row>
    <row r="745" spans="1:6">
      <c r="A745" s="373">
        <v>40969</v>
      </c>
      <c r="B745" s="374" t="s">
        <v>21475</v>
      </c>
      <c r="C745" s="375" t="s">
        <v>20276</v>
      </c>
      <c r="D745" s="376" t="s">
        <v>21476</v>
      </c>
      <c r="E745" s="377"/>
      <c r="F745" s="372"/>
    </row>
    <row r="746" spans="1:6">
      <c r="A746" s="373">
        <v>40971</v>
      </c>
      <c r="B746" s="374" t="s">
        <v>21477</v>
      </c>
      <c r="C746" s="375" t="s">
        <v>20276</v>
      </c>
      <c r="D746" s="376" t="s">
        <v>21478</v>
      </c>
      <c r="E746" s="377"/>
      <c r="F746" s="372"/>
    </row>
    <row r="747" spans="1:6">
      <c r="A747" s="407" t="s">
        <v>21479</v>
      </c>
      <c r="B747" s="407"/>
      <c r="C747" s="407"/>
      <c r="D747" s="407"/>
      <c r="E747" s="407"/>
      <c r="F747" s="407"/>
    </row>
    <row r="748" spans="1:6">
      <c r="A748" s="321" t="s">
        <v>20222</v>
      </c>
      <c r="B748" s="322" t="s">
        <v>9261</v>
      </c>
      <c r="C748" s="323" t="s">
        <v>9262</v>
      </c>
      <c r="D748" s="321" t="s">
        <v>9263</v>
      </c>
      <c r="E748" s="322" t="s">
        <v>9264</v>
      </c>
      <c r="F748" s="372"/>
    </row>
    <row r="749" spans="1:6">
      <c r="A749" s="373">
        <v>40910</v>
      </c>
      <c r="B749" s="374" t="s">
        <v>21480</v>
      </c>
      <c r="C749" s="375" t="s">
        <v>20146</v>
      </c>
      <c r="D749" s="376" t="s">
        <v>21481</v>
      </c>
      <c r="E749" s="377"/>
      <c r="F749" s="372"/>
    </row>
    <row r="750" spans="1:6">
      <c r="A750" s="373">
        <v>41362</v>
      </c>
      <c r="B750" s="374" t="s">
        <v>21482</v>
      </c>
      <c r="C750" s="375" t="s">
        <v>20146</v>
      </c>
      <c r="D750" s="376" t="s">
        <v>21483</v>
      </c>
      <c r="E750" s="377"/>
      <c r="F750" s="372"/>
    </row>
    <row r="751" spans="1:6">
      <c r="A751" s="407" t="s">
        <v>20221</v>
      </c>
      <c r="B751" s="407"/>
      <c r="C751" s="407"/>
      <c r="D751" s="407"/>
      <c r="E751" s="407"/>
      <c r="F751" s="407"/>
    </row>
    <row r="752" spans="1:6">
      <c r="A752" s="321" t="s">
        <v>20222</v>
      </c>
      <c r="B752" s="322" t="s">
        <v>9261</v>
      </c>
      <c r="C752" s="323" t="s">
        <v>9262</v>
      </c>
      <c r="D752" s="321" t="s">
        <v>9263</v>
      </c>
      <c r="E752" s="322" t="s">
        <v>9264</v>
      </c>
      <c r="F752" s="372"/>
    </row>
    <row r="753" spans="1:6" ht="18">
      <c r="A753" s="373">
        <v>43343</v>
      </c>
      <c r="B753" s="378" t="s">
        <v>21484</v>
      </c>
      <c r="C753" s="375" t="s">
        <v>20117</v>
      </c>
      <c r="D753" s="376" t="s">
        <v>21485</v>
      </c>
      <c r="E753" s="379"/>
      <c r="F753" s="380"/>
    </row>
    <row r="754" spans="1:6">
      <c r="A754" s="373">
        <v>41151</v>
      </c>
      <c r="B754" s="374" t="s">
        <v>21486</v>
      </c>
      <c r="C754" s="375" t="s">
        <v>20146</v>
      </c>
      <c r="D754" s="376" t="s">
        <v>21487</v>
      </c>
      <c r="E754" s="377"/>
      <c r="F754" s="372"/>
    </row>
    <row r="755" spans="1:6">
      <c r="A755" s="373">
        <v>41346</v>
      </c>
      <c r="B755" s="374" t="s">
        <v>21488</v>
      </c>
      <c r="C755" s="375" t="s">
        <v>20198</v>
      </c>
      <c r="D755" s="376" t="s">
        <v>21489</v>
      </c>
      <c r="E755" s="377"/>
      <c r="F755" s="372"/>
    </row>
    <row r="756" spans="1:6">
      <c r="A756" s="373">
        <v>41150</v>
      </c>
      <c r="B756" s="374" t="s">
        <v>21490</v>
      </c>
      <c r="C756" s="375" t="s">
        <v>20198</v>
      </c>
      <c r="D756" s="376" t="s">
        <v>21491</v>
      </c>
      <c r="E756" s="377"/>
      <c r="F756" s="372"/>
    </row>
    <row r="757" spans="1:6">
      <c r="A757" s="373">
        <v>41149</v>
      </c>
      <c r="B757" s="374" t="s">
        <v>21492</v>
      </c>
      <c r="C757" s="375" t="s">
        <v>20198</v>
      </c>
      <c r="D757" s="376" t="s">
        <v>21493</v>
      </c>
      <c r="E757" s="377"/>
      <c r="F757" s="372"/>
    </row>
    <row r="758" spans="1:6">
      <c r="A758" s="373">
        <v>41410</v>
      </c>
      <c r="B758" s="374" t="s">
        <v>21494</v>
      </c>
      <c r="C758" s="375" t="s">
        <v>20198</v>
      </c>
      <c r="D758" s="376" t="s">
        <v>21495</v>
      </c>
      <c r="E758" s="377"/>
      <c r="F758" s="372"/>
    </row>
    <row r="759" spans="1:6">
      <c r="A759" s="373">
        <v>41148</v>
      </c>
      <c r="B759" s="374" t="s">
        <v>21496</v>
      </c>
      <c r="C759" s="375" t="s">
        <v>20198</v>
      </c>
      <c r="D759" s="376" t="s">
        <v>21497</v>
      </c>
      <c r="E759" s="377"/>
      <c r="F759" s="372"/>
    </row>
    <row r="760" spans="1:6">
      <c r="A760" s="373">
        <v>41152</v>
      </c>
      <c r="B760" s="374" t="s">
        <v>21498</v>
      </c>
      <c r="C760" s="375" t="s">
        <v>20146</v>
      </c>
      <c r="D760" s="376" t="s">
        <v>21499</v>
      </c>
      <c r="E760" s="377"/>
      <c r="F760" s="372"/>
    </row>
    <row r="761" spans="1:6">
      <c r="A761" s="373">
        <v>41004</v>
      </c>
      <c r="B761" s="374" t="s">
        <v>21500</v>
      </c>
      <c r="C761" s="375" t="s">
        <v>20146</v>
      </c>
      <c r="D761" s="376" t="s">
        <v>21501</v>
      </c>
      <c r="E761" s="377"/>
      <c r="F761" s="372"/>
    </row>
    <row r="762" spans="1:6">
      <c r="A762" s="373">
        <v>40911</v>
      </c>
      <c r="B762" s="374" t="s">
        <v>21502</v>
      </c>
      <c r="C762" s="375" t="s">
        <v>20117</v>
      </c>
      <c r="D762" s="376" t="s">
        <v>21503</v>
      </c>
      <c r="E762" s="374" t="s">
        <v>20115</v>
      </c>
      <c r="F762" s="372"/>
    </row>
    <row r="763" spans="1:6" ht="18">
      <c r="A763" s="373">
        <v>40915</v>
      </c>
      <c r="B763" s="378" t="s">
        <v>21504</v>
      </c>
      <c r="C763" s="375" t="s">
        <v>20117</v>
      </c>
      <c r="D763" s="376" t="s">
        <v>21505</v>
      </c>
      <c r="E763" s="374" t="s">
        <v>20115</v>
      </c>
      <c r="F763" s="380"/>
    </row>
    <row r="764" spans="1:6" ht="18">
      <c r="A764" s="373">
        <v>40899</v>
      </c>
      <c r="B764" s="378" t="s">
        <v>21506</v>
      </c>
      <c r="C764" s="375" t="s">
        <v>20198</v>
      </c>
      <c r="D764" s="376" t="s">
        <v>21507</v>
      </c>
      <c r="E764" s="374" t="s">
        <v>20115</v>
      </c>
      <c r="F764" s="380"/>
    </row>
    <row r="765" spans="1:6" ht="18">
      <c r="A765" s="373">
        <v>40900</v>
      </c>
      <c r="B765" s="378" t="s">
        <v>21508</v>
      </c>
      <c r="C765" s="375" t="s">
        <v>20198</v>
      </c>
      <c r="D765" s="376" t="s">
        <v>21509</v>
      </c>
      <c r="E765" s="374" t="s">
        <v>20115</v>
      </c>
      <c r="F765" s="380"/>
    </row>
    <row r="766" spans="1:6" ht="18">
      <c r="A766" s="373">
        <v>41365</v>
      </c>
      <c r="B766" s="378" t="s">
        <v>21510</v>
      </c>
      <c r="C766" s="375" t="s">
        <v>20198</v>
      </c>
      <c r="D766" s="376" t="s">
        <v>21511</v>
      </c>
      <c r="E766" s="374" t="s">
        <v>20115</v>
      </c>
      <c r="F766" s="380"/>
    </row>
    <row r="767" spans="1:6" ht="18">
      <c r="A767" s="373">
        <v>41110</v>
      </c>
      <c r="B767" s="378" t="s">
        <v>21512</v>
      </c>
      <c r="C767" s="375" t="s">
        <v>20198</v>
      </c>
      <c r="D767" s="376" t="s">
        <v>21513</v>
      </c>
      <c r="E767" s="374" t="s">
        <v>20115</v>
      </c>
      <c r="F767" s="380"/>
    </row>
    <row r="768" spans="1:6">
      <c r="A768" s="373">
        <v>40903</v>
      </c>
      <c r="B768" s="374" t="s">
        <v>21514</v>
      </c>
      <c r="C768" s="375" t="s">
        <v>20198</v>
      </c>
      <c r="D768" s="376" t="s">
        <v>21515</v>
      </c>
      <c r="E768" s="374" t="s">
        <v>20115</v>
      </c>
      <c r="F768" s="372"/>
    </row>
    <row r="769" spans="1:6">
      <c r="A769" s="373">
        <v>40904</v>
      </c>
      <c r="B769" s="374" t="s">
        <v>21516</v>
      </c>
      <c r="C769" s="375" t="s">
        <v>20198</v>
      </c>
      <c r="D769" s="376" t="s">
        <v>21517</v>
      </c>
      <c r="E769" s="374" t="s">
        <v>20115</v>
      </c>
      <c r="F769" s="372"/>
    </row>
    <row r="770" spans="1:6" ht="18">
      <c r="A770" s="373">
        <v>40905</v>
      </c>
      <c r="B770" s="374" t="s">
        <v>21518</v>
      </c>
      <c r="C770" s="375" t="s">
        <v>20198</v>
      </c>
      <c r="D770" s="376" t="s">
        <v>21519</v>
      </c>
      <c r="E770" s="374" t="s">
        <v>20115</v>
      </c>
      <c r="F770" s="380"/>
    </row>
    <row r="771" spans="1:6" ht="18">
      <c r="A771" s="373">
        <v>43330</v>
      </c>
      <c r="B771" s="378" t="s">
        <v>21520</v>
      </c>
      <c r="C771" s="375" t="s">
        <v>20198</v>
      </c>
      <c r="D771" s="376" t="s">
        <v>21521</v>
      </c>
      <c r="E771" s="374" t="s">
        <v>20115</v>
      </c>
      <c r="F771" s="380"/>
    </row>
    <row r="772" spans="1:6" ht="18">
      <c r="A772" s="373">
        <v>40901</v>
      </c>
      <c r="B772" s="378" t="s">
        <v>21522</v>
      </c>
      <c r="C772" s="375" t="s">
        <v>20198</v>
      </c>
      <c r="D772" s="376" t="s">
        <v>21523</v>
      </c>
      <c r="E772" s="374" t="s">
        <v>20115</v>
      </c>
      <c r="F772" s="380"/>
    </row>
    <row r="773" spans="1:6">
      <c r="A773" s="373">
        <v>42475</v>
      </c>
      <c r="B773" s="374" t="s">
        <v>21524</v>
      </c>
      <c r="C773" s="375" t="s">
        <v>20113</v>
      </c>
      <c r="D773" s="376" t="s">
        <v>21525</v>
      </c>
      <c r="E773" s="374" t="s">
        <v>20115</v>
      </c>
      <c r="F773" s="372"/>
    </row>
    <row r="774" spans="1:6">
      <c r="A774" s="373">
        <v>40945</v>
      </c>
      <c r="B774" s="374" t="s">
        <v>21526</v>
      </c>
      <c r="C774" s="375" t="s">
        <v>20198</v>
      </c>
      <c r="D774" s="376" t="s">
        <v>21527</v>
      </c>
      <c r="E774" s="374" t="s">
        <v>20115</v>
      </c>
      <c r="F774" s="372"/>
    </row>
    <row r="775" spans="1:6" ht="13.15" customHeight="1">
      <c r="A775" s="373">
        <v>41109</v>
      </c>
      <c r="B775" s="374" t="s">
        <v>21528</v>
      </c>
      <c r="C775" s="375" t="s">
        <v>20198</v>
      </c>
      <c r="D775" s="376" t="s">
        <v>21529</v>
      </c>
      <c r="E775" s="377"/>
      <c r="F775" s="372"/>
    </row>
    <row r="776" spans="1:6">
      <c r="A776" s="373">
        <v>40164</v>
      </c>
      <c r="B776" s="374" t="s">
        <v>21530</v>
      </c>
      <c r="C776" s="375" t="s">
        <v>20117</v>
      </c>
      <c r="D776" s="376" t="s">
        <v>21531</v>
      </c>
      <c r="E776" s="377"/>
      <c r="F776" s="372"/>
    </row>
    <row r="777" spans="1:6">
      <c r="A777" s="373">
        <v>40944</v>
      </c>
      <c r="B777" s="374" t="s">
        <v>21532</v>
      </c>
      <c r="C777" s="375" t="s">
        <v>20198</v>
      </c>
      <c r="D777" s="376" t="s">
        <v>21533</v>
      </c>
      <c r="E777" s="374" t="s">
        <v>20115</v>
      </c>
      <c r="F777" s="372"/>
    </row>
    <row r="778" spans="1:6">
      <c r="A778" s="373">
        <v>40902</v>
      </c>
      <c r="B778" s="374" t="s">
        <v>21534</v>
      </c>
      <c r="C778" s="375" t="s">
        <v>20198</v>
      </c>
      <c r="D778" s="376" t="s">
        <v>21535</v>
      </c>
      <c r="E778" s="377"/>
      <c r="F778" s="372"/>
    </row>
    <row r="779" spans="1:6">
      <c r="A779" s="373">
        <v>41344</v>
      </c>
      <c r="B779" s="374" t="s">
        <v>21536</v>
      </c>
      <c r="C779" s="375" t="s">
        <v>20198</v>
      </c>
      <c r="D779" s="376" t="s">
        <v>21537</v>
      </c>
      <c r="E779" s="377"/>
      <c r="F779" s="372"/>
    </row>
    <row r="780" spans="1:6">
      <c r="A780" s="373">
        <v>41345</v>
      </c>
      <c r="B780" s="374" t="s">
        <v>21538</v>
      </c>
      <c r="C780" s="375" t="s">
        <v>20198</v>
      </c>
      <c r="D780" s="376" t="s">
        <v>21539</v>
      </c>
      <c r="E780" s="377"/>
      <c r="F780" s="372"/>
    </row>
    <row r="781" spans="1:6">
      <c r="A781" s="373">
        <v>41242</v>
      </c>
      <c r="B781" s="374" t="s">
        <v>21540</v>
      </c>
      <c r="C781" s="375" t="s">
        <v>20117</v>
      </c>
      <c r="D781" s="376" t="s">
        <v>21541</v>
      </c>
      <c r="E781" s="377"/>
      <c r="F781" s="372"/>
    </row>
    <row r="782" spans="1:6">
      <c r="A782" s="373">
        <v>42476</v>
      </c>
      <c r="B782" s="374" t="s">
        <v>21542</v>
      </c>
      <c r="C782" s="375" t="s">
        <v>20146</v>
      </c>
      <c r="D782" s="376" t="s">
        <v>21543</v>
      </c>
      <c r="E782" s="377"/>
      <c r="F782" s="372"/>
    </row>
    <row r="783" spans="1:6">
      <c r="A783" s="373">
        <v>41136</v>
      </c>
      <c r="B783" s="374" t="s">
        <v>21544</v>
      </c>
      <c r="C783" s="375" t="s">
        <v>20146</v>
      </c>
      <c r="D783" s="376" t="s">
        <v>21545</v>
      </c>
      <c r="E783" s="377"/>
      <c r="F783" s="372"/>
    </row>
    <row r="784" spans="1:6">
      <c r="A784" s="373">
        <v>41135</v>
      </c>
      <c r="B784" s="374" t="s">
        <v>21546</v>
      </c>
      <c r="C784" s="375" t="s">
        <v>20146</v>
      </c>
      <c r="D784" s="376" t="s">
        <v>21547</v>
      </c>
      <c r="E784" s="377"/>
      <c r="F784" s="372"/>
    </row>
    <row r="785" spans="1:6">
      <c r="A785" s="373">
        <v>40912</v>
      </c>
      <c r="B785" s="374" t="s">
        <v>21548</v>
      </c>
      <c r="C785" s="375" t="s">
        <v>20117</v>
      </c>
      <c r="D785" s="376" t="s">
        <v>21549</v>
      </c>
      <c r="E785" s="374" t="s">
        <v>20115</v>
      </c>
      <c r="F785" s="372"/>
    </row>
    <row r="786" spans="1:6">
      <c r="A786" s="373">
        <v>40908</v>
      </c>
      <c r="B786" s="374" t="s">
        <v>21550</v>
      </c>
      <c r="C786" s="375" t="s">
        <v>20146</v>
      </c>
      <c r="D786" s="376" t="s">
        <v>21551</v>
      </c>
      <c r="E786" s="374" t="s">
        <v>20115</v>
      </c>
      <c r="F786" s="372"/>
    </row>
    <row r="787" spans="1:6">
      <c r="A787" s="373">
        <v>40907</v>
      </c>
      <c r="B787" s="374" t="s">
        <v>21552</v>
      </c>
      <c r="C787" s="375" t="s">
        <v>20146</v>
      </c>
      <c r="D787" s="376" t="s">
        <v>21553</v>
      </c>
      <c r="E787" s="374" t="s">
        <v>20115</v>
      </c>
      <c r="F787" s="372"/>
    </row>
    <row r="788" spans="1:6">
      <c r="A788" s="373">
        <v>40906</v>
      </c>
      <c r="B788" s="374" t="s">
        <v>21554</v>
      </c>
      <c r="C788" s="375" t="s">
        <v>20198</v>
      </c>
      <c r="D788" s="376" t="s">
        <v>21555</v>
      </c>
      <c r="E788" s="377"/>
      <c r="F788" s="372"/>
    </row>
    <row r="789" spans="1:6">
      <c r="A789" s="373">
        <v>41240</v>
      </c>
      <c r="B789" s="374" t="s">
        <v>21556</v>
      </c>
      <c r="C789" s="375" t="s">
        <v>20117</v>
      </c>
      <c r="D789" s="376" t="s">
        <v>21557</v>
      </c>
      <c r="E789" s="374" t="s">
        <v>20115</v>
      </c>
      <c r="F789" s="372"/>
    </row>
    <row r="790" spans="1:6" ht="18">
      <c r="A790" s="373">
        <v>40946</v>
      </c>
      <c r="B790" s="374" t="s">
        <v>21558</v>
      </c>
      <c r="C790" s="375" t="s">
        <v>20117</v>
      </c>
      <c r="D790" s="376" t="s">
        <v>21559</v>
      </c>
      <c r="E790" s="374" t="s">
        <v>20115</v>
      </c>
      <c r="F790" s="380"/>
    </row>
    <row r="791" spans="1:6">
      <c r="A791" s="373">
        <v>40942</v>
      </c>
      <c r="B791" s="374" t="s">
        <v>21560</v>
      </c>
      <c r="C791" s="375" t="s">
        <v>20117</v>
      </c>
      <c r="D791" s="376" t="s">
        <v>21561</v>
      </c>
      <c r="E791" s="374" t="s">
        <v>20115</v>
      </c>
      <c r="F791" s="372"/>
    </row>
    <row r="792" spans="1:6">
      <c r="A792" s="373">
        <v>41245</v>
      </c>
      <c r="B792" s="374" t="s">
        <v>21562</v>
      </c>
      <c r="C792" s="375" t="s">
        <v>20117</v>
      </c>
      <c r="D792" s="376" t="s">
        <v>21563</v>
      </c>
      <c r="E792" s="377"/>
      <c r="F792" s="372"/>
    </row>
    <row r="793" spans="1:6" ht="13.15" customHeight="1">
      <c r="A793" s="373">
        <v>41404</v>
      </c>
      <c r="B793" s="374" t="s">
        <v>21564</v>
      </c>
      <c r="C793" s="375" t="s">
        <v>20117</v>
      </c>
      <c r="D793" s="376" t="s">
        <v>21565</v>
      </c>
      <c r="E793" s="377"/>
      <c r="F793" s="372"/>
    </row>
    <row r="794" spans="1:6">
      <c r="A794" s="373">
        <v>41244</v>
      </c>
      <c r="B794" s="374" t="s">
        <v>21566</v>
      </c>
      <c r="C794" s="375" t="s">
        <v>20117</v>
      </c>
      <c r="D794" s="376" t="s">
        <v>21567</v>
      </c>
      <c r="E794" s="377"/>
      <c r="F794" s="372"/>
    </row>
    <row r="795" spans="1:6">
      <c r="A795" s="373">
        <v>43328</v>
      </c>
      <c r="B795" s="374" t="s">
        <v>21568</v>
      </c>
      <c r="C795" s="375" t="s">
        <v>20146</v>
      </c>
      <c r="D795" s="376" t="s">
        <v>21569</v>
      </c>
      <c r="E795" s="377"/>
      <c r="F795" s="372"/>
    </row>
    <row r="796" spans="1:6" ht="18">
      <c r="A796" s="373">
        <v>40909</v>
      </c>
      <c r="B796" s="378" t="s">
        <v>21570</v>
      </c>
      <c r="C796" s="375" t="s">
        <v>20146</v>
      </c>
      <c r="D796" s="376" t="s">
        <v>21571</v>
      </c>
      <c r="E796" s="374" t="s">
        <v>20115</v>
      </c>
      <c r="F796" s="380"/>
    </row>
    <row r="797" spans="1:6">
      <c r="A797" s="373">
        <v>41140</v>
      </c>
      <c r="B797" s="374" t="s">
        <v>21572</v>
      </c>
      <c r="C797" s="375" t="s">
        <v>20146</v>
      </c>
      <c r="D797" s="376" t="s">
        <v>21573</v>
      </c>
      <c r="E797" s="377"/>
      <c r="F797" s="372"/>
    </row>
    <row r="798" spans="1:6">
      <c r="A798" s="373">
        <v>41139</v>
      </c>
      <c r="B798" s="374" t="s">
        <v>21574</v>
      </c>
      <c r="C798" s="375" t="s">
        <v>20146</v>
      </c>
      <c r="D798" s="376" t="s">
        <v>21575</v>
      </c>
      <c r="E798" s="377"/>
      <c r="F798" s="372"/>
    </row>
    <row r="799" spans="1:6">
      <c r="A799" s="373">
        <v>41138</v>
      </c>
      <c r="B799" s="374" t="s">
        <v>21576</v>
      </c>
      <c r="C799" s="375" t="s">
        <v>20146</v>
      </c>
      <c r="D799" s="376" t="s">
        <v>21577</v>
      </c>
      <c r="E799" s="377"/>
      <c r="F799" s="372"/>
    </row>
    <row r="800" spans="1:6">
      <c r="A800" s="373">
        <v>41246</v>
      </c>
      <c r="B800" s="374" t="s">
        <v>21578</v>
      </c>
      <c r="C800" s="375" t="s">
        <v>20198</v>
      </c>
      <c r="D800" s="376" t="s">
        <v>21579</v>
      </c>
      <c r="E800" s="374" t="s">
        <v>20115</v>
      </c>
      <c r="F800" s="372"/>
    </row>
    <row r="801" spans="1:6">
      <c r="A801" s="373">
        <v>40943</v>
      </c>
      <c r="B801" s="374" t="s">
        <v>21580</v>
      </c>
      <c r="C801" s="375" t="s">
        <v>20198</v>
      </c>
      <c r="D801" s="376" t="s">
        <v>21581</v>
      </c>
      <c r="E801" s="374" t="s">
        <v>20115</v>
      </c>
      <c r="F801" s="372"/>
    </row>
    <row r="802" spans="1:6">
      <c r="A802" s="373">
        <v>40922</v>
      </c>
      <c r="B802" s="374" t="s">
        <v>21582</v>
      </c>
      <c r="C802" s="375" t="s">
        <v>20113</v>
      </c>
      <c r="D802" s="376" t="s">
        <v>21273</v>
      </c>
      <c r="E802" s="377"/>
      <c r="F802" s="372"/>
    </row>
    <row r="803" spans="1:6">
      <c r="A803" s="373">
        <v>40914</v>
      </c>
      <c r="B803" s="374" t="s">
        <v>21583</v>
      </c>
      <c r="C803" s="375" t="s">
        <v>20198</v>
      </c>
      <c r="D803" s="376" t="s">
        <v>21584</v>
      </c>
      <c r="E803" s="374" t="s">
        <v>20115</v>
      </c>
      <c r="F803" s="372"/>
    </row>
    <row r="804" spans="1:6">
      <c r="A804" s="373">
        <v>40913</v>
      </c>
      <c r="B804" s="374" t="s">
        <v>21585</v>
      </c>
      <c r="C804" s="375" t="s">
        <v>20198</v>
      </c>
      <c r="D804" s="376" t="s">
        <v>21586</v>
      </c>
      <c r="E804" s="377"/>
      <c r="F804" s="372"/>
    </row>
    <row r="805" spans="1:6" ht="18">
      <c r="A805" s="373">
        <v>41191</v>
      </c>
      <c r="B805" s="378" t="s">
        <v>21587</v>
      </c>
      <c r="C805" s="375" t="s">
        <v>20198</v>
      </c>
      <c r="D805" s="376" t="s">
        <v>21588</v>
      </c>
      <c r="E805" s="374" t="s">
        <v>20115</v>
      </c>
      <c r="F805" s="380"/>
    </row>
    <row r="806" spans="1:6">
      <c r="A806" s="373">
        <v>40947</v>
      </c>
      <c r="B806" s="374" t="s">
        <v>21589</v>
      </c>
      <c r="C806" s="375" t="s">
        <v>20146</v>
      </c>
      <c r="D806" s="376" t="s">
        <v>21590</v>
      </c>
      <c r="E806" s="374" t="s">
        <v>20115</v>
      </c>
      <c r="F806" s="372"/>
    </row>
    <row r="807" spans="1:6">
      <c r="A807" s="373">
        <v>43329</v>
      </c>
      <c r="B807" s="374" t="s">
        <v>21591</v>
      </c>
      <c r="C807" s="375" t="s">
        <v>20146</v>
      </c>
      <c r="D807" s="376" t="s">
        <v>21592</v>
      </c>
      <c r="E807" s="374" t="s">
        <v>20115</v>
      </c>
      <c r="F807" s="372"/>
    </row>
    <row r="808" spans="1:6" ht="18">
      <c r="A808" s="373">
        <v>42050</v>
      </c>
      <c r="B808" s="378" t="s">
        <v>21593</v>
      </c>
      <c r="C808" s="375" t="s">
        <v>20117</v>
      </c>
      <c r="D808" s="376" t="s">
        <v>21594</v>
      </c>
      <c r="E808" s="374" t="s">
        <v>20115</v>
      </c>
      <c r="F808" s="380"/>
    </row>
    <row r="809" spans="1:6">
      <c r="A809" s="408" t="s">
        <v>20221</v>
      </c>
      <c r="B809" s="408"/>
      <c r="C809" s="408"/>
      <c r="D809" s="408"/>
      <c r="E809" s="408"/>
      <c r="F809" s="408"/>
    </row>
    <row r="810" spans="1:6">
      <c r="A810" s="321" t="s">
        <v>20222</v>
      </c>
      <c r="B810" s="322" t="s">
        <v>9261</v>
      </c>
      <c r="C810" s="323" t="s">
        <v>9262</v>
      </c>
      <c r="D810" s="321" t="s">
        <v>9263</v>
      </c>
      <c r="E810" s="322" t="s">
        <v>9264</v>
      </c>
      <c r="F810" s="372"/>
    </row>
    <row r="811" spans="1:6">
      <c r="A811" s="373">
        <v>42203</v>
      </c>
      <c r="B811" s="374" t="s">
        <v>21595</v>
      </c>
      <c r="C811" s="375" t="s">
        <v>20146</v>
      </c>
      <c r="D811" s="376" t="s">
        <v>21596</v>
      </c>
      <c r="E811" s="374" t="s">
        <v>20115</v>
      </c>
      <c r="F811" s="372"/>
    </row>
    <row r="812" spans="1:6">
      <c r="A812" s="373">
        <v>42202</v>
      </c>
      <c r="B812" s="374" t="s">
        <v>21597</v>
      </c>
      <c r="C812" s="375" t="s">
        <v>20146</v>
      </c>
      <c r="D812" s="376" t="s">
        <v>21598</v>
      </c>
      <c r="E812" s="374" t="s">
        <v>20115</v>
      </c>
      <c r="F812" s="372"/>
    </row>
    <row r="813" spans="1:6" ht="18">
      <c r="A813" s="373">
        <v>42041</v>
      </c>
      <c r="B813" s="378" t="s">
        <v>21599</v>
      </c>
      <c r="C813" s="375" t="s">
        <v>20198</v>
      </c>
      <c r="D813" s="376" t="s">
        <v>21600</v>
      </c>
      <c r="E813" s="374" t="s">
        <v>20115</v>
      </c>
      <c r="F813" s="380"/>
    </row>
    <row r="814" spans="1:6">
      <c r="A814" s="373">
        <v>42199</v>
      </c>
      <c r="B814" s="374" t="s">
        <v>21601</v>
      </c>
      <c r="C814" s="375" t="s">
        <v>20117</v>
      </c>
      <c r="D814" s="376" t="s">
        <v>20437</v>
      </c>
      <c r="E814" s="377"/>
      <c r="F814" s="372"/>
    </row>
    <row r="815" spans="1:6">
      <c r="A815" s="373">
        <v>42210</v>
      </c>
      <c r="B815" s="374" t="s">
        <v>21602</v>
      </c>
      <c r="C815" s="375" t="s">
        <v>20117</v>
      </c>
      <c r="D815" s="376" t="s">
        <v>21603</v>
      </c>
      <c r="E815" s="374" t="s">
        <v>20115</v>
      </c>
      <c r="F815" s="372"/>
    </row>
    <row r="816" spans="1:6">
      <c r="A816" s="373">
        <v>42206</v>
      </c>
      <c r="B816" s="374" t="s">
        <v>21604</v>
      </c>
      <c r="C816" s="375" t="s">
        <v>20117</v>
      </c>
      <c r="D816" s="376" t="s">
        <v>21605</v>
      </c>
      <c r="E816" s="374" t="s">
        <v>20115</v>
      </c>
      <c r="F816" s="372"/>
    </row>
    <row r="817" spans="1:6">
      <c r="A817" s="373">
        <v>42208</v>
      </c>
      <c r="B817" s="374" t="s">
        <v>21606</v>
      </c>
      <c r="C817" s="375" t="s">
        <v>20117</v>
      </c>
      <c r="D817" s="376" t="s">
        <v>21607</v>
      </c>
      <c r="E817" s="377"/>
      <c r="F817" s="372"/>
    </row>
    <row r="818" spans="1:6">
      <c r="A818" s="373">
        <v>42209</v>
      </c>
      <c r="B818" s="374" t="s">
        <v>21608</v>
      </c>
      <c r="C818" s="375" t="s">
        <v>20117</v>
      </c>
      <c r="D818" s="376" t="s">
        <v>21609</v>
      </c>
      <c r="E818" s="374" t="s">
        <v>20115</v>
      </c>
      <c r="F818" s="372"/>
    </row>
    <row r="819" spans="1:6">
      <c r="A819" s="373">
        <v>42207</v>
      </c>
      <c r="B819" s="374" t="s">
        <v>21610</v>
      </c>
      <c r="C819" s="375" t="s">
        <v>20117</v>
      </c>
      <c r="D819" s="376" t="s">
        <v>21611</v>
      </c>
      <c r="E819" s="377"/>
      <c r="F819" s="372"/>
    </row>
    <row r="820" spans="1:6">
      <c r="A820" s="373">
        <v>42237</v>
      </c>
      <c r="B820" s="374" t="s">
        <v>21612</v>
      </c>
      <c r="C820" s="375" t="s">
        <v>20117</v>
      </c>
      <c r="D820" s="376" t="s">
        <v>20131</v>
      </c>
      <c r="E820" s="377"/>
      <c r="F820" s="372"/>
    </row>
    <row r="821" spans="1:6">
      <c r="A821" s="373">
        <v>42200</v>
      </c>
      <c r="B821" s="374" t="s">
        <v>21613</v>
      </c>
      <c r="C821" s="375" t="s">
        <v>20117</v>
      </c>
      <c r="D821" s="376" t="s">
        <v>21614</v>
      </c>
      <c r="E821" s="377"/>
      <c r="F821" s="372"/>
    </row>
    <row r="822" spans="1:6">
      <c r="A822" s="373">
        <v>42201</v>
      </c>
      <c r="B822" s="374" t="s">
        <v>21615</v>
      </c>
      <c r="C822" s="375" t="s">
        <v>20117</v>
      </c>
      <c r="D822" s="376" t="s">
        <v>21616</v>
      </c>
      <c r="E822" s="377"/>
      <c r="F822" s="372"/>
    </row>
    <row r="823" spans="1:6" ht="18">
      <c r="A823" s="373">
        <v>41247</v>
      </c>
      <c r="B823" s="378" t="s">
        <v>21617</v>
      </c>
      <c r="C823" s="375" t="s">
        <v>20113</v>
      </c>
      <c r="D823" s="376" t="s">
        <v>21618</v>
      </c>
      <c r="E823" s="379"/>
      <c r="F823" s="380"/>
    </row>
    <row r="824" spans="1:6">
      <c r="A824" s="373">
        <v>42204</v>
      </c>
      <c r="B824" s="374" t="s">
        <v>21619</v>
      </c>
      <c r="C824" s="375" t="s">
        <v>20146</v>
      </c>
      <c r="D824" s="376" t="s">
        <v>21620</v>
      </c>
      <c r="E824" s="374" t="s">
        <v>20115</v>
      </c>
      <c r="F824" s="372"/>
    </row>
    <row r="825" spans="1:6">
      <c r="A825" s="373">
        <v>42044</v>
      </c>
      <c r="B825" s="374" t="s">
        <v>21621</v>
      </c>
      <c r="C825" s="375" t="s">
        <v>20146</v>
      </c>
      <c r="D825" s="376" t="s">
        <v>21622</v>
      </c>
      <c r="E825" s="377"/>
      <c r="F825" s="372"/>
    </row>
    <row r="826" spans="1:6">
      <c r="A826" s="373">
        <v>40102</v>
      </c>
      <c r="B826" s="374" t="s">
        <v>21623</v>
      </c>
      <c r="C826" s="375" t="s">
        <v>20117</v>
      </c>
      <c r="D826" s="376" t="s">
        <v>21624</v>
      </c>
      <c r="E826" s="374" t="s">
        <v>20115</v>
      </c>
      <c r="F826" s="372"/>
    </row>
    <row r="827" spans="1:6">
      <c r="A827" s="373">
        <v>42039</v>
      </c>
      <c r="B827" s="374" t="s">
        <v>21625</v>
      </c>
      <c r="C827" s="375" t="s">
        <v>20117</v>
      </c>
      <c r="D827" s="376" t="s">
        <v>21626</v>
      </c>
      <c r="E827" s="374" t="s">
        <v>20115</v>
      </c>
      <c r="F827" s="372"/>
    </row>
    <row r="828" spans="1:6">
      <c r="A828" s="407" t="s">
        <v>21627</v>
      </c>
      <c r="B828" s="407"/>
      <c r="C828" s="407"/>
      <c r="D828" s="407"/>
      <c r="E828" s="407"/>
      <c r="F828" s="407"/>
    </row>
    <row r="829" spans="1:6">
      <c r="A829" s="321" t="s">
        <v>20222</v>
      </c>
      <c r="B829" s="322" t="s">
        <v>9261</v>
      </c>
      <c r="C829" s="323" t="s">
        <v>9262</v>
      </c>
      <c r="D829" s="321" t="s">
        <v>9263</v>
      </c>
      <c r="E829" s="322" t="s">
        <v>9264</v>
      </c>
      <c r="F829" s="372"/>
    </row>
    <row r="830" spans="1:6">
      <c r="A830" s="373">
        <v>41153</v>
      </c>
      <c r="B830" s="374" t="s">
        <v>21628</v>
      </c>
      <c r="C830" s="375" t="s">
        <v>20146</v>
      </c>
      <c r="D830" s="376" t="s">
        <v>21629</v>
      </c>
      <c r="E830" s="377"/>
      <c r="F830" s="372"/>
    </row>
    <row r="831" spans="1:6" ht="13.15" customHeight="1">
      <c r="A831" s="373">
        <v>41409</v>
      </c>
      <c r="B831" s="374" t="s">
        <v>21630</v>
      </c>
      <c r="C831" s="375" t="s">
        <v>20146</v>
      </c>
      <c r="D831" s="376" t="s">
        <v>21631</v>
      </c>
      <c r="E831" s="377"/>
      <c r="F831" s="372"/>
    </row>
    <row r="832" spans="1:6">
      <c r="A832" s="373">
        <v>40928</v>
      </c>
      <c r="B832" s="374" t="s">
        <v>21632</v>
      </c>
      <c r="C832" s="375" t="s">
        <v>20146</v>
      </c>
      <c r="D832" s="376" t="s">
        <v>21633</v>
      </c>
      <c r="E832" s="374" t="s">
        <v>20115</v>
      </c>
      <c r="F832" s="372"/>
    </row>
    <row r="833" spans="1:6">
      <c r="A833" s="373">
        <v>41408</v>
      </c>
      <c r="B833" s="374" t="s">
        <v>21634</v>
      </c>
      <c r="C833" s="375" t="s">
        <v>20146</v>
      </c>
      <c r="D833" s="376" t="s">
        <v>21635</v>
      </c>
      <c r="E833" s="377"/>
      <c r="F833" s="372"/>
    </row>
    <row r="834" spans="1:6">
      <c r="A834" s="373">
        <v>41147</v>
      </c>
      <c r="B834" s="374" t="s">
        <v>21636</v>
      </c>
      <c r="C834" s="375" t="s">
        <v>20198</v>
      </c>
      <c r="D834" s="376" t="s">
        <v>21637</v>
      </c>
      <c r="E834" s="377"/>
      <c r="F834" s="372"/>
    </row>
    <row r="835" spans="1:6">
      <c r="A835" s="373">
        <v>42046</v>
      </c>
      <c r="B835" s="374" t="s">
        <v>21638</v>
      </c>
      <c r="C835" s="375" t="s">
        <v>20146</v>
      </c>
      <c r="D835" s="376" t="s">
        <v>21639</v>
      </c>
      <c r="E835" s="377"/>
      <c r="F835" s="372"/>
    </row>
    <row r="836" spans="1:6">
      <c r="A836" s="373">
        <v>41407</v>
      </c>
      <c r="B836" s="374" t="s">
        <v>21640</v>
      </c>
      <c r="C836" s="375" t="s">
        <v>20146</v>
      </c>
      <c r="D836" s="376" t="s">
        <v>21641</v>
      </c>
      <c r="E836" s="377"/>
      <c r="F836" s="372"/>
    </row>
    <row r="837" spans="1:6">
      <c r="A837" s="373">
        <v>41146</v>
      </c>
      <c r="B837" s="374" t="s">
        <v>21642</v>
      </c>
      <c r="C837" s="375" t="s">
        <v>20146</v>
      </c>
      <c r="D837" s="376" t="s">
        <v>21643</v>
      </c>
      <c r="E837" s="377"/>
      <c r="F837" s="372"/>
    </row>
    <row r="838" spans="1:6">
      <c r="A838" s="373">
        <v>41017</v>
      </c>
      <c r="B838" s="374" t="s">
        <v>21644</v>
      </c>
      <c r="C838" s="375" t="s">
        <v>20198</v>
      </c>
      <c r="D838" s="376" t="s">
        <v>21645</v>
      </c>
      <c r="E838" s="377"/>
      <c r="F838" s="372"/>
    </row>
    <row r="839" spans="1:6">
      <c r="A839" s="373">
        <v>40929</v>
      </c>
      <c r="B839" s="374" t="s">
        <v>21646</v>
      </c>
      <c r="C839" s="375" t="s">
        <v>20198</v>
      </c>
      <c r="D839" s="376" t="s">
        <v>21647</v>
      </c>
      <c r="E839" s="374" t="s">
        <v>20115</v>
      </c>
      <c r="F839" s="372"/>
    </row>
    <row r="840" spans="1:6" ht="18">
      <c r="A840" s="373">
        <v>41203</v>
      </c>
      <c r="B840" s="378" t="s">
        <v>21648</v>
      </c>
      <c r="C840" s="375" t="s">
        <v>20198</v>
      </c>
      <c r="D840" s="376" t="s">
        <v>21649</v>
      </c>
      <c r="E840" s="374" t="s">
        <v>20115</v>
      </c>
      <c r="F840" s="380"/>
    </row>
    <row r="841" spans="1:6">
      <c r="A841" s="373">
        <v>42047</v>
      </c>
      <c r="B841" s="374" t="s">
        <v>21650</v>
      </c>
      <c r="C841" s="375" t="s">
        <v>20146</v>
      </c>
      <c r="D841" s="376" t="s">
        <v>21651</v>
      </c>
      <c r="E841" s="377"/>
      <c r="F841" s="372"/>
    </row>
    <row r="842" spans="1:6" ht="18">
      <c r="A842" s="373">
        <v>41145</v>
      </c>
      <c r="B842" s="378" t="s">
        <v>21652</v>
      </c>
      <c r="C842" s="375" t="s">
        <v>20146</v>
      </c>
      <c r="D842" s="376" t="s">
        <v>21653</v>
      </c>
      <c r="E842" s="379"/>
      <c r="F842" s="380"/>
    </row>
    <row r="843" spans="1:6">
      <c r="A843" s="373">
        <v>41141</v>
      </c>
      <c r="B843" s="374" t="s">
        <v>21654</v>
      </c>
      <c r="C843" s="375" t="s">
        <v>20146</v>
      </c>
      <c r="D843" s="376" t="s">
        <v>21655</v>
      </c>
      <c r="E843" s="377"/>
      <c r="F843" s="372"/>
    </row>
    <row r="844" spans="1:6">
      <c r="A844" s="373">
        <v>41142</v>
      </c>
      <c r="B844" s="374" t="s">
        <v>21656</v>
      </c>
      <c r="C844" s="375" t="s">
        <v>20146</v>
      </c>
      <c r="D844" s="376" t="s">
        <v>21657</v>
      </c>
      <c r="E844" s="377"/>
      <c r="F844" s="372"/>
    </row>
    <row r="845" spans="1:6">
      <c r="A845" s="373">
        <v>41143</v>
      </c>
      <c r="B845" s="374" t="s">
        <v>21658</v>
      </c>
      <c r="C845" s="375" t="s">
        <v>20146</v>
      </c>
      <c r="D845" s="376" t="s">
        <v>21659</v>
      </c>
      <c r="E845" s="377"/>
      <c r="F845" s="372"/>
    </row>
    <row r="846" spans="1:6">
      <c r="A846" s="373">
        <v>43162</v>
      </c>
      <c r="B846" s="374" t="s">
        <v>21660</v>
      </c>
      <c r="C846" s="375" t="s">
        <v>20198</v>
      </c>
      <c r="D846" s="376" t="s">
        <v>21661</v>
      </c>
      <c r="E846" s="374" t="s">
        <v>20115</v>
      </c>
      <c r="F846" s="372"/>
    </row>
    <row r="847" spans="1:6">
      <c r="A847" s="373">
        <v>40931</v>
      </c>
      <c r="B847" s="374" t="s">
        <v>21662</v>
      </c>
      <c r="C847" s="375" t="s">
        <v>20117</v>
      </c>
      <c r="D847" s="376" t="s">
        <v>21663</v>
      </c>
      <c r="E847" s="374" t="s">
        <v>20115</v>
      </c>
      <c r="F847" s="372"/>
    </row>
    <row r="848" spans="1:6">
      <c r="A848" s="373">
        <v>41526</v>
      </c>
      <c r="B848" s="374" t="s">
        <v>21664</v>
      </c>
      <c r="C848" s="375" t="s">
        <v>20117</v>
      </c>
      <c r="D848" s="376" t="s">
        <v>21665</v>
      </c>
      <c r="E848" s="374" t="s">
        <v>20115</v>
      </c>
      <c r="F848" s="372"/>
    </row>
    <row r="849" spans="1:6">
      <c r="A849" s="373">
        <v>42524</v>
      </c>
      <c r="B849" s="374" t="s">
        <v>21666</v>
      </c>
      <c r="C849" s="375" t="s">
        <v>20117</v>
      </c>
      <c r="D849" s="376" t="s">
        <v>21667</v>
      </c>
      <c r="E849" s="377"/>
      <c r="F849" s="372"/>
    </row>
    <row r="850" spans="1:6">
      <c r="A850" s="373">
        <v>40938</v>
      </c>
      <c r="B850" s="374" t="s">
        <v>21668</v>
      </c>
      <c r="C850" s="375" t="s">
        <v>20117</v>
      </c>
      <c r="D850" s="376" t="s">
        <v>21669</v>
      </c>
      <c r="E850" s="377"/>
      <c r="F850" s="372"/>
    </row>
    <row r="851" spans="1:6">
      <c r="A851" s="373">
        <v>40924</v>
      </c>
      <c r="B851" s="374" t="s">
        <v>21670</v>
      </c>
      <c r="C851" s="375" t="s">
        <v>20117</v>
      </c>
      <c r="D851" s="376" t="s">
        <v>21671</v>
      </c>
      <c r="E851" s="374" t="s">
        <v>20115</v>
      </c>
      <c r="F851" s="372"/>
    </row>
    <row r="852" spans="1:6">
      <c r="A852" s="373">
        <v>40925</v>
      </c>
      <c r="B852" s="374" t="s">
        <v>21672</v>
      </c>
      <c r="C852" s="375" t="s">
        <v>20117</v>
      </c>
      <c r="D852" s="376" t="s">
        <v>21673</v>
      </c>
      <c r="E852" s="374" t="s">
        <v>20115</v>
      </c>
      <c r="F852" s="372"/>
    </row>
    <row r="853" spans="1:6">
      <c r="A853" s="373">
        <v>40926</v>
      </c>
      <c r="B853" s="374" t="s">
        <v>21674</v>
      </c>
      <c r="C853" s="375" t="s">
        <v>20117</v>
      </c>
      <c r="D853" s="376" t="s">
        <v>21675</v>
      </c>
      <c r="E853" s="374" t="s">
        <v>20115</v>
      </c>
      <c r="F853" s="372"/>
    </row>
    <row r="854" spans="1:6">
      <c r="A854" s="373">
        <v>40927</v>
      </c>
      <c r="B854" s="374" t="s">
        <v>21676</v>
      </c>
      <c r="C854" s="375" t="s">
        <v>20117</v>
      </c>
      <c r="D854" s="376" t="s">
        <v>21677</v>
      </c>
      <c r="E854" s="374" t="s">
        <v>20115</v>
      </c>
      <c r="F854" s="372"/>
    </row>
    <row r="855" spans="1:6">
      <c r="A855" s="373">
        <v>41202</v>
      </c>
      <c r="B855" s="374" t="s">
        <v>21678</v>
      </c>
      <c r="C855" s="375" t="s">
        <v>20198</v>
      </c>
      <c r="D855" s="376" t="s">
        <v>21679</v>
      </c>
      <c r="E855" s="377"/>
      <c r="F855" s="372"/>
    </row>
    <row r="856" spans="1:6">
      <c r="A856" s="373">
        <v>40937</v>
      </c>
      <c r="B856" s="374" t="s">
        <v>21680</v>
      </c>
      <c r="C856" s="375" t="s">
        <v>20117</v>
      </c>
      <c r="D856" s="376" t="s">
        <v>21681</v>
      </c>
      <c r="E856" s="377"/>
      <c r="F856" s="372"/>
    </row>
    <row r="857" spans="1:6" ht="18">
      <c r="A857" s="373">
        <v>40939</v>
      </c>
      <c r="B857" s="378" t="s">
        <v>21682</v>
      </c>
      <c r="C857" s="375" t="s">
        <v>20117</v>
      </c>
      <c r="D857" s="376" t="s">
        <v>21683</v>
      </c>
      <c r="E857" s="379"/>
      <c r="F857" s="380"/>
    </row>
    <row r="858" spans="1:6">
      <c r="A858" s="373">
        <v>40936</v>
      </c>
      <c r="B858" s="374" t="s">
        <v>21684</v>
      </c>
      <c r="C858" s="375" t="s">
        <v>20117</v>
      </c>
      <c r="D858" s="376" t="s">
        <v>21685</v>
      </c>
      <c r="E858" s="377"/>
      <c r="F858" s="372"/>
    </row>
    <row r="859" spans="1:6">
      <c r="A859" s="373">
        <v>40930</v>
      </c>
      <c r="B859" s="374" t="s">
        <v>21686</v>
      </c>
      <c r="C859" s="375" t="s">
        <v>20117</v>
      </c>
      <c r="D859" s="376" t="s">
        <v>21687</v>
      </c>
      <c r="E859" s="374" t="s">
        <v>20115</v>
      </c>
      <c r="F859" s="372"/>
    </row>
    <row r="860" spans="1:6">
      <c r="A860" s="373">
        <v>41222</v>
      </c>
      <c r="B860" s="374" t="s">
        <v>21688</v>
      </c>
      <c r="C860" s="375" t="s">
        <v>20146</v>
      </c>
      <c r="D860" s="376" t="s">
        <v>21689</v>
      </c>
      <c r="E860" s="379"/>
      <c r="F860" s="380"/>
    </row>
    <row r="861" spans="1:6">
      <c r="A861" s="373">
        <v>40932</v>
      </c>
      <c r="B861" s="374" t="s">
        <v>21690</v>
      </c>
      <c r="C861" s="375" t="s">
        <v>20146</v>
      </c>
      <c r="D861" s="376" t="s">
        <v>21691</v>
      </c>
      <c r="E861" s="377"/>
      <c r="F861" s="372"/>
    </row>
    <row r="862" spans="1:6">
      <c r="A862" s="373">
        <v>40934</v>
      </c>
      <c r="B862" s="374" t="s">
        <v>21692</v>
      </c>
      <c r="C862" s="375" t="s">
        <v>20146</v>
      </c>
      <c r="D862" s="376" t="s">
        <v>21693</v>
      </c>
      <c r="E862" s="377"/>
      <c r="F862" s="372"/>
    </row>
    <row r="863" spans="1:6">
      <c r="A863" s="373">
        <v>40933</v>
      </c>
      <c r="B863" s="374" t="s">
        <v>21694</v>
      </c>
      <c r="C863" s="375" t="s">
        <v>20146</v>
      </c>
      <c r="D863" s="376" t="s">
        <v>21695</v>
      </c>
      <c r="E863" s="377"/>
      <c r="F863" s="372"/>
    </row>
    <row r="864" spans="1:6">
      <c r="A864" s="373">
        <v>40935</v>
      </c>
      <c r="B864" s="374" t="s">
        <v>21696</v>
      </c>
      <c r="C864" s="375" t="s">
        <v>20146</v>
      </c>
      <c r="D864" s="376" t="s">
        <v>21697</v>
      </c>
      <c r="E864" s="377"/>
      <c r="F864" s="372"/>
    </row>
    <row r="865" spans="1:6">
      <c r="A865" s="373">
        <v>41359</v>
      </c>
      <c r="B865" s="374" t="s">
        <v>21698</v>
      </c>
      <c r="C865" s="375" t="s">
        <v>20198</v>
      </c>
      <c r="D865" s="376" t="s">
        <v>21699</v>
      </c>
      <c r="E865" s="374" t="s">
        <v>20115</v>
      </c>
      <c r="F865" s="372"/>
    </row>
    <row r="866" spans="1:6">
      <c r="A866" s="407" t="s">
        <v>21700</v>
      </c>
      <c r="B866" s="407"/>
      <c r="C866" s="407"/>
      <c r="D866" s="407"/>
      <c r="E866" s="407"/>
      <c r="F866" s="407"/>
    </row>
    <row r="867" spans="1:6">
      <c r="A867" s="321" t="s">
        <v>20222</v>
      </c>
      <c r="B867" s="322" t="s">
        <v>9261</v>
      </c>
      <c r="C867" s="323" t="s">
        <v>9262</v>
      </c>
      <c r="D867" s="321" t="s">
        <v>9263</v>
      </c>
      <c r="E867" s="322" t="s">
        <v>9264</v>
      </c>
      <c r="F867" s="372"/>
    </row>
    <row r="868" spans="1:6" ht="18">
      <c r="A868" s="373">
        <v>42878</v>
      </c>
      <c r="B868" s="378" t="s">
        <v>21701</v>
      </c>
      <c r="C868" s="375" t="s">
        <v>21213</v>
      </c>
      <c r="D868" s="376" t="s">
        <v>21702</v>
      </c>
      <c r="E868" s="379"/>
      <c r="F868" s="380"/>
    </row>
    <row r="869" spans="1:6">
      <c r="A869" s="407" t="s">
        <v>20221</v>
      </c>
      <c r="B869" s="407"/>
      <c r="C869" s="407"/>
      <c r="D869" s="407"/>
      <c r="E869" s="407"/>
      <c r="F869" s="407"/>
    </row>
    <row r="870" spans="1:6">
      <c r="A870" s="321" t="s">
        <v>20222</v>
      </c>
      <c r="B870" s="322" t="s">
        <v>9261</v>
      </c>
      <c r="C870" s="323" t="s">
        <v>9262</v>
      </c>
      <c r="D870" s="321" t="s">
        <v>9263</v>
      </c>
      <c r="E870" s="322" t="s">
        <v>9264</v>
      </c>
      <c r="F870" s="372"/>
    </row>
    <row r="871" spans="1:6">
      <c r="A871" s="373">
        <v>42888</v>
      </c>
      <c r="B871" s="374" t="s">
        <v>21703</v>
      </c>
      <c r="C871" s="375" t="s">
        <v>21213</v>
      </c>
      <c r="D871" s="376" t="s">
        <v>21704</v>
      </c>
      <c r="E871" s="377"/>
      <c r="F871" s="372"/>
    </row>
    <row r="872" spans="1:6">
      <c r="A872" s="407" t="s">
        <v>21705</v>
      </c>
      <c r="B872" s="407"/>
      <c r="C872" s="407"/>
      <c r="D872" s="407"/>
      <c r="E872" s="407"/>
      <c r="F872" s="407"/>
    </row>
    <row r="873" spans="1:6">
      <c r="A873" s="321" t="s">
        <v>20222</v>
      </c>
      <c r="B873" s="322" t="s">
        <v>9261</v>
      </c>
      <c r="C873" s="323" t="s">
        <v>9262</v>
      </c>
      <c r="D873" s="321" t="s">
        <v>9263</v>
      </c>
      <c r="E873" s="322" t="s">
        <v>9264</v>
      </c>
      <c r="F873" s="372"/>
    </row>
    <row r="874" spans="1:6">
      <c r="A874" s="373">
        <v>40981</v>
      </c>
      <c r="B874" s="374" t="s">
        <v>21706</v>
      </c>
      <c r="C874" s="375" t="s">
        <v>20117</v>
      </c>
      <c r="D874" s="376" t="s">
        <v>21707</v>
      </c>
      <c r="E874" s="377"/>
      <c r="F874" s="372"/>
    </row>
    <row r="875" spans="1:6">
      <c r="A875" s="373">
        <v>40101</v>
      </c>
      <c r="B875" s="374" t="s">
        <v>21708</v>
      </c>
      <c r="C875" s="375" t="s">
        <v>20146</v>
      </c>
      <c r="D875" s="376" t="s">
        <v>21709</v>
      </c>
      <c r="E875" s="377"/>
      <c r="F875" s="372"/>
    </row>
    <row r="876" spans="1:6">
      <c r="A876" s="373">
        <v>40110</v>
      </c>
      <c r="B876" s="374" t="s">
        <v>21710</v>
      </c>
      <c r="C876" s="375" t="s">
        <v>20113</v>
      </c>
      <c r="D876" s="376" t="s">
        <v>21711</v>
      </c>
      <c r="E876" s="377"/>
      <c r="F876" s="372"/>
    </row>
    <row r="877" spans="1:6">
      <c r="A877" s="373">
        <v>40137</v>
      </c>
      <c r="B877" s="374" t="s">
        <v>21712</v>
      </c>
      <c r="C877" s="375" t="s">
        <v>20146</v>
      </c>
      <c r="D877" s="376" t="s">
        <v>21713</v>
      </c>
      <c r="E877" s="374" t="s">
        <v>20115</v>
      </c>
      <c r="F877" s="372"/>
    </row>
    <row r="878" spans="1:6">
      <c r="A878" s="373">
        <v>40138</v>
      </c>
      <c r="B878" s="374" t="s">
        <v>21714</v>
      </c>
      <c r="C878" s="375" t="s">
        <v>20146</v>
      </c>
      <c r="D878" s="376" t="s">
        <v>21715</v>
      </c>
      <c r="E878" s="374" t="s">
        <v>20115</v>
      </c>
      <c r="F878" s="372"/>
    </row>
    <row r="879" spans="1:6">
      <c r="A879" s="373">
        <v>43336</v>
      </c>
      <c r="B879" s="374" t="s">
        <v>20116</v>
      </c>
      <c r="C879" s="375" t="s">
        <v>20117</v>
      </c>
      <c r="D879" s="376" t="s">
        <v>20437</v>
      </c>
      <c r="E879" s="377"/>
      <c r="F879" s="372"/>
    </row>
    <row r="880" spans="1:6">
      <c r="A880" s="373">
        <v>40980</v>
      </c>
      <c r="B880" s="374" t="s">
        <v>21716</v>
      </c>
      <c r="C880" s="375" t="s">
        <v>20113</v>
      </c>
      <c r="D880" s="376" t="s">
        <v>21717</v>
      </c>
      <c r="E880" s="377"/>
      <c r="F880" s="372"/>
    </row>
    <row r="881" spans="1:6">
      <c r="A881" s="373">
        <v>40115</v>
      </c>
      <c r="B881" s="374" t="s">
        <v>21718</v>
      </c>
      <c r="C881" s="375" t="s">
        <v>20276</v>
      </c>
      <c r="D881" s="376" t="s">
        <v>20293</v>
      </c>
      <c r="E881" s="374" t="s">
        <v>20115</v>
      </c>
      <c r="F881" s="372"/>
    </row>
    <row r="882" spans="1:6">
      <c r="A882" s="373">
        <v>40104</v>
      </c>
      <c r="B882" s="374" t="s">
        <v>21719</v>
      </c>
      <c r="C882" s="375" t="s">
        <v>20198</v>
      </c>
      <c r="D882" s="376" t="s">
        <v>21720</v>
      </c>
      <c r="E882" s="374" t="s">
        <v>20115</v>
      </c>
      <c r="F882" s="372"/>
    </row>
    <row r="883" spans="1:6" ht="18">
      <c r="A883" s="373">
        <v>40143</v>
      </c>
      <c r="B883" s="378" t="s">
        <v>21721</v>
      </c>
      <c r="C883" s="375" t="s">
        <v>20113</v>
      </c>
      <c r="D883" s="376" t="s">
        <v>21722</v>
      </c>
      <c r="E883" s="374" t="s">
        <v>20115</v>
      </c>
      <c r="F883" s="380"/>
    </row>
    <row r="884" spans="1:6">
      <c r="A884" s="373">
        <v>40107</v>
      </c>
      <c r="B884" s="374" t="s">
        <v>20130</v>
      </c>
      <c r="C884" s="375" t="s">
        <v>20113</v>
      </c>
      <c r="D884" s="376" t="s">
        <v>21723</v>
      </c>
      <c r="E884" s="377"/>
      <c r="F884" s="372"/>
    </row>
    <row r="885" spans="1:6">
      <c r="A885" s="373">
        <v>40108</v>
      </c>
      <c r="B885" s="374" t="s">
        <v>21724</v>
      </c>
      <c r="C885" s="375" t="s">
        <v>20117</v>
      </c>
      <c r="D885" s="376" t="s">
        <v>21725</v>
      </c>
      <c r="E885" s="377"/>
      <c r="F885" s="372"/>
    </row>
    <row r="886" spans="1:6">
      <c r="A886" s="373">
        <v>40081</v>
      </c>
      <c r="B886" s="374" t="s">
        <v>21726</v>
      </c>
      <c r="C886" s="375" t="s">
        <v>20113</v>
      </c>
      <c r="D886" s="376" t="s">
        <v>21727</v>
      </c>
      <c r="E886" s="377"/>
      <c r="F886" s="372"/>
    </row>
    <row r="887" spans="1:6">
      <c r="A887" s="373">
        <v>40136</v>
      </c>
      <c r="B887" s="374" t="s">
        <v>21728</v>
      </c>
      <c r="C887" s="375" t="s">
        <v>20198</v>
      </c>
      <c r="D887" s="376" t="s">
        <v>21729</v>
      </c>
      <c r="E887" s="374" t="s">
        <v>20115</v>
      </c>
      <c r="F887" s="372"/>
    </row>
    <row r="888" spans="1:6" ht="18">
      <c r="A888" s="373">
        <v>40096</v>
      </c>
      <c r="B888" s="378" t="s">
        <v>21730</v>
      </c>
      <c r="C888" s="375" t="s">
        <v>20198</v>
      </c>
      <c r="D888" s="376" t="s">
        <v>21731</v>
      </c>
      <c r="E888" s="379"/>
      <c r="F888" s="380"/>
    </row>
    <row r="889" spans="1:6">
      <c r="A889" s="373">
        <v>40134</v>
      </c>
      <c r="B889" s="374" t="s">
        <v>21732</v>
      </c>
      <c r="C889" s="375" t="s">
        <v>20117</v>
      </c>
      <c r="D889" s="376" t="s">
        <v>21733</v>
      </c>
      <c r="E889" s="377"/>
      <c r="F889" s="372"/>
    </row>
    <row r="890" spans="1:6">
      <c r="A890" s="373">
        <v>40105</v>
      </c>
      <c r="B890" s="374" t="s">
        <v>21734</v>
      </c>
      <c r="C890" s="375" t="s">
        <v>20117</v>
      </c>
      <c r="D890" s="376" t="s">
        <v>21735</v>
      </c>
      <c r="E890" s="377"/>
      <c r="F890" s="372"/>
    </row>
    <row r="891" spans="1:6">
      <c r="A891" s="373">
        <v>40084</v>
      </c>
      <c r="B891" s="374" t="s">
        <v>21736</v>
      </c>
      <c r="C891" s="375" t="s">
        <v>20198</v>
      </c>
      <c r="D891" s="376" t="s">
        <v>21737</v>
      </c>
      <c r="E891" s="377"/>
      <c r="F891" s="372"/>
    </row>
    <row r="892" spans="1:6">
      <c r="A892" s="373">
        <v>40144</v>
      </c>
      <c r="B892" s="374" t="s">
        <v>21738</v>
      </c>
      <c r="C892" s="375" t="s">
        <v>20198</v>
      </c>
      <c r="D892" s="376" t="s">
        <v>21739</v>
      </c>
      <c r="E892" s="374" t="s">
        <v>20115</v>
      </c>
      <c r="F892" s="372"/>
    </row>
    <row r="893" spans="1:6">
      <c r="A893" s="373">
        <v>40106</v>
      </c>
      <c r="B893" s="374" t="s">
        <v>21740</v>
      </c>
      <c r="C893" s="375" t="s">
        <v>20113</v>
      </c>
      <c r="D893" s="376" t="s">
        <v>21741</v>
      </c>
      <c r="E893" s="374" t="s">
        <v>20115</v>
      </c>
      <c r="F893" s="372"/>
    </row>
    <row r="894" spans="1:6">
      <c r="A894" s="373">
        <v>40135</v>
      </c>
      <c r="B894" s="374" t="s">
        <v>21742</v>
      </c>
      <c r="C894" s="375" t="s">
        <v>20117</v>
      </c>
      <c r="D894" s="376" t="s">
        <v>20323</v>
      </c>
      <c r="E894" s="377"/>
      <c r="F894" s="372"/>
    </row>
    <row r="895" spans="1:6">
      <c r="A895" s="373">
        <v>40111</v>
      </c>
      <c r="B895" s="374" t="s">
        <v>21743</v>
      </c>
      <c r="C895" s="375" t="s">
        <v>20117</v>
      </c>
      <c r="D895" s="376" t="s">
        <v>21744</v>
      </c>
      <c r="E895" s="374" t="s">
        <v>20115</v>
      </c>
      <c r="F895" s="372"/>
    </row>
    <row r="896" spans="1:6">
      <c r="A896" s="373">
        <v>40126</v>
      </c>
      <c r="B896" s="374" t="s">
        <v>21745</v>
      </c>
      <c r="C896" s="375" t="s">
        <v>20117</v>
      </c>
      <c r="D896" s="376" t="s">
        <v>20331</v>
      </c>
      <c r="E896" s="374" t="s">
        <v>20115</v>
      </c>
      <c r="F896" s="372"/>
    </row>
    <row r="897" spans="1:6">
      <c r="A897" s="373">
        <v>40127</v>
      </c>
      <c r="B897" s="374" t="s">
        <v>21746</v>
      </c>
      <c r="C897" s="375" t="s">
        <v>20117</v>
      </c>
      <c r="D897" s="376" t="s">
        <v>20335</v>
      </c>
      <c r="E897" s="374" t="s">
        <v>20115</v>
      </c>
      <c r="F897" s="372"/>
    </row>
    <row r="898" spans="1:6">
      <c r="A898" s="373">
        <v>40128</v>
      </c>
      <c r="B898" s="374" t="s">
        <v>21747</v>
      </c>
      <c r="C898" s="375" t="s">
        <v>20117</v>
      </c>
      <c r="D898" s="376" t="s">
        <v>20339</v>
      </c>
      <c r="E898" s="374" t="s">
        <v>20115</v>
      </c>
      <c r="F898" s="372"/>
    </row>
    <row r="899" spans="1:6">
      <c r="A899" s="373">
        <v>40129</v>
      </c>
      <c r="B899" s="374" t="s">
        <v>21748</v>
      </c>
      <c r="C899" s="375" t="s">
        <v>20117</v>
      </c>
      <c r="D899" s="376" t="s">
        <v>20343</v>
      </c>
      <c r="E899" s="374" t="s">
        <v>20115</v>
      </c>
      <c r="F899" s="372"/>
    </row>
    <row r="900" spans="1:6">
      <c r="A900" s="373">
        <v>40085</v>
      </c>
      <c r="B900" s="374" t="s">
        <v>21749</v>
      </c>
      <c r="C900" s="375" t="s">
        <v>20198</v>
      </c>
      <c r="D900" s="376" t="s">
        <v>21750</v>
      </c>
      <c r="E900" s="377"/>
      <c r="F900" s="372"/>
    </row>
    <row r="901" spans="1:6">
      <c r="A901" s="373">
        <v>40086</v>
      </c>
      <c r="B901" s="374" t="s">
        <v>21751</v>
      </c>
      <c r="C901" s="375" t="s">
        <v>20198</v>
      </c>
      <c r="D901" s="376" t="s">
        <v>21752</v>
      </c>
      <c r="E901" s="377"/>
      <c r="F901" s="372"/>
    </row>
    <row r="902" spans="1:6">
      <c r="A902" s="373">
        <v>40087</v>
      </c>
      <c r="B902" s="374" t="s">
        <v>21753</v>
      </c>
      <c r="C902" s="375" t="s">
        <v>20146</v>
      </c>
      <c r="D902" s="376" t="s">
        <v>21754</v>
      </c>
      <c r="E902" s="377"/>
      <c r="F902" s="372"/>
    </row>
    <row r="903" spans="1:6" ht="18">
      <c r="A903" s="373">
        <v>40983</v>
      </c>
      <c r="B903" s="378" t="s">
        <v>21755</v>
      </c>
      <c r="C903" s="375" t="s">
        <v>20198</v>
      </c>
      <c r="D903" s="376" t="s">
        <v>21756</v>
      </c>
      <c r="E903" s="379"/>
      <c r="F903" s="380"/>
    </row>
    <row r="904" spans="1:6">
      <c r="A904" s="373">
        <v>40100</v>
      </c>
      <c r="B904" s="374" t="s">
        <v>21757</v>
      </c>
      <c r="C904" s="375" t="s">
        <v>20198</v>
      </c>
      <c r="D904" s="376" t="s">
        <v>21758</v>
      </c>
      <c r="E904" s="377"/>
      <c r="F904" s="372"/>
    </row>
    <row r="905" spans="1:6">
      <c r="A905" s="373">
        <v>40141</v>
      </c>
      <c r="B905" s="374" t="s">
        <v>21759</v>
      </c>
      <c r="C905" s="375" t="s">
        <v>20198</v>
      </c>
      <c r="D905" s="376" t="s">
        <v>21281</v>
      </c>
      <c r="E905" s="374" t="s">
        <v>20115</v>
      </c>
      <c r="F905" s="372"/>
    </row>
    <row r="906" spans="1:6">
      <c r="A906" s="373">
        <v>40118</v>
      </c>
      <c r="B906" s="374" t="s">
        <v>21760</v>
      </c>
      <c r="C906" s="375" t="s">
        <v>20117</v>
      </c>
      <c r="D906" s="376" t="s">
        <v>21761</v>
      </c>
      <c r="E906" s="374" t="s">
        <v>20115</v>
      </c>
      <c r="F906" s="372"/>
    </row>
    <row r="907" spans="1:6">
      <c r="A907" s="373">
        <v>40116</v>
      </c>
      <c r="B907" s="374" t="s">
        <v>21762</v>
      </c>
      <c r="C907" s="375" t="s">
        <v>20117</v>
      </c>
      <c r="D907" s="376" t="s">
        <v>21763</v>
      </c>
      <c r="E907" s="374" t="s">
        <v>20115</v>
      </c>
      <c r="F907" s="372"/>
    </row>
    <row r="908" spans="1:6">
      <c r="A908" s="373">
        <v>40117</v>
      </c>
      <c r="B908" s="374" t="s">
        <v>21764</v>
      </c>
      <c r="C908" s="375" t="s">
        <v>20117</v>
      </c>
      <c r="D908" s="376" t="s">
        <v>21765</v>
      </c>
      <c r="E908" s="374" t="s">
        <v>20115</v>
      </c>
      <c r="F908" s="372"/>
    </row>
    <row r="909" spans="1:6" ht="13.15" customHeight="1">
      <c r="A909" s="373">
        <v>40148</v>
      </c>
      <c r="B909" s="374" t="s">
        <v>21766</v>
      </c>
      <c r="C909" s="375" t="s">
        <v>20198</v>
      </c>
      <c r="D909" s="376" t="s">
        <v>21767</v>
      </c>
      <c r="E909" s="377"/>
      <c r="F909" s="372"/>
    </row>
    <row r="910" spans="1:6">
      <c r="A910" s="373">
        <v>40112</v>
      </c>
      <c r="B910" s="374" t="s">
        <v>21768</v>
      </c>
      <c r="C910" s="375" t="s">
        <v>20117</v>
      </c>
      <c r="D910" s="376" t="s">
        <v>21769</v>
      </c>
      <c r="E910" s="374" t="s">
        <v>20115</v>
      </c>
      <c r="F910" s="372"/>
    </row>
    <row r="911" spans="1:6">
      <c r="A911" s="373">
        <v>40149</v>
      </c>
      <c r="B911" s="374" t="s">
        <v>21770</v>
      </c>
      <c r="C911" s="375" t="s">
        <v>20117</v>
      </c>
      <c r="D911" s="376" t="s">
        <v>21771</v>
      </c>
      <c r="E911" s="377"/>
      <c r="F911" s="372"/>
    </row>
    <row r="912" spans="1:6" ht="13.15" customHeight="1">
      <c r="A912" s="373">
        <v>40094</v>
      </c>
      <c r="B912" s="374" t="s">
        <v>21772</v>
      </c>
      <c r="C912" s="375" t="s">
        <v>20117</v>
      </c>
      <c r="D912" s="376" t="s">
        <v>21773</v>
      </c>
      <c r="E912" s="377"/>
      <c r="F912" s="372"/>
    </row>
    <row r="913" spans="1:6">
      <c r="A913" s="373">
        <v>40095</v>
      </c>
      <c r="B913" s="374" t="s">
        <v>21774</v>
      </c>
      <c r="C913" s="375" t="s">
        <v>20117</v>
      </c>
      <c r="D913" s="376" t="s">
        <v>21775</v>
      </c>
      <c r="E913" s="374" t="s">
        <v>20115</v>
      </c>
      <c r="F913" s="372"/>
    </row>
    <row r="914" spans="1:6">
      <c r="A914" s="373">
        <v>40114</v>
      </c>
      <c r="B914" s="374" t="s">
        <v>21776</v>
      </c>
      <c r="C914" s="375" t="s">
        <v>20276</v>
      </c>
      <c r="D914" s="376" t="s">
        <v>21777</v>
      </c>
      <c r="E914" s="374" t="s">
        <v>20115</v>
      </c>
      <c r="F914" s="372"/>
    </row>
    <row r="915" spans="1:6" ht="18">
      <c r="A915" s="373">
        <v>41134</v>
      </c>
      <c r="B915" s="378" t="s">
        <v>21778</v>
      </c>
      <c r="C915" s="375" t="s">
        <v>20113</v>
      </c>
      <c r="D915" s="376" t="s">
        <v>21779</v>
      </c>
      <c r="E915" s="374" t="s">
        <v>20115</v>
      </c>
      <c r="F915" s="380"/>
    </row>
    <row r="916" spans="1:6">
      <c r="A916" s="373">
        <v>40130</v>
      </c>
      <c r="B916" s="374" t="s">
        <v>21780</v>
      </c>
      <c r="C916" s="375" t="s">
        <v>20276</v>
      </c>
      <c r="D916" s="376" t="s">
        <v>21781</v>
      </c>
      <c r="E916" s="374" t="s">
        <v>20115</v>
      </c>
      <c r="F916" s="372"/>
    </row>
    <row r="917" spans="1:6">
      <c r="A917" s="373">
        <v>40131</v>
      </c>
      <c r="B917" s="374" t="s">
        <v>21782</v>
      </c>
      <c r="C917" s="375" t="s">
        <v>20276</v>
      </c>
      <c r="D917" s="376" t="s">
        <v>21783</v>
      </c>
      <c r="E917" s="374" t="s">
        <v>20115</v>
      </c>
      <c r="F917" s="372"/>
    </row>
    <row r="918" spans="1:6">
      <c r="A918" s="373">
        <v>40083</v>
      </c>
      <c r="B918" s="374" t="s">
        <v>21784</v>
      </c>
      <c r="C918" s="375" t="s">
        <v>20117</v>
      </c>
      <c r="D918" s="376" t="s">
        <v>21785</v>
      </c>
      <c r="E918" s="374" t="s">
        <v>20115</v>
      </c>
      <c r="F918" s="372"/>
    </row>
    <row r="919" spans="1:6">
      <c r="A919" s="373">
        <v>40079</v>
      </c>
      <c r="B919" s="374" t="s">
        <v>21786</v>
      </c>
      <c r="C919" s="375" t="s">
        <v>20113</v>
      </c>
      <c r="D919" s="376" t="s">
        <v>21787</v>
      </c>
      <c r="E919" s="374" t="s">
        <v>20115</v>
      </c>
      <c r="F919" s="372"/>
    </row>
    <row r="920" spans="1:6">
      <c r="A920" s="373">
        <v>40082</v>
      </c>
      <c r="B920" s="374" t="s">
        <v>21788</v>
      </c>
      <c r="C920" s="375" t="s">
        <v>20117</v>
      </c>
      <c r="D920" s="376" t="s">
        <v>21789</v>
      </c>
      <c r="E920" s="377"/>
      <c r="F920" s="372"/>
    </row>
    <row r="921" spans="1:6">
      <c r="A921" s="373">
        <v>40119</v>
      </c>
      <c r="B921" s="374" t="s">
        <v>21790</v>
      </c>
      <c r="C921" s="375" t="s">
        <v>20117</v>
      </c>
      <c r="D921" s="376" t="s">
        <v>21791</v>
      </c>
      <c r="E921" s="374" t="s">
        <v>20115</v>
      </c>
      <c r="F921" s="372"/>
    </row>
    <row r="922" spans="1:6">
      <c r="A922" s="373">
        <v>40122</v>
      </c>
      <c r="B922" s="374" t="s">
        <v>21790</v>
      </c>
      <c r="C922" s="375" t="s">
        <v>20276</v>
      </c>
      <c r="D922" s="376" t="s">
        <v>21792</v>
      </c>
      <c r="E922" s="374" t="s">
        <v>20115</v>
      </c>
      <c r="F922" s="372"/>
    </row>
    <row r="923" spans="1:6">
      <c r="A923" s="373">
        <v>40120</v>
      </c>
      <c r="B923" s="374" t="s">
        <v>21793</v>
      </c>
      <c r="C923" s="375" t="s">
        <v>20117</v>
      </c>
      <c r="D923" s="376" t="s">
        <v>21794</v>
      </c>
      <c r="E923" s="374" t="s">
        <v>20115</v>
      </c>
      <c r="F923" s="372"/>
    </row>
    <row r="924" spans="1:6">
      <c r="A924" s="373">
        <v>40121</v>
      </c>
      <c r="B924" s="374" t="s">
        <v>21795</v>
      </c>
      <c r="C924" s="375" t="s">
        <v>20117</v>
      </c>
      <c r="D924" s="376" t="s">
        <v>21796</v>
      </c>
      <c r="E924" s="374" t="s">
        <v>20115</v>
      </c>
      <c r="F924" s="372"/>
    </row>
    <row r="925" spans="1:6">
      <c r="A925" s="373">
        <v>40123</v>
      </c>
      <c r="B925" s="374" t="s">
        <v>21795</v>
      </c>
      <c r="C925" s="375" t="s">
        <v>20276</v>
      </c>
      <c r="D925" s="376" t="s">
        <v>21797</v>
      </c>
      <c r="E925" s="374" t="s">
        <v>20115</v>
      </c>
      <c r="F925" s="372"/>
    </row>
    <row r="926" spans="1:6">
      <c r="A926" s="373">
        <v>40080</v>
      </c>
      <c r="B926" s="374" t="s">
        <v>21798</v>
      </c>
      <c r="C926" s="375" t="s">
        <v>20113</v>
      </c>
      <c r="D926" s="376" t="s">
        <v>21799</v>
      </c>
      <c r="E926" s="374" t="s">
        <v>20115</v>
      </c>
      <c r="F926" s="372"/>
    </row>
    <row r="927" spans="1:6">
      <c r="A927" s="373">
        <v>40089</v>
      </c>
      <c r="B927" s="374" t="s">
        <v>21800</v>
      </c>
      <c r="C927" s="375" t="s">
        <v>20146</v>
      </c>
      <c r="D927" s="376" t="s">
        <v>21801</v>
      </c>
      <c r="E927" s="374" t="s">
        <v>20115</v>
      </c>
      <c r="F927" s="372"/>
    </row>
    <row r="928" spans="1:6">
      <c r="A928" s="373">
        <v>40088</v>
      </c>
      <c r="B928" s="374" t="s">
        <v>21802</v>
      </c>
      <c r="C928" s="375" t="s">
        <v>20146</v>
      </c>
      <c r="D928" s="376" t="s">
        <v>21803</v>
      </c>
      <c r="E928" s="374" t="s">
        <v>20115</v>
      </c>
      <c r="F928" s="372"/>
    </row>
    <row r="929" spans="1:6">
      <c r="A929" s="373">
        <v>40092</v>
      </c>
      <c r="B929" s="374" t="s">
        <v>21804</v>
      </c>
      <c r="C929" s="375" t="s">
        <v>20146</v>
      </c>
      <c r="D929" s="376" t="s">
        <v>21805</v>
      </c>
      <c r="E929" s="374" t="s">
        <v>20115</v>
      </c>
      <c r="F929" s="372"/>
    </row>
    <row r="930" spans="1:6" ht="18">
      <c r="A930" s="373">
        <v>40078</v>
      </c>
      <c r="B930" s="378" t="s">
        <v>21806</v>
      </c>
      <c r="C930" s="375" t="s">
        <v>20198</v>
      </c>
      <c r="D930" s="376" t="s">
        <v>21807</v>
      </c>
      <c r="E930" s="374" t="s">
        <v>20115</v>
      </c>
      <c r="F930" s="380"/>
    </row>
    <row r="931" spans="1:6">
      <c r="A931" s="373">
        <v>40097</v>
      </c>
      <c r="B931" s="374" t="s">
        <v>21808</v>
      </c>
      <c r="C931" s="375" t="s">
        <v>20198</v>
      </c>
      <c r="D931" s="376" t="s">
        <v>21809</v>
      </c>
      <c r="E931" s="377"/>
      <c r="F931" s="372"/>
    </row>
    <row r="932" spans="1:6" ht="13.15" customHeight="1">
      <c r="A932" s="373">
        <v>40090</v>
      </c>
      <c r="B932" s="374" t="s">
        <v>21810</v>
      </c>
      <c r="C932" s="375" t="s">
        <v>20198</v>
      </c>
      <c r="D932" s="376" t="s">
        <v>21811</v>
      </c>
      <c r="E932" s="374" t="s">
        <v>20115</v>
      </c>
      <c r="F932" s="372"/>
    </row>
    <row r="933" spans="1:6">
      <c r="A933" s="407" t="s">
        <v>20221</v>
      </c>
      <c r="B933" s="407"/>
      <c r="C933" s="407"/>
      <c r="D933" s="407"/>
      <c r="E933" s="407"/>
      <c r="F933" s="407"/>
    </row>
    <row r="934" spans="1:6">
      <c r="A934" s="321" t="s">
        <v>20222</v>
      </c>
      <c r="B934" s="322" t="s">
        <v>9261</v>
      </c>
      <c r="C934" s="323" t="s">
        <v>9262</v>
      </c>
      <c r="D934" s="321" t="s">
        <v>9263</v>
      </c>
      <c r="E934" s="322" t="s">
        <v>9264</v>
      </c>
      <c r="F934" s="372"/>
    </row>
    <row r="935" spans="1:6">
      <c r="A935" s="373">
        <v>40099</v>
      </c>
      <c r="B935" s="374" t="s">
        <v>21812</v>
      </c>
      <c r="C935" s="375" t="s">
        <v>20113</v>
      </c>
      <c r="D935" s="376" t="s">
        <v>21813</v>
      </c>
      <c r="E935" s="374" t="s">
        <v>20115</v>
      </c>
      <c r="F935" s="372"/>
    </row>
    <row r="936" spans="1:6">
      <c r="A936" s="373">
        <v>40091</v>
      </c>
      <c r="B936" s="374" t="s">
        <v>21814</v>
      </c>
      <c r="C936" s="375" t="s">
        <v>20198</v>
      </c>
      <c r="D936" s="376" t="s">
        <v>21815</v>
      </c>
      <c r="E936" s="374" t="s">
        <v>20115</v>
      </c>
      <c r="F936" s="372"/>
    </row>
    <row r="937" spans="1:6" ht="13.15" customHeight="1">
      <c r="A937" s="373">
        <v>40093</v>
      </c>
      <c r="B937" s="374" t="s">
        <v>21816</v>
      </c>
      <c r="C937" s="375" t="s">
        <v>20117</v>
      </c>
      <c r="D937" s="376" t="s">
        <v>21817</v>
      </c>
      <c r="E937" s="377"/>
      <c r="F937" s="372"/>
    </row>
    <row r="938" spans="1:6" ht="18">
      <c r="A938" s="373">
        <v>43353</v>
      </c>
      <c r="B938" s="378" t="s">
        <v>21818</v>
      </c>
      <c r="C938" s="375" t="s">
        <v>20117</v>
      </c>
      <c r="D938" s="376" t="s">
        <v>21819</v>
      </c>
      <c r="E938" s="379"/>
      <c r="F938" s="380"/>
    </row>
    <row r="939" spans="1:6" ht="18">
      <c r="A939" s="373">
        <v>43337</v>
      </c>
      <c r="B939" s="378" t="s">
        <v>21820</v>
      </c>
      <c r="C939" s="375" t="s">
        <v>20117</v>
      </c>
      <c r="D939" s="376" t="s">
        <v>20207</v>
      </c>
      <c r="E939" s="379"/>
      <c r="F939" s="380"/>
    </row>
    <row r="940" spans="1:6">
      <c r="A940" s="373">
        <v>40077</v>
      </c>
      <c r="B940" s="374" t="s">
        <v>21821</v>
      </c>
      <c r="C940" s="375" t="s">
        <v>20117</v>
      </c>
      <c r="D940" s="376" t="s">
        <v>21822</v>
      </c>
      <c r="E940" s="377"/>
      <c r="F940" s="372"/>
    </row>
    <row r="941" spans="1:6">
      <c r="A941" s="373">
        <v>40142</v>
      </c>
      <c r="B941" s="374" t="s">
        <v>21823</v>
      </c>
      <c r="C941" s="375" t="s">
        <v>20198</v>
      </c>
      <c r="D941" s="376" t="s">
        <v>21824</v>
      </c>
      <c r="E941" s="374" t="s">
        <v>20115</v>
      </c>
      <c r="F941" s="372"/>
    </row>
    <row r="942" spans="1:6">
      <c r="A942" s="373">
        <v>40124</v>
      </c>
      <c r="B942" s="374" t="s">
        <v>21825</v>
      </c>
      <c r="C942" s="375" t="s">
        <v>20117</v>
      </c>
      <c r="D942" s="376" t="s">
        <v>20319</v>
      </c>
      <c r="E942" s="374" t="s">
        <v>20115</v>
      </c>
      <c r="F942" s="372"/>
    </row>
    <row r="943" spans="1:6">
      <c r="A943" s="373">
        <v>40146</v>
      </c>
      <c r="B943" s="374" t="s">
        <v>21826</v>
      </c>
      <c r="C943" s="375" t="s">
        <v>20117</v>
      </c>
      <c r="D943" s="376" t="s">
        <v>21827</v>
      </c>
      <c r="E943" s="374" t="s">
        <v>20115</v>
      </c>
      <c r="F943" s="372"/>
    </row>
    <row r="944" spans="1:6">
      <c r="A944" s="373">
        <v>40145</v>
      </c>
      <c r="B944" s="374" t="s">
        <v>21828</v>
      </c>
      <c r="C944" s="375" t="s">
        <v>20117</v>
      </c>
      <c r="D944" s="376" t="s">
        <v>21829</v>
      </c>
      <c r="E944" s="374" t="s">
        <v>20115</v>
      </c>
      <c r="F944" s="372"/>
    </row>
    <row r="945" spans="1:6">
      <c r="A945" s="373">
        <v>40109</v>
      </c>
      <c r="B945" s="374" t="s">
        <v>21830</v>
      </c>
      <c r="C945" s="375" t="s">
        <v>20113</v>
      </c>
      <c r="D945" s="376" t="s">
        <v>21831</v>
      </c>
      <c r="E945" s="377"/>
      <c r="F945" s="372"/>
    </row>
    <row r="946" spans="1:6">
      <c r="A946" s="373">
        <v>40125</v>
      </c>
      <c r="B946" s="374" t="s">
        <v>21832</v>
      </c>
      <c r="C946" s="375" t="s">
        <v>20117</v>
      </c>
      <c r="D946" s="376" t="s">
        <v>21833</v>
      </c>
      <c r="E946" s="374" t="s">
        <v>20115</v>
      </c>
      <c r="F946" s="372"/>
    </row>
    <row r="947" spans="1:6">
      <c r="A947" s="373">
        <v>40113</v>
      </c>
      <c r="B947" s="374" t="s">
        <v>21834</v>
      </c>
      <c r="C947" s="375" t="s">
        <v>20117</v>
      </c>
      <c r="D947" s="376" t="s">
        <v>21835</v>
      </c>
      <c r="E947" s="374" t="s">
        <v>20115</v>
      </c>
      <c r="F947" s="372"/>
    </row>
    <row r="948" spans="1:6">
      <c r="A948" s="373">
        <v>40140</v>
      </c>
      <c r="B948" s="374" t="s">
        <v>21836</v>
      </c>
      <c r="C948" s="375" t="s">
        <v>20198</v>
      </c>
      <c r="D948" s="376" t="s">
        <v>21837</v>
      </c>
      <c r="E948" s="374" t="s">
        <v>20115</v>
      </c>
      <c r="F948" s="372"/>
    </row>
    <row r="949" spans="1:6">
      <c r="A949" s="373">
        <v>40139</v>
      </c>
      <c r="B949" s="374" t="s">
        <v>21838</v>
      </c>
      <c r="C949" s="375" t="s">
        <v>20198</v>
      </c>
      <c r="D949" s="376" t="s">
        <v>21839</v>
      </c>
      <c r="E949" s="377"/>
      <c r="F949" s="372"/>
    </row>
    <row r="950" spans="1:6">
      <c r="A950" s="407" t="s">
        <v>21840</v>
      </c>
      <c r="B950" s="407"/>
      <c r="C950" s="407"/>
      <c r="D950" s="407"/>
      <c r="E950" s="407"/>
      <c r="F950" s="407"/>
    </row>
    <row r="951" spans="1:6">
      <c r="A951" s="321" t="s">
        <v>20222</v>
      </c>
      <c r="B951" s="322" t="s">
        <v>9261</v>
      </c>
      <c r="C951" s="323" t="s">
        <v>9262</v>
      </c>
      <c r="D951" s="321" t="s">
        <v>9263</v>
      </c>
      <c r="E951" s="322" t="s">
        <v>9264</v>
      </c>
      <c r="F951" s="372"/>
    </row>
    <row r="952" spans="1:6">
      <c r="A952" s="373">
        <v>42186</v>
      </c>
      <c r="B952" s="374" t="s">
        <v>21841</v>
      </c>
      <c r="C952" s="375" t="s">
        <v>21213</v>
      </c>
      <c r="D952" s="376" t="s">
        <v>21842</v>
      </c>
      <c r="E952" s="377"/>
      <c r="F952" s="372"/>
    </row>
    <row r="953" spans="1:6">
      <c r="A953" s="407" t="s">
        <v>21843</v>
      </c>
      <c r="B953" s="407"/>
      <c r="C953" s="407"/>
      <c r="D953" s="407"/>
      <c r="E953" s="407"/>
      <c r="F953" s="407"/>
    </row>
    <row r="954" spans="1:6">
      <c r="A954" s="321" t="s">
        <v>20222</v>
      </c>
      <c r="B954" s="322" t="s">
        <v>9261</v>
      </c>
      <c r="C954" s="323" t="s">
        <v>9262</v>
      </c>
      <c r="D954" s="321" t="s">
        <v>9263</v>
      </c>
      <c r="E954" s="322" t="s">
        <v>9264</v>
      </c>
      <c r="F954" s="372"/>
    </row>
    <row r="955" spans="1:6">
      <c r="A955" s="373">
        <v>41352</v>
      </c>
      <c r="B955" s="374" t="s">
        <v>21844</v>
      </c>
      <c r="C955" s="375" t="s">
        <v>20146</v>
      </c>
      <c r="D955" s="376" t="s">
        <v>21845</v>
      </c>
      <c r="E955" s="377"/>
      <c r="F955" s="372"/>
    </row>
    <row r="956" spans="1:6" ht="18">
      <c r="A956" s="373">
        <v>41340</v>
      </c>
      <c r="B956" s="374" t="s">
        <v>21846</v>
      </c>
      <c r="C956" s="375" t="s">
        <v>20198</v>
      </c>
      <c r="D956" s="376" t="s">
        <v>21847</v>
      </c>
      <c r="E956" s="379"/>
      <c r="F956" s="380"/>
    </row>
    <row r="957" spans="1:6">
      <c r="A957" s="373">
        <v>40331</v>
      </c>
      <c r="B957" s="374" t="s">
        <v>21848</v>
      </c>
      <c r="C957" s="375" t="s">
        <v>20117</v>
      </c>
      <c r="D957" s="376" t="s">
        <v>21849</v>
      </c>
      <c r="E957" s="374" t="s">
        <v>20115</v>
      </c>
      <c r="F957" s="372"/>
    </row>
    <row r="958" spans="1:6">
      <c r="A958" s="373">
        <v>40403</v>
      </c>
      <c r="B958" s="374" t="s">
        <v>21850</v>
      </c>
      <c r="C958" s="375" t="s">
        <v>20198</v>
      </c>
      <c r="D958" s="376" t="s">
        <v>21851</v>
      </c>
      <c r="E958" s="374" t="s">
        <v>20115</v>
      </c>
      <c r="F958" s="372"/>
    </row>
    <row r="959" spans="1:6">
      <c r="A959" s="373">
        <v>40405</v>
      </c>
      <c r="B959" s="374" t="s">
        <v>21852</v>
      </c>
      <c r="C959" s="375" t="s">
        <v>20198</v>
      </c>
      <c r="D959" s="376" t="s">
        <v>21853</v>
      </c>
      <c r="E959" s="377"/>
      <c r="F959" s="372"/>
    </row>
    <row r="960" spans="1:6">
      <c r="A960" s="373">
        <v>40408</v>
      </c>
      <c r="B960" s="374" t="s">
        <v>21854</v>
      </c>
      <c r="C960" s="375" t="s">
        <v>20198</v>
      </c>
      <c r="D960" s="376" t="s">
        <v>21855</v>
      </c>
      <c r="E960" s="374" t="s">
        <v>20115</v>
      </c>
      <c r="F960" s="372"/>
    </row>
    <row r="961" spans="1:6" ht="18">
      <c r="A961" s="373">
        <v>40406</v>
      </c>
      <c r="B961" s="378" t="s">
        <v>21856</v>
      </c>
      <c r="C961" s="375" t="s">
        <v>20198</v>
      </c>
      <c r="D961" s="376" t="s">
        <v>21857</v>
      </c>
      <c r="E961" s="374" t="s">
        <v>20115</v>
      </c>
      <c r="F961" s="380"/>
    </row>
    <row r="962" spans="1:6" ht="18">
      <c r="A962" s="373">
        <v>40407</v>
      </c>
      <c r="B962" s="378" t="s">
        <v>21858</v>
      </c>
      <c r="C962" s="375" t="s">
        <v>20198</v>
      </c>
      <c r="D962" s="376" t="s">
        <v>21859</v>
      </c>
      <c r="E962" s="374" t="s">
        <v>20115</v>
      </c>
      <c r="F962" s="380"/>
    </row>
    <row r="963" spans="1:6" ht="18">
      <c r="A963" s="373">
        <v>40409</v>
      </c>
      <c r="B963" s="378" t="s">
        <v>21860</v>
      </c>
      <c r="C963" s="375" t="s">
        <v>20198</v>
      </c>
      <c r="D963" s="376" t="s">
        <v>21861</v>
      </c>
      <c r="E963" s="374" t="s">
        <v>20115</v>
      </c>
      <c r="F963" s="380"/>
    </row>
    <row r="964" spans="1:6">
      <c r="A964" s="373">
        <v>40404</v>
      </c>
      <c r="B964" s="374" t="s">
        <v>21862</v>
      </c>
      <c r="C964" s="375" t="s">
        <v>20198</v>
      </c>
      <c r="D964" s="376" t="s">
        <v>21863</v>
      </c>
      <c r="E964" s="377"/>
      <c r="F964" s="372"/>
    </row>
    <row r="965" spans="1:6">
      <c r="A965" s="373">
        <v>40410</v>
      </c>
      <c r="B965" s="374" t="s">
        <v>21864</v>
      </c>
      <c r="C965" s="375" t="s">
        <v>20198</v>
      </c>
      <c r="D965" s="376" t="s">
        <v>21865</v>
      </c>
      <c r="E965" s="374" t="s">
        <v>20115</v>
      </c>
      <c r="F965" s="372"/>
    </row>
    <row r="966" spans="1:6" ht="18">
      <c r="A966" s="373">
        <v>40309</v>
      </c>
      <c r="B966" s="378" t="s">
        <v>21866</v>
      </c>
      <c r="C966" s="375" t="s">
        <v>20117</v>
      </c>
      <c r="D966" s="376" t="s">
        <v>21867</v>
      </c>
      <c r="E966" s="374" t="s">
        <v>20115</v>
      </c>
      <c r="F966" s="380"/>
    </row>
    <row r="967" spans="1:6">
      <c r="A967" s="373">
        <v>41258</v>
      </c>
      <c r="B967" s="374" t="s">
        <v>21868</v>
      </c>
      <c r="C967" s="375" t="s">
        <v>20198</v>
      </c>
      <c r="D967" s="376" t="s">
        <v>21869</v>
      </c>
      <c r="E967" s="377"/>
      <c r="F967" s="372"/>
    </row>
    <row r="968" spans="1:6">
      <c r="A968" s="373">
        <v>41034</v>
      </c>
      <c r="B968" s="374" t="s">
        <v>21870</v>
      </c>
      <c r="C968" s="375" t="s">
        <v>20198</v>
      </c>
      <c r="D968" s="376" t="s">
        <v>21871</v>
      </c>
      <c r="E968" s="377"/>
      <c r="F968" s="372"/>
    </row>
    <row r="969" spans="1:6" ht="18">
      <c r="A969" s="373">
        <v>41026</v>
      </c>
      <c r="B969" s="378" t="s">
        <v>21872</v>
      </c>
      <c r="C969" s="375" t="s">
        <v>20198</v>
      </c>
      <c r="D969" s="376" t="s">
        <v>21873</v>
      </c>
      <c r="E969" s="379"/>
      <c r="F969" s="380"/>
    </row>
    <row r="970" spans="1:6" ht="18">
      <c r="A970" s="373">
        <v>41022</v>
      </c>
      <c r="B970" s="378" t="s">
        <v>21874</v>
      </c>
      <c r="C970" s="375" t="s">
        <v>20198</v>
      </c>
      <c r="D970" s="376" t="s">
        <v>21875</v>
      </c>
      <c r="E970" s="379"/>
      <c r="F970" s="380"/>
    </row>
    <row r="971" spans="1:6">
      <c r="A971" s="407" t="s">
        <v>21876</v>
      </c>
      <c r="B971" s="407"/>
      <c r="C971" s="407"/>
      <c r="D971" s="407"/>
      <c r="E971" s="407"/>
      <c r="F971" s="407"/>
    </row>
    <row r="972" spans="1:6">
      <c r="A972" s="321" t="s">
        <v>20222</v>
      </c>
      <c r="B972" s="322" t="s">
        <v>9261</v>
      </c>
      <c r="C972" s="323" t="s">
        <v>9262</v>
      </c>
      <c r="D972" s="321" t="s">
        <v>9263</v>
      </c>
      <c r="E972" s="322" t="s">
        <v>9264</v>
      </c>
      <c r="F972" s="372"/>
    </row>
    <row r="973" spans="1:6" ht="18">
      <c r="A973" s="373">
        <v>41403</v>
      </c>
      <c r="B973" s="378" t="s">
        <v>21877</v>
      </c>
      <c r="C973" s="375" t="s">
        <v>20198</v>
      </c>
      <c r="D973" s="376" t="s">
        <v>21878</v>
      </c>
      <c r="E973" s="379"/>
      <c r="F973" s="380"/>
    </row>
    <row r="974" spans="1:6">
      <c r="A974" s="373">
        <v>40398</v>
      </c>
      <c r="B974" s="374" t="s">
        <v>21879</v>
      </c>
      <c r="C974" s="375" t="s">
        <v>20117</v>
      </c>
      <c r="D974" s="376" t="s">
        <v>21315</v>
      </c>
      <c r="E974" s="377"/>
      <c r="F974" s="372"/>
    </row>
    <row r="975" spans="1:6">
      <c r="A975" s="373">
        <v>41036</v>
      </c>
      <c r="B975" s="374" t="s">
        <v>21880</v>
      </c>
      <c r="C975" s="375" t="s">
        <v>21881</v>
      </c>
      <c r="D975" s="376" t="s">
        <v>21882</v>
      </c>
      <c r="E975" s="377"/>
      <c r="F975" s="372"/>
    </row>
    <row r="976" spans="1:6">
      <c r="A976" s="407" t="s">
        <v>21883</v>
      </c>
      <c r="B976" s="407"/>
      <c r="C976" s="407"/>
      <c r="D976" s="407"/>
      <c r="E976" s="407"/>
      <c r="F976" s="407"/>
    </row>
    <row r="977" spans="1:6">
      <c r="A977" s="321" t="s">
        <v>20222</v>
      </c>
      <c r="B977" s="322" t="s">
        <v>9261</v>
      </c>
      <c r="C977" s="323" t="s">
        <v>9262</v>
      </c>
      <c r="D977" s="321" t="s">
        <v>9263</v>
      </c>
      <c r="E977" s="322" t="s">
        <v>9264</v>
      </c>
      <c r="F977" s="372"/>
    </row>
    <row r="978" spans="1:6" ht="18">
      <c r="A978" s="373">
        <v>40381</v>
      </c>
      <c r="B978" s="378" t="s">
        <v>21884</v>
      </c>
      <c r="C978" s="375" t="s">
        <v>20117</v>
      </c>
      <c r="D978" s="376" t="s">
        <v>21885</v>
      </c>
      <c r="E978" s="379"/>
      <c r="F978" s="380"/>
    </row>
    <row r="979" spans="1:6">
      <c r="A979" s="373">
        <v>41260</v>
      </c>
      <c r="B979" s="374" t="s">
        <v>21886</v>
      </c>
      <c r="C979" s="375" t="s">
        <v>20146</v>
      </c>
      <c r="D979" s="376" t="s">
        <v>21887</v>
      </c>
      <c r="E979" s="374" t="s">
        <v>20115</v>
      </c>
      <c r="F979" s="372"/>
    </row>
    <row r="980" spans="1:6">
      <c r="A980" s="373">
        <v>41045</v>
      </c>
      <c r="B980" s="374" t="s">
        <v>21888</v>
      </c>
      <c r="C980" s="375" t="s">
        <v>20146</v>
      </c>
      <c r="D980" s="376" t="s">
        <v>21889</v>
      </c>
      <c r="E980" s="374" t="s">
        <v>20115</v>
      </c>
      <c r="F980" s="372"/>
    </row>
    <row r="981" spans="1:6" ht="18">
      <c r="A981" s="373">
        <v>40387</v>
      </c>
      <c r="B981" s="378" t="s">
        <v>21890</v>
      </c>
      <c r="C981" s="375" t="s">
        <v>21891</v>
      </c>
      <c r="D981" s="376" t="s">
        <v>21892</v>
      </c>
      <c r="E981" s="374" t="s">
        <v>20115</v>
      </c>
      <c r="F981" s="380"/>
    </row>
    <row r="982" spans="1:6" ht="18">
      <c r="A982" s="373">
        <v>40339</v>
      </c>
      <c r="B982" s="378" t="s">
        <v>21893</v>
      </c>
      <c r="C982" s="375" t="s">
        <v>20198</v>
      </c>
      <c r="D982" s="376" t="s">
        <v>21894</v>
      </c>
      <c r="E982" s="379"/>
      <c r="F982" s="380"/>
    </row>
    <row r="983" spans="1:6">
      <c r="A983" s="407" t="s">
        <v>20221</v>
      </c>
      <c r="B983" s="407"/>
      <c r="C983" s="407"/>
      <c r="D983" s="407"/>
      <c r="E983" s="407"/>
      <c r="F983" s="407"/>
    </row>
    <row r="984" spans="1:6">
      <c r="A984" s="321" t="s">
        <v>20222</v>
      </c>
      <c r="B984" s="322" t="s">
        <v>9261</v>
      </c>
      <c r="C984" s="323" t="s">
        <v>9262</v>
      </c>
      <c r="D984" s="321" t="s">
        <v>9263</v>
      </c>
      <c r="E984" s="322" t="s">
        <v>9264</v>
      </c>
      <c r="F984" s="372"/>
    </row>
    <row r="985" spans="1:6">
      <c r="A985" s="373">
        <v>40379</v>
      </c>
      <c r="B985" s="374" t="s">
        <v>21895</v>
      </c>
      <c r="C985" s="375" t="s">
        <v>20496</v>
      </c>
      <c r="D985" s="376" t="s">
        <v>21896</v>
      </c>
      <c r="E985" s="374" t="s">
        <v>20115</v>
      </c>
      <c r="F985" s="372"/>
    </row>
    <row r="986" spans="1:6" ht="18">
      <c r="A986" s="373">
        <v>42875</v>
      </c>
      <c r="B986" s="378" t="s">
        <v>21897</v>
      </c>
      <c r="C986" s="375" t="s">
        <v>20198</v>
      </c>
      <c r="D986" s="376" t="s">
        <v>21898</v>
      </c>
      <c r="E986" s="379"/>
      <c r="F986" s="380"/>
    </row>
    <row r="987" spans="1:6" ht="18">
      <c r="A987" s="373">
        <v>40991</v>
      </c>
      <c r="B987" s="378" t="s">
        <v>21899</v>
      </c>
      <c r="C987" s="375" t="s">
        <v>20496</v>
      </c>
      <c r="D987" s="376" t="s">
        <v>21900</v>
      </c>
      <c r="E987" s="379"/>
      <c r="F987" s="380"/>
    </row>
    <row r="988" spans="1:6" ht="13.15" customHeight="1">
      <c r="A988" s="373">
        <v>108478</v>
      </c>
      <c r="B988" s="374" t="s">
        <v>21901</v>
      </c>
      <c r="C988" s="375" t="s">
        <v>20137</v>
      </c>
      <c r="D988" s="376" t="s">
        <v>21902</v>
      </c>
      <c r="E988" s="377"/>
      <c r="F988" s="372"/>
    </row>
    <row r="989" spans="1:6">
      <c r="A989" s="373">
        <v>108479</v>
      </c>
      <c r="B989" s="374" t="s">
        <v>21903</v>
      </c>
      <c r="C989" s="375" t="s">
        <v>20137</v>
      </c>
      <c r="D989" s="376" t="s">
        <v>21904</v>
      </c>
      <c r="E989" s="377"/>
      <c r="F989" s="372"/>
    </row>
    <row r="990" spans="1:6">
      <c r="A990" s="373">
        <v>108480</v>
      </c>
      <c r="B990" s="374" t="s">
        <v>21905</v>
      </c>
      <c r="C990" s="375" t="s">
        <v>20137</v>
      </c>
      <c r="D990" s="376" t="s">
        <v>21906</v>
      </c>
      <c r="E990" s="377"/>
      <c r="F990" s="372"/>
    </row>
    <row r="991" spans="1:6">
      <c r="A991" s="373">
        <v>108481</v>
      </c>
      <c r="B991" s="374" t="s">
        <v>21907</v>
      </c>
      <c r="C991" s="375" t="s">
        <v>20137</v>
      </c>
      <c r="D991" s="376" t="s">
        <v>21908</v>
      </c>
      <c r="E991" s="377"/>
      <c r="F991" s="372"/>
    </row>
    <row r="992" spans="1:6">
      <c r="A992" s="373">
        <v>108477</v>
      </c>
      <c r="B992" s="374" t="s">
        <v>21909</v>
      </c>
      <c r="C992" s="375" t="s">
        <v>20137</v>
      </c>
      <c r="D992" s="376" t="s">
        <v>21910</v>
      </c>
      <c r="E992" s="377"/>
      <c r="F992" s="372"/>
    </row>
    <row r="993" spans="1:6">
      <c r="A993" s="373">
        <v>40382</v>
      </c>
      <c r="B993" s="374" t="s">
        <v>21911</v>
      </c>
      <c r="C993" s="375" t="s">
        <v>20113</v>
      </c>
      <c r="D993" s="376" t="s">
        <v>21912</v>
      </c>
      <c r="E993" s="377"/>
      <c r="F993" s="372"/>
    </row>
    <row r="994" spans="1:6">
      <c r="A994" s="373">
        <v>42660</v>
      </c>
      <c r="B994" s="374" t="s">
        <v>21913</v>
      </c>
      <c r="C994" s="375" t="s">
        <v>20113</v>
      </c>
      <c r="D994" s="376" t="s">
        <v>21914</v>
      </c>
      <c r="E994" s="377"/>
      <c r="F994" s="372"/>
    </row>
    <row r="995" spans="1:6" ht="18">
      <c r="A995" s="373">
        <v>40401</v>
      </c>
      <c r="B995" s="378" t="s">
        <v>21915</v>
      </c>
      <c r="C995" s="375" t="s">
        <v>20146</v>
      </c>
      <c r="D995" s="376" t="s">
        <v>21916</v>
      </c>
      <c r="E995" s="374" t="s">
        <v>20115</v>
      </c>
      <c r="F995" s="380"/>
    </row>
    <row r="996" spans="1:6">
      <c r="A996" s="373">
        <v>41200</v>
      </c>
      <c r="B996" s="374" t="s">
        <v>21917</v>
      </c>
      <c r="C996" s="375" t="s">
        <v>20146</v>
      </c>
      <c r="D996" s="376" t="s">
        <v>21918</v>
      </c>
      <c r="E996" s="377"/>
      <c r="F996" s="372"/>
    </row>
    <row r="997" spans="1:6">
      <c r="A997" s="373">
        <v>42876</v>
      </c>
      <c r="B997" s="374" t="s">
        <v>21919</v>
      </c>
      <c r="C997" s="375" t="s">
        <v>20117</v>
      </c>
      <c r="D997" s="376" t="s">
        <v>21920</v>
      </c>
      <c r="E997" s="377"/>
      <c r="F997" s="372"/>
    </row>
    <row r="998" spans="1:6" ht="18">
      <c r="A998" s="373">
        <v>42239</v>
      </c>
      <c r="B998" s="378" t="s">
        <v>21921</v>
      </c>
      <c r="C998" s="375" t="s">
        <v>20113</v>
      </c>
      <c r="D998" s="376" t="s">
        <v>21922</v>
      </c>
      <c r="E998" s="374" t="s">
        <v>20115</v>
      </c>
      <c r="F998" s="380"/>
    </row>
    <row r="999" spans="1:6" ht="18">
      <c r="A999" s="373">
        <v>40329</v>
      </c>
      <c r="B999" s="378" t="s">
        <v>21923</v>
      </c>
      <c r="C999" s="375" t="s">
        <v>20113</v>
      </c>
      <c r="D999" s="376" t="s">
        <v>21924</v>
      </c>
      <c r="E999" s="374" t="s">
        <v>20115</v>
      </c>
      <c r="F999" s="380"/>
    </row>
    <row r="1000" spans="1:6">
      <c r="A1000" s="373">
        <v>41195</v>
      </c>
      <c r="B1000" s="374" t="s">
        <v>21925</v>
      </c>
      <c r="C1000" s="375" t="s">
        <v>20496</v>
      </c>
      <c r="D1000" s="376" t="s">
        <v>21926</v>
      </c>
      <c r="E1000" s="377"/>
      <c r="F1000" s="372"/>
    </row>
    <row r="1001" spans="1:6">
      <c r="A1001" s="373">
        <v>40315</v>
      </c>
      <c r="B1001" s="374" t="s">
        <v>21927</v>
      </c>
      <c r="C1001" s="375" t="s">
        <v>20117</v>
      </c>
      <c r="D1001" s="376" t="s">
        <v>21928</v>
      </c>
      <c r="E1001" s="374" t="s">
        <v>20115</v>
      </c>
      <c r="F1001" s="372"/>
    </row>
    <row r="1002" spans="1:6" ht="18">
      <c r="A1002" s="373">
        <v>40314</v>
      </c>
      <c r="B1002" s="374" t="s">
        <v>21929</v>
      </c>
      <c r="C1002" s="375" t="s">
        <v>20117</v>
      </c>
      <c r="D1002" s="376" t="s">
        <v>21930</v>
      </c>
      <c r="E1002" s="374" t="s">
        <v>20115</v>
      </c>
      <c r="F1002" s="380"/>
    </row>
    <row r="1003" spans="1:6" ht="18">
      <c r="A1003" s="373">
        <v>40321</v>
      </c>
      <c r="B1003" s="378" t="s">
        <v>21931</v>
      </c>
      <c r="C1003" s="375" t="s">
        <v>20117</v>
      </c>
      <c r="D1003" s="376" t="s">
        <v>21932</v>
      </c>
      <c r="E1003" s="374" t="s">
        <v>20115</v>
      </c>
      <c r="F1003" s="380"/>
    </row>
    <row r="1004" spans="1:6" ht="18">
      <c r="A1004" s="373">
        <v>40323</v>
      </c>
      <c r="B1004" s="378" t="s">
        <v>21933</v>
      </c>
      <c r="C1004" s="375" t="s">
        <v>20117</v>
      </c>
      <c r="D1004" s="376" t="s">
        <v>21934</v>
      </c>
      <c r="E1004" s="374" t="s">
        <v>20115</v>
      </c>
      <c r="F1004" s="380"/>
    </row>
    <row r="1005" spans="1:6" ht="18">
      <c r="A1005" s="373">
        <v>40324</v>
      </c>
      <c r="B1005" s="378" t="s">
        <v>21935</v>
      </c>
      <c r="C1005" s="375" t="s">
        <v>20117</v>
      </c>
      <c r="D1005" s="376" t="s">
        <v>21936</v>
      </c>
      <c r="E1005" s="374" t="s">
        <v>20115</v>
      </c>
      <c r="F1005" s="380"/>
    </row>
    <row r="1006" spans="1:6" ht="18">
      <c r="A1006" s="373">
        <v>40325</v>
      </c>
      <c r="B1006" s="378" t="s">
        <v>21937</v>
      </c>
      <c r="C1006" s="375" t="s">
        <v>20117</v>
      </c>
      <c r="D1006" s="376" t="s">
        <v>21938</v>
      </c>
      <c r="E1006" s="374" t="s">
        <v>20115</v>
      </c>
      <c r="F1006" s="380"/>
    </row>
    <row r="1007" spans="1:6" ht="18">
      <c r="A1007" s="373">
        <v>40319</v>
      </c>
      <c r="B1007" s="378" t="s">
        <v>21939</v>
      </c>
      <c r="C1007" s="375" t="s">
        <v>20117</v>
      </c>
      <c r="D1007" s="376" t="s">
        <v>21940</v>
      </c>
      <c r="E1007" s="374" t="s">
        <v>20115</v>
      </c>
      <c r="F1007" s="380"/>
    </row>
    <row r="1008" spans="1:6" ht="18">
      <c r="A1008" s="373">
        <v>40320</v>
      </c>
      <c r="B1008" s="374" t="s">
        <v>21941</v>
      </c>
      <c r="C1008" s="375" t="s">
        <v>20117</v>
      </c>
      <c r="D1008" s="376" t="s">
        <v>21942</v>
      </c>
      <c r="E1008" s="374" t="s">
        <v>20115</v>
      </c>
      <c r="F1008" s="380"/>
    </row>
    <row r="1009" spans="1:6" ht="13.15" customHeight="1">
      <c r="A1009" s="373">
        <v>40322</v>
      </c>
      <c r="B1009" s="378" t="s">
        <v>21943</v>
      </c>
      <c r="C1009" s="375" t="s">
        <v>20117</v>
      </c>
      <c r="D1009" s="376" t="s">
        <v>21944</v>
      </c>
      <c r="E1009" s="374" t="s">
        <v>20115</v>
      </c>
      <c r="F1009" s="380"/>
    </row>
    <row r="1010" spans="1:6">
      <c r="A1010" s="373">
        <v>40342</v>
      </c>
      <c r="B1010" s="374" t="s">
        <v>21945</v>
      </c>
      <c r="C1010" s="375" t="s">
        <v>20146</v>
      </c>
      <c r="D1010" s="376" t="s">
        <v>21946</v>
      </c>
      <c r="E1010" s="377"/>
      <c r="F1010" s="372"/>
    </row>
    <row r="1011" spans="1:6">
      <c r="A1011" s="373">
        <v>40338</v>
      </c>
      <c r="B1011" s="374" t="s">
        <v>21947</v>
      </c>
      <c r="C1011" s="375" t="s">
        <v>20146</v>
      </c>
      <c r="D1011" s="376" t="s">
        <v>21948</v>
      </c>
      <c r="E1011" s="377"/>
      <c r="F1011" s="372"/>
    </row>
    <row r="1012" spans="1:6" ht="18">
      <c r="A1012" s="373">
        <v>40341</v>
      </c>
      <c r="B1012" s="378" t="s">
        <v>21949</v>
      </c>
      <c r="C1012" s="375" t="s">
        <v>20146</v>
      </c>
      <c r="D1012" s="376" t="s">
        <v>21950</v>
      </c>
      <c r="E1012" s="379"/>
      <c r="F1012" s="380"/>
    </row>
    <row r="1013" spans="1:6">
      <c r="A1013" s="373">
        <v>40416</v>
      </c>
      <c r="B1013" s="374" t="s">
        <v>21951</v>
      </c>
      <c r="C1013" s="375" t="s">
        <v>20198</v>
      </c>
      <c r="D1013" s="376" t="s">
        <v>21952</v>
      </c>
      <c r="E1013" s="377"/>
      <c r="F1013" s="372"/>
    </row>
    <row r="1014" spans="1:6">
      <c r="A1014" s="373">
        <v>40388</v>
      </c>
      <c r="B1014" s="374" t="s">
        <v>21953</v>
      </c>
      <c r="C1014" s="375" t="s">
        <v>20198</v>
      </c>
      <c r="D1014" s="376" t="s">
        <v>21954</v>
      </c>
      <c r="E1014" s="377"/>
      <c r="F1014" s="372"/>
    </row>
    <row r="1015" spans="1:6">
      <c r="A1015" s="373">
        <v>40402</v>
      </c>
      <c r="B1015" s="374" t="s">
        <v>21955</v>
      </c>
      <c r="C1015" s="375" t="s">
        <v>20117</v>
      </c>
      <c r="D1015" s="376" t="s">
        <v>21956</v>
      </c>
      <c r="E1015" s="377"/>
      <c r="F1015" s="372"/>
    </row>
    <row r="1016" spans="1:6">
      <c r="A1016" s="373">
        <v>41033</v>
      </c>
      <c r="B1016" s="374" t="s">
        <v>21957</v>
      </c>
      <c r="C1016" s="375" t="s">
        <v>21958</v>
      </c>
      <c r="D1016" s="376" t="s">
        <v>21959</v>
      </c>
      <c r="E1016" s="377"/>
      <c r="F1016" s="372"/>
    </row>
    <row r="1017" spans="1:6">
      <c r="A1017" s="373">
        <v>41233</v>
      </c>
      <c r="B1017" s="374" t="s">
        <v>21960</v>
      </c>
      <c r="C1017" s="375" t="s">
        <v>20496</v>
      </c>
      <c r="D1017" s="376" t="s">
        <v>21961</v>
      </c>
      <c r="E1017" s="377"/>
      <c r="F1017" s="372"/>
    </row>
    <row r="1018" spans="1:6">
      <c r="A1018" s="373">
        <v>40386</v>
      </c>
      <c r="B1018" s="374" t="s">
        <v>21962</v>
      </c>
      <c r="C1018" s="375" t="s">
        <v>20198</v>
      </c>
      <c r="D1018" s="376" t="s">
        <v>21963</v>
      </c>
      <c r="E1018" s="374" t="s">
        <v>20115</v>
      </c>
      <c r="F1018" s="372"/>
    </row>
    <row r="1019" spans="1:6" ht="18">
      <c r="A1019" s="373">
        <v>41199</v>
      </c>
      <c r="B1019" s="374" t="s">
        <v>21964</v>
      </c>
      <c r="C1019" s="375" t="s">
        <v>20198</v>
      </c>
      <c r="D1019" s="376" t="s">
        <v>21965</v>
      </c>
      <c r="E1019" s="379"/>
      <c r="F1019" s="380"/>
    </row>
    <row r="1020" spans="1:6" ht="18">
      <c r="A1020" s="373">
        <v>42529</v>
      </c>
      <c r="B1020" s="378" t="s">
        <v>21966</v>
      </c>
      <c r="C1020" s="375" t="s">
        <v>20198</v>
      </c>
      <c r="D1020" s="376" t="s">
        <v>21967</v>
      </c>
      <c r="E1020" s="379"/>
      <c r="F1020" s="380"/>
    </row>
    <row r="1021" spans="1:6" ht="18">
      <c r="A1021" s="373">
        <v>40384</v>
      </c>
      <c r="B1021" s="378" t="s">
        <v>21968</v>
      </c>
      <c r="C1021" s="375" t="s">
        <v>20198</v>
      </c>
      <c r="D1021" s="376" t="s">
        <v>21969</v>
      </c>
      <c r="E1021" s="379"/>
      <c r="F1021" s="380"/>
    </row>
    <row r="1022" spans="1:6" ht="18">
      <c r="A1022" s="373">
        <v>40385</v>
      </c>
      <c r="B1022" s="378" t="s">
        <v>21970</v>
      </c>
      <c r="C1022" s="375" t="s">
        <v>20198</v>
      </c>
      <c r="D1022" s="376" t="s">
        <v>21971</v>
      </c>
      <c r="E1022" s="379"/>
      <c r="F1022" s="380"/>
    </row>
    <row r="1023" spans="1:6">
      <c r="A1023" s="373">
        <v>40393</v>
      </c>
      <c r="B1023" s="374" t="s">
        <v>21972</v>
      </c>
      <c r="C1023" s="375" t="s">
        <v>20198</v>
      </c>
      <c r="D1023" s="376" t="s">
        <v>21973</v>
      </c>
      <c r="E1023" s="377"/>
      <c r="F1023" s="372"/>
    </row>
    <row r="1024" spans="1:6">
      <c r="A1024" s="373">
        <v>40394</v>
      </c>
      <c r="B1024" s="374" t="s">
        <v>21974</v>
      </c>
      <c r="C1024" s="375" t="s">
        <v>20198</v>
      </c>
      <c r="D1024" s="376" t="s">
        <v>21975</v>
      </c>
      <c r="E1024" s="377"/>
      <c r="F1024" s="372"/>
    </row>
    <row r="1025" spans="1:6">
      <c r="A1025" s="373">
        <v>40390</v>
      </c>
      <c r="B1025" s="374" t="s">
        <v>21976</v>
      </c>
      <c r="C1025" s="375" t="s">
        <v>20117</v>
      </c>
      <c r="D1025" s="376" t="s">
        <v>21977</v>
      </c>
      <c r="E1025" s="377"/>
      <c r="F1025" s="372"/>
    </row>
    <row r="1026" spans="1:6" ht="18">
      <c r="A1026" s="373">
        <v>42256</v>
      </c>
      <c r="B1026" s="374" t="s">
        <v>21978</v>
      </c>
      <c r="C1026" s="375" t="s">
        <v>20117</v>
      </c>
      <c r="D1026" s="376" t="s">
        <v>21979</v>
      </c>
      <c r="E1026" s="374" t="s">
        <v>20115</v>
      </c>
      <c r="F1026" s="380"/>
    </row>
    <row r="1027" spans="1:6" ht="18">
      <c r="A1027" s="373">
        <v>40400</v>
      </c>
      <c r="B1027" s="378" t="s">
        <v>21980</v>
      </c>
      <c r="C1027" s="375" t="s">
        <v>20496</v>
      </c>
      <c r="D1027" s="376" t="s">
        <v>21981</v>
      </c>
      <c r="E1027" s="374" t="s">
        <v>20115</v>
      </c>
      <c r="F1027" s="380"/>
    </row>
    <row r="1028" spans="1:6">
      <c r="A1028" s="373">
        <v>41201</v>
      </c>
      <c r="B1028" s="374" t="s">
        <v>21982</v>
      </c>
      <c r="C1028" s="375" t="s">
        <v>20117</v>
      </c>
      <c r="D1028" s="376" t="s">
        <v>21983</v>
      </c>
      <c r="E1028" s="377"/>
      <c r="F1028" s="372"/>
    </row>
    <row r="1029" spans="1:6">
      <c r="A1029" s="373">
        <v>41035</v>
      </c>
      <c r="B1029" s="374" t="s">
        <v>21984</v>
      </c>
      <c r="C1029" s="375" t="s">
        <v>20198</v>
      </c>
      <c r="D1029" s="376" t="s">
        <v>21985</v>
      </c>
      <c r="E1029" s="377"/>
      <c r="F1029" s="372"/>
    </row>
    <row r="1030" spans="1:6" ht="18">
      <c r="A1030" s="373">
        <v>41263</v>
      </c>
      <c r="B1030" s="378" t="s">
        <v>21986</v>
      </c>
      <c r="C1030" s="375" t="s">
        <v>20198</v>
      </c>
      <c r="D1030" s="376" t="s">
        <v>21987</v>
      </c>
      <c r="E1030" s="379"/>
      <c r="F1030" s="380"/>
    </row>
    <row r="1031" spans="1:6" ht="18">
      <c r="A1031" s="373">
        <v>41089</v>
      </c>
      <c r="B1031" s="378" t="s">
        <v>21988</v>
      </c>
      <c r="C1031" s="375" t="s">
        <v>20198</v>
      </c>
      <c r="D1031" s="376" t="s">
        <v>21989</v>
      </c>
      <c r="E1031" s="379"/>
      <c r="F1031" s="380"/>
    </row>
    <row r="1032" spans="1:6" ht="18">
      <c r="A1032" s="373">
        <v>41039</v>
      </c>
      <c r="B1032" s="378" t="s">
        <v>21990</v>
      </c>
      <c r="C1032" s="375" t="s">
        <v>20198</v>
      </c>
      <c r="D1032" s="376" t="s">
        <v>21991</v>
      </c>
      <c r="E1032" s="379"/>
      <c r="F1032" s="380"/>
    </row>
    <row r="1033" spans="1:6">
      <c r="A1033" s="407" t="s">
        <v>20221</v>
      </c>
      <c r="B1033" s="407"/>
      <c r="C1033" s="407"/>
      <c r="D1033" s="407"/>
      <c r="E1033" s="407"/>
      <c r="F1033" s="407"/>
    </row>
    <row r="1034" spans="1:6">
      <c r="A1034" s="321" t="s">
        <v>20222</v>
      </c>
      <c r="B1034" s="322" t="s">
        <v>9261</v>
      </c>
      <c r="C1034" s="323" t="s">
        <v>9262</v>
      </c>
      <c r="D1034" s="321" t="s">
        <v>9263</v>
      </c>
      <c r="E1034" s="322" t="s">
        <v>9264</v>
      </c>
      <c r="F1034" s="372"/>
    </row>
    <row r="1035" spans="1:6">
      <c r="A1035" s="373">
        <v>41030</v>
      </c>
      <c r="B1035" s="374" t="s">
        <v>21992</v>
      </c>
      <c r="C1035" s="375" t="s">
        <v>20198</v>
      </c>
      <c r="D1035" s="376" t="s">
        <v>21993</v>
      </c>
      <c r="E1035" s="377"/>
      <c r="F1035" s="372"/>
    </row>
    <row r="1036" spans="1:6">
      <c r="A1036" s="407" t="s">
        <v>21994</v>
      </c>
      <c r="B1036" s="407"/>
      <c r="C1036" s="407"/>
      <c r="D1036" s="407"/>
      <c r="E1036" s="407"/>
      <c r="F1036" s="407"/>
    </row>
    <row r="1037" spans="1:6">
      <c r="A1037" s="321" t="s">
        <v>20222</v>
      </c>
      <c r="B1037" s="322" t="s">
        <v>9261</v>
      </c>
      <c r="C1037" s="323" t="s">
        <v>9262</v>
      </c>
      <c r="D1037" s="321" t="s">
        <v>9263</v>
      </c>
      <c r="E1037" s="322" t="s">
        <v>9264</v>
      </c>
      <c r="F1037" s="372"/>
    </row>
    <row r="1038" spans="1:6">
      <c r="A1038" s="373">
        <v>42045</v>
      </c>
      <c r="B1038" s="374" t="s">
        <v>21995</v>
      </c>
      <c r="C1038" s="375" t="s">
        <v>20113</v>
      </c>
      <c r="D1038" s="376" t="s">
        <v>21996</v>
      </c>
      <c r="E1038" s="377"/>
      <c r="F1038" s="372"/>
    </row>
    <row r="1039" spans="1:6">
      <c r="A1039" s="373">
        <v>42043</v>
      </c>
      <c r="B1039" s="374" t="s">
        <v>21997</v>
      </c>
      <c r="C1039" s="375" t="s">
        <v>21455</v>
      </c>
      <c r="D1039" s="376" t="s">
        <v>21456</v>
      </c>
      <c r="E1039" s="377"/>
      <c r="F1039" s="372"/>
    </row>
    <row r="1040" spans="1:6">
      <c r="A1040" s="407" t="s">
        <v>21998</v>
      </c>
      <c r="B1040" s="407"/>
      <c r="C1040" s="407"/>
      <c r="D1040" s="407"/>
      <c r="E1040" s="407"/>
      <c r="F1040" s="407"/>
    </row>
    <row r="1041" spans="1:6">
      <c r="A1041" s="321" t="s">
        <v>20222</v>
      </c>
      <c r="B1041" s="322" t="s">
        <v>9261</v>
      </c>
      <c r="C1041" s="323" t="s">
        <v>9262</v>
      </c>
      <c r="D1041" s="321" t="s">
        <v>9263</v>
      </c>
      <c r="E1041" s="322" t="s">
        <v>9264</v>
      </c>
      <c r="F1041" s="372"/>
    </row>
    <row r="1042" spans="1:6" ht="13.15" customHeight="1">
      <c r="A1042" s="373">
        <v>42512</v>
      </c>
      <c r="B1042" s="374" t="s">
        <v>21999</v>
      </c>
      <c r="C1042" s="375" t="s">
        <v>20113</v>
      </c>
      <c r="D1042" s="376" t="s">
        <v>22000</v>
      </c>
      <c r="E1042" s="377"/>
      <c r="F1042" s="372"/>
    </row>
    <row r="1043" spans="1:6">
      <c r="A1043" s="373">
        <v>42513</v>
      </c>
      <c r="B1043" s="374" t="s">
        <v>22001</v>
      </c>
      <c r="C1043" s="375" t="s">
        <v>20113</v>
      </c>
      <c r="D1043" s="376" t="s">
        <v>22002</v>
      </c>
      <c r="E1043" s="377"/>
      <c r="F1043" s="372"/>
    </row>
    <row r="1044" spans="1:6">
      <c r="A1044" s="373">
        <v>42514</v>
      </c>
      <c r="B1044" s="374" t="s">
        <v>22003</v>
      </c>
      <c r="C1044" s="375" t="s">
        <v>20113</v>
      </c>
      <c r="D1044" s="376" t="s">
        <v>22004</v>
      </c>
      <c r="E1044" s="377"/>
      <c r="F1044" s="372"/>
    </row>
    <row r="1045" spans="1:6">
      <c r="A1045" s="373">
        <v>43349</v>
      </c>
      <c r="B1045" s="374" t="s">
        <v>22005</v>
      </c>
      <c r="C1045" s="375" t="s">
        <v>20113</v>
      </c>
      <c r="D1045" s="376" t="s">
        <v>22006</v>
      </c>
      <c r="E1045" s="377"/>
      <c r="F1045" s="372"/>
    </row>
    <row r="1046" spans="1:6">
      <c r="A1046" s="373">
        <v>42515</v>
      </c>
      <c r="B1046" s="374" t="s">
        <v>22007</v>
      </c>
      <c r="C1046" s="375" t="s">
        <v>20113</v>
      </c>
      <c r="D1046" s="376" t="s">
        <v>22008</v>
      </c>
      <c r="E1046" s="377"/>
      <c r="F1046" s="372"/>
    </row>
    <row r="1047" spans="1:6">
      <c r="A1047" s="373">
        <v>42523</v>
      </c>
      <c r="B1047" s="374" t="s">
        <v>22009</v>
      </c>
      <c r="C1047" s="375" t="s">
        <v>20113</v>
      </c>
      <c r="D1047" s="376" t="s">
        <v>22010</v>
      </c>
      <c r="E1047" s="377"/>
      <c r="F1047" s="372"/>
    </row>
    <row r="1048" spans="1:6">
      <c r="A1048" s="373">
        <v>42576</v>
      </c>
      <c r="B1048" s="374" t="s">
        <v>22011</v>
      </c>
      <c r="C1048" s="375" t="s">
        <v>20113</v>
      </c>
      <c r="D1048" s="376" t="s">
        <v>22012</v>
      </c>
      <c r="E1048" s="377"/>
      <c r="F1048" s="372"/>
    </row>
    <row r="1049" spans="1:6">
      <c r="A1049" s="373">
        <v>42577</v>
      </c>
      <c r="B1049" s="374" t="s">
        <v>22013</v>
      </c>
      <c r="C1049" s="375" t="s">
        <v>20113</v>
      </c>
      <c r="D1049" s="376" t="s">
        <v>22014</v>
      </c>
      <c r="E1049" s="377"/>
      <c r="F1049" s="372"/>
    </row>
    <row r="1050" spans="1:6">
      <c r="A1050" s="373">
        <v>42578</v>
      </c>
      <c r="B1050" s="374" t="s">
        <v>22015</v>
      </c>
      <c r="C1050" s="375" t="s">
        <v>20113</v>
      </c>
      <c r="D1050" s="376" t="s">
        <v>22016</v>
      </c>
      <c r="E1050" s="377"/>
      <c r="F1050" s="372"/>
    </row>
    <row r="1051" spans="1:6">
      <c r="A1051" s="373">
        <v>42580</v>
      </c>
      <c r="B1051" s="374" t="s">
        <v>22017</v>
      </c>
      <c r="C1051" s="375" t="s">
        <v>20113</v>
      </c>
      <c r="D1051" s="376" t="s">
        <v>22018</v>
      </c>
      <c r="E1051" s="377"/>
      <c r="F1051" s="372"/>
    </row>
    <row r="1052" spans="1:6">
      <c r="A1052" s="373">
        <v>42582</v>
      </c>
      <c r="B1052" s="374" t="s">
        <v>22019</v>
      </c>
      <c r="C1052" s="375" t="s">
        <v>20113</v>
      </c>
      <c r="D1052" s="376" t="s">
        <v>21397</v>
      </c>
      <c r="E1052" s="377"/>
      <c r="F1052" s="372"/>
    </row>
    <row r="1053" spans="1:6">
      <c r="A1053" s="373">
        <v>42586</v>
      </c>
      <c r="B1053" s="374" t="s">
        <v>22020</v>
      </c>
      <c r="C1053" s="375" t="s">
        <v>20113</v>
      </c>
      <c r="D1053" s="376" t="s">
        <v>22021</v>
      </c>
      <c r="E1053" s="377"/>
      <c r="F1053" s="372"/>
    </row>
    <row r="1054" spans="1:6">
      <c r="A1054" s="373">
        <v>42587</v>
      </c>
      <c r="B1054" s="374" t="s">
        <v>22022</v>
      </c>
      <c r="C1054" s="375" t="s">
        <v>20117</v>
      </c>
      <c r="D1054" s="376" t="s">
        <v>22023</v>
      </c>
      <c r="E1054" s="377"/>
      <c r="F1054" s="372"/>
    </row>
    <row r="1055" spans="1:6" ht="18">
      <c r="A1055" s="373">
        <v>42590</v>
      </c>
      <c r="B1055" s="378" t="s">
        <v>22024</v>
      </c>
      <c r="C1055" s="375" t="s">
        <v>20117</v>
      </c>
      <c r="D1055" s="376" t="s">
        <v>22025</v>
      </c>
      <c r="E1055" s="379"/>
      <c r="F1055" s="380"/>
    </row>
    <row r="1056" spans="1:6">
      <c r="A1056" s="373">
        <v>42591</v>
      </c>
      <c r="B1056" s="374" t="s">
        <v>22026</v>
      </c>
      <c r="C1056" s="375" t="s">
        <v>20117</v>
      </c>
      <c r="D1056" s="376" t="s">
        <v>22027</v>
      </c>
      <c r="E1056" s="377"/>
      <c r="F1056" s="372"/>
    </row>
    <row r="1057" spans="1:6">
      <c r="A1057" s="373">
        <v>42592</v>
      </c>
      <c r="B1057" s="374" t="s">
        <v>22028</v>
      </c>
      <c r="C1057" s="375" t="s">
        <v>20117</v>
      </c>
      <c r="D1057" s="376" t="s">
        <v>22029</v>
      </c>
      <c r="E1057" s="374" t="s">
        <v>20115</v>
      </c>
      <c r="F1057" s="372"/>
    </row>
    <row r="1058" spans="1:6">
      <c r="A1058" s="373">
        <v>42593</v>
      </c>
      <c r="B1058" s="374" t="s">
        <v>22030</v>
      </c>
      <c r="C1058" s="375" t="s">
        <v>20113</v>
      </c>
      <c r="D1058" s="376" t="s">
        <v>22031</v>
      </c>
      <c r="E1058" s="379"/>
      <c r="F1058" s="380"/>
    </row>
    <row r="1059" spans="1:6" ht="18">
      <c r="A1059" s="373">
        <v>42596</v>
      </c>
      <c r="B1059" s="378" t="s">
        <v>22032</v>
      </c>
      <c r="C1059" s="375" t="s">
        <v>20113</v>
      </c>
      <c r="D1059" s="376" t="s">
        <v>22033</v>
      </c>
      <c r="E1059" s="379"/>
      <c r="F1059" s="380"/>
    </row>
    <row r="1060" spans="1:6">
      <c r="A1060" s="407" t="s">
        <v>22034</v>
      </c>
      <c r="B1060" s="407"/>
      <c r="C1060" s="407"/>
      <c r="D1060" s="407"/>
      <c r="E1060" s="407"/>
      <c r="F1060" s="407"/>
    </row>
    <row r="1061" spans="1:6">
      <c r="A1061" s="321" t="s">
        <v>20222</v>
      </c>
      <c r="B1061" s="322" t="s">
        <v>9261</v>
      </c>
      <c r="C1061" s="323" t="s">
        <v>9262</v>
      </c>
      <c r="D1061" s="321" t="s">
        <v>9263</v>
      </c>
      <c r="E1061" s="322" t="s">
        <v>9264</v>
      </c>
      <c r="F1061" s="372"/>
    </row>
    <row r="1062" spans="1:6">
      <c r="A1062" s="373">
        <v>42483</v>
      </c>
      <c r="B1062" s="374" t="s">
        <v>22035</v>
      </c>
      <c r="C1062" s="375" t="s">
        <v>20113</v>
      </c>
      <c r="D1062" s="376" t="s">
        <v>22036</v>
      </c>
      <c r="E1062" s="377"/>
      <c r="F1062" s="372"/>
    </row>
    <row r="1063" spans="1:6">
      <c r="A1063" s="373">
        <v>42695</v>
      </c>
      <c r="B1063" s="374" t="s">
        <v>22037</v>
      </c>
      <c r="C1063" s="375" t="s">
        <v>20113</v>
      </c>
      <c r="D1063" s="376" t="s">
        <v>22038</v>
      </c>
      <c r="E1063" s="377"/>
      <c r="F1063" s="372"/>
    </row>
    <row r="1064" spans="1:6" ht="18">
      <c r="A1064" s="373">
        <v>42481</v>
      </c>
      <c r="B1064" s="378" t="s">
        <v>22039</v>
      </c>
      <c r="C1064" s="375" t="s">
        <v>20113</v>
      </c>
      <c r="D1064" s="376" t="s">
        <v>22040</v>
      </c>
      <c r="E1064" s="379"/>
      <c r="F1064" s="380"/>
    </row>
    <row r="1065" spans="1:6">
      <c r="A1065" s="373">
        <v>42496</v>
      </c>
      <c r="B1065" s="374" t="s">
        <v>22041</v>
      </c>
      <c r="C1065" s="375" t="s">
        <v>20117</v>
      </c>
      <c r="D1065" s="376" t="s">
        <v>22042</v>
      </c>
      <c r="E1065" s="377"/>
      <c r="F1065" s="372"/>
    </row>
    <row r="1066" spans="1:6" ht="18">
      <c r="A1066" s="373">
        <v>41133</v>
      </c>
      <c r="B1066" s="378" t="s">
        <v>22043</v>
      </c>
      <c r="C1066" s="375" t="s">
        <v>20117</v>
      </c>
      <c r="D1066" s="376" t="s">
        <v>22044</v>
      </c>
      <c r="E1066" s="379"/>
      <c r="F1066" s="380"/>
    </row>
    <row r="1067" spans="1:6" ht="18">
      <c r="A1067" s="373">
        <v>42479</v>
      </c>
      <c r="B1067" s="378" t="s">
        <v>22045</v>
      </c>
      <c r="C1067" s="375" t="s">
        <v>20117</v>
      </c>
      <c r="D1067" s="376" t="s">
        <v>22046</v>
      </c>
      <c r="E1067" s="379"/>
      <c r="F1067" s="380"/>
    </row>
    <row r="1068" spans="1:6" ht="18">
      <c r="A1068" s="373">
        <v>43333</v>
      </c>
      <c r="B1068" s="378" t="s">
        <v>22047</v>
      </c>
      <c r="C1068" s="375" t="s">
        <v>20117</v>
      </c>
      <c r="D1068" s="376" t="s">
        <v>22048</v>
      </c>
      <c r="E1068" s="379"/>
      <c r="F1068" s="380"/>
    </row>
    <row r="1069" spans="1:6">
      <c r="A1069" s="373">
        <v>42484</v>
      </c>
      <c r="B1069" s="374" t="s">
        <v>22049</v>
      </c>
      <c r="C1069" s="375" t="s">
        <v>20117</v>
      </c>
      <c r="D1069" s="376" t="s">
        <v>22050</v>
      </c>
      <c r="E1069" s="374" t="s">
        <v>20115</v>
      </c>
      <c r="F1069" s="380"/>
    </row>
    <row r="1070" spans="1:6" ht="18">
      <c r="A1070" s="373">
        <v>42497</v>
      </c>
      <c r="B1070" s="374" t="s">
        <v>22051</v>
      </c>
      <c r="C1070" s="375" t="s">
        <v>20117</v>
      </c>
      <c r="D1070" s="376" t="s">
        <v>21523</v>
      </c>
      <c r="E1070" s="374" t="s">
        <v>20115</v>
      </c>
      <c r="F1070" s="380"/>
    </row>
    <row r="1071" spans="1:6" ht="18">
      <c r="A1071" s="373">
        <v>42493</v>
      </c>
      <c r="B1071" s="378" t="s">
        <v>22052</v>
      </c>
      <c r="C1071" s="375" t="s">
        <v>20117</v>
      </c>
      <c r="D1071" s="376" t="s">
        <v>22053</v>
      </c>
      <c r="E1071" s="374" t="s">
        <v>20115</v>
      </c>
      <c r="F1071" s="380"/>
    </row>
    <row r="1072" spans="1:6" ht="18">
      <c r="A1072" s="373">
        <v>42494</v>
      </c>
      <c r="B1072" s="378" t="s">
        <v>22054</v>
      </c>
      <c r="C1072" s="375" t="s">
        <v>20276</v>
      </c>
      <c r="D1072" s="376" t="s">
        <v>22055</v>
      </c>
      <c r="E1072" s="374" t="s">
        <v>20115</v>
      </c>
      <c r="F1072" s="380"/>
    </row>
    <row r="1073" spans="1:6" ht="18">
      <c r="A1073" s="373">
        <v>42498</v>
      </c>
      <c r="B1073" s="378" t="s">
        <v>22056</v>
      </c>
      <c r="C1073" s="375" t="s">
        <v>20117</v>
      </c>
      <c r="D1073" s="376" t="s">
        <v>22057</v>
      </c>
      <c r="E1073" s="374" t="s">
        <v>20115</v>
      </c>
      <c r="F1073" s="380"/>
    </row>
    <row r="1074" spans="1:6" ht="18">
      <c r="A1074" s="373">
        <v>42499</v>
      </c>
      <c r="B1074" s="378" t="s">
        <v>22058</v>
      </c>
      <c r="C1074" s="375" t="s">
        <v>20117</v>
      </c>
      <c r="D1074" s="376" t="s">
        <v>22059</v>
      </c>
      <c r="E1074" s="374" t="s">
        <v>20115</v>
      </c>
      <c r="F1074" s="380"/>
    </row>
    <row r="1075" spans="1:6" ht="18">
      <c r="A1075" s="373">
        <v>42500</v>
      </c>
      <c r="B1075" s="378" t="s">
        <v>22060</v>
      </c>
      <c r="C1075" s="375" t="s">
        <v>20117</v>
      </c>
      <c r="D1075" s="376" t="s">
        <v>22061</v>
      </c>
      <c r="E1075" s="374" t="s">
        <v>20115</v>
      </c>
      <c r="F1075" s="380"/>
    </row>
    <row r="1076" spans="1:6" ht="18">
      <c r="A1076" s="373">
        <v>42501</v>
      </c>
      <c r="B1076" s="374" t="s">
        <v>22062</v>
      </c>
      <c r="C1076" s="375" t="s">
        <v>20117</v>
      </c>
      <c r="D1076" s="376" t="s">
        <v>22063</v>
      </c>
      <c r="E1076" s="374" t="s">
        <v>20115</v>
      </c>
      <c r="F1076" s="380"/>
    </row>
    <row r="1077" spans="1:6" ht="18">
      <c r="A1077" s="373">
        <v>42502</v>
      </c>
      <c r="B1077" s="378" t="s">
        <v>22064</v>
      </c>
      <c r="C1077" s="375" t="s">
        <v>20117</v>
      </c>
      <c r="D1077" s="376" t="s">
        <v>22065</v>
      </c>
      <c r="E1077" s="374" t="s">
        <v>20115</v>
      </c>
      <c r="F1077" s="380"/>
    </row>
    <row r="1078" spans="1:6" ht="18">
      <c r="A1078" s="373">
        <v>42503</v>
      </c>
      <c r="B1078" s="378" t="s">
        <v>22066</v>
      </c>
      <c r="C1078" s="375" t="s">
        <v>20117</v>
      </c>
      <c r="D1078" s="376" t="s">
        <v>22067</v>
      </c>
      <c r="E1078" s="374" t="s">
        <v>20115</v>
      </c>
      <c r="F1078" s="380"/>
    </row>
    <row r="1079" spans="1:6" ht="18">
      <c r="A1079" s="373">
        <v>43334</v>
      </c>
      <c r="B1079" s="378" t="s">
        <v>22068</v>
      </c>
      <c r="C1079" s="375" t="s">
        <v>20117</v>
      </c>
      <c r="D1079" s="376" t="s">
        <v>22069</v>
      </c>
      <c r="E1079" s="379"/>
      <c r="F1079" s="380"/>
    </row>
    <row r="1080" spans="1:6">
      <c r="A1080" s="407" t="s">
        <v>20221</v>
      </c>
      <c r="B1080" s="407"/>
      <c r="C1080" s="407"/>
      <c r="D1080" s="407"/>
      <c r="E1080" s="407"/>
      <c r="F1080" s="407"/>
    </row>
    <row r="1081" spans="1:6">
      <c r="A1081" s="321" t="s">
        <v>20222</v>
      </c>
      <c r="B1081" s="322" t="s">
        <v>9261</v>
      </c>
      <c r="C1081" s="323" t="s">
        <v>9262</v>
      </c>
      <c r="D1081" s="321" t="s">
        <v>9263</v>
      </c>
      <c r="E1081" s="322" t="s">
        <v>9264</v>
      </c>
      <c r="F1081" s="372"/>
    </row>
    <row r="1082" spans="1:6" ht="18">
      <c r="A1082" s="373">
        <v>42485</v>
      </c>
      <c r="B1082" s="378" t="s">
        <v>22070</v>
      </c>
      <c r="C1082" s="375" t="s">
        <v>20117</v>
      </c>
      <c r="D1082" s="376" t="s">
        <v>22071</v>
      </c>
      <c r="E1082" s="374" t="s">
        <v>20115</v>
      </c>
      <c r="F1082" s="380"/>
    </row>
    <row r="1083" spans="1:6">
      <c r="A1083" s="373">
        <v>42495</v>
      </c>
      <c r="B1083" s="374" t="s">
        <v>22072</v>
      </c>
      <c r="C1083" s="375" t="s">
        <v>20117</v>
      </c>
      <c r="D1083" s="376" t="s">
        <v>22073</v>
      </c>
      <c r="E1083" s="377"/>
      <c r="F1083" s="372"/>
    </row>
    <row r="1084" spans="1:6">
      <c r="A1084" s="373">
        <v>42507</v>
      </c>
      <c r="B1084" s="374" t="s">
        <v>22074</v>
      </c>
      <c r="C1084" s="375" t="s">
        <v>20198</v>
      </c>
      <c r="D1084" s="376" t="s">
        <v>22075</v>
      </c>
      <c r="E1084" s="377"/>
      <c r="F1084" s="372"/>
    </row>
    <row r="1085" spans="1:6">
      <c r="A1085" s="373">
        <v>42505</v>
      </c>
      <c r="B1085" s="374" t="s">
        <v>22076</v>
      </c>
      <c r="C1085" s="375" t="s">
        <v>20117</v>
      </c>
      <c r="D1085" s="376" t="s">
        <v>22077</v>
      </c>
      <c r="E1085" s="377"/>
      <c r="F1085" s="372"/>
    </row>
    <row r="1086" spans="1:6">
      <c r="A1086" s="373">
        <v>42504</v>
      </c>
      <c r="B1086" s="374" t="s">
        <v>22078</v>
      </c>
      <c r="C1086" s="375" t="s">
        <v>20117</v>
      </c>
      <c r="D1086" s="376" t="s">
        <v>22079</v>
      </c>
      <c r="E1086" s="374" t="s">
        <v>20115</v>
      </c>
      <c r="F1086" s="372"/>
    </row>
    <row r="1087" spans="1:6">
      <c r="A1087" s="373">
        <v>42506</v>
      </c>
      <c r="B1087" s="374" t="s">
        <v>22080</v>
      </c>
      <c r="C1087" s="375" t="s">
        <v>20117</v>
      </c>
      <c r="D1087" s="376" t="s">
        <v>22081</v>
      </c>
      <c r="E1087" s="374" t="s">
        <v>20115</v>
      </c>
      <c r="F1087" s="372"/>
    </row>
    <row r="1088" spans="1:6">
      <c r="A1088" s="373">
        <v>42482</v>
      </c>
      <c r="B1088" s="374" t="s">
        <v>22082</v>
      </c>
      <c r="C1088" s="375" t="s">
        <v>20113</v>
      </c>
      <c r="D1088" s="376" t="s">
        <v>20243</v>
      </c>
      <c r="E1088" s="374" t="s">
        <v>20115</v>
      </c>
      <c r="F1088" s="372"/>
    </row>
    <row r="1089" spans="1:6">
      <c r="A1089" s="373">
        <v>42702</v>
      </c>
      <c r="B1089" s="374" t="s">
        <v>22083</v>
      </c>
      <c r="C1089" s="375" t="s">
        <v>20113</v>
      </c>
      <c r="D1089" s="376" t="s">
        <v>22038</v>
      </c>
      <c r="E1089" s="377"/>
      <c r="F1089" s="372"/>
    </row>
    <row r="1090" spans="1:6">
      <c r="A1090" s="373">
        <v>42480</v>
      </c>
      <c r="B1090" s="374" t="s">
        <v>22084</v>
      </c>
      <c r="C1090" s="375" t="s">
        <v>20113</v>
      </c>
      <c r="D1090" s="376" t="s">
        <v>22040</v>
      </c>
      <c r="E1090" s="374" t="s">
        <v>20115</v>
      </c>
      <c r="F1090" s="380"/>
    </row>
    <row r="1091" spans="1:6" ht="18">
      <c r="A1091" s="373">
        <v>42489</v>
      </c>
      <c r="B1091" s="378" t="s">
        <v>22085</v>
      </c>
      <c r="C1091" s="375" t="s">
        <v>20117</v>
      </c>
      <c r="D1091" s="376" t="s">
        <v>22086</v>
      </c>
      <c r="E1091" s="374" t="s">
        <v>20115</v>
      </c>
      <c r="F1091" s="380"/>
    </row>
    <row r="1092" spans="1:6" ht="18">
      <c r="A1092" s="373">
        <v>42487</v>
      </c>
      <c r="B1092" s="378" t="s">
        <v>22087</v>
      </c>
      <c r="C1092" s="375" t="s">
        <v>20117</v>
      </c>
      <c r="D1092" s="376" t="s">
        <v>22088</v>
      </c>
      <c r="E1092" s="374" t="s">
        <v>20115</v>
      </c>
      <c r="F1092" s="380"/>
    </row>
    <row r="1093" spans="1:6" ht="18">
      <c r="A1093" s="373">
        <v>42486</v>
      </c>
      <c r="B1093" s="378" t="s">
        <v>22089</v>
      </c>
      <c r="C1093" s="375" t="s">
        <v>20117</v>
      </c>
      <c r="D1093" s="376" t="s">
        <v>22090</v>
      </c>
      <c r="E1093" s="374" t="s">
        <v>20115</v>
      </c>
      <c r="F1093" s="380"/>
    </row>
    <row r="1094" spans="1:6" ht="18">
      <c r="A1094" s="373">
        <v>42488</v>
      </c>
      <c r="B1094" s="378" t="s">
        <v>22091</v>
      </c>
      <c r="C1094" s="375" t="s">
        <v>20117</v>
      </c>
      <c r="D1094" s="376" t="s">
        <v>22092</v>
      </c>
      <c r="E1094" s="374" t="s">
        <v>20115</v>
      </c>
      <c r="F1094" s="380"/>
    </row>
    <row r="1095" spans="1:6">
      <c r="A1095" s="407" t="s">
        <v>22093</v>
      </c>
      <c r="B1095" s="407"/>
      <c r="C1095" s="407"/>
      <c r="D1095" s="407"/>
      <c r="E1095" s="407"/>
      <c r="F1095" s="407"/>
    </row>
    <row r="1096" spans="1:6">
      <c r="A1096" s="321" t="s">
        <v>20222</v>
      </c>
      <c r="B1096" s="322" t="s">
        <v>9261</v>
      </c>
      <c r="C1096" s="323" t="s">
        <v>9262</v>
      </c>
      <c r="D1096" s="321" t="s">
        <v>9263</v>
      </c>
      <c r="E1096" s="322" t="s">
        <v>9264</v>
      </c>
      <c r="F1096" s="372"/>
    </row>
    <row r="1097" spans="1:6" ht="18">
      <c r="A1097" s="373">
        <v>42601</v>
      </c>
      <c r="B1097" s="378" t="s">
        <v>22094</v>
      </c>
      <c r="C1097" s="375" t="s">
        <v>20117</v>
      </c>
      <c r="D1097" s="376" t="s">
        <v>22095</v>
      </c>
      <c r="E1097" s="374" t="s">
        <v>20115</v>
      </c>
      <c r="F1097" s="380"/>
    </row>
    <row r="1098" spans="1:6">
      <c r="A1098" s="373">
        <v>43602</v>
      </c>
      <c r="B1098" s="374" t="s">
        <v>22096</v>
      </c>
      <c r="C1098" s="375" t="s">
        <v>20117</v>
      </c>
      <c r="D1098" s="376" t="s">
        <v>20511</v>
      </c>
      <c r="E1098" s="374" t="s">
        <v>20115</v>
      </c>
      <c r="F1098" s="372"/>
    </row>
    <row r="1099" spans="1:6" ht="18">
      <c r="A1099" s="373">
        <v>42602</v>
      </c>
      <c r="B1099" s="378" t="s">
        <v>22097</v>
      </c>
      <c r="C1099" s="375" t="s">
        <v>20117</v>
      </c>
      <c r="D1099" s="376" t="s">
        <v>22098</v>
      </c>
      <c r="E1099" s="374" t="s">
        <v>20115</v>
      </c>
      <c r="F1099" s="380"/>
    </row>
    <row r="1100" spans="1:6" ht="18">
      <c r="A1100" s="373">
        <v>42603</v>
      </c>
      <c r="B1100" s="378" t="s">
        <v>22099</v>
      </c>
      <c r="C1100" s="375" t="s">
        <v>20117</v>
      </c>
      <c r="D1100" s="376" t="s">
        <v>22100</v>
      </c>
      <c r="E1100" s="374" t="s">
        <v>20115</v>
      </c>
      <c r="F1100" s="380"/>
    </row>
    <row r="1101" spans="1:6">
      <c r="A1101" s="373">
        <v>42604</v>
      </c>
      <c r="B1101" s="374" t="s">
        <v>22101</v>
      </c>
      <c r="C1101" s="375" t="s">
        <v>20113</v>
      </c>
      <c r="D1101" s="376" t="s">
        <v>22102</v>
      </c>
      <c r="E1101" s="374" t="s">
        <v>20115</v>
      </c>
      <c r="F1101" s="372"/>
    </row>
    <row r="1102" spans="1:6" ht="18">
      <c r="A1102" s="373">
        <v>42605</v>
      </c>
      <c r="B1102" s="374" t="s">
        <v>22103</v>
      </c>
      <c r="C1102" s="375" t="s">
        <v>20113</v>
      </c>
      <c r="D1102" s="376" t="s">
        <v>22104</v>
      </c>
      <c r="E1102" s="374" t="s">
        <v>20115</v>
      </c>
      <c r="F1102" s="380"/>
    </row>
    <row r="1103" spans="1:6" ht="18">
      <c r="A1103" s="373">
        <v>42606</v>
      </c>
      <c r="B1103" s="378" t="s">
        <v>22105</v>
      </c>
      <c r="C1103" s="375" t="s">
        <v>20113</v>
      </c>
      <c r="D1103" s="376" t="s">
        <v>22106</v>
      </c>
      <c r="E1103" s="379"/>
      <c r="F1103" s="380"/>
    </row>
    <row r="1104" spans="1:6">
      <c r="A1104" s="373">
        <v>42607</v>
      </c>
      <c r="B1104" s="374" t="s">
        <v>22107</v>
      </c>
      <c r="C1104" s="375" t="s">
        <v>20117</v>
      </c>
      <c r="D1104" s="376" t="s">
        <v>22108</v>
      </c>
      <c r="E1104" s="377"/>
      <c r="F1104" s="372"/>
    </row>
    <row r="1105" spans="1:6">
      <c r="A1105" s="373">
        <v>42608</v>
      </c>
      <c r="B1105" s="374" t="s">
        <v>22109</v>
      </c>
      <c r="C1105" s="375" t="s">
        <v>20117</v>
      </c>
      <c r="D1105" s="376" t="s">
        <v>22110</v>
      </c>
      <c r="E1105" s="377"/>
      <c r="F1105" s="372"/>
    </row>
    <row r="1106" spans="1:6">
      <c r="A1106" s="373">
        <v>42609</v>
      </c>
      <c r="B1106" s="374" t="s">
        <v>22111</v>
      </c>
      <c r="C1106" s="375" t="s">
        <v>20113</v>
      </c>
      <c r="D1106" s="376" t="s">
        <v>22112</v>
      </c>
      <c r="E1106" s="377"/>
      <c r="F1106" s="372"/>
    </row>
    <row r="1107" spans="1:6">
      <c r="A1107" s="373">
        <v>42611</v>
      </c>
      <c r="B1107" s="374" t="s">
        <v>22113</v>
      </c>
      <c r="C1107" s="375" t="s">
        <v>20113</v>
      </c>
      <c r="D1107" s="376" t="s">
        <v>22114</v>
      </c>
      <c r="E1107" s="374" t="s">
        <v>20115</v>
      </c>
      <c r="F1107" s="372"/>
    </row>
    <row r="1108" spans="1:6">
      <c r="A1108" s="373">
        <v>42612</v>
      </c>
      <c r="B1108" s="374" t="s">
        <v>22115</v>
      </c>
      <c r="C1108" s="375" t="s">
        <v>20113</v>
      </c>
      <c r="D1108" s="376" t="s">
        <v>22116</v>
      </c>
      <c r="E1108" s="374" t="s">
        <v>20115</v>
      </c>
      <c r="F1108" s="372"/>
    </row>
    <row r="1109" spans="1:6">
      <c r="A1109" s="373">
        <v>42613</v>
      </c>
      <c r="B1109" s="374" t="s">
        <v>22117</v>
      </c>
      <c r="C1109" s="375" t="s">
        <v>20113</v>
      </c>
      <c r="D1109" s="376" t="s">
        <v>22118</v>
      </c>
      <c r="E1109" s="374" t="s">
        <v>20115</v>
      </c>
      <c r="F1109" s="372"/>
    </row>
    <row r="1110" spans="1:6">
      <c r="A1110" s="373">
        <v>42615</v>
      </c>
      <c r="B1110" s="374" t="s">
        <v>22119</v>
      </c>
      <c r="C1110" s="375" t="s">
        <v>20198</v>
      </c>
      <c r="D1110" s="376" t="s">
        <v>20535</v>
      </c>
      <c r="E1110" s="374" t="s">
        <v>20115</v>
      </c>
      <c r="F1110" s="372"/>
    </row>
    <row r="1111" spans="1:6">
      <c r="A1111" s="373">
        <v>41173</v>
      </c>
      <c r="B1111" s="374" t="s">
        <v>22120</v>
      </c>
      <c r="C1111" s="375" t="s">
        <v>20198</v>
      </c>
      <c r="D1111" s="376" t="s">
        <v>22121</v>
      </c>
      <c r="E1111" s="374" t="s">
        <v>20115</v>
      </c>
      <c r="F1111" s="372"/>
    </row>
    <row r="1112" spans="1:6">
      <c r="A1112" s="373">
        <v>41174</v>
      </c>
      <c r="B1112" s="374" t="s">
        <v>22122</v>
      </c>
      <c r="C1112" s="375" t="s">
        <v>20198</v>
      </c>
      <c r="D1112" s="376" t="s">
        <v>22123</v>
      </c>
      <c r="E1112" s="374" t="s">
        <v>20115</v>
      </c>
      <c r="F1112" s="372"/>
    </row>
    <row r="1113" spans="1:6">
      <c r="A1113" s="373">
        <v>41175</v>
      </c>
      <c r="B1113" s="374" t="s">
        <v>22124</v>
      </c>
      <c r="C1113" s="375" t="s">
        <v>20198</v>
      </c>
      <c r="D1113" s="376" t="s">
        <v>22125</v>
      </c>
      <c r="E1113" s="374" t="s">
        <v>20115</v>
      </c>
      <c r="F1113" s="372"/>
    </row>
    <row r="1114" spans="1:6">
      <c r="A1114" s="373">
        <v>41176</v>
      </c>
      <c r="B1114" s="374" t="s">
        <v>22126</v>
      </c>
      <c r="C1114" s="375" t="s">
        <v>20198</v>
      </c>
      <c r="D1114" s="376" t="s">
        <v>22127</v>
      </c>
      <c r="E1114" s="374" t="s">
        <v>20115</v>
      </c>
      <c r="F1114" s="372"/>
    </row>
    <row r="1115" spans="1:6">
      <c r="A1115" s="373">
        <v>42635</v>
      </c>
      <c r="B1115" s="374" t="s">
        <v>22128</v>
      </c>
      <c r="C1115" s="375" t="s">
        <v>20146</v>
      </c>
      <c r="D1115" s="376" t="s">
        <v>22129</v>
      </c>
      <c r="E1115" s="377"/>
      <c r="F1115" s="372"/>
    </row>
    <row r="1116" spans="1:6">
      <c r="A1116" s="373">
        <v>40628</v>
      </c>
      <c r="B1116" s="374" t="s">
        <v>22130</v>
      </c>
      <c r="C1116" s="375" t="s">
        <v>20146</v>
      </c>
      <c r="D1116" s="376" t="s">
        <v>22131</v>
      </c>
      <c r="E1116" s="377"/>
      <c r="F1116" s="372"/>
    </row>
    <row r="1117" spans="1:6">
      <c r="A1117" s="373">
        <v>40619</v>
      </c>
      <c r="B1117" s="374" t="s">
        <v>22132</v>
      </c>
      <c r="C1117" s="375" t="s">
        <v>20146</v>
      </c>
      <c r="D1117" s="376" t="s">
        <v>22133</v>
      </c>
      <c r="E1117" s="377"/>
      <c r="F1117" s="372"/>
    </row>
    <row r="1118" spans="1:6">
      <c r="A1118" s="373">
        <v>41087</v>
      </c>
      <c r="B1118" s="374" t="s">
        <v>22134</v>
      </c>
      <c r="C1118" s="375" t="s">
        <v>20146</v>
      </c>
      <c r="D1118" s="376" t="s">
        <v>22135</v>
      </c>
      <c r="E1118" s="377"/>
      <c r="F1118" s="372"/>
    </row>
    <row r="1119" spans="1:6" ht="18">
      <c r="A1119" s="373">
        <v>42676</v>
      </c>
      <c r="B1119" s="378" t="s">
        <v>22136</v>
      </c>
      <c r="C1119" s="375" t="s">
        <v>20198</v>
      </c>
      <c r="D1119" s="376" t="s">
        <v>22137</v>
      </c>
      <c r="E1119" s="374" t="s">
        <v>20115</v>
      </c>
      <c r="F1119" s="380"/>
    </row>
    <row r="1120" spans="1:6" ht="18">
      <c r="A1120" s="373">
        <v>42677</v>
      </c>
      <c r="B1120" s="378" t="s">
        <v>22138</v>
      </c>
      <c r="C1120" s="375" t="s">
        <v>20198</v>
      </c>
      <c r="D1120" s="376" t="s">
        <v>22139</v>
      </c>
      <c r="E1120" s="374" t="s">
        <v>20115</v>
      </c>
      <c r="F1120" s="380"/>
    </row>
    <row r="1121" spans="1:6">
      <c r="A1121" s="373">
        <v>42678</v>
      </c>
      <c r="B1121" s="374" t="s">
        <v>22140</v>
      </c>
      <c r="C1121" s="375" t="s">
        <v>20117</v>
      </c>
      <c r="D1121" s="376" t="s">
        <v>22141</v>
      </c>
      <c r="E1121" s="377"/>
      <c r="F1121" s="372"/>
    </row>
    <row r="1122" spans="1:6">
      <c r="A1122" s="373">
        <v>41159</v>
      </c>
      <c r="B1122" s="374" t="s">
        <v>22142</v>
      </c>
      <c r="C1122" s="375" t="s">
        <v>20146</v>
      </c>
      <c r="D1122" s="376" t="s">
        <v>22143</v>
      </c>
      <c r="E1122" s="379"/>
      <c r="F1122" s="380"/>
    </row>
    <row r="1123" spans="1:6">
      <c r="A1123" s="373">
        <v>41144</v>
      </c>
      <c r="B1123" s="374" t="s">
        <v>22144</v>
      </c>
      <c r="C1123" s="375" t="s">
        <v>20146</v>
      </c>
      <c r="D1123" s="376" t="s">
        <v>22145</v>
      </c>
      <c r="E1123" s="379"/>
      <c r="F1123" s="380"/>
    </row>
    <row r="1124" spans="1:6">
      <c r="A1124" s="373">
        <v>41158</v>
      </c>
      <c r="B1124" s="374" t="s">
        <v>22146</v>
      </c>
      <c r="C1124" s="375" t="s">
        <v>20146</v>
      </c>
      <c r="D1124" s="376" t="s">
        <v>22147</v>
      </c>
      <c r="E1124" s="377"/>
      <c r="F1124" s="372"/>
    </row>
    <row r="1125" spans="1:6">
      <c r="A1125" s="373">
        <v>41160</v>
      </c>
      <c r="B1125" s="374" t="s">
        <v>22148</v>
      </c>
      <c r="C1125" s="375" t="s">
        <v>20146</v>
      </c>
      <c r="D1125" s="376" t="s">
        <v>22149</v>
      </c>
      <c r="E1125" s="377"/>
      <c r="F1125" s="372"/>
    </row>
    <row r="1126" spans="1:6" ht="18">
      <c r="A1126" s="373">
        <v>41101</v>
      </c>
      <c r="B1126" s="378" t="s">
        <v>22150</v>
      </c>
      <c r="C1126" s="375" t="s">
        <v>20146</v>
      </c>
      <c r="D1126" s="376" t="s">
        <v>22151</v>
      </c>
      <c r="E1126" s="379"/>
      <c r="F1126" s="380"/>
    </row>
    <row r="1127" spans="1:6">
      <c r="A1127" s="373">
        <v>42679</v>
      </c>
      <c r="B1127" s="374" t="s">
        <v>22152</v>
      </c>
      <c r="C1127" s="375" t="s">
        <v>20146</v>
      </c>
      <c r="D1127" s="376" t="s">
        <v>22153</v>
      </c>
      <c r="E1127" s="377"/>
      <c r="F1127" s="372"/>
    </row>
    <row r="1128" spans="1:6">
      <c r="A1128" s="373">
        <v>42680</v>
      </c>
      <c r="B1128" s="374" t="s">
        <v>22154</v>
      </c>
      <c r="C1128" s="375" t="s">
        <v>20146</v>
      </c>
      <c r="D1128" s="376" t="s">
        <v>22155</v>
      </c>
      <c r="E1128" s="377"/>
      <c r="F1128" s="372"/>
    </row>
    <row r="1129" spans="1:6">
      <c r="A1129" s="373">
        <v>42681</v>
      </c>
      <c r="B1129" s="374" t="s">
        <v>22156</v>
      </c>
      <c r="C1129" s="375" t="s">
        <v>20146</v>
      </c>
      <c r="D1129" s="376" t="s">
        <v>22157</v>
      </c>
      <c r="E1129" s="377"/>
      <c r="F1129" s="372"/>
    </row>
    <row r="1130" spans="1:6">
      <c r="A1130" s="373">
        <v>42682</v>
      </c>
      <c r="B1130" s="374" t="s">
        <v>22158</v>
      </c>
      <c r="C1130" s="375" t="s">
        <v>20146</v>
      </c>
      <c r="D1130" s="376" t="s">
        <v>22159</v>
      </c>
      <c r="E1130" s="374" t="s">
        <v>20115</v>
      </c>
      <c r="F1130" s="372"/>
    </row>
    <row r="1131" spans="1:6">
      <c r="A1131" s="373">
        <v>41334</v>
      </c>
      <c r="B1131" s="374" t="s">
        <v>22160</v>
      </c>
      <c r="C1131" s="375" t="s">
        <v>20146</v>
      </c>
      <c r="D1131" s="376" t="s">
        <v>22161</v>
      </c>
      <c r="E1131" s="374" t="s">
        <v>20115</v>
      </c>
      <c r="F1131" s="372"/>
    </row>
    <row r="1132" spans="1:6">
      <c r="A1132" s="373">
        <v>42683</v>
      </c>
      <c r="B1132" s="374" t="s">
        <v>22162</v>
      </c>
      <c r="C1132" s="375" t="s">
        <v>20146</v>
      </c>
      <c r="D1132" s="376" t="s">
        <v>22163</v>
      </c>
      <c r="E1132" s="374" t="s">
        <v>20115</v>
      </c>
      <c r="F1132" s="372"/>
    </row>
    <row r="1133" spans="1:6">
      <c r="A1133" s="407" t="s">
        <v>20221</v>
      </c>
      <c r="B1133" s="407"/>
      <c r="C1133" s="407"/>
      <c r="D1133" s="407"/>
      <c r="E1133" s="407"/>
      <c r="F1133" s="407"/>
    </row>
    <row r="1134" spans="1:6">
      <c r="A1134" s="321" t="s">
        <v>20222</v>
      </c>
      <c r="B1134" s="322" t="s">
        <v>9261</v>
      </c>
      <c r="C1134" s="323" t="s">
        <v>9262</v>
      </c>
      <c r="D1134" s="321" t="s">
        <v>9263</v>
      </c>
      <c r="E1134" s="322" t="s">
        <v>9264</v>
      </c>
      <c r="F1134" s="372"/>
    </row>
    <row r="1135" spans="1:6">
      <c r="A1135" s="373">
        <v>42684</v>
      </c>
      <c r="B1135" s="374" t="s">
        <v>22164</v>
      </c>
      <c r="C1135" s="375" t="s">
        <v>20146</v>
      </c>
      <c r="D1135" s="376" t="s">
        <v>22165</v>
      </c>
      <c r="E1135" s="374" t="s">
        <v>20115</v>
      </c>
      <c r="F1135" s="372"/>
    </row>
    <row r="1136" spans="1:6">
      <c r="A1136" s="373">
        <v>42685</v>
      </c>
      <c r="B1136" s="374" t="s">
        <v>22166</v>
      </c>
      <c r="C1136" s="375" t="s">
        <v>20146</v>
      </c>
      <c r="D1136" s="376" t="s">
        <v>22167</v>
      </c>
      <c r="E1136" s="374" t="s">
        <v>20115</v>
      </c>
      <c r="F1136" s="372"/>
    </row>
    <row r="1137" spans="1:6">
      <c r="A1137" s="373">
        <v>42686</v>
      </c>
      <c r="B1137" s="374" t="s">
        <v>22168</v>
      </c>
      <c r="C1137" s="375" t="s">
        <v>20146</v>
      </c>
      <c r="D1137" s="376" t="s">
        <v>22169</v>
      </c>
      <c r="E1137" s="374" t="s">
        <v>20115</v>
      </c>
      <c r="F1137" s="372"/>
    </row>
    <row r="1138" spans="1:6" ht="18">
      <c r="A1138" s="373">
        <v>41162</v>
      </c>
      <c r="B1138" s="378" t="s">
        <v>22170</v>
      </c>
      <c r="C1138" s="375" t="s">
        <v>20146</v>
      </c>
      <c r="D1138" s="376" t="s">
        <v>22171</v>
      </c>
      <c r="E1138" s="379"/>
      <c r="F1138" s="380"/>
    </row>
    <row r="1139" spans="1:6">
      <c r="A1139" s="373">
        <v>41163</v>
      </c>
      <c r="B1139" s="374" t="s">
        <v>22172</v>
      </c>
      <c r="C1139" s="375" t="s">
        <v>20146</v>
      </c>
      <c r="D1139" s="376" t="s">
        <v>22173</v>
      </c>
      <c r="E1139" s="377"/>
      <c r="F1139" s="372"/>
    </row>
    <row r="1140" spans="1:6">
      <c r="A1140" s="373">
        <v>41164</v>
      </c>
      <c r="B1140" s="374" t="s">
        <v>22174</v>
      </c>
      <c r="C1140" s="375" t="s">
        <v>20146</v>
      </c>
      <c r="D1140" s="376" t="s">
        <v>22175</v>
      </c>
      <c r="E1140" s="377"/>
      <c r="F1140" s="372"/>
    </row>
    <row r="1141" spans="1:6">
      <c r="A1141" s="373">
        <v>41165</v>
      </c>
      <c r="B1141" s="374" t="s">
        <v>22176</v>
      </c>
      <c r="C1141" s="375" t="s">
        <v>20146</v>
      </c>
      <c r="D1141" s="376" t="s">
        <v>22177</v>
      </c>
      <c r="E1141" s="377"/>
      <c r="F1141" s="372"/>
    </row>
    <row r="1142" spans="1:6">
      <c r="A1142" s="373">
        <v>41166</v>
      </c>
      <c r="B1142" s="374" t="s">
        <v>22178</v>
      </c>
      <c r="C1142" s="375" t="s">
        <v>20146</v>
      </c>
      <c r="D1142" s="376" t="s">
        <v>22179</v>
      </c>
      <c r="E1142" s="377"/>
      <c r="F1142" s="372"/>
    </row>
    <row r="1143" spans="1:6">
      <c r="A1143" s="373">
        <v>42687</v>
      </c>
      <c r="B1143" s="374" t="s">
        <v>22180</v>
      </c>
      <c r="C1143" s="375" t="s">
        <v>20146</v>
      </c>
      <c r="D1143" s="376" t="s">
        <v>22181</v>
      </c>
      <c r="E1143" s="377"/>
      <c r="F1143" s="372"/>
    </row>
    <row r="1144" spans="1:6">
      <c r="A1144" s="373">
        <v>42688</v>
      </c>
      <c r="B1144" s="374" t="s">
        <v>22182</v>
      </c>
      <c r="C1144" s="375" t="s">
        <v>20146</v>
      </c>
      <c r="D1144" s="376" t="s">
        <v>22183</v>
      </c>
      <c r="E1144" s="377"/>
      <c r="F1144" s="372"/>
    </row>
    <row r="1145" spans="1:6">
      <c r="A1145" s="373">
        <v>42689</v>
      </c>
      <c r="B1145" s="374" t="s">
        <v>22184</v>
      </c>
      <c r="C1145" s="375" t="s">
        <v>20146</v>
      </c>
      <c r="D1145" s="376" t="s">
        <v>22185</v>
      </c>
      <c r="E1145" s="377"/>
      <c r="F1145" s="372"/>
    </row>
    <row r="1146" spans="1:6">
      <c r="A1146" s="373">
        <v>42690</v>
      </c>
      <c r="B1146" s="374" t="s">
        <v>22186</v>
      </c>
      <c r="C1146" s="375" t="s">
        <v>20146</v>
      </c>
      <c r="D1146" s="376" t="s">
        <v>22187</v>
      </c>
      <c r="E1146" s="377"/>
      <c r="F1146" s="372"/>
    </row>
    <row r="1147" spans="1:6">
      <c r="A1147" s="373">
        <v>42691</v>
      </c>
      <c r="B1147" s="374" t="s">
        <v>22188</v>
      </c>
      <c r="C1147" s="375" t="s">
        <v>20146</v>
      </c>
      <c r="D1147" s="376" t="s">
        <v>22189</v>
      </c>
      <c r="E1147" s="374" t="s">
        <v>20115</v>
      </c>
      <c r="F1147" s="372"/>
    </row>
    <row r="1148" spans="1:6">
      <c r="A1148" s="373">
        <v>42693</v>
      </c>
      <c r="B1148" s="374" t="s">
        <v>22190</v>
      </c>
      <c r="C1148" s="375" t="s">
        <v>20198</v>
      </c>
      <c r="D1148" s="376" t="s">
        <v>22191</v>
      </c>
      <c r="E1148" s="377"/>
      <c r="F1148" s="372"/>
    </row>
    <row r="1149" spans="1:6">
      <c r="A1149" s="373">
        <v>42692</v>
      </c>
      <c r="B1149" s="374" t="s">
        <v>22192</v>
      </c>
      <c r="C1149" s="375" t="s">
        <v>20146</v>
      </c>
      <c r="D1149" s="376" t="s">
        <v>22193</v>
      </c>
      <c r="E1149" s="377"/>
      <c r="F1149" s="372"/>
    </row>
    <row r="1150" spans="1:6">
      <c r="A1150" s="373">
        <v>41085</v>
      </c>
      <c r="B1150" s="374" t="s">
        <v>22194</v>
      </c>
      <c r="C1150" s="375" t="s">
        <v>20146</v>
      </c>
      <c r="D1150" s="376" t="s">
        <v>22195</v>
      </c>
      <c r="E1150" s="377"/>
      <c r="F1150" s="372"/>
    </row>
    <row r="1151" spans="1:6">
      <c r="A1151" s="373">
        <v>42694</v>
      </c>
      <c r="B1151" s="374" t="s">
        <v>22196</v>
      </c>
      <c r="C1151" s="375" t="s">
        <v>20146</v>
      </c>
      <c r="D1151" s="376" t="s">
        <v>22197</v>
      </c>
      <c r="E1151" s="374" t="s">
        <v>20115</v>
      </c>
      <c r="F1151" s="372"/>
    </row>
    <row r="1152" spans="1:6">
      <c r="A1152" s="373">
        <v>41241</v>
      </c>
      <c r="B1152" s="374" t="s">
        <v>22198</v>
      </c>
      <c r="C1152" s="375" t="s">
        <v>20146</v>
      </c>
      <c r="D1152" s="376" t="s">
        <v>22199</v>
      </c>
      <c r="E1152" s="374" t="s">
        <v>20115</v>
      </c>
      <c r="F1152" s="372"/>
    </row>
    <row r="1153" spans="1:6">
      <c r="A1153" s="373">
        <v>42697</v>
      </c>
      <c r="B1153" s="374" t="s">
        <v>22200</v>
      </c>
      <c r="C1153" s="375" t="s">
        <v>20198</v>
      </c>
      <c r="D1153" s="376" t="s">
        <v>22201</v>
      </c>
      <c r="E1153" s="374" t="s">
        <v>20115</v>
      </c>
      <c r="F1153" s="372"/>
    </row>
    <row r="1154" spans="1:6" ht="18">
      <c r="A1154" s="373">
        <v>42698</v>
      </c>
      <c r="B1154" s="378" t="s">
        <v>22202</v>
      </c>
      <c r="C1154" s="375" t="s">
        <v>20198</v>
      </c>
      <c r="D1154" s="376" t="s">
        <v>22203</v>
      </c>
      <c r="E1154" s="374" t="s">
        <v>20115</v>
      </c>
      <c r="F1154" s="380"/>
    </row>
    <row r="1155" spans="1:6">
      <c r="A1155" s="373">
        <v>42699</v>
      </c>
      <c r="B1155" s="374" t="s">
        <v>22204</v>
      </c>
      <c r="C1155" s="375" t="s">
        <v>20198</v>
      </c>
      <c r="D1155" s="376" t="s">
        <v>20699</v>
      </c>
      <c r="E1155" s="377"/>
      <c r="F1155" s="372"/>
    </row>
    <row r="1156" spans="1:6">
      <c r="A1156" s="373">
        <v>42700</v>
      </c>
      <c r="B1156" s="374" t="s">
        <v>22205</v>
      </c>
      <c r="C1156" s="375" t="s">
        <v>20198</v>
      </c>
      <c r="D1156" s="376" t="s">
        <v>22206</v>
      </c>
      <c r="E1156" s="374" t="s">
        <v>20115</v>
      </c>
      <c r="F1156" s="372"/>
    </row>
    <row r="1157" spans="1:6">
      <c r="A1157" s="373">
        <v>42701</v>
      </c>
      <c r="B1157" s="374" t="s">
        <v>22207</v>
      </c>
      <c r="C1157" s="375" t="s">
        <v>20117</v>
      </c>
      <c r="D1157" s="376" t="s">
        <v>22208</v>
      </c>
      <c r="E1157" s="377"/>
      <c r="F1157" s="372"/>
    </row>
    <row r="1158" spans="1:6" ht="18">
      <c r="A1158" s="373">
        <v>42703</v>
      </c>
      <c r="B1158" s="378" t="s">
        <v>22209</v>
      </c>
      <c r="C1158" s="375" t="s">
        <v>20117</v>
      </c>
      <c r="D1158" s="376" t="s">
        <v>22210</v>
      </c>
      <c r="E1158" s="379"/>
      <c r="F1158" s="380"/>
    </row>
    <row r="1159" spans="1:6">
      <c r="A1159" s="373">
        <v>42704</v>
      </c>
      <c r="B1159" s="374" t="s">
        <v>22211</v>
      </c>
      <c r="C1159" s="375" t="s">
        <v>20117</v>
      </c>
      <c r="D1159" s="376" t="s">
        <v>22212</v>
      </c>
      <c r="E1159" s="377"/>
      <c r="F1159" s="372"/>
    </row>
    <row r="1160" spans="1:6">
      <c r="A1160" s="373">
        <v>42705</v>
      </c>
      <c r="B1160" s="374" t="s">
        <v>22213</v>
      </c>
      <c r="C1160" s="375" t="s">
        <v>20117</v>
      </c>
      <c r="D1160" s="376" t="s">
        <v>22214</v>
      </c>
      <c r="E1160" s="377"/>
      <c r="F1160" s="372"/>
    </row>
    <row r="1161" spans="1:6" ht="18">
      <c r="A1161" s="373">
        <v>42706</v>
      </c>
      <c r="B1161" s="378" t="s">
        <v>22215</v>
      </c>
      <c r="C1161" s="375" t="s">
        <v>20113</v>
      </c>
      <c r="D1161" s="376" t="s">
        <v>22216</v>
      </c>
      <c r="E1161" s="379"/>
      <c r="F1161" s="380"/>
    </row>
    <row r="1162" spans="1:6" ht="18">
      <c r="A1162" s="373">
        <v>42707</v>
      </c>
      <c r="B1162" s="378" t="s">
        <v>22217</v>
      </c>
      <c r="C1162" s="375" t="s">
        <v>20113</v>
      </c>
      <c r="D1162" s="376" t="s">
        <v>22218</v>
      </c>
      <c r="E1162" s="374" t="s">
        <v>20115</v>
      </c>
      <c r="F1162" s="380"/>
    </row>
    <row r="1163" spans="1:6" ht="18">
      <c r="A1163" s="373">
        <v>42708</v>
      </c>
      <c r="B1163" s="378" t="s">
        <v>22219</v>
      </c>
      <c r="C1163" s="375" t="s">
        <v>20113</v>
      </c>
      <c r="D1163" s="376" t="s">
        <v>22220</v>
      </c>
      <c r="E1163" s="374" t="s">
        <v>20115</v>
      </c>
      <c r="F1163" s="380"/>
    </row>
    <row r="1164" spans="1:6" ht="18">
      <c r="A1164" s="373">
        <v>42709</v>
      </c>
      <c r="B1164" s="374" t="s">
        <v>22221</v>
      </c>
      <c r="C1164" s="375" t="s">
        <v>20113</v>
      </c>
      <c r="D1164" s="376" t="s">
        <v>22222</v>
      </c>
      <c r="E1164" s="374" t="s">
        <v>20115</v>
      </c>
      <c r="F1164" s="380"/>
    </row>
    <row r="1165" spans="1:6" ht="18">
      <c r="A1165" s="373">
        <v>42710</v>
      </c>
      <c r="B1165" s="378" t="s">
        <v>22223</v>
      </c>
      <c r="C1165" s="375" t="s">
        <v>20113</v>
      </c>
      <c r="D1165" s="376" t="s">
        <v>22224</v>
      </c>
      <c r="E1165" s="374" t="s">
        <v>20115</v>
      </c>
      <c r="F1165" s="380"/>
    </row>
    <row r="1166" spans="1:6" ht="18">
      <c r="A1166" s="373">
        <v>42711</v>
      </c>
      <c r="B1166" s="378" t="s">
        <v>22225</v>
      </c>
      <c r="C1166" s="375" t="s">
        <v>20198</v>
      </c>
      <c r="D1166" s="376" t="s">
        <v>22226</v>
      </c>
      <c r="E1166" s="374" t="s">
        <v>20115</v>
      </c>
      <c r="F1166" s="380"/>
    </row>
    <row r="1167" spans="1:6" ht="18">
      <c r="A1167" s="373">
        <v>42712</v>
      </c>
      <c r="B1167" s="378" t="s">
        <v>22227</v>
      </c>
      <c r="C1167" s="375" t="s">
        <v>20113</v>
      </c>
      <c r="D1167" s="376" t="s">
        <v>22228</v>
      </c>
      <c r="E1167" s="379"/>
      <c r="F1167" s="380"/>
    </row>
    <row r="1168" spans="1:6">
      <c r="A1168" s="373">
        <v>42714</v>
      </c>
      <c r="B1168" s="374" t="s">
        <v>22229</v>
      </c>
      <c r="C1168" s="375" t="s">
        <v>20113</v>
      </c>
      <c r="D1168" s="376" t="s">
        <v>22230</v>
      </c>
      <c r="E1168" s="374" t="s">
        <v>20115</v>
      </c>
      <c r="F1168" s="372"/>
    </row>
    <row r="1169" spans="1:6">
      <c r="A1169" s="373">
        <v>42717</v>
      </c>
      <c r="B1169" s="374" t="s">
        <v>22231</v>
      </c>
      <c r="C1169" s="375" t="s">
        <v>20113</v>
      </c>
      <c r="D1169" s="376" t="s">
        <v>22232</v>
      </c>
      <c r="E1169" s="374" t="s">
        <v>20115</v>
      </c>
      <c r="F1169" s="372"/>
    </row>
    <row r="1170" spans="1:6">
      <c r="A1170" s="373">
        <v>42716</v>
      </c>
      <c r="B1170" s="374" t="s">
        <v>22233</v>
      </c>
      <c r="C1170" s="375" t="s">
        <v>20113</v>
      </c>
      <c r="D1170" s="376" t="s">
        <v>22234</v>
      </c>
      <c r="E1170" s="374" t="s">
        <v>20115</v>
      </c>
      <c r="F1170" s="372"/>
    </row>
    <row r="1171" spans="1:6">
      <c r="A1171" s="373">
        <v>42719</v>
      </c>
      <c r="B1171" s="374" t="s">
        <v>22235</v>
      </c>
      <c r="C1171" s="375" t="s">
        <v>20113</v>
      </c>
      <c r="D1171" s="376" t="s">
        <v>22236</v>
      </c>
      <c r="E1171" s="374" t="s">
        <v>20115</v>
      </c>
      <c r="F1171" s="372"/>
    </row>
    <row r="1172" spans="1:6">
      <c r="A1172" s="373">
        <v>42718</v>
      </c>
      <c r="B1172" s="374" t="s">
        <v>22237</v>
      </c>
      <c r="C1172" s="375" t="s">
        <v>20113</v>
      </c>
      <c r="D1172" s="376" t="s">
        <v>22238</v>
      </c>
      <c r="E1172" s="374" t="s">
        <v>20115</v>
      </c>
      <c r="F1172" s="372"/>
    </row>
    <row r="1173" spans="1:6">
      <c r="A1173" s="373">
        <v>42722</v>
      </c>
      <c r="B1173" s="374" t="s">
        <v>22239</v>
      </c>
      <c r="C1173" s="375" t="s">
        <v>20113</v>
      </c>
      <c r="D1173" s="376" t="s">
        <v>22240</v>
      </c>
      <c r="E1173" s="374" t="s">
        <v>20115</v>
      </c>
      <c r="F1173" s="380"/>
    </row>
    <row r="1174" spans="1:6">
      <c r="A1174" s="373">
        <v>42721</v>
      </c>
      <c r="B1174" s="374" t="s">
        <v>22241</v>
      </c>
      <c r="C1174" s="375" t="s">
        <v>20113</v>
      </c>
      <c r="D1174" s="376" t="s">
        <v>22242</v>
      </c>
      <c r="E1174" s="374" t="s">
        <v>20115</v>
      </c>
      <c r="F1174" s="372"/>
    </row>
    <row r="1175" spans="1:6">
      <c r="A1175" s="373">
        <v>42720</v>
      </c>
      <c r="B1175" s="374" t="s">
        <v>22243</v>
      </c>
      <c r="C1175" s="375" t="s">
        <v>20113</v>
      </c>
      <c r="D1175" s="376" t="s">
        <v>22244</v>
      </c>
      <c r="E1175" s="374" t="s">
        <v>20115</v>
      </c>
      <c r="F1175" s="372"/>
    </row>
    <row r="1176" spans="1:6" ht="18">
      <c r="A1176" s="373">
        <v>42723</v>
      </c>
      <c r="B1176" s="378" t="s">
        <v>22245</v>
      </c>
      <c r="C1176" s="375" t="s">
        <v>20113</v>
      </c>
      <c r="D1176" s="376" t="s">
        <v>22246</v>
      </c>
      <c r="E1176" s="374" t="s">
        <v>20115</v>
      </c>
      <c r="F1176" s="380"/>
    </row>
    <row r="1177" spans="1:6">
      <c r="A1177" s="373">
        <v>42724</v>
      </c>
      <c r="B1177" s="374" t="s">
        <v>22247</v>
      </c>
      <c r="C1177" s="375" t="s">
        <v>20113</v>
      </c>
      <c r="D1177" s="376" t="s">
        <v>22248</v>
      </c>
      <c r="E1177" s="374" t="s">
        <v>20115</v>
      </c>
      <c r="F1177" s="372"/>
    </row>
    <row r="1178" spans="1:6" ht="18">
      <c r="A1178" s="373">
        <v>42726</v>
      </c>
      <c r="B1178" s="378" t="s">
        <v>22249</v>
      </c>
      <c r="C1178" s="375" t="s">
        <v>20198</v>
      </c>
      <c r="D1178" s="376" t="s">
        <v>22250</v>
      </c>
      <c r="E1178" s="374" t="s">
        <v>20115</v>
      </c>
      <c r="F1178" s="380"/>
    </row>
    <row r="1179" spans="1:6" ht="18">
      <c r="A1179" s="373">
        <v>42727</v>
      </c>
      <c r="B1179" s="378" t="s">
        <v>22251</v>
      </c>
      <c r="C1179" s="375" t="s">
        <v>20198</v>
      </c>
      <c r="D1179" s="376" t="s">
        <v>22250</v>
      </c>
      <c r="E1179" s="374" t="s">
        <v>20115</v>
      </c>
      <c r="F1179" s="380"/>
    </row>
    <row r="1180" spans="1:6" ht="18">
      <c r="A1180" s="373">
        <v>42728</v>
      </c>
      <c r="B1180" s="374" t="s">
        <v>22252</v>
      </c>
      <c r="C1180" s="375" t="s">
        <v>20198</v>
      </c>
      <c r="D1180" s="376" t="s">
        <v>22253</v>
      </c>
      <c r="E1180" s="374" t="s">
        <v>20115</v>
      </c>
      <c r="F1180" s="380"/>
    </row>
    <row r="1181" spans="1:6" ht="18">
      <c r="A1181" s="373">
        <v>42729</v>
      </c>
      <c r="B1181" s="378" t="s">
        <v>22254</v>
      </c>
      <c r="C1181" s="375" t="s">
        <v>20198</v>
      </c>
      <c r="D1181" s="376" t="s">
        <v>22253</v>
      </c>
      <c r="E1181" s="374" t="s">
        <v>20115</v>
      </c>
      <c r="F1181" s="380"/>
    </row>
    <row r="1182" spans="1:6" ht="18">
      <c r="A1182" s="373">
        <v>42730</v>
      </c>
      <c r="B1182" s="378" t="s">
        <v>22255</v>
      </c>
      <c r="C1182" s="375" t="s">
        <v>20198</v>
      </c>
      <c r="D1182" s="376" t="s">
        <v>22256</v>
      </c>
      <c r="E1182" s="374" t="s">
        <v>20115</v>
      </c>
      <c r="F1182" s="380"/>
    </row>
    <row r="1183" spans="1:6" ht="18">
      <c r="A1183" s="373">
        <v>42731</v>
      </c>
      <c r="B1183" s="378" t="s">
        <v>22257</v>
      </c>
      <c r="C1183" s="375" t="s">
        <v>20198</v>
      </c>
      <c r="D1183" s="376" t="s">
        <v>22256</v>
      </c>
      <c r="E1183" s="374" t="s">
        <v>20115</v>
      </c>
      <c r="F1183" s="380"/>
    </row>
    <row r="1184" spans="1:6" ht="18">
      <c r="A1184" s="373">
        <v>42732</v>
      </c>
      <c r="B1184" s="378" t="s">
        <v>22258</v>
      </c>
      <c r="C1184" s="375" t="s">
        <v>20198</v>
      </c>
      <c r="D1184" s="376" t="s">
        <v>22259</v>
      </c>
      <c r="E1184" s="374" t="s">
        <v>20115</v>
      </c>
      <c r="F1184" s="380"/>
    </row>
    <row r="1185" spans="1:6" ht="18">
      <c r="A1185" s="373">
        <v>42733</v>
      </c>
      <c r="B1185" s="378" t="s">
        <v>22260</v>
      </c>
      <c r="C1185" s="375" t="s">
        <v>20198</v>
      </c>
      <c r="D1185" s="376" t="s">
        <v>22259</v>
      </c>
      <c r="E1185" s="374" t="s">
        <v>20115</v>
      </c>
      <c r="F1185" s="380"/>
    </row>
    <row r="1186" spans="1:6">
      <c r="A1186" s="407" t="s">
        <v>20221</v>
      </c>
      <c r="B1186" s="407"/>
      <c r="C1186" s="407"/>
      <c r="D1186" s="407"/>
      <c r="E1186" s="407"/>
      <c r="F1186" s="407"/>
    </row>
    <row r="1187" spans="1:6">
      <c r="A1187" s="321" t="s">
        <v>20222</v>
      </c>
      <c r="B1187" s="322" t="s">
        <v>9261</v>
      </c>
      <c r="C1187" s="323" t="s">
        <v>9262</v>
      </c>
      <c r="D1187" s="321" t="s">
        <v>9263</v>
      </c>
      <c r="E1187" s="322" t="s">
        <v>9264</v>
      </c>
      <c r="F1187" s="372"/>
    </row>
    <row r="1188" spans="1:6" ht="18">
      <c r="A1188" s="373">
        <v>42734</v>
      </c>
      <c r="B1188" s="378" t="s">
        <v>22261</v>
      </c>
      <c r="C1188" s="375" t="s">
        <v>20198</v>
      </c>
      <c r="D1188" s="376" t="s">
        <v>22262</v>
      </c>
      <c r="E1188" s="374" t="s">
        <v>20115</v>
      </c>
      <c r="F1188" s="380"/>
    </row>
    <row r="1189" spans="1:6" ht="18">
      <c r="A1189" s="373">
        <v>42735</v>
      </c>
      <c r="B1189" s="378" t="s">
        <v>22263</v>
      </c>
      <c r="C1189" s="375" t="s">
        <v>20198</v>
      </c>
      <c r="D1189" s="376" t="s">
        <v>20767</v>
      </c>
      <c r="E1189" s="374" t="s">
        <v>20115</v>
      </c>
      <c r="F1189" s="380"/>
    </row>
    <row r="1190" spans="1:6" ht="18">
      <c r="A1190" s="373">
        <v>42736</v>
      </c>
      <c r="B1190" s="378" t="s">
        <v>22264</v>
      </c>
      <c r="C1190" s="375" t="s">
        <v>20198</v>
      </c>
      <c r="D1190" s="376" t="s">
        <v>22265</v>
      </c>
      <c r="E1190" s="374" t="s">
        <v>20115</v>
      </c>
      <c r="F1190" s="380"/>
    </row>
    <row r="1191" spans="1:6" ht="18">
      <c r="A1191" s="373">
        <v>42737</v>
      </c>
      <c r="B1191" s="378" t="s">
        <v>22266</v>
      </c>
      <c r="C1191" s="375" t="s">
        <v>20198</v>
      </c>
      <c r="D1191" s="376" t="s">
        <v>22265</v>
      </c>
      <c r="E1191" s="374" t="s">
        <v>20115</v>
      </c>
      <c r="F1191" s="380"/>
    </row>
    <row r="1192" spans="1:6" ht="18">
      <c r="A1192" s="373">
        <v>42738</v>
      </c>
      <c r="B1192" s="378" t="s">
        <v>22267</v>
      </c>
      <c r="C1192" s="375" t="s">
        <v>20198</v>
      </c>
      <c r="D1192" s="376" t="s">
        <v>22268</v>
      </c>
      <c r="E1192" s="374" t="s">
        <v>20115</v>
      </c>
      <c r="F1192" s="380"/>
    </row>
    <row r="1193" spans="1:6" ht="18">
      <c r="A1193" s="373">
        <v>42739</v>
      </c>
      <c r="B1193" s="374" t="s">
        <v>22269</v>
      </c>
      <c r="C1193" s="375" t="s">
        <v>20198</v>
      </c>
      <c r="D1193" s="376" t="s">
        <v>22270</v>
      </c>
      <c r="E1193" s="374" t="s">
        <v>20115</v>
      </c>
      <c r="F1193" s="380"/>
    </row>
    <row r="1194" spans="1:6" ht="18">
      <c r="A1194" s="373">
        <v>42740</v>
      </c>
      <c r="B1194" s="378" t="s">
        <v>22271</v>
      </c>
      <c r="C1194" s="375" t="s">
        <v>20198</v>
      </c>
      <c r="D1194" s="376" t="s">
        <v>22272</v>
      </c>
      <c r="E1194" s="374" t="s">
        <v>20115</v>
      </c>
      <c r="F1194" s="380"/>
    </row>
    <row r="1195" spans="1:6" ht="18">
      <c r="A1195" s="373">
        <v>42741</v>
      </c>
      <c r="B1195" s="378" t="s">
        <v>22273</v>
      </c>
      <c r="C1195" s="375" t="s">
        <v>20198</v>
      </c>
      <c r="D1195" s="376" t="s">
        <v>22272</v>
      </c>
      <c r="E1195" s="374" t="s">
        <v>20115</v>
      </c>
      <c r="F1195" s="380"/>
    </row>
    <row r="1196" spans="1:6" ht="18">
      <c r="A1196" s="373">
        <v>42742</v>
      </c>
      <c r="B1196" s="378" t="s">
        <v>22274</v>
      </c>
      <c r="C1196" s="375" t="s">
        <v>20198</v>
      </c>
      <c r="D1196" s="376" t="s">
        <v>22275</v>
      </c>
      <c r="E1196" s="374" t="s">
        <v>20115</v>
      </c>
      <c r="F1196" s="380"/>
    </row>
    <row r="1197" spans="1:6" ht="18">
      <c r="A1197" s="373">
        <v>42743</v>
      </c>
      <c r="B1197" s="378" t="s">
        <v>22276</v>
      </c>
      <c r="C1197" s="375" t="s">
        <v>20198</v>
      </c>
      <c r="D1197" s="376" t="s">
        <v>22277</v>
      </c>
      <c r="E1197" s="374" t="s">
        <v>20115</v>
      </c>
      <c r="F1197" s="380"/>
    </row>
    <row r="1198" spans="1:6" ht="18">
      <c r="A1198" s="373">
        <v>42744</v>
      </c>
      <c r="B1198" s="378" t="s">
        <v>22278</v>
      </c>
      <c r="C1198" s="375" t="s">
        <v>20198</v>
      </c>
      <c r="D1198" s="376" t="s">
        <v>22277</v>
      </c>
      <c r="E1198" s="374" t="s">
        <v>20115</v>
      </c>
      <c r="F1198" s="380"/>
    </row>
    <row r="1199" spans="1:6" ht="18">
      <c r="A1199" s="373">
        <v>42745</v>
      </c>
      <c r="B1199" s="374" t="s">
        <v>22279</v>
      </c>
      <c r="C1199" s="375" t="s">
        <v>20198</v>
      </c>
      <c r="D1199" s="376" t="s">
        <v>22280</v>
      </c>
      <c r="E1199" s="374" t="s">
        <v>20115</v>
      </c>
      <c r="F1199" s="380"/>
    </row>
    <row r="1200" spans="1:6" ht="18">
      <c r="A1200" s="373">
        <v>42746</v>
      </c>
      <c r="B1200" s="378" t="s">
        <v>22281</v>
      </c>
      <c r="C1200" s="375" t="s">
        <v>20198</v>
      </c>
      <c r="D1200" s="376" t="s">
        <v>22280</v>
      </c>
      <c r="E1200" s="374" t="s">
        <v>20115</v>
      </c>
      <c r="F1200" s="380"/>
    </row>
    <row r="1201" spans="1:6" ht="18">
      <c r="A1201" s="373">
        <v>42747</v>
      </c>
      <c r="B1201" s="378" t="s">
        <v>22282</v>
      </c>
      <c r="C1201" s="375" t="s">
        <v>20198</v>
      </c>
      <c r="D1201" s="376" t="s">
        <v>22283</v>
      </c>
      <c r="E1201" s="374" t="s">
        <v>20115</v>
      </c>
      <c r="F1201" s="380"/>
    </row>
    <row r="1202" spans="1:6" ht="18">
      <c r="A1202" s="373">
        <v>42748</v>
      </c>
      <c r="B1202" s="378" t="s">
        <v>22284</v>
      </c>
      <c r="C1202" s="375" t="s">
        <v>20198</v>
      </c>
      <c r="D1202" s="376" t="s">
        <v>22285</v>
      </c>
      <c r="E1202" s="374" t="s">
        <v>20115</v>
      </c>
      <c r="F1202" s="380"/>
    </row>
    <row r="1203" spans="1:6" ht="18">
      <c r="A1203" s="373">
        <v>42749</v>
      </c>
      <c r="B1203" s="378" t="s">
        <v>22286</v>
      </c>
      <c r="C1203" s="375" t="s">
        <v>20198</v>
      </c>
      <c r="D1203" s="376" t="s">
        <v>22287</v>
      </c>
      <c r="E1203" s="374" t="s">
        <v>20115</v>
      </c>
      <c r="F1203" s="380"/>
    </row>
    <row r="1204" spans="1:6" ht="18">
      <c r="A1204" s="373">
        <v>42750</v>
      </c>
      <c r="B1204" s="378" t="s">
        <v>22288</v>
      </c>
      <c r="C1204" s="375" t="s">
        <v>20198</v>
      </c>
      <c r="D1204" s="376" t="s">
        <v>22289</v>
      </c>
      <c r="E1204" s="374" t="s">
        <v>20115</v>
      </c>
      <c r="F1204" s="380"/>
    </row>
    <row r="1205" spans="1:6">
      <c r="A1205" s="373">
        <v>42751</v>
      </c>
      <c r="B1205" s="374" t="s">
        <v>22290</v>
      </c>
      <c r="C1205" s="375" t="s">
        <v>20198</v>
      </c>
      <c r="D1205" s="376" t="s">
        <v>22291</v>
      </c>
      <c r="E1205" s="374" t="s">
        <v>20115</v>
      </c>
      <c r="F1205" s="380"/>
    </row>
    <row r="1206" spans="1:6" ht="18">
      <c r="A1206" s="373">
        <v>42752</v>
      </c>
      <c r="B1206" s="378" t="s">
        <v>22292</v>
      </c>
      <c r="C1206" s="375" t="s">
        <v>20198</v>
      </c>
      <c r="D1206" s="376" t="s">
        <v>22293</v>
      </c>
      <c r="E1206" s="374" t="s">
        <v>20115</v>
      </c>
      <c r="F1206" s="380"/>
    </row>
    <row r="1207" spans="1:6" ht="18">
      <c r="A1207" s="373">
        <v>42753</v>
      </c>
      <c r="B1207" s="378" t="s">
        <v>22294</v>
      </c>
      <c r="C1207" s="375" t="s">
        <v>20198</v>
      </c>
      <c r="D1207" s="376" t="s">
        <v>22295</v>
      </c>
      <c r="E1207" s="374" t="s">
        <v>20115</v>
      </c>
      <c r="F1207" s="380"/>
    </row>
    <row r="1208" spans="1:6" ht="18">
      <c r="A1208" s="373">
        <v>42754</v>
      </c>
      <c r="B1208" s="378" t="s">
        <v>22296</v>
      </c>
      <c r="C1208" s="375" t="s">
        <v>20198</v>
      </c>
      <c r="D1208" s="376" t="s">
        <v>22297</v>
      </c>
      <c r="E1208" s="374" t="s">
        <v>20115</v>
      </c>
      <c r="F1208" s="380"/>
    </row>
    <row r="1209" spans="1:6" ht="18">
      <c r="A1209" s="373">
        <v>42755</v>
      </c>
      <c r="B1209" s="378" t="s">
        <v>22298</v>
      </c>
      <c r="C1209" s="375" t="s">
        <v>20198</v>
      </c>
      <c r="D1209" s="376" t="s">
        <v>22299</v>
      </c>
      <c r="E1209" s="374" t="s">
        <v>20115</v>
      </c>
      <c r="F1209" s="380"/>
    </row>
    <row r="1210" spans="1:6" ht="18">
      <c r="A1210" s="373">
        <v>42756</v>
      </c>
      <c r="B1210" s="378" t="s">
        <v>22300</v>
      </c>
      <c r="C1210" s="375" t="s">
        <v>20198</v>
      </c>
      <c r="D1210" s="376" t="s">
        <v>22301</v>
      </c>
      <c r="E1210" s="374" t="s">
        <v>20115</v>
      </c>
      <c r="F1210" s="380"/>
    </row>
    <row r="1211" spans="1:6">
      <c r="A1211" s="373">
        <v>42757</v>
      </c>
      <c r="B1211" s="374" t="s">
        <v>22302</v>
      </c>
      <c r="C1211" s="375" t="s">
        <v>20198</v>
      </c>
      <c r="D1211" s="376" t="s">
        <v>22303</v>
      </c>
      <c r="E1211" s="374" t="s">
        <v>20115</v>
      </c>
      <c r="F1211" s="380"/>
    </row>
    <row r="1212" spans="1:6">
      <c r="A1212" s="373">
        <v>42759</v>
      </c>
      <c r="B1212" s="374" t="s">
        <v>22304</v>
      </c>
      <c r="C1212" s="375" t="s">
        <v>20198</v>
      </c>
      <c r="D1212" s="376" t="s">
        <v>22305</v>
      </c>
      <c r="E1212" s="374" t="s">
        <v>20115</v>
      </c>
      <c r="F1212" s="380"/>
    </row>
    <row r="1213" spans="1:6" ht="18">
      <c r="A1213" s="373">
        <v>42760</v>
      </c>
      <c r="B1213" s="378" t="s">
        <v>22306</v>
      </c>
      <c r="C1213" s="375" t="s">
        <v>20198</v>
      </c>
      <c r="D1213" s="376" t="s">
        <v>22307</v>
      </c>
      <c r="E1213" s="374" t="s">
        <v>20115</v>
      </c>
      <c r="F1213" s="380"/>
    </row>
    <row r="1214" spans="1:6" ht="18">
      <c r="A1214" s="373">
        <v>42761</v>
      </c>
      <c r="B1214" s="378" t="s">
        <v>22308</v>
      </c>
      <c r="C1214" s="375" t="s">
        <v>20198</v>
      </c>
      <c r="D1214" s="376" t="s">
        <v>22307</v>
      </c>
      <c r="E1214" s="374" t="s">
        <v>20115</v>
      </c>
      <c r="F1214" s="380"/>
    </row>
    <row r="1215" spans="1:6" ht="18">
      <c r="A1215" s="373">
        <v>42762</v>
      </c>
      <c r="B1215" s="378" t="s">
        <v>22309</v>
      </c>
      <c r="C1215" s="375" t="s">
        <v>20198</v>
      </c>
      <c r="D1215" s="376" t="s">
        <v>22310</v>
      </c>
      <c r="E1215" s="374" t="s">
        <v>20115</v>
      </c>
      <c r="F1215" s="380"/>
    </row>
    <row r="1216" spans="1:6" ht="18">
      <c r="A1216" s="373">
        <v>42763</v>
      </c>
      <c r="B1216" s="378" t="s">
        <v>22311</v>
      </c>
      <c r="C1216" s="375" t="s">
        <v>20198</v>
      </c>
      <c r="D1216" s="376" t="s">
        <v>22310</v>
      </c>
      <c r="E1216" s="374" t="s">
        <v>20115</v>
      </c>
      <c r="F1216" s="380"/>
    </row>
    <row r="1217" spans="1:6" ht="18">
      <c r="A1217" s="373">
        <v>42764</v>
      </c>
      <c r="B1217" s="378" t="s">
        <v>22312</v>
      </c>
      <c r="C1217" s="375" t="s">
        <v>20198</v>
      </c>
      <c r="D1217" s="376" t="s">
        <v>22313</v>
      </c>
      <c r="E1217" s="374" t="s">
        <v>20115</v>
      </c>
      <c r="F1217" s="380"/>
    </row>
    <row r="1218" spans="1:6">
      <c r="A1218" s="373">
        <v>42765</v>
      </c>
      <c r="B1218" s="374" t="s">
        <v>22314</v>
      </c>
      <c r="C1218" s="375" t="s">
        <v>20198</v>
      </c>
      <c r="D1218" s="376" t="s">
        <v>22313</v>
      </c>
      <c r="E1218" s="374" t="s">
        <v>20115</v>
      </c>
      <c r="F1218" s="380"/>
    </row>
    <row r="1219" spans="1:6" ht="18">
      <c r="A1219" s="373">
        <v>42766</v>
      </c>
      <c r="B1219" s="378" t="s">
        <v>22315</v>
      </c>
      <c r="C1219" s="375" t="s">
        <v>20198</v>
      </c>
      <c r="D1219" s="376" t="s">
        <v>22316</v>
      </c>
      <c r="E1219" s="374" t="s">
        <v>20115</v>
      </c>
      <c r="F1219" s="380"/>
    </row>
    <row r="1220" spans="1:6" ht="18">
      <c r="A1220" s="373">
        <v>42767</v>
      </c>
      <c r="B1220" s="378" t="s">
        <v>22317</v>
      </c>
      <c r="C1220" s="375" t="s">
        <v>20198</v>
      </c>
      <c r="D1220" s="376" t="s">
        <v>22316</v>
      </c>
      <c r="E1220" s="374" t="s">
        <v>20115</v>
      </c>
      <c r="F1220" s="380"/>
    </row>
    <row r="1221" spans="1:6" ht="18">
      <c r="A1221" s="373">
        <v>42768</v>
      </c>
      <c r="B1221" s="378" t="s">
        <v>22318</v>
      </c>
      <c r="C1221" s="375" t="s">
        <v>20198</v>
      </c>
      <c r="D1221" s="376" t="s">
        <v>22319</v>
      </c>
      <c r="E1221" s="374" t="s">
        <v>20115</v>
      </c>
      <c r="F1221" s="380"/>
    </row>
    <row r="1222" spans="1:6" ht="18">
      <c r="A1222" s="373">
        <v>42769</v>
      </c>
      <c r="B1222" s="378" t="s">
        <v>22320</v>
      </c>
      <c r="C1222" s="375" t="s">
        <v>20198</v>
      </c>
      <c r="D1222" s="376" t="s">
        <v>22319</v>
      </c>
      <c r="E1222" s="374" t="s">
        <v>20115</v>
      </c>
      <c r="F1222" s="380"/>
    </row>
    <row r="1223" spans="1:6">
      <c r="A1223" s="407" t="s">
        <v>20221</v>
      </c>
      <c r="B1223" s="407"/>
      <c r="C1223" s="407"/>
      <c r="D1223" s="407"/>
      <c r="E1223" s="407"/>
      <c r="F1223" s="407"/>
    </row>
    <row r="1224" spans="1:6">
      <c r="A1224" s="321" t="s">
        <v>20222</v>
      </c>
      <c r="B1224" s="322" t="s">
        <v>9261</v>
      </c>
      <c r="C1224" s="323" t="s">
        <v>9262</v>
      </c>
      <c r="D1224" s="321" t="s">
        <v>9263</v>
      </c>
      <c r="E1224" s="322" t="s">
        <v>9264</v>
      </c>
      <c r="F1224" s="372"/>
    </row>
    <row r="1225" spans="1:6" ht="18">
      <c r="A1225" s="373">
        <v>42770</v>
      </c>
      <c r="B1225" s="378" t="s">
        <v>22321</v>
      </c>
      <c r="C1225" s="375" t="s">
        <v>20198</v>
      </c>
      <c r="D1225" s="376" t="s">
        <v>22322</v>
      </c>
      <c r="E1225" s="374" t="s">
        <v>20115</v>
      </c>
      <c r="F1225" s="380"/>
    </row>
    <row r="1226" spans="1:6" ht="18">
      <c r="A1226" s="373">
        <v>42771</v>
      </c>
      <c r="B1226" s="378" t="s">
        <v>22323</v>
      </c>
      <c r="C1226" s="375" t="s">
        <v>20198</v>
      </c>
      <c r="D1226" s="376" t="s">
        <v>22322</v>
      </c>
      <c r="E1226" s="374" t="s">
        <v>20115</v>
      </c>
      <c r="F1226" s="380"/>
    </row>
    <row r="1227" spans="1:6" ht="18">
      <c r="A1227" s="373">
        <v>42772</v>
      </c>
      <c r="B1227" s="378" t="s">
        <v>22324</v>
      </c>
      <c r="C1227" s="375" t="s">
        <v>20198</v>
      </c>
      <c r="D1227" s="376" t="s">
        <v>22325</v>
      </c>
      <c r="E1227" s="374" t="s">
        <v>20115</v>
      </c>
      <c r="F1227" s="380"/>
    </row>
    <row r="1228" spans="1:6" ht="18">
      <c r="A1228" s="373">
        <v>42773</v>
      </c>
      <c r="B1228" s="378" t="s">
        <v>22326</v>
      </c>
      <c r="C1228" s="375" t="s">
        <v>20198</v>
      </c>
      <c r="D1228" s="376" t="s">
        <v>22325</v>
      </c>
      <c r="E1228" s="374" t="s">
        <v>20115</v>
      </c>
      <c r="F1228" s="380"/>
    </row>
    <row r="1229" spans="1:6" ht="18">
      <c r="A1229" s="373">
        <v>42774</v>
      </c>
      <c r="B1229" s="378" t="s">
        <v>22327</v>
      </c>
      <c r="C1229" s="375" t="s">
        <v>20198</v>
      </c>
      <c r="D1229" s="376" t="s">
        <v>22328</v>
      </c>
      <c r="E1229" s="374" t="s">
        <v>20115</v>
      </c>
      <c r="F1229" s="380"/>
    </row>
    <row r="1230" spans="1:6">
      <c r="A1230" s="373">
        <v>42775</v>
      </c>
      <c r="B1230" s="374" t="s">
        <v>22329</v>
      </c>
      <c r="C1230" s="375" t="s">
        <v>20198</v>
      </c>
      <c r="D1230" s="376" t="s">
        <v>22328</v>
      </c>
      <c r="E1230" s="374" t="s">
        <v>20115</v>
      </c>
      <c r="F1230" s="380"/>
    </row>
    <row r="1231" spans="1:6" ht="18">
      <c r="A1231" s="373">
        <v>42776</v>
      </c>
      <c r="B1231" s="378" t="s">
        <v>22330</v>
      </c>
      <c r="C1231" s="375" t="s">
        <v>20198</v>
      </c>
      <c r="D1231" s="376" t="s">
        <v>22331</v>
      </c>
      <c r="E1231" s="374" t="s">
        <v>20115</v>
      </c>
      <c r="F1231" s="380"/>
    </row>
    <row r="1232" spans="1:6" ht="18">
      <c r="A1232" s="373">
        <v>42777</v>
      </c>
      <c r="B1232" s="378" t="s">
        <v>22332</v>
      </c>
      <c r="C1232" s="375" t="s">
        <v>20198</v>
      </c>
      <c r="D1232" s="376" t="s">
        <v>22331</v>
      </c>
      <c r="E1232" s="374" t="s">
        <v>20115</v>
      </c>
      <c r="F1232" s="380"/>
    </row>
    <row r="1233" spans="1:6" ht="18">
      <c r="A1233" s="373">
        <v>42778</v>
      </c>
      <c r="B1233" s="378" t="s">
        <v>22333</v>
      </c>
      <c r="C1233" s="375" t="s">
        <v>20198</v>
      </c>
      <c r="D1233" s="376" t="s">
        <v>22334</v>
      </c>
      <c r="E1233" s="374" t="s">
        <v>20115</v>
      </c>
      <c r="F1233" s="380"/>
    </row>
    <row r="1234" spans="1:6" ht="18">
      <c r="A1234" s="373">
        <v>42779</v>
      </c>
      <c r="B1234" s="378" t="s">
        <v>22335</v>
      </c>
      <c r="C1234" s="375" t="s">
        <v>20198</v>
      </c>
      <c r="D1234" s="376" t="s">
        <v>22334</v>
      </c>
      <c r="E1234" s="374" t="s">
        <v>20115</v>
      </c>
      <c r="F1234" s="380"/>
    </row>
    <row r="1235" spans="1:6" ht="18">
      <c r="A1235" s="373">
        <v>42780</v>
      </c>
      <c r="B1235" s="378" t="s">
        <v>22336</v>
      </c>
      <c r="C1235" s="375" t="s">
        <v>20198</v>
      </c>
      <c r="D1235" s="376" t="s">
        <v>22337</v>
      </c>
      <c r="E1235" s="374" t="s">
        <v>20115</v>
      </c>
      <c r="F1235" s="380"/>
    </row>
    <row r="1236" spans="1:6" ht="18">
      <c r="A1236" s="373">
        <v>42781</v>
      </c>
      <c r="B1236" s="374" t="s">
        <v>22338</v>
      </c>
      <c r="C1236" s="375" t="s">
        <v>20198</v>
      </c>
      <c r="D1236" s="376" t="s">
        <v>22337</v>
      </c>
      <c r="E1236" s="374" t="s">
        <v>20115</v>
      </c>
      <c r="F1236" s="380"/>
    </row>
    <row r="1237" spans="1:6" ht="18">
      <c r="A1237" s="373">
        <v>42782</v>
      </c>
      <c r="B1237" s="378" t="s">
        <v>22339</v>
      </c>
      <c r="C1237" s="375" t="s">
        <v>20198</v>
      </c>
      <c r="D1237" s="376" t="s">
        <v>22340</v>
      </c>
      <c r="E1237" s="374" t="s">
        <v>20115</v>
      </c>
      <c r="F1237" s="380"/>
    </row>
    <row r="1238" spans="1:6" ht="18">
      <c r="A1238" s="373">
        <v>42783</v>
      </c>
      <c r="B1238" s="378" t="s">
        <v>22341</v>
      </c>
      <c r="C1238" s="375" t="s">
        <v>20198</v>
      </c>
      <c r="D1238" s="376" t="s">
        <v>22340</v>
      </c>
      <c r="E1238" s="374" t="s">
        <v>20115</v>
      </c>
      <c r="F1238" s="380"/>
    </row>
    <row r="1239" spans="1:6" ht="18">
      <c r="A1239" s="373">
        <v>42784</v>
      </c>
      <c r="B1239" s="378" t="s">
        <v>22342</v>
      </c>
      <c r="C1239" s="375" t="s">
        <v>20198</v>
      </c>
      <c r="D1239" s="376" t="s">
        <v>22343</v>
      </c>
      <c r="E1239" s="374" t="s">
        <v>20115</v>
      </c>
      <c r="F1239" s="380"/>
    </row>
    <row r="1240" spans="1:6" ht="18">
      <c r="A1240" s="373">
        <v>42785</v>
      </c>
      <c r="B1240" s="378" t="s">
        <v>22344</v>
      </c>
      <c r="C1240" s="375" t="s">
        <v>20198</v>
      </c>
      <c r="D1240" s="376" t="s">
        <v>22343</v>
      </c>
      <c r="E1240" s="374" t="s">
        <v>20115</v>
      </c>
      <c r="F1240" s="380"/>
    </row>
    <row r="1241" spans="1:6" ht="18">
      <c r="A1241" s="373">
        <v>42786</v>
      </c>
      <c r="B1241" s="378" t="s">
        <v>22345</v>
      </c>
      <c r="C1241" s="375" t="s">
        <v>20198</v>
      </c>
      <c r="D1241" s="376" t="s">
        <v>22346</v>
      </c>
      <c r="E1241" s="374" t="s">
        <v>20115</v>
      </c>
      <c r="F1241" s="380"/>
    </row>
    <row r="1242" spans="1:6" ht="18">
      <c r="A1242" s="373">
        <v>42787</v>
      </c>
      <c r="B1242" s="374" t="s">
        <v>22347</v>
      </c>
      <c r="C1242" s="375" t="s">
        <v>20198</v>
      </c>
      <c r="D1242" s="376" t="s">
        <v>22346</v>
      </c>
      <c r="E1242" s="374" t="s">
        <v>20115</v>
      </c>
      <c r="F1242" s="380"/>
    </row>
    <row r="1243" spans="1:6" ht="18">
      <c r="A1243" s="373">
        <v>42788</v>
      </c>
      <c r="B1243" s="378" t="s">
        <v>22348</v>
      </c>
      <c r="C1243" s="375" t="s">
        <v>20198</v>
      </c>
      <c r="D1243" s="376" t="s">
        <v>22349</v>
      </c>
      <c r="E1243" s="374" t="s">
        <v>20115</v>
      </c>
      <c r="F1243" s="380"/>
    </row>
    <row r="1244" spans="1:6" ht="18">
      <c r="A1244" s="373">
        <v>42789</v>
      </c>
      <c r="B1244" s="378" t="s">
        <v>22350</v>
      </c>
      <c r="C1244" s="375" t="s">
        <v>20198</v>
      </c>
      <c r="D1244" s="376" t="s">
        <v>22351</v>
      </c>
      <c r="E1244" s="374" t="s">
        <v>20115</v>
      </c>
      <c r="F1244" s="380"/>
    </row>
    <row r="1245" spans="1:6" ht="18">
      <c r="A1245" s="373">
        <v>42790</v>
      </c>
      <c r="B1245" s="378" t="s">
        <v>22352</v>
      </c>
      <c r="C1245" s="375" t="s">
        <v>20198</v>
      </c>
      <c r="D1245" s="376" t="s">
        <v>22351</v>
      </c>
      <c r="E1245" s="374" t="s">
        <v>20115</v>
      </c>
      <c r="F1245" s="380"/>
    </row>
    <row r="1246" spans="1:6" ht="18">
      <c r="A1246" s="373">
        <v>42791</v>
      </c>
      <c r="B1246" s="378" t="s">
        <v>22353</v>
      </c>
      <c r="C1246" s="375" t="s">
        <v>20198</v>
      </c>
      <c r="D1246" s="376" t="s">
        <v>22354</v>
      </c>
      <c r="E1246" s="374" t="s">
        <v>20115</v>
      </c>
      <c r="F1246" s="380"/>
    </row>
    <row r="1247" spans="1:6" ht="18">
      <c r="A1247" s="373">
        <v>42792</v>
      </c>
      <c r="B1247" s="378" t="s">
        <v>22355</v>
      </c>
      <c r="C1247" s="375" t="s">
        <v>20198</v>
      </c>
      <c r="D1247" s="376" t="s">
        <v>22354</v>
      </c>
      <c r="E1247" s="374" t="s">
        <v>20115</v>
      </c>
      <c r="F1247" s="380"/>
    </row>
    <row r="1248" spans="1:6" ht="18">
      <c r="A1248" s="373">
        <v>42793</v>
      </c>
      <c r="B1248" s="374" t="s">
        <v>22356</v>
      </c>
      <c r="C1248" s="375" t="s">
        <v>20198</v>
      </c>
      <c r="D1248" s="376" t="s">
        <v>22357</v>
      </c>
      <c r="E1248" s="374" t="s">
        <v>20115</v>
      </c>
      <c r="F1248" s="380"/>
    </row>
    <row r="1249" spans="1:6" ht="18">
      <c r="A1249" s="373">
        <v>42794</v>
      </c>
      <c r="B1249" s="374" t="s">
        <v>22358</v>
      </c>
      <c r="C1249" s="375" t="s">
        <v>20198</v>
      </c>
      <c r="D1249" s="376" t="s">
        <v>22359</v>
      </c>
      <c r="E1249" s="374" t="s">
        <v>20115</v>
      </c>
      <c r="F1249" s="380"/>
    </row>
    <row r="1250" spans="1:6" ht="18">
      <c r="A1250" s="373">
        <v>42758</v>
      </c>
      <c r="B1250" s="378" t="s">
        <v>22360</v>
      </c>
      <c r="C1250" s="375" t="s">
        <v>20198</v>
      </c>
      <c r="D1250" s="376" t="s">
        <v>22359</v>
      </c>
      <c r="E1250" s="374" t="s">
        <v>20115</v>
      </c>
      <c r="F1250" s="380"/>
    </row>
    <row r="1251" spans="1:6" ht="18">
      <c r="A1251" s="373">
        <v>42795</v>
      </c>
      <c r="B1251" s="378" t="s">
        <v>22361</v>
      </c>
      <c r="C1251" s="375" t="s">
        <v>20198</v>
      </c>
      <c r="D1251" s="376" t="s">
        <v>22362</v>
      </c>
      <c r="E1251" s="374" t="s">
        <v>20115</v>
      </c>
      <c r="F1251" s="380"/>
    </row>
    <row r="1252" spans="1:6" ht="18">
      <c r="A1252" s="373">
        <v>42796</v>
      </c>
      <c r="B1252" s="378" t="s">
        <v>22363</v>
      </c>
      <c r="C1252" s="375" t="s">
        <v>20198</v>
      </c>
      <c r="D1252" s="376" t="s">
        <v>22362</v>
      </c>
      <c r="E1252" s="374" t="s">
        <v>20115</v>
      </c>
      <c r="F1252" s="380"/>
    </row>
    <row r="1253" spans="1:6" ht="18">
      <c r="A1253" s="373">
        <v>42797</v>
      </c>
      <c r="B1253" s="378" t="s">
        <v>22364</v>
      </c>
      <c r="C1253" s="375" t="s">
        <v>20198</v>
      </c>
      <c r="D1253" s="376" t="s">
        <v>22365</v>
      </c>
      <c r="E1253" s="374" t="s">
        <v>20115</v>
      </c>
      <c r="F1253" s="380"/>
    </row>
    <row r="1254" spans="1:6" ht="18">
      <c r="A1254" s="373">
        <v>42798</v>
      </c>
      <c r="B1254" s="378" t="s">
        <v>22366</v>
      </c>
      <c r="C1254" s="375" t="s">
        <v>20198</v>
      </c>
      <c r="D1254" s="376" t="s">
        <v>22367</v>
      </c>
      <c r="E1254" s="374" t="s">
        <v>20115</v>
      </c>
      <c r="F1254" s="380"/>
    </row>
    <row r="1255" spans="1:6" ht="18">
      <c r="A1255" s="373">
        <v>42799</v>
      </c>
      <c r="B1255" s="374" t="s">
        <v>22368</v>
      </c>
      <c r="C1255" s="375" t="s">
        <v>20198</v>
      </c>
      <c r="D1255" s="376" t="s">
        <v>22367</v>
      </c>
      <c r="E1255" s="374" t="s">
        <v>20115</v>
      </c>
      <c r="F1255" s="380"/>
    </row>
    <row r="1256" spans="1:6" ht="18">
      <c r="A1256" s="373">
        <v>42800</v>
      </c>
      <c r="B1256" s="378" t="s">
        <v>22369</v>
      </c>
      <c r="C1256" s="375" t="s">
        <v>20198</v>
      </c>
      <c r="D1256" s="376" t="s">
        <v>22370</v>
      </c>
      <c r="E1256" s="374" t="s">
        <v>20115</v>
      </c>
      <c r="F1256" s="380"/>
    </row>
    <row r="1257" spans="1:6" ht="18">
      <c r="A1257" s="373">
        <v>42801</v>
      </c>
      <c r="B1257" s="378" t="s">
        <v>22371</v>
      </c>
      <c r="C1257" s="375" t="s">
        <v>20198</v>
      </c>
      <c r="D1257" s="376" t="s">
        <v>22370</v>
      </c>
      <c r="E1257" s="374" t="s">
        <v>20115</v>
      </c>
      <c r="F1257" s="380"/>
    </row>
    <row r="1258" spans="1:6" ht="18">
      <c r="A1258" s="373">
        <v>42802</v>
      </c>
      <c r="B1258" s="378" t="s">
        <v>22372</v>
      </c>
      <c r="C1258" s="375" t="s">
        <v>20198</v>
      </c>
      <c r="D1258" s="376" t="s">
        <v>22373</v>
      </c>
      <c r="E1258" s="374" t="s">
        <v>20115</v>
      </c>
      <c r="F1258" s="380"/>
    </row>
    <row r="1259" spans="1:6" ht="18">
      <c r="A1259" s="373">
        <v>42803</v>
      </c>
      <c r="B1259" s="378" t="s">
        <v>22374</v>
      </c>
      <c r="C1259" s="375" t="s">
        <v>20198</v>
      </c>
      <c r="D1259" s="376" t="s">
        <v>22373</v>
      </c>
      <c r="E1259" s="374" t="s">
        <v>20115</v>
      </c>
      <c r="F1259" s="380"/>
    </row>
    <row r="1260" spans="1:6">
      <c r="A1260" s="407" t="s">
        <v>20221</v>
      </c>
      <c r="B1260" s="407"/>
      <c r="C1260" s="407"/>
      <c r="D1260" s="407"/>
      <c r="E1260" s="407"/>
      <c r="F1260" s="407"/>
    </row>
    <row r="1261" spans="1:6">
      <c r="A1261" s="321" t="s">
        <v>20222</v>
      </c>
      <c r="B1261" s="322" t="s">
        <v>9261</v>
      </c>
      <c r="C1261" s="323" t="s">
        <v>9262</v>
      </c>
      <c r="D1261" s="321" t="s">
        <v>9263</v>
      </c>
      <c r="E1261" s="322" t="s">
        <v>9264</v>
      </c>
      <c r="F1261" s="372"/>
    </row>
    <row r="1262" spans="1:6" ht="18">
      <c r="A1262" s="373">
        <v>42804</v>
      </c>
      <c r="B1262" s="378" t="s">
        <v>22375</v>
      </c>
      <c r="C1262" s="375" t="s">
        <v>20198</v>
      </c>
      <c r="D1262" s="376" t="s">
        <v>22376</v>
      </c>
      <c r="E1262" s="374" t="s">
        <v>20115</v>
      </c>
      <c r="F1262" s="380"/>
    </row>
    <row r="1263" spans="1:6" ht="18">
      <c r="A1263" s="373">
        <v>42805</v>
      </c>
      <c r="B1263" s="378" t="s">
        <v>22377</v>
      </c>
      <c r="C1263" s="375" t="s">
        <v>20198</v>
      </c>
      <c r="D1263" s="376" t="s">
        <v>22376</v>
      </c>
      <c r="E1263" s="374" t="s">
        <v>20115</v>
      </c>
      <c r="F1263" s="380"/>
    </row>
    <row r="1264" spans="1:6" ht="18">
      <c r="A1264" s="373">
        <v>42806</v>
      </c>
      <c r="B1264" s="378" t="s">
        <v>22378</v>
      </c>
      <c r="C1264" s="375" t="s">
        <v>20198</v>
      </c>
      <c r="D1264" s="376" t="s">
        <v>22379</v>
      </c>
      <c r="E1264" s="374" t="s">
        <v>20115</v>
      </c>
      <c r="F1264" s="380"/>
    </row>
    <row r="1265" spans="1:6" ht="18">
      <c r="A1265" s="373">
        <v>42807</v>
      </c>
      <c r="B1265" s="378" t="s">
        <v>22380</v>
      </c>
      <c r="C1265" s="375" t="s">
        <v>20198</v>
      </c>
      <c r="D1265" s="376" t="s">
        <v>22379</v>
      </c>
      <c r="E1265" s="374" t="s">
        <v>20115</v>
      </c>
      <c r="F1265" s="380"/>
    </row>
    <row r="1266" spans="1:6" ht="18">
      <c r="A1266" s="373">
        <v>42808</v>
      </c>
      <c r="B1266" s="378" t="s">
        <v>22381</v>
      </c>
      <c r="C1266" s="375" t="s">
        <v>20198</v>
      </c>
      <c r="D1266" s="376" t="s">
        <v>22382</v>
      </c>
      <c r="E1266" s="374" t="s">
        <v>20115</v>
      </c>
      <c r="F1266" s="380"/>
    </row>
    <row r="1267" spans="1:6" ht="18">
      <c r="A1267" s="373">
        <v>42809</v>
      </c>
      <c r="B1267" s="374" t="s">
        <v>22383</v>
      </c>
      <c r="C1267" s="375" t="s">
        <v>20198</v>
      </c>
      <c r="D1267" s="376" t="s">
        <v>22382</v>
      </c>
      <c r="E1267" s="374" t="s">
        <v>20115</v>
      </c>
      <c r="F1267" s="380"/>
    </row>
    <row r="1268" spans="1:6" ht="18">
      <c r="A1268" s="373">
        <v>42810</v>
      </c>
      <c r="B1268" s="378" t="s">
        <v>22384</v>
      </c>
      <c r="C1268" s="375" t="s">
        <v>20198</v>
      </c>
      <c r="D1268" s="376" t="s">
        <v>22385</v>
      </c>
      <c r="E1268" s="374" t="s">
        <v>20115</v>
      </c>
      <c r="F1268" s="380"/>
    </row>
    <row r="1269" spans="1:6" ht="18">
      <c r="A1269" s="373">
        <v>42811</v>
      </c>
      <c r="B1269" s="378" t="s">
        <v>22386</v>
      </c>
      <c r="C1269" s="375" t="s">
        <v>20198</v>
      </c>
      <c r="D1269" s="376" t="s">
        <v>22387</v>
      </c>
      <c r="E1269" s="374" t="s">
        <v>20115</v>
      </c>
      <c r="F1269" s="380"/>
    </row>
    <row r="1270" spans="1:6" ht="18">
      <c r="A1270" s="373">
        <v>42812</v>
      </c>
      <c r="B1270" s="378" t="s">
        <v>22388</v>
      </c>
      <c r="C1270" s="375" t="s">
        <v>20198</v>
      </c>
      <c r="D1270" s="376" t="s">
        <v>22387</v>
      </c>
      <c r="E1270" s="374" t="s">
        <v>20115</v>
      </c>
      <c r="F1270" s="380"/>
    </row>
    <row r="1271" spans="1:6" ht="18">
      <c r="A1271" s="373">
        <v>42813</v>
      </c>
      <c r="B1271" s="378" t="s">
        <v>22389</v>
      </c>
      <c r="C1271" s="375" t="s">
        <v>20198</v>
      </c>
      <c r="D1271" s="376" t="s">
        <v>22390</v>
      </c>
      <c r="E1271" s="374" t="s">
        <v>20115</v>
      </c>
      <c r="F1271" s="380"/>
    </row>
    <row r="1272" spans="1:6" ht="18">
      <c r="A1272" s="373">
        <v>42814</v>
      </c>
      <c r="B1272" s="378" t="s">
        <v>22391</v>
      </c>
      <c r="C1272" s="375" t="s">
        <v>20198</v>
      </c>
      <c r="D1272" s="376" t="s">
        <v>22390</v>
      </c>
      <c r="E1272" s="374" t="s">
        <v>20115</v>
      </c>
      <c r="F1272" s="380"/>
    </row>
    <row r="1273" spans="1:6" ht="18">
      <c r="A1273" s="373">
        <v>42815</v>
      </c>
      <c r="B1273" s="374" t="s">
        <v>22392</v>
      </c>
      <c r="C1273" s="375" t="s">
        <v>20198</v>
      </c>
      <c r="D1273" s="376" t="s">
        <v>22393</v>
      </c>
      <c r="E1273" s="374" t="s">
        <v>20115</v>
      </c>
      <c r="F1273" s="380"/>
    </row>
    <row r="1274" spans="1:6" ht="18">
      <c r="A1274" s="373">
        <v>42816</v>
      </c>
      <c r="B1274" s="378" t="s">
        <v>22394</v>
      </c>
      <c r="C1274" s="375" t="s">
        <v>20198</v>
      </c>
      <c r="D1274" s="376" t="s">
        <v>22395</v>
      </c>
      <c r="E1274" s="374" t="s">
        <v>20115</v>
      </c>
      <c r="F1274" s="380"/>
    </row>
    <row r="1275" spans="1:6" ht="18">
      <c r="A1275" s="373">
        <v>42817</v>
      </c>
      <c r="B1275" s="378" t="s">
        <v>22396</v>
      </c>
      <c r="C1275" s="375" t="s">
        <v>20198</v>
      </c>
      <c r="D1275" s="376" t="s">
        <v>22395</v>
      </c>
      <c r="E1275" s="374" t="s">
        <v>20115</v>
      </c>
      <c r="F1275" s="380"/>
    </row>
    <row r="1276" spans="1:6" ht="18">
      <c r="A1276" s="373">
        <v>42818</v>
      </c>
      <c r="B1276" s="378" t="s">
        <v>22397</v>
      </c>
      <c r="C1276" s="375" t="s">
        <v>20198</v>
      </c>
      <c r="D1276" s="376" t="s">
        <v>22398</v>
      </c>
      <c r="E1276" s="374" t="s">
        <v>20115</v>
      </c>
      <c r="F1276" s="380"/>
    </row>
    <row r="1277" spans="1:6" ht="18">
      <c r="A1277" s="373">
        <v>42819</v>
      </c>
      <c r="B1277" s="378" t="s">
        <v>22399</v>
      </c>
      <c r="C1277" s="375" t="s">
        <v>20198</v>
      </c>
      <c r="D1277" s="376" t="s">
        <v>22398</v>
      </c>
      <c r="E1277" s="374" t="s">
        <v>20115</v>
      </c>
      <c r="F1277" s="380"/>
    </row>
    <row r="1278" spans="1:6" ht="18">
      <c r="A1278" s="373">
        <v>42820</v>
      </c>
      <c r="B1278" s="378" t="s">
        <v>22400</v>
      </c>
      <c r="C1278" s="375" t="s">
        <v>20198</v>
      </c>
      <c r="D1278" s="376" t="s">
        <v>22401</v>
      </c>
      <c r="E1278" s="374" t="s">
        <v>20115</v>
      </c>
      <c r="F1278" s="380"/>
    </row>
    <row r="1279" spans="1:6">
      <c r="A1279" s="373">
        <v>41321</v>
      </c>
      <c r="B1279" s="374" t="s">
        <v>22402</v>
      </c>
      <c r="C1279" s="375" t="s">
        <v>20198</v>
      </c>
      <c r="D1279" s="376" t="s">
        <v>22403</v>
      </c>
      <c r="E1279" s="377"/>
      <c r="F1279" s="372"/>
    </row>
    <row r="1280" spans="1:6">
      <c r="A1280" s="373">
        <v>42821</v>
      </c>
      <c r="B1280" s="374" t="s">
        <v>22404</v>
      </c>
      <c r="C1280" s="375" t="s">
        <v>20198</v>
      </c>
      <c r="D1280" s="376" t="s">
        <v>22405</v>
      </c>
      <c r="E1280" s="377"/>
      <c r="F1280" s="372"/>
    </row>
    <row r="1281" spans="1:6">
      <c r="A1281" s="373">
        <v>42822</v>
      </c>
      <c r="B1281" s="374" t="s">
        <v>22406</v>
      </c>
      <c r="C1281" s="375" t="s">
        <v>20198</v>
      </c>
      <c r="D1281" s="376" t="s">
        <v>22407</v>
      </c>
      <c r="E1281" s="377"/>
      <c r="F1281" s="372"/>
    </row>
    <row r="1282" spans="1:6">
      <c r="A1282" s="373">
        <v>42823</v>
      </c>
      <c r="B1282" s="374" t="s">
        <v>22408</v>
      </c>
      <c r="C1282" s="375" t="s">
        <v>20198</v>
      </c>
      <c r="D1282" s="376" t="s">
        <v>22409</v>
      </c>
      <c r="E1282" s="377"/>
      <c r="F1282" s="372"/>
    </row>
    <row r="1283" spans="1:6">
      <c r="A1283" s="373">
        <v>42824</v>
      </c>
      <c r="B1283" s="374" t="s">
        <v>22410</v>
      </c>
      <c r="C1283" s="375" t="s">
        <v>20198</v>
      </c>
      <c r="D1283" s="376" t="s">
        <v>22411</v>
      </c>
      <c r="E1283" s="377"/>
      <c r="F1283" s="372"/>
    </row>
    <row r="1284" spans="1:6">
      <c r="A1284" s="373">
        <v>42825</v>
      </c>
      <c r="B1284" s="374" t="s">
        <v>22412</v>
      </c>
      <c r="C1284" s="375" t="s">
        <v>20198</v>
      </c>
      <c r="D1284" s="376" t="s">
        <v>22413</v>
      </c>
      <c r="E1284" s="377"/>
      <c r="F1284" s="372"/>
    </row>
    <row r="1285" spans="1:6">
      <c r="A1285" s="373">
        <v>40600</v>
      </c>
      <c r="B1285" s="374" t="s">
        <v>22414</v>
      </c>
      <c r="C1285" s="375" t="s">
        <v>20198</v>
      </c>
      <c r="D1285" s="376" t="s">
        <v>22415</v>
      </c>
      <c r="E1285" s="377"/>
      <c r="F1285" s="372"/>
    </row>
    <row r="1286" spans="1:6">
      <c r="A1286" s="373">
        <v>42827</v>
      </c>
      <c r="B1286" s="374" t="s">
        <v>22416</v>
      </c>
      <c r="C1286" s="375" t="s">
        <v>20198</v>
      </c>
      <c r="D1286" s="376" t="s">
        <v>22417</v>
      </c>
      <c r="E1286" s="377"/>
      <c r="F1286" s="372"/>
    </row>
    <row r="1287" spans="1:6">
      <c r="A1287" s="373">
        <v>42826</v>
      </c>
      <c r="B1287" s="374" t="s">
        <v>22418</v>
      </c>
      <c r="C1287" s="375" t="s">
        <v>20198</v>
      </c>
      <c r="D1287" s="376" t="s">
        <v>22419</v>
      </c>
      <c r="E1287" s="377"/>
      <c r="F1287" s="372"/>
    </row>
    <row r="1288" spans="1:6">
      <c r="A1288" s="373">
        <v>42828</v>
      </c>
      <c r="B1288" s="374" t="s">
        <v>22420</v>
      </c>
      <c r="C1288" s="375" t="s">
        <v>20198</v>
      </c>
      <c r="D1288" s="376" t="s">
        <v>22421</v>
      </c>
      <c r="E1288" s="377"/>
      <c r="F1288" s="372"/>
    </row>
    <row r="1289" spans="1:6">
      <c r="A1289" s="373">
        <v>42830</v>
      </c>
      <c r="B1289" s="374" t="s">
        <v>22422</v>
      </c>
      <c r="C1289" s="375" t="s">
        <v>20198</v>
      </c>
      <c r="D1289" s="376" t="s">
        <v>22423</v>
      </c>
      <c r="E1289" s="377"/>
      <c r="F1289" s="372"/>
    </row>
    <row r="1290" spans="1:6">
      <c r="A1290" s="373">
        <v>42829</v>
      </c>
      <c r="B1290" s="374" t="s">
        <v>22424</v>
      </c>
      <c r="C1290" s="375" t="s">
        <v>20198</v>
      </c>
      <c r="D1290" s="376" t="s">
        <v>22425</v>
      </c>
      <c r="E1290" s="377"/>
      <c r="F1290" s="372"/>
    </row>
    <row r="1291" spans="1:6">
      <c r="A1291" s="373">
        <v>42831</v>
      </c>
      <c r="B1291" s="374" t="s">
        <v>22426</v>
      </c>
      <c r="C1291" s="375" t="s">
        <v>20198</v>
      </c>
      <c r="D1291" s="376" t="s">
        <v>22427</v>
      </c>
      <c r="E1291" s="377"/>
      <c r="F1291" s="372"/>
    </row>
    <row r="1292" spans="1:6">
      <c r="A1292" s="373">
        <v>42832</v>
      </c>
      <c r="B1292" s="374" t="s">
        <v>22428</v>
      </c>
      <c r="C1292" s="375" t="s">
        <v>20198</v>
      </c>
      <c r="D1292" s="376" t="s">
        <v>22429</v>
      </c>
      <c r="E1292" s="377"/>
      <c r="F1292" s="372"/>
    </row>
    <row r="1293" spans="1:6">
      <c r="A1293" s="373">
        <v>42834</v>
      </c>
      <c r="B1293" s="374" t="s">
        <v>22430</v>
      </c>
      <c r="C1293" s="375" t="s">
        <v>20198</v>
      </c>
      <c r="D1293" s="376" t="s">
        <v>22431</v>
      </c>
      <c r="E1293" s="377"/>
      <c r="F1293" s="372"/>
    </row>
    <row r="1294" spans="1:6">
      <c r="A1294" s="373">
        <v>42833</v>
      </c>
      <c r="B1294" s="374" t="s">
        <v>22432</v>
      </c>
      <c r="C1294" s="375" t="s">
        <v>20198</v>
      </c>
      <c r="D1294" s="376" t="s">
        <v>22433</v>
      </c>
      <c r="E1294" s="377"/>
      <c r="F1294" s="372"/>
    </row>
    <row r="1295" spans="1:6">
      <c r="A1295" s="373">
        <v>42835</v>
      </c>
      <c r="B1295" s="374" t="s">
        <v>22434</v>
      </c>
      <c r="C1295" s="375" t="s">
        <v>20198</v>
      </c>
      <c r="D1295" s="376" t="s">
        <v>22435</v>
      </c>
      <c r="E1295" s="377"/>
      <c r="F1295" s="372"/>
    </row>
    <row r="1296" spans="1:6">
      <c r="A1296" s="373">
        <v>42836</v>
      </c>
      <c r="B1296" s="374" t="s">
        <v>22436</v>
      </c>
      <c r="C1296" s="375" t="s">
        <v>20198</v>
      </c>
      <c r="D1296" s="376" t="s">
        <v>22437</v>
      </c>
      <c r="E1296" s="377"/>
      <c r="F1296" s="372"/>
    </row>
    <row r="1297" spans="1:6">
      <c r="A1297" s="373">
        <v>42837</v>
      </c>
      <c r="B1297" s="374" t="s">
        <v>22438</v>
      </c>
      <c r="C1297" s="375" t="s">
        <v>20198</v>
      </c>
      <c r="D1297" s="376" t="s">
        <v>22439</v>
      </c>
      <c r="E1297" s="377"/>
      <c r="F1297" s="372"/>
    </row>
    <row r="1298" spans="1:6">
      <c r="A1298" s="373">
        <v>42838</v>
      </c>
      <c r="B1298" s="374" t="s">
        <v>22440</v>
      </c>
      <c r="C1298" s="375" t="s">
        <v>20198</v>
      </c>
      <c r="D1298" s="376" t="s">
        <v>22441</v>
      </c>
      <c r="E1298" s="377"/>
      <c r="F1298" s="372"/>
    </row>
    <row r="1299" spans="1:6">
      <c r="A1299" s="373">
        <v>42839</v>
      </c>
      <c r="B1299" s="374" t="s">
        <v>22442</v>
      </c>
      <c r="C1299" s="375" t="s">
        <v>20198</v>
      </c>
      <c r="D1299" s="376" t="s">
        <v>22443</v>
      </c>
      <c r="E1299" s="377"/>
      <c r="F1299" s="372"/>
    </row>
    <row r="1300" spans="1:6">
      <c r="A1300" s="373">
        <v>42840</v>
      </c>
      <c r="B1300" s="374" t="s">
        <v>22444</v>
      </c>
      <c r="C1300" s="375" t="s">
        <v>20198</v>
      </c>
      <c r="D1300" s="376" t="s">
        <v>22445</v>
      </c>
      <c r="E1300" s="377"/>
      <c r="F1300" s="372"/>
    </row>
    <row r="1301" spans="1:6">
      <c r="A1301" s="373">
        <v>42841</v>
      </c>
      <c r="B1301" s="374" t="s">
        <v>22446</v>
      </c>
      <c r="C1301" s="375" t="s">
        <v>20198</v>
      </c>
      <c r="D1301" s="376" t="s">
        <v>22447</v>
      </c>
      <c r="E1301" s="377"/>
      <c r="F1301" s="372"/>
    </row>
    <row r="1302" spans="1:6">
      <c r="A1302" s="373">
        <v>40585</v>
      </c>
      <c r="B1302" s="374" t="s">
        <v>22448</v>
      </c>
      <c r="C1302" s="375" t="s">
        <v>20198</v>
      </c>
      <c r="D1302" s="376" t="s">
        <v>22449</v>
      </c>
      <c r="E1302" s="377"/>
      <c r="F1302" s="372"/>
    </row>
    <row r="1303" spans="1:6">
      <c r="A1303" s="373">
        <v>42843</v>
      </c>
      <c r="B1303" s="374" t="s">
        <v>22450</v>
      </c>
      <c r="C1303" s="375" t="s">
        <v>20198</v>
      </c>
      <c r="D1303" s="376" t="s">
        <v>22451</v>
      </c>
      <c r="E1303" s="377"/>
      <c r="F1303" s="372"/>
    </row>
    <row r="1304" spans="1:6">
      <c r="A1304" s="373">
        <v>42844</v>
      </c>
      <c r="B1304" s="374" t="s">
        <v>22452</v>
      </c>
      <c r="C1304" s="375" t="s">
        <v>20198</v>
      </c>
      <c r="D1304" s="376" t="s">
        <v>22453</v>
      </c>
      <c r="E1304" s="377"/>
      <c r="F1304" s="372"/>
    </row>
    <row r="1305" spans="1:6">
      <c r="A1305" s="373">
        <v>42845</v>
      </c>
      <c r="B1305" s="374" t="s">
        <v>22454</v>
      </c>
      <c r="C1305" s="375" t="s">
        <v>20198</v>
      </c>
      <c r="D1305" s="376" t="s">
        <v>22455</v>
      </c>
      <c r="E1305" s="377"/>
      <c r="F1305" s="372"/>
    </row>
    <row r="1306" spans="1:6">
      <c r="A1306" s="373">
        <v>41179</v>
      </c>
      <c r="B1306" s="374" t="s">
        <v>22456</v>
      </c>
      <c r="C1306" s="375" t="s">
        <v>20198</v>
      </c>
      <c r="D1306" s="376" t="s">
        <v>22457</v>
      </c>
      <c r="E1306" s="377"/>
      <c r="F1306" s="372"/>
    </row>
    <row r="1307" spans="1:6">
      <c r="A1307" s="373">
        <v>42842</v>
      </c>
      <c r="B1307" s="374" t="s">
        <v>22458</v>
      </c>
      <c r="C1307" s="375" t="s">
        <v>20198</v>
      </c>
      <c r="D1307" s="376" t="s">
        <v>22459</v>
      </c>
      <c r="E1307" s="377"/>
      <c r="F1307" s="372"/>
    </row>
    <row r="1308" spans="1:6">
      <c r="A1308" s="373">
        <v>42848</v>
      </c>
      <c r="B1308" s="374" t="s">
        <v>22460</v>
      </c>
      <c r="C1308" s="375" t="s">
        <v>20198</v>
      </c>
      <c r="D1308" s="376" t="s">
        <v>22461</v>
      </c>
      <c r="E1308" s="377"/>
      <c r="F1308" s="372"/>
    </row>
    <row r="1309" spans="1:6">
      <c r="A1309" s="373">
        <v>42849</v>
      </c>
      <c r="B1309" s="374" t="s">
        <v>22462</v>
      </c>
      <c r="C1309" s="375" t="s">
        <v>20198</v>
      </c>
      <c r="D1309" s="376" t="s">
        <v>22463</v>
      </c>
      <c r="E1309" s="377"/>
      <c r="F1309" s="372"/>
    </row>
    <row r="1310" spans="1:6">
      <c r="A1310" s="373">
        <v>42850</v>
      </c>
      <c r="B1310" s="374" t="s">
        <v>22464</v>
      </c>
      <c r="C1310" s="375" t="s">
        <v>20198</v>
      </c>
      <c r="D1310" s="376" t="s">
        <v>22465</v>
      </c>
      <c r="E1310" s="377"/>
      <c r="F1310" s="372"/>
    </row>
    <row r="1311" spans="1:6">
      <c r="A1311" s="373">
        <v>42851</v>
      </c>
      <c r="B1311" s="374" t="s">
        <v>22466</v>
      </c>
      <c r="C1311" s="375" t="s">
        <v>20198</v>
      </c>
      <c r="D1311" s="376" t="s">
        <v>22467</v>
      </c>
      <c r="E1311" s="377"/>
      <c r="F1311" s="372"/>
    </row>
    <row r="1312" spans="1:6">
      <c r="A1312" s="373">
        <v>42852</v>
      </c>
      <c r="B1312" s="374" t="s">
        <v>22468</v>
      </c>
      <c r="C1312" s="375" t="s">
        <v>20198</v>
      </c>
      <c r="D1312" s="376" t="s">
        <v>22469</v>
      </c>
      <c r="E1312" s="377"/>
      <c r="F1312" s="372"/>
    </row>
    <row r="1313" spans="1:6">
      <c r="A1313" s="373">
        <v>42853</v>
      </c>
      <c r="B1313" s="374" t="s">
        <v>22470</v>
      </c>
      <c r="C1313" s="375" t="s">
        <v>20198</v>
      </c>
      <c r="D1313" s="376" t="s">
        <v>22471</v>
      </c>
      <c r="E1313" s="377"/>
      <c r="F1313" s="372"/>
    </row>
    <row r="1314" spans="1:6">
      <c r="A1314" s="373">
        <v>42854</v>
      </c>
      <c r="B1314" s="374" t="s">
        <v>22472</v>
      </c>
      <c r="C1314" s="375" t="s">
        <v>20198</v>
      </c>
      <c r="D1314" s="376" t="s">
        <v>22473</v>
      </c>
      <c r="E1314" s="377"/>
      <c r="F1314" s="372"/>
    </row>
    <row r="1315" spans="1:6">
      <c r="A1315" s="407" t="s">
        <v>20221</v>
      </c>
      <c r="B1315" s="407"/>
      <c r="C1315" s="407"/>
      <c r="D1315" s="407"/>
      <c r="E1315" s="407"/>
      <c r="F1315" s="407"/>
    </row>
    <row r="1316" spans="1:6">
      <c r="A1316" s="321" t="s">
        <v>20222</v>
      </c>
      <c r="B1316" s="322" t="s">
        <v>9261</v>
      </c>
      <c r="C1316" s="323" t="s">
        <v>9262</v>
      </c>
      <c r="D1316" s="321" t="s">
        <v>9263</v>
      </c>
      <c r="E1316" s="322" t="s">
        <v>9264</v>
      </c>
      <c r="F1316" s="372"/>
    </row>
    <row r="1317" spans="1:6">
      <c r="A1317" s="373">
        <v>42855</v>
      </c>
      <c r="B1317" s="374" t="s">
        <v>22474</v>
      </c>
      <c r="C1317" s="375" t="s">
        <v>20198</v>
      </c>
      <c r="D1317" s="376" t="s">
        <v>22475</v>
      </c>
      <c r="E1317" s="377"/>
      <c r="F1317" s="372"/>
    </row>
    <row r="1318" spans="1:6">
      <c r="A1318" s="373">
        <v>42856</v>
      </c>
      <c r="B1318" s="374" t="s">
        <v>22476</v>
      </c>
      <c r="C1318" s="375" t="s">
        <v>20198</v>
      </c>
      <c r="D1318" s="376" t="s">
        <v>22477</v>
      </c>
      <c r="E1318" s="377"/>
      <c r="F1318" s="372"/>
    </row>
    <row r="1319" spans="1:6">
      <c r="A1319" s="373">
        <v>42858</v>
      </c>
      <c r="B1319" s="374" t="s">
        <v>22478</v>
      </c>
      <c r="C1319" s="375" t="s">
        <v>20198</v>
      </c>
      <c r="D1319" s="376" t="s">
        <v>22479</v>
      </c>
      <c r="E1319" s="377"/>
      <c r="F1319" s="372"/>
    </row>
    <row r="1320" spans="1:6">
      <c r="A1320" s="373">
        <v>42857</v>
      </c>
      <c r="B1320" s="374" t="s">
        <v>22480</v>
      </c>
      <c r="C1320" s="375" t="s">
        <v>20198</v>
      </c>
      <c r="D1320" s="376" t="s">
        <v>22479</v>
      </c>
      <c r="E1320" s="377"/>
      <c r="F1320" s="372"/>
    </row>
    <row r="1321" spans="1:6">
      <c r="A1321" s="373">
        <v>42859</v>
      </c>
      <c r="B1321" s="374" t="s">
        <v>22481</v>
      </c>
      <c r="C1321" s="375" t="s">
        <v>20198</v>
      </c>
      <c r="D1321" s="376" t="s">
        <v>22482</v>
      </c>
      <c r="E1321" s="377"/>
      <c r="F1321" s="372"/>
    </row>
    <row r="1322" spans="1:6">
      <c r="A1322" s="373">
        <v>42860</v>
      </c>
      <c r="B1322" s="374" t="s">
        <v>22483</v>
      </c>
      <c r="C1322" s="375" t="s">
        <v>20198</v>
      </c>
      <c r="D1322" s="376" t="s">
        <v>22484</v>
      </c>
      <c r="E1322" s="377"/>
      <c r="F1322" s="372"/>
    </row>
    <row r="1323" spans="1:6">
      <c r="A1323" s="373">
        <v>42861</v>
      </c>
      <c r="B1323" s="374" t="s">
        <v>22485</v>
      </c>
      <c r="C1323" s="375" t="s">
        <v>20198</v>
      </c>
      <c r="D1323" s="376" t="s">
        <v>22486</v>
      </c>
      <c r="E1323" s="377"/>
      <c r="F1323" s="372"/>
    </row>
    <row r="1324" spans="1:6">
      <c r="A1324" s="373">
        <v>42862</v>
      </c>
      <c r="B1324" s="374" t="s">
        <v>22487</v>
      </c>
      <c r="C1324" s="375" t="s">
        <v>20113</v>
      </c>
      <c r="D1324" s="376" t="s">
        <v>22488</v>
      </c>
      <c r="E1324" s="377"/>
      <c r="F1324" s="372"/>
    </row>
    <row r="1325" spans="1:6">
      <c r="A1325" s="373">
        <v>42863</v>
      </c>
      <c r="B1325" s="374" t="s">
        <v>22489</v>
      </c>
      <c r="C1325" s="375" t="s">
        <v>20113</v>
      </c>
      <c r="D1325" s="376" t="s">
        <v>22490</v>
      </c>
      <c r="E1325" s="377"/>
      <c r="F1325" s="372"/>
    </row>
    <row r="1326" spans="1:6">
      <c r="A1326" s="373">
        <v>42864</v>
      </c>
      <c r="B1326" s="374" t="s">
        <v>22491</v>
      </c>
      <c r="C1326" s="375" t="s">
        <v>20113</v>
      </c>
      <c r="D1326" s="376" t="s">
        <v>22492</v>
      </c>
      <c r="E1326" s="377"/>
      <c r="F1326" s="372"/>
    </row>
    <row r="1327" spans="1:6">
      <c r="A1327" s="373">
        <v>42865</v>
      </c>
      <c r="B1327" s="374" t="s">
        <v>22493</v>
      </c>
      <c r="C1327" s="375" t="s">
        <v>20198</v>
      </c>
      <c r="D1327" s="376" t="s">
        <v>22494</v>
      </c>
      <c r="E1327" s="379"/>
      <c r="F1327" s="380"/>
    </row>
    <row r="1328" spans="1:6">
      <c r="A1328" s="373">
        <v>42867</v>
      </c>
      <c r="B1328" s="374" t="s">
        <v>22495</v>
      </c>
      <c r="C1328" s="375" t="s">
        <v>20113</v>
      </c>
      <c r="D1328" s="376" t="s">
        <v>22496</v>
      </c>
      <c r="E1328" s="377"/>
      <c r="F1328" s="372"/>
    </row>
    <row r="1329" spans="1:6">
      <c r="A1329" s="373">
        <v>42868</v>
      </c>
      <c r="B1329" s="374" t="s">
        <v>22497</v>
      </c>
      <c r="C1329" s="375" t="s">
        <v>20113</v>
      </c>
      <c r="D1329" s="376" t="s">
        <v>22498</v>
      </c>
      <c r="E1329" s="377"/>
      <c r="F1329" s="372"/>
    </row>
    <row r="1330" spans="1:6">
      <c r="A1330" s="373">
        <v>42869</v>
      </c>
      <c r="B1330" s="374" t="s">
        <v>22499</v>
      </c>
      <c r="C1330" s="375" t="s">
        <v>20113</v>
      </c>
      <c r="D1330" s="376" t="s">
        <v>22500</v>
      </c>
      <c r="E1330" s="377"/>
      <c r="F1330" s="372"/>
    </row>
    <row r="1331" spans="1:6">
      <c r="A1331" s="373">
        <v>42870</v>
      </c>
      <c r="B1331" s="374" t="s">
        <v>22501</v>
      </c>
      <c r="C1331" s="375" t="s">
        <v>20113</v>
      </c>
      <c r="D1331" s="376" t="s">
        <v>22502</v>
      </c>
      <c r="E1331" s="377"/>
      <c r="F1331" s="372"/>
    </row>
    <row r="1332" spans="1:6">
      <c r="A1332" s="373">
        <v>42880</v>
      </c>
      <c r="B1332" s="374" t="s">
        <v>22503</v>
      </c>
      <c r="C1332" s="375" t="s">
        <v>20146</v>
      </c>
      <c r="D1332" s="376" t="s">
        <v>21019</v>
      </c>
      <c r="E1332" s="377"/>
      <c r="F1332" s="372"/>
    </row>
    <row r="1333" spans="1:6">
      <c r="A1333" s="373">
        <v>42883</v>
      </c>
      <c r="B1333" s="374" t="s">
        <v>22504</v>
      </c>
      <c r="C1333" s="375" t="s">
        <v>20198</v>
      </c>
      <c r="D1333" s="376" t="s">
        <v>22505</v>
      </c>
      <c r="E1333" s="374" t="s">
        <v>20115</v>
      </c>
      <c r="F1333" s="372"/>
    </row>
    <row r="1334" spans="1:6" ht="18">
      <c r="A1334" s="373">
        <v>42899</v>
      </c>
      <c r="B1334" s="378" t="s">
        <v>22506</v>
      </c>
      <c r="C1334" s="375" t="s">
        <v>20198</v>
      </c>
      <c r="D1334" s="376" t="s">
        <v>22507</v>
      </c>
      <c r="E1334" s="374" t="s">
        <v>20115</v>
      </c>
      <c r="F1334" s="380"/>
    </row>
    <row r="1335" spans="1:6">
      <c r="A1335" s="373">
        <v>42901</v>
      </c>
      <c r="B1335" s="374" t="s">
        <v>22508</v>
      </c>
      <c r="C1335" s="375" t="s">
        <v>20198</v>
      </c>
      <c r="D1335" s="376" t="s">
        <v>22509</v>
      </c>
      <c r="E1335" s="377"/>
      <c r="F1335" s="372"/>
    </row>
    <row r="1336" spans="1:6">
      <c r="A1336" s="373">
        <v>42900</v>
      </c>
      <c r="B1336" s="374" t="s">
        <v>22510</v>
      </c>
      <c r="C1336" s="375" t="s">
        <v>20198</v>
      </c>
      <c r="D1336" s="376" t="s">
        <v>22511</v>
      </c>
      <c r="E1336" s="377"/>
      <c r="F1336" s="372"/>
    </row>
    <row r="1337" spans="1:6">
      <c r="A1337" s="373">
        <v>41185</v>
      </c>
      <c r="B1337" s="374" t="s">
        <v>22512</v>
      </c>
      <c r="C1337" s="375" t="s">
        <v>20198</v>
      </c>
      <c r="D1337" s="376" t="s">
        <v>20343</v>
      </c>
      <c r="E1337" s="374" t="s">
        <v>20115</v>
      </c>
      <c r="F1337" s="372"/>
    </row>
    <row r="1338" spans="1:6" ht="18">
      <c r="A1338" s="373">
        <v>42903</v>
      </c>
      <c r="B1338" s="374" t="s">
        <v>22513</v>
      </c>
      <c r="C1338" s="375" t="s">
        <v>20198</v>
      </c>
      <c r="D1338" s="376" t="s">
        <v>22514</v>
      </c>
      <c r="E1338" s="374" t="s">
        <v>20115</v>
      </c>
      <c r="F1338" s="380"/>
    </row>
    <row r="1339" spans="1:6" ht="18">
      <c r="A1339" s="373">
        <v>42904</v>
      </c>
      <c r="B1339" s="378" t="s">
        <v>22515</v>
      </c>
      <c r="C1339" s="375" t="s">
        <v>20198</v>
      </c>
      <c r="D1339" s="376" t="s">
        <v>22516</v>
      </c>
      <c r="E1339" s="374" t="s">
        <v>20115</v>
      </c>
      <c r="F1339" s="380"/>
    </row>
    <row r="1340" spans="1:6" ht="18">
      <c r="A1340" s="373">
        <v>42902</v>
      </c>
      <c r="B1340" s="378" t="s">
        <v>22517</v>
      </c>
      <c r="C1340" s="375" t="s">
        <v>20198</v>
      </c>
      <c r="D1340" s="376" t="s">
        <v>22518</v>
      </c>
      <c r="E1340" s="379"/>
      <c r="F1340" s="380"/>
    </row>
    <row r="1341" spans="1:6">
      <c r="A1341" s="373">
        <v>42905</v>
      </c>
      <c r="B1341" s="374" t="s">
        <v>22519</v>
      </c>
      <c r="C1341" s="375" t="s">
        <v>20198</v>
      </c>
      <c r="D1341" s="376" t="s">
        <v>22520</v>
      </c>
      <c r="E1341" s="377"/>
      <c r="F1341" s="372"/>
    </row>
    <row r="1342" spans="1:6" ht="18">
      <c r="A1342" s="373">
        <v>43120</v>
      </c>
      <c r="B1342" s="378" t="s">
        <v>22521</v>
      </c>
      <c r="C1342" s="375" t="s">
        <v>20198</v>
      </c>
      <c r="D1342" s="376" t="s">
        <v>22522</v>
      </c>
      <c r="E1342" s="374" t="s">
        <v>20115</v>
      </c>
      <c r="F1342" s="380"/>
    </row>
    <row r="1343" spans="1:6" ht="18">
      <c r="A1343" s="373">
        <v>42906</v>
      </c>
      <c r="B1343" s="378" t="s">
        <v>22523</v>
      </c>
      <c r="C1343" s="375" t="s">
        <v>20198</v>
      </c>
      <c r="D1343" s="376" t="s">
        <v>22524</v>
      </c>
      <c r="E1343" s="374" t="s">
        <v>20115</v>
      </c>
      <c r="F1343" s="380"/>
    </row>
    <row r="1344" spans="1:6" ht="18">
      <c r="A1344" s="373">
        <v>42907</v>
      </c>
      <c r="B1344" s="374" t="s">
        <v>22525</v>
      </c>
      <c r="C1344" s="375" t="s">
        <v>20198</v>
      </c>
      <c r="D1344" s="376" t="s">
        <v>22526</v>
      </c>
      <c r="E1344" s="374" t="s">
        <v>20115</v>
      </c>
      <c r="F1344" s="380"/>
    </row>
    <row r="1345" spans="1:6" ht="18">
      <c r="A1345" s="373">
        <v>42908</v>
      </c>
      <c r="B1345" s="378" t="s">
        <v>22527</v>
      </c>
      <c r="C1345" s="375" t="s">
        <v>20198</v>
      </c>
      <c r="D1345" s="376" t="s">
        <v>22528</v>
      </c>
      <c r="E1345" s="374" t="s">
        <v>20115</v>
      </c>
      <c r="F1345" s="380"/>
    </row>
    <row r="1346" spans="1:6" ht="18">
      <c r="A1346" s="373">
        <v>43122</v>
      </c>
      <c r="B1346" s="378" t="s">
        <v>22529</v>
      </c>
      <c r="C1346" s="375" t="s">
        <v>20198</v>
      </c>
      <c r="D1346" s="376" t="s">
        <v>22530</v>
      </c>
      <c r="E1346" s="374" t="s">
        <v>20115</v>
      </c>
      <c r="F1346" s="380"/>
    </row>
    <row r="1347" spans="1:6" ht="18">
      <c r="A1347" s="373">
        <v>42913</v>
      </c>
      <c r="B1347" s="378" t="s">
        <v>22531</v>
      </c>
      <c r="C1347" s="375" t="s">
        <v>20198</v>
      </c>
      <c r="D1347" s="376" t="s">
        <v>22532</v>
      </c>
      <c r="E1347" s="374" t="s">
        <v>20115</v>
      </c>
      <c r="F1347" s="380"/>
    </row>
    <row r="1348" spans="1:6" ht="18">
      <c r="A1348" s="373">
        <v>42910</v>
      </c>
      <c r="B1348" s="378" t="s">
        <v>22533</v>
      </c>
      <c r="C1348" s="375" t="s">
        <v>20198</v>
      </c>
      <c r="D1348" s="376" t="s">
        <v>22534</v>
      </c>
      <c r="E1348" s="374" t="s">
        <v>20115</v>
      </c>
      <c r="F1348" s="380"/>
    </row>
    <row r="1349" spans="1:6" ht="18">
      <c r="A1349" s="373">
        <v>42909</v>
      </c>
      <c r="B1349" s="378" t="s">
        <v>22535</v>
      </c>
      <c r="C1349" s="375" t="s">
        <v>20198</v>
      </c>
      <c r="D1349" s="376" t="s">
        <v>22536</v>
      </c>
      <c r="E1349" s="374" t="s">
        <v>20115</v>
      </c>
      <c r="F1349" s="380"/>
    </row>
    <row r="1350" spans="1:6" ht="18">
      <c r="A1350" s="373">
        <v>42911</v>
      </c>
      <c r="B1350" s="378" t="s">
        <v>22537</v>
      </c>
      <c r="C1350" s="375" t="s">
        <v>20198</v>
      </c>
      <c r="D1350" s="376" t="s">
        <v>22538</v>
      </c>
      <c r="E1350" s="374" t="s">
        <v>20115</v>
      </c>
      <c r="F1350" s="380"/>
    </row>
    <row r="1351" spans="1:6" ht="18">
      <c r="A1351" s="373">
        <v>42912</v>
      </c>
      <c r="B1351" s="374" t="s">
        <v>22539</v>
      </c>
      <c r="C1351" s="375" t="s">
        <v>20198</v>
      </c>
      <c r="D1351" s="376" t="s">
        <v>22540</v>
      </c>
      <c r="E1351" s="374" t="s">
        <v>20115</v>
      </c>
      <c r="F1351" s="380"/>
    </row>
    <row r="1352" spans="1:6" ht="18">
      <c r="A1352" s="373">
        <v>42915</v>
      </c>
      <c r="B1352" s="378" t="s">
        <v>22541</v>
      </c>
      <c r="C1352" s="375" t="s">
        <v>20198</v>
      </c>
      <c r="D1352" s="376" t="s">
        <v>22542</v>
      </c>
      <c r="E1352" s="374" t="s">
        <v>20115</v>
      </c>
      <c r="F1352" s="380"/>
    </row>
    <row r="1353" spans="1:6" ht="18">
      <c r="A1353" s="373">
        <v>42914</v>
      </c>
      <c r="B1353" s="378" t="s">
        <v>22543</v>
      </c>
      <c r="C1353" s="375" t="s">
        <v>20198</v>
      </c>
      <c r="D1353" s="376" t="s">
        <v>22544</v>
      </c>
      <c r="E1353" s="374" t="s">
        <v>20115</v>
      </c>
      <c r="F1353" s="380"/>
    </row>
    <row r="1354" spans="1:6" ht="18">
      <c r="A1354" s="373">
        <v>42917</v>
      </c>
      <c r="B1354" s="378" t="s">
        <v>22545</v>
      </c>
      <c r="C1354" s="375" t="s">
        <v>20198</v>
      </c>
      <c r="D1354" s="376" t="s">
        <v>22546</v>
      </c>
      <c r="E1354" s="379"/>
      <c r="F1354" s="380"/>
    </row>
    <row r="1355" spans="1:6" ht="18">
      <c r="A1355" s="373">
        <v>42918</v>
      </c>
      <c r="B1355" s="378" t="s">
        <v>22547</v>
      </c>
      <c r="C1355" s="375" t="s">
        <v>20198</v>
      </c>
      <c r="D1355" s="376" t="s">
        <v>22548</v>
      </c>
      <c r="E1355" s="379"/>
      <c r="F1355" s="380"/>
    </row>
    <row r="1356" spans="1:6" ht="18">
      <c r="A1356" s="373">
        <v>42916</v>
      </c>
      <c r="B1356" s="378" t="s">
        <v>22549</v>
      </c>
      <c r="C1356" s="375" t="s">
        <v>20198</v>
      </c>
      <c r="D1356" s="376" t="s">
        <v>22550</v>
      </c>
      <c r="E1356" s="379"/>
      <c r="F1356" s="380"/>
    </row>
    <row r="1357" spans="1:6" ht="18">
      <c r="A1357" s="373">
        <v>42919</v>
      </c>
      <c r="B1357" s="374" t="s">
        <v>22551</v>
      </c>
      <c r="C1357" s="375" t="s">
        <v>20198</v>
      </c>
      <c r="D1357" s="376" t="s">
        <v>22552</v>
      </c>
      <c r="E1357" s="374" t="s">
        <v>20115</v>
      </c>
      <c r="F1357" s="380"/>
    </row>
    <row r="1358" spans="1:6" ht="18">
      <c r="A1358" s="373">
        <v>42920</v>
      </c>
      <c r="B1358" s="378" t="s">
        <v>22553</v>
      </c>
      <c r="C1358" s="375" t="s">
        <v>20198</v>
      </c>
      <c r="D1358" s="376" t="s">
        <v>22554</v>
      </c>
      <c r="E1358" s="379"/>
      <c r="F1358" s="380"/>
    </row>
    <row r="1359" spans="1:6" ht="18">
      <c r="A1359" s="373">
        <v>42921</v>
      </c>
      <c r="B1359" s="378" t="s">
        <v>22555</v>
      </c>
      <c r="C1359" s="375" t="s">
        <v>20198</v>
      </c>
      <c r="D1359" s="376" t="s">
        <v>22556</v>
      </c>
      <c r="E1359" s="379"/>
      <c r="F1359" s="380"/>
    </row>
    <row r="1360" spans="1:6">
      <c r="A1360" s="373">
        <v>42922</v>
      </c>
      <c r="B1360" s="374" t="s">
        <v>22557</v>
      </c>
      <c r="C1360" s="375" t="s">
        <v>20198</v>
      </c>
      <c r="D1360" s="376" t="s">
        <v>22558</v>
      </c>
      <c r="E1360" s="377"/>
      <c r="F1360" s="372"/>
    </row>
    <row r="1361" spans="1:6">
      <c r="A1361" s="373">
        <v>42923</v>
      </c>
      <c r="B1361" s="374" t="s">
        <v>22559</v>
      </c>
      <c r="C1361" s="375" t="s">
        <v>20198</v>
      </c>
      <c r="D1361" s="376" t="s">
        <v>22560</v>
      </c>
      <c r="E1361" s="377"/>
      <c r="F1361" s="372"/>
    </row>
    <row r="1362" spans="1:6">
      <c r="A1362" s="373">
        <v>42924</v>
      </c>
      <c r="B1362" s="374" t="s">
        <v>22561</v>
      </c>
      <c r="C1362" s="375" t="s">
        <v>20198</v>
      </c>
      <c r="D1362" s="376" t="s">
        <v>22562</v>
      </c>
      <c r="E1362" s="377"/>
      <c r="F1362" s="372"/>
    </row>
    <row r="1363" spans="1:6">
      <c r="A1363" s="373">
        <v>42925</v>
      </c>
      <c r="B1363" s="374" t="s">
        <v>22563</v>
      </c>
      <c r="C1363" s="375" t="s">
        <v>20198</v>
      </c>
      <c r="D1363" s="376" t="s">
        <v>22564</v>
      </c>
      <c r="E1363" s="377"/>
      <c r="F1363" s="372"/>
    </row>
    <row r="1364" spans="1:6">
      <c r="A1364" s="407" t="s">
        <v>20221</v>
      </c>
      <c r="B1364" s="407"/>
      <c r="C1364" s="407"/>
      <c r="D1364" s="407"/>
      <c r="E1364" s="407"/>
      <c r="F1364" s="407"/>
    </row>
    <row r="1365" spans="1:6">
      <c r="A1365" s="321" t="s">
        <v>20222</v>
      </c>
      <c r="B1365" s="322" t="s">
        <v>9261</v>
      </c>
      <c r="C1365" s="323" t="s">
        <v>9262</v>
      </c>
      <c r="D1365" s="321" t="s">
        <v>9263</v>
      </c>
      <c r="E1365" s="322" t="s">
        <v>9264</v>
      </c>
      <c r="F1365" s="372"/>
    </row>
    <row r="1366" spans="1:6">
      <c r="A1366" s="373">
        <v>42926</v>
      </c>
      <c r="B1366" s="374" t="s">
        <v>22565</v>
      </c>
      <c r="C1366" s="375" t="s">
        <v>20198</v>
      </c>
      <c r="D1366" s="376" t="s">
        <v>22566</v>
      </c>
      <c r="E1366" s="377"/>
      <c r="F1366" s="372"/>
    </row>
    <row r="1367" spans="1:6">
      <c r="A1367" s="373">
        <v>42927</v>
      </c>
      <c r="B1367" s="374" t="s">
        <v>22567</v>
      </c>
      <c r="C1367" s="375" t="s">
        <v>20198</v>
      </c>
      <c r="D1367" s="376" t="s">
        <v>22568</v>
      </c>
      <c r="E1367" s="377"/>
      <c r="F1367" s="372"/>
    </row>
    <row r="1368" spans="1:6">
      <c r="A1368" s="373">
        <v>42928</v>
      </c>
      <c r="B1368" s="374" t="s">
        <v>22569</v>
      </c>
      <c r="C1368" s="375" t="s">
        <v>20198</v>
      </c>
      <c r="D1368" s="376" t="s">
        <v>22570</v>
      </c>
      <c r="E1368" s="377"/>
      <c r="F1368" s="372"/>
    </row>
    <row r="1369" spans="1:6" ht="18">
      <c r="A1369" s="373">
        <v>42942</v>
      </c>
      <c r="B1369" s="378" t="s">
        <v>22571</v>
      </c>
      <c r="C1369" s="375" t="s">
        <v>20198</v>
      </c>
      <c r="D1369" s="376" t="s">
        <v>22572</v>
      </c>
      <c r="E1369" s="379"/>
      <c r="F1369" s="380"/>
    </row>
    <row r="1370" spans="1:6">
      <c r="A1370" s="373">
        <v>42944</v>
      </c>
      <c r="B1370" s="374" t="s">
        <v>22573</v>
      </c>
      <c r="C1370" s="375" t="s">
        <v>20113</v>
      </c>
      <c r="D1370" s="376" t="s">
        <v>22574</v>
      </c>
      <c r="E1370" s="377"/>
      <c r="F1370" s="372"/>
    </row>
    <row r="1371" spans="1:6">
      <c r="A1371" s="373">
        <v>42943</v>
      </c>
      <c r="B1371" s="374" t="s">
        <v>22575</v>
      </c>
      <c r="C1371" s="375" t="s">
        <v>20113</v>
      </c>
      <c r="D1371" s="376" t="s">
        <v>22576</v>
      </c>
      <c r="E1371" s="377"/>
      <c r="F1371" s="372"/>
    </row>
    <row r="1372" spans="1:6">
      <c r="A1372" s="373">
        <v>42946</v>
      </c>
      <c r="B1372" s="374" t="s">
        <v>22577</v>
      </c>
      <c r="C1372" s="375" t="s">
        <v>20113</v>
      </c>
      <c r="D1372" s="376" t="s">
        <v>22578</v>
      </c>
      <c r="E1372" s="377"/>
      <c r="F1372" s="372"/>
    </row>
    <row r="1373" spans="1:6">
      <c r="A1373" s="373">
        <v>42945</v>
      </c>
      <c r="B1373" s="374" t="s">
        <v>22579</v>
      </c>
      <c r="C1373" s="375" t="s">
        <v>20113</v>
      </c>
      <c r="D1373" s="376" t="s">
        <v>22580</v>
      </c>
      <c r="E1373" s="377"/>
      <c r="F1373" s="372"/>
    </row>
    <row r="1374" spans="1:6">
      <c r="A1374" s="373">
        <v>42948</v>
      </c>
      <c r="B1374" s="374" t="s">
        <v>22581</v>
      </c>
      <c r="C1374" s="375" t="s">
        <v>20113</v>
      </c>
      <c r="D1374" s="376" t="s">
        <v>22582</v>
      </c>
      <c r="E1374" s="377"/>
      <c r="F1374" s="372"/>
    </row>
    <row r="1375" spans="1:6">
      <c r="A1375" s="373">
        <v>42947</v>
      </c>
      <c r="B1375" s="374" t="s">
        <v>22583</v>
      </c>
      <c r="C1375" s="375" t="s">
        <v>20113</v>
      </c>
      <c r="D1375" s="376" t="s">
        <v>22584</v>
      </c>
      <c r="E1375" s="377"/>
      <c r="F1375" s="372"/>
    </row>
    <row r="1376" spans="1:6">
      <c r="A1376" s="373">
        <v>42949</v>
      </c>
      <c r="B1376" s="374" t="s">
        <v>22585</v>
      </c>
      <c r="C1376" s="375" t="s">
        <v>20113</v>
      </c>
      <c r="D1376" s="376" t="s">
        <v>22586</v>
      </c>
      <c r="E1376" s="377"/>
      <c r="F1376" s="372"/>
    </row>
    <row r="1377" spans="1:6">
      <c r="A1377" s="373">
        <v>42950</v>
      </c>
      <c r="B1377" s="374" t="s">
        <v>22587</v>
      </c>
      <c r="C1377" s="375" t="s">
        <v>20113</v>
      </c>
      <c r="D1377" s="376" t="s">
        <v>22588</v>
      </c>
      <c r="E1377" s="377"/>
      <c r="F1377" s="372"/>
    </row>
    <row r="1378" spans="1:6">
      <c r="A1378" s="373">
        <v>42951</v>
      </c>
      <c r="B1378" s="374" t="s">
        <v>22589</v>
      </c>
      <c r="C1378" s="375" t="s">
        <v>20113</v>
      </c>
      <c r="D1378" s="376" t="s">
        <v>22590</v>
      </c>
      <c r="E1378" s="377"/>
      <c r="F1378" s="372"/>
    </row>
    <row r="1379" spans="1:6">
      <c r="A1379" s="373">
        <v>42952</v>
      </c>
      <c r="B1379" s="374" t="s">
        <v>22591</v>
      </c>
      <c r="C1379" s="375" t="s">
        <v>20113</v>
      </c>
      <c r="D1379" s="376" t="s">
        <v>22592</v>
      </c>
      <c r="E1379" s="377"/>
      <c r="F1379" s="372"/>
    </row>
    <row r="1380" spans="1:6">
      <c r="A1380" s="373">
        <v>42953</v>
      </c>
      <c r="B1380" s="374" t="s">
        <v>22593</v>
      </c>
      <c r="C1380" s="375" t="s">
        <v>20113</v>
      </c>
      <c r="D1380" s="376" t="s">
        <v>22594</v>
      </c>
      <c r="E1380" s="377"/>
      <c r="F1380" s="372"/>
    </row>
    <row r="1381" spans="1:6">
      <c r="A1381" s="373">
        <v>42954</v>
      </c>
      <c r="B1381" s="374" t="s">
        <v>22595</v>
      </c>
      <c r="C1381" s="375" t="s">
        <v>20113</v>
      </c>
      <c r="D1381" s="376" t="s">
        <v>22596</v>
      </c>
      <c r="E1381" s="377"/>
      <c r="F1381" s="372"/>
    </row>
    <row r="1382" spans="1:6">
      <c r="A1382" s="373">
        <v>42955</v>
      </c>
      <c r="B1382" s="374" t="s">
        <v>22597</v>
      </c>
      <c r="C1382" s="375" t="s">
        <v>20113</v>
      </c>
      <c r="D1382" s="376" t="s">
        <v>22598</v>
      </c>
      <c r="E1382" s="377"/>
      <c r="F1382" s="372"/>
    </row>
    <row r="1383" spans="1:6">
      <c r="A1383" s="373">
        <v>42956</v>
      </c>
      <c r="B1383" s="374" t="s">
        <v>22599</v>
      </c>
      <c r="C1383" s="375" t="s">
        <v>20113</v>
      </c>
      <c r="D1383" s="376" t="s">
        <v>22580</v>
      </c>
      <c r="E1383" s="377"/>
      <c r="F1383" s="372"/>
    </row>
    <row r="1384" spans="1:6" ht="18">
      <c r="A1384" s="373">
        <v>42957</v>
      </c>
      <c r="B1384" s="378" t="s">
        <v>22600</v>
      </c>
      <c r="C1384" s="375" t="s">
        <v>20113</v>
      </c>
      <c r="D1384" s="376" t="s">
        <v>22601</v>
      </c>
      <c r="E1384" s="379"/>
      <c r="F1384" s="380"/>
    </row>
    <row r="1385" spans="1:6" ht="18">
      <c r="A1385" s="373">
        <v>42958</v>
      </c>
      <c r="B1385" s="374" t="s">
        <v>22602</v>
      </c>
      <c r="C1385" s="375" t="s">
        <v>20113</v>
      </c>
      <c r="D1385" s="376" t="s">
        <v>22603</v>
      </c>
      <c r="E1385" s="374" t="s">
        <v>20115</v>
      </c>
      <c r="F1385" s="380"/>
    </row>
    <row r="1386" spans="1:6" ht="18">
      <c r="A1386" s="373">
        <v>42959</v>
      </c>
      <c r="B1386" s="374" t="s">
        <v>22604</v>
      </c>
      <c r="C1386" s="375" t="s">
        <v>20113</v>
      </c>
      <c r="D1386" s="376" t="s">
        <v>22605</v>
      </c>
      <c r="E1386" s="374" t="s">
        <v>20115</v>
      </c>
      <c r="F1386" s="380"/>
    </row>
    <row r="1387" spans="1:6" ht="18">
      <c r="A1387" s="373">
        <v>42961</v>
      </c>
      <c r="B1387" s="378" t="s">
        <v>22606</v>
      </c>
      <c r="C1387" s="375" t="s">
        <v>20113</v>
      </c>
      <c r="D1387" s="376" t="s">
        <v>22607</v>
      </c>
      <c r="E1387" s="379"/>
      <c r="F1387" s="380"/>
    </row>
    <row r="1388" spans="1:6" ht="18">
      <c r="A1388" s="373">
        <v>42962</v>
      </c>
      <c r="B1388" s="378" t="s">
        <v>22606</v>
      </c>
      <c r="C1388" s="375" t="s">
        <v>20113</v>
      </c>
      <c r="D1388" s="376" t="s">
        <v>22607</v>
      </c>
      <c r="E1388" s="379"/>
      <c r="F1388" s="380"/>
    </row>
    <row r="1389" spans="1:6">
      <c r="A1389" s="373">
        <v>42960</v>
      </c>
      <c r="B1389" s="374" t="s">
        <v>22608</v>
      </c>
      <c r="C1389" s="375" t="s">
        <v>20113</v>
      </c>
      <c r="D1389" s="376" t="s">
        <v>20987</v>
      </c>
      <c r="E1389" s="377"/>
      <c r="F1389" s="372"/>
    </row>
    <row r="1390" spans="1:6" ht="18">
      <c r="A1390" s="373">
        <v>42964</v>
      </c>
      <c r="B1390" s="378" t="s">
        <v>22609</v>
      </c>
      <c r="C1390" s="375" t="s">
        <v>20113</v>
      </c>
      <c r="D1390" s="376" t="s">
        <v>22610</v>
      </c>
      <c r="E1390" s="379"/>
      <c r="F1390" s="380"/>
    </row>
    <row r="1391" spans="1:6">
      <c r="A1391" s="373">
        <v>42963</v>
      </c>
      <c r="B1391" s="374" t="s">
        <v>22611</v>
      </c>
      <c r="C1391" s="375" t="s">
        <v>20113</v>
      </c>
      <c r="D1391" s="376" t="s">
        <v>22612</v>
      </c>
      <c r="E1391" s="377"/>
      <c r="F1391" s="372"/>
    </row>
    <row r="1392" spans="1:6" ht="18">
      <c r="A1392" s="373">
        <v>42966</v>
      </c>
      <c r="B1392" s="378" t="s">
        <v>22613</v>
      </c>
      <c r="C1392" s="375" t="s">
        <v>20113</v>
      </c>
      <c r="D1392" s="376" t="s">
        <v>22614</v>
      </c>
      <c r="E1392" s="379"/>
      <c r="F1392" s="380"/>
    </row>
    <row r="1393" spans="1:6">
      <c r="A1393" s="373">
        <v>42965</v>
      </c>
      <c r="B1393" s="374" t="s">
        <v>22615</v>
      </c>
      <c r="C1393" s="375" t="s">
        <v>20113</v>
      </c>
      <c r="D1393" s="376" t="s">
        <v>22616</v>
      </c>
      <c r="E1393" s="377"/>
      <c r="F1393" s="372"/>
    </row>
    <row r="1394" spans="1:6" ht="18">
      <c r="A1394" s="373">
        <v>42968</v>
      </c>
      <c r="B1394" s="378" t="s">
        <v>22617</v>
      </c>
      <c r="C1394" s="375" t="s">
        <v>20113</v>
      </c>
      <c r="D1394" s="376" t="s">
        <v>22618</v>
      </c>
      <c r="E1394" s="379"/>
      <c r="F1394" s="380"/>
    </row>
    <row r="1395" spans="1:6">
      <c r="A1395" s="373">
        <v>42967</v>
      </c>
      <c r="B1395" s="374" t="s">
        <v>22619</v>
      </c>
      <c r="C1395" s="375" t="s">
        <v>20113</v>
      </c>
      <c r="D1395" s="376" t="s">
        <v>22620</v>
      </c>
      <c r="E1395" s="377"/>
      <c r="F1395" s="372"/>
    </row>
    <row r="1396" spans="1:6" ht="18">
      <c r="A1396" s="373">
        <v>42970</v>
      </c>
      <c r="B1396" s="378" t="s">
        <v>22621</v>
      </c>
      <c r="C1396" s="375" t="s">
        <v>20113</v>
      </c>
      <c r="D1396" s="376" t="s">
        <v>22622</v>
      </c>
      <c r="E1396" s="379"/>
      <c r="F1396" s="380"/>
    </row>
    <row r="1397" spans="1:6">
      <c r="A1397" s="373">
        <v>42969</v>
      </c>
      <c r="B1397" s="374" t="s">
        <v>22623</v>
      </c>
      <c r="C1397" s="375" t="s">
        <v>20113</v>
      </c>
      <c r="D1397" s="376" t="s">
        <v>22624</v>
      </c>
      <c r="E1397" s="377"/>
      <c r="F1397" s="372"/>
    </row>
    <row r="1398" spans="1:6" ht="18">
      <c r="A1398" s="373">
        <v>42973</v>
      </c>
      <c r="B1398" s="378" t="s">
        <v>22625</v>
      </c>
      <c r="C1398" s="375" t="s">
        <v>20113</v>
      </c>
      <c r="D1398" s="376" t="s">
        <v>22626</v>
      </c>
      <c r="E1398" s="379"/>
      <c r="F1398" s="380"/>
    </row>
    <row r="1399" spans="1:6" ht="18">
      <c r="A1399" s="373">
        <v>42979</v>
      </c>
      <c r="B1399" s="378" t="s">
        <v>22627</v>
      </c>
      <c r="C1399" s="375" t="s">
        <v>20113</v>
      </c>
      <c r="D1399" s="376" t="s">
        <v>22626</v>
      </c>
      <c r="E1399" s="379"/>
      <c r="F1399" s="380"/>
    </row>
    <row r="1400" spans="1:6">
      <c r="A1400" s="373">
        <v>42971</v>
      </c>
      <c r="B1400" s="374" t="s">
        <v>22628</v>
      </c>
      <c r="C1400" s="375" t="s">
        <v>20113</v>
      </c>
      <c r="D1400" s="376" t="s">
        <v>22629</v>
      </c>
      <c r="E1400" s="377"/>
      <c r="F1400" s="372"/>
    </row>
    <row r="1401" spans="1:6">
      <c r="A1401" s="373">
        <v>42981</v>
      </c>
      <c r="B1401" s="374" t="s">
        <v>22630</v>
      </c>
      <c r="C1401" s="375" t="s">
        <v>20117</v>
      </c>
      <c r="D1401" s="376" t="s">
        <v>22631</v>
      </c>
      <c r="E1401" s="374" t="s">
        <v>20115</v>
      </c>
      <c r="F1401" s="380"/>
    </row>
    <row r="1402" spans="1:6" ht="18">
      <c r="A1402" s="373">
        <v>42982</v>
      </c>
      <c r="B1402" s="378" t="s">
        <v>22632</v>
      </c>
      <c r="C1402" s="375" t="s">
        <v>20113</v>
      </c>
      <c r="D1402" s="376" t="s">
        <v>22633</v>
      </c>
      <c r="E1402" s="374" t="s">
        <v>20115</v>
      </c>
      <c r="F1402" s="380"/>
    </row>
    <row r="1403" spans="1:6" ht="18">
      <c r="A1403" s="373">
        <v>42987</v>
      </c>
      <c r="B1403" s="378" t="s">
        <v>22634</v>
      </c>
      <c r="C1403" s="375" t="s">
        <v>20117</v>
      </c>
      <c r="D1403" s="376" t="s">
        <v>22635</v>
      </c>
      <c r="E1403" s="374" t="s">
        <v>20115</v>
      </c>
      <c r="F1403" s="380"/>
    </row>
    <row r="1404" spans="1:6" ht="18">
      <c r="A1404" s="373">
        <v>42988</v>
      </c>
      <c r="B1404" s="378" t="s">
        <v>22636</v>
      </c>
      <c r="C1404" s="375" t="s">
        <v>20117</v>
      </c>
      <c r="D1404" s="376" t="s">
        <v>22637</v>
      </c>
      <c r="E1404" s="374" t="s">
        <v>20115</v>
      </c>
      <c r="F1404" s="380"/>
    </row>
    <row r="1405" spans="1:6">
      <c r="A1405" s="373">
        <v>42989</v>
      </c>
      <c r="B1405" s="374" t="s">
        <v>22638</v>
      </c>
      <c r="C1405" s="375" t="s">
        <v>20117</v>
      </c>
      <c r="D1405" s="376" t="s">
        <v>22639</v>
      </c>
      <c r="E1405" s="377"/>
      <c r="F1405" s="372"/>
    </row>
    <row r="1406" spans="1:6" ht="18">
      <c r="A1406" s="373">
        <v>42991</v>
      </c>
      <c r="B1406" s="378" t="s">
        <v>22640</v>
      </c>
      <c r="C1406" s="375" t="s">
        <v>20117</v>
      </c>
      <c r="D1406" s="376" t="s">
        <v>22641</v>
      </c>
      <c r="E1406" s="374" t="s">
        <v>20115</v>
      </c>
      <c r="F1406" s="380"/>
    </row>
    <row r="1407" spans="1:6" ht="18">
      <c r="A1407" s="373">
        <v>42992</v>
      </c>
      <c r="B1407" s="378" t="s">
        <v>22642</v>
      </c>
      <c r="C1407" s="375" t="s">
        <v>20117</v>
      </c>
      <c r="D1407" s="376" t="s">
        <v>22643</v>
      </c>
      <c r="E1407" s="374" t="s">
        <v>20115</v>
      </c>
      <c r="F1407" s="380"/>
    </row>
    <row r="1408" spans="1:6" ht="18">
      <c r="A1408" s="373">
        <v>42993</v>
      </c>
      <c r="B1408" s="374" t="s">
        <v>22644</v>
      </c>
      <c r="C1408" s="375" t="s">
        <v>20117</v>
      </c>
      <c r="D1408" s="376" t="s">
        <v>22645</v>
      </c>
      <c r="E1408" s="374" t="s">
        <v>20115</v>
      </c>
      <c r="F1408" s="380"/>
    </row>
    <row r="1409" spans="1:6" ht="18">
      <c r="A1409" s="373">
        <v>42994</v>
      </c>
      <c r="B1409" s="378" t="s">
        <v>22646</v>
      </c>
      <c r="C1409" s="375" t="s">
        <v>20117</v>
      </c>
      <c r="D1409" s="376" t="s">
        <v>22647</v>
      </c>
      <c r="E1409" s="374" t="s">
        <v>20115</v>
      </c>
      <c r="F1409" s="380"/>
    </row>
    <row r="1410" spans="1:6" ht="18">
      <c r="A1410" s="373">
        <v>43070</v>
      </c>
      <c r="B1410" s="378" t="s">
        <v>22648</v>
      </c>
      <c r="C1410" s="375" t="s">
        <v>20117</v>
      </c>
      <c r="D1410" s="376" t="s">
        <v>22649</v>
      </c>
      <c r="E1410" s="379"/>
      <c r="F1410" s="380"/>
    </row>
    <row r="1411" spans="1:6">
      <c r="A1411" s="373">
        <v>42996</v>
      </c>
      <c r="B1411" s="374" t="s">
        <v>22650</v>
      </c>
      <c r="C1411" s="375" t="s">
        <v>20113</v>
      </c>
      <c r="D1411" s="376" t="s">
        <v>22651</v>
      </c>
      <c r="E1411" s="374" t="s">
        <v>20115</v>
      </c>
      <c r="F1411" s="372"/>
    </row>
    <row r="1412" spans="1:6">
      <c r="A1412" s="373">
        <v>43012</v>
      </c>
      <c r="B1412" s="374" t="s">
        <v>22652</v>
      </c>
      <c r="C1412" s="375" t="s">
        <v>20117</v>
      </c>
      <c r="D1412" s="376" t="s">
        <v>22653</v>
      </c>
      <c r="E1412" s="377"/>
      <c r="F1412" s="372"/>
    </row>
    <row r="1413" spans="1:6" ht="18">
      <c r="A1413" s="373">
        <v>43011</v>
      </c>
      <c r="B1413" s="378" t="s">
        <v>22654</v>
      </c>
      <c r="C1413" s="375" t="s">
        <v>20117</v>
      </c>
      <c r="D1413" s="376" t="s">
        <v>22655</v>
      </c>
      <c r="E1413" s="379"/>
      <c r="F1413" s="380"/>
    </row>
    <row r="1414" spans="1:6">
      <c r="A1414" s="407" t="s">
        <v>20221</v>
      </c>
      <c r="B1414" s="407"/>
      <c r="C1414" s="407"/>
      <c r="D1414" s="407"/>
      <c r="E1414" s="407"/>
      <c r="F1414" s="407"/>
    </row>
    <row r="1415" spans="1:6">
      <c r="A1415" s="321" t="s">
        <v>20222</v>
      </c>
      <c r="B1415" s="322" t="s">
        <v>9261</v>
      </c>
      <c r="C1415" s="323" t="s">
        <v>9262</v>
      </c>
      <c r="D1415" s="321" t="s">
        <v>9263</v>
      </c>
      <c r="E1415" s="322" t="s">
        <v>9264</v>
      </c>
      <c r="F1415" s="372"/>
    </row>
    <row r="1416" spans="1:6">
      <c r="A1416" s="373">
        <v>43003</v>
      </c>
      <c r="B1416" s="374" t="s">
        <v>22656</v>
      </c>
      <c r="C1416" s="375" t="s">
        <v>20113</v>
      </c>
      <c r="D1416" s="376" t="s">
        <v>22657</v>
      </c>
      <c r="E1416" s="374" t="s">
        <v>20115</v>
      </c>
      <c r="F1416" s="372"/>
    </row>
    <row r="1417" spans="1:6">
      <c r="A1417" s="373">
        <v>43004</v>
      </c>
      <c r="B1417" s="374" t="s">
        <v>22658</v>
      </c>
      <c r="C1417" s="375" t="s">
        <v>20117</v>
      </c>
      <c r="D1417" s="376" t="s">
        <v>21351</v>
      </c>
      <c r="E1417" s="377"/>
      <c r="F1417" s="372"/>
    </row>
    <row r="1418" spans="1:6">
      <c r="A1418" s="373">
        <v>43005</v>
      </c>
      <c r="B1418" s="374" t="s">
        <v>22659</v>
      </c>
      <c r="C1418" s="375" t="s">
        <v>20198</v>
      </c>
      <c r="D1418" s="376" t="s">
        <v>22660</v>
      </c>
      <c r="E1418" s="377"/>
      <c r="F1418" s="372"/>
    </row>
    <row r="1419" spans="1:6" ht="13.15" customHeight="1">
      <c r="A1419" s="373">
        <v>43006</v>
      </c>
      <c r="B1419" s="374" t="s">
        <v>22661</v>
      </c>
      <c r="C1419" s="375" t="s">
        <v>20198</v>
      </c>
      <c r="D1419" s="376" t="s">
        <v>21261</v>
      </c>
      <c r="E1419" s="377"/>
      <c r="F1419" s="372"/>
    </row>
    <row r="1420" spans="1:6">
      <c r="A1420" s="373">
        <v>43007</v>
      </c>
      <c r="B1420" s="374" t="s">
        <v>22662</v>
      </c>
      <c r="C1420" s="375" t="s">
        <v>20198</v>
      </c>
      <c r="D1420" s="376" t="s">
        <v>22663</v>
      </c>
      <c r="E1420" s="377"/>
      <c r="F1420" s="372"/>
    </row>
    <row r="1421" spans="1:6">
      <c r="A1421" s="373">
        <v>43008</v>
      </c>
      <c r="B1421" s="374" t="s">
        <v>22664</v>
      </c>
      <c r="C1421" s="375" t="s">
        <v>20198</v>
      </c>
      <c r="D1421" s="376" t="s">
        <v>22665</v>
      </c>
      <c r="E1421" s="377"/>
      <c r="F1421" s="372"/>
    </row>
    <row r="1422" spans="1:6">
      <c r="A1422" s="373">
        <v>43009</v>
      </c>
      <c r="B1422" s="374" t="s">
        <v>22666</v>
      </c>
      <c r="C1422" s="375" t="s">
        <v>20117</v>
      </c>
      <c r="D1422" s="376" t="s">
        <v>22667</v>
      </c>
      <c r="E1422" s="377"/>
      <c r="F1422" s="372"/>
    </row>
    <row r="1423" spans="1:6" ht="18">
      <c r="A1423" s="373">
        <v>43018</v>
      </c>
      <c r="B1423" s="378" t="s">
        <v>22668</v>
      </c>
      <c r="C1423" s="375" t="s">
        <v>20198</v>
      </c>
      <c r="D1423" s="376" t="s">
        <v>22669</v>
      </c>
      <c r="E1423" s="374" t="s">
        <v>20115</v>
      </c>
      <c r="F1423" s="380"/>
    </row>
    <row r="1424" spans="1:6" ht="18">
      <c r="A1424" s="373">
        <v>43026</v>
      </c>
      <c r="B1424" s="374" t="s">
        <v>22670</v>
      </c>
      <c r="C1424" s="375" t="s">
        <v>20198</v>
      </c>
      <c r="D1424" s="376" t="s">
        <v>22671</v>
      </c>
      <c r="E1424" s="379"/>
      <c r="F1424" s="380"/>
    </row>
    <row r="1425" spans="1:6" ht="18">
      <c r="A1425" s="373">
        <v>43033</v>
      </c>
      <c r="B1425" s="378" t="s">
        <v>22672</v>
      </c>
      <c r="C1425" s="375" t="s">
        <v>20146</v>
      </c>
      <c r="D1425" s="376" t="s">
        <v>22673</v>
      </c>
      <c r="E1425" s="374" t="s">
        <v>20115</v>
      </c>
      <c r="F1425" s="380"/>
    </row>
    <row r="1426" spans="1:6">
      <c r="A1426" s="373">
        <v>43037</v>
      </c>
      <c r="B1426" s="374" t="s">
        <v>22674</v>
      </c>
      <c r="C1426" s="375" t="s">
        <v>20113</v>
      </c>
      <c r="D1426" s="376" t="s">
        <v>22675</v>
      </c>
      <c r="E1426" s="377"/>
      <c r="F1426" s="372"/>
    </row>
    <row r="1427" spans="1:6" ht="18">
      <c r="A1427" s="373">
        <v>43038</v>
      </c>
      <c r="B1427" s="378" t="s">
        <v>22676</v>
      </c>
      <c r="C1427" s="375" t="s">
        <v>20146</v>
      </c>
      <c r="D1427" s="376" t="s">
        <v>22677</v>
      </c>
      <c r="E1427" s="374" t="s">
        <v>20115</v>
      </c>
      <c r="F1427" s="380"/>
    </row>
    <row r="1428" spans="1:6">
      <c r="A1428" s="373">
        <v>43039</v>
      </c>
      <c r="B1428" s="374" t="s">
        <v>22678</v>
      </c>
      <c r="C1428" s="375" t="s">
        <v>20117</v>
      </c>
      <c r="D1428" s="376" t="s">
        <v>22679</v>
      </c>
      <c r="E1428" s="377"/>
      <c r="F1428" s="372"/>
    </row>
    <row r="1429" spans="1:6" ht="18">
      <c r="A1429" s="373">
        <v>43040</v>
      </c>
      <c r="B1429" s="378" t="s">
        <v>22680</v>
      </c>
      <c r="C1429" s="375" t="s">
        <v>20117</v>
      </c>
      <c r="D1429" s="376" t="s">
        <v>22681</v>
      </c>
      <c r="E1429" s="379"/>
      <c r="F1429" s="380"/>
    </row>
    <row r="1430" spans="1:6">
      <c r="A1430" s="373">
        <v>43042</v>
      </c>
      <c r="B1430" s="374" t="s">
        <v>22682</v>
      </c>
      <c r="C1430" s="375" t="s">
        <v>20117</v>
      </c>
      <c r="D1430" s="376" t="s">
        <v>22683</v>
      </c>
      <c r="E1430" s="377"/>
      <c r="F1430" s="372"/>
    </row>
    <row r="1431" spans="1:6">
      <c r="A1431" s="373">
        <v>43043</v>
      </c>
      <c r="B1431" s="374" t="s">
        <v>22684</v>
      </c>
      <c r="C1431" s="375" t="s">
        <v>20146</v>
      </c>
      <c r="D1431" s="376" t="s">
        <v>22685</v>
      </c>
      <c r="E1431" s="377"/>
      <c r="F1431" s="372"/>
    </row>
    <row r="1432" spans="1:6">
      <c r="A1432" s="373">
        <v>43044</v>
      </c>
      <c r="B1432" s="374" t="s">
        <v>22686</v>
      </c>
      <c r="C1432" s="375" t="s">
        <v>20146</v>
      </c>
      <c r="D1432" s="376" t="s">
        <v>22687</v>
      </c>
      <c r="E1432" s="377"/>
      <c r="F1432" s="372"/>
    </row>
    <row r="1433" spans="1:6">
      <c r="A1433" s="373">
        <v>41169</v>
      </c>
      <c r="B1433" s="374" t="s">
        <v>22688</v>
      </c>
      <c r="C1433" s="375" t="s">
        <v>20146</v>
      </c>
      <c r="D1433" s="376" t="s">
        <v>22689</v>
      </c>
      <c r="E1433" s="377"/>
      <c r="F1433" s="372"/>
    </row>
    <row r="1434" spans="1:6">
      <c r="A1434" s="373">
        <v>41170</v>
      </c>
      <c r="B1434" s="374" t="s">
        <v>22690</v>
      </c>
      <c r="C1434" s="375" t="s">
        <v>20146</v>
      </c>
      <c r="D1434" s="376" t="s">
        <v>22691</v>
      </c>
      <c r="E1434" s="377"/>
      <c r="F1434" s="372"/>
    </row>
    <row r="1435" spans="1:6">
      <c r="A1435" s="373">
        <v>41171</v>
      </c>
      <c r="B1435" s="374" t="s">
        <v>22692</v>
      </c>
      <c r="C1435" s="375" t="s">
        <v>20146</v>
      </c>
      <c r="D1435" s="376" t="s">
        <v>22693</v>
      </c>
      <c r="E1435" s="377"/>
      <c r="F1435" s="372"/>
    </row>
    <row r="1436" spans="1:6">
      <c r="A1436" s="373">
        <v>43046</v>
      </c>
      <c r="B1436" s="374" t="s">
        <v>22694</v>
      </c>
      <c r="C1436" s="375" t="s">
        <v>20146</v>
      </c>
      <c r="D1436" s="376" t="s">
        <v>22695</v>
      </c>
      <c r="E1436" s="377"/>
      <c r="F1436" s="372"/>
    </row>
    <row r="1437" spans="1:6">
      <c r="A1437" s="373">
        <v>43047</v>
      </c>
      <c r="B1437" s="374" t="s">
        <v>22696</v>
      </c>
      <c r="C1437" s="375" t="s">
        <v>20146</v>
      </c>
      <c r="D1437" s="376" t="s">
        <v>22697</v>
      </c>
      <c r="E1437" s="377"/>
      <c r="F1437" s="372"/>
    </row>
    <row r="1438" spans="1:6">
      <c r="A1438" s="373">
        <v>43048</v>
      </c>
      <c r="B1438" s="374" t="s">
        <v>22698</v>
      </c>
      <c r="C1438" s="375" t="s">
        <v>20146</v>
      </c>
      <c r="D1438" s="376" t="s">
        <v>22699</v>
      </c>
      <c r="E1438" s="377"/>
      <c r="F1438" s="372"/>
    </row>
    <row r="1439" spans="1:6" ht="18">
      <c r="A1439" s="373">
        <v>43050</v>
      </c>
      <c r="B1439" s="378" t="s">
        <v>22700</v>
      </c>
      <c r="C1439" s="375" t="s">
        <v>20146</v>
      </c>
      <c r="D1439" s="376" t="s">
        <v>22701</v>
      </c>
      <c r="E1439" s="374" t="s">
        <v>20115</v>
      </c>
      <c r="F1439" s="380"/>
    </row>
    <row r="1440" spans="1:6" ht="18">
      <c r="A1440" s="373">
        <v>43051</v>
      </c>
      <c r="B1440" s="378" t="s">
        <v>22702</v>
      </c>
      <c r="C1440" s="375" t="s">
        <v>20146</v>
      </c>
      <c r="D1440" s="376" t="s">
        <v>22703</v>
      </c>
      <c r="E1440" s="374" t="s">
        <v>20115</v>
      </c>
      <c r="F1440" s="380"/>
    </row>
    <row r="1441" spans="1:6" ht="18">
      <c r="A1441" s="373">
        <v>43052</v>
      </c>
      <c r="B1441" s="378" t="s">
        <v>22704</v>
      </c>
      <c r="C1441" s="375" t="s">
        <v>20146</v>
      </c>
      <c r="D1441" s="376" t="s">
        <v>22705</v>
      </c>
      <c r="E1441" s="374" t="s">
        <v>20115</v>
      </c>
      <c r="F1441" s="380"/>
    </row>
    <row r="1442" spans="1:6" ht="18">
      <c r="A1442" s="373">
        <v>43053</v>
      </c>
      <c r="B1442" s="374" t="s">
        <v>22706</v>
      </c>
      <c r="C1442" s="375" t="s">
        <v>20146</v>
      </c>
      <c r="D1442" s="376" t="s">
        <v>22707</v>
      </c>
      <c r="E1442" s="374" t="s">
        <v>20115</v>
      </c>
      <c r="F1442" s="380"/>
    </row>
    <row r="1443" spans="1:6" ht="18">
      <c r="A1443" s="373">
        <v>43054</v>
      </c>
      <c r="B1443" s="378" t="s">
        <v>22708</v>
      </c>
      <c r="C1443" s="375" t="s">
        <v>20117</v>
      </c>
      <c r="D1443" s="376" t="s">
        <v>22709</v>
      </c>
      <c r="E1443" s="379"/>
      <c r="F1443" s="380"/>
    </row>
    <row r="1444" spans="1:6" ht="18">
      <c r="A1444" s="373">
        <v>43055</v>
      </c>
      <c r="B1444" s="378" t="s">
        <v>22710</v>
      </c>
      <c r="C1444" s="375" t="s">
        <v>20117</v>
      </c>
      <c r="D1444" s="376" t="s">
        <v>22711</v>
      </c>
      <c r="E1444" s="379"/>
      <c r="F1444" s="380"/>
    </row>
    <row r="1445" spans="1:6">
      <c r="A1445" s="373">
        <v>43056</v>
      </c>
      <c r="B1445" s="374" t="s">
        <v>22712</v>
      </c>
      <c r="C1445" s="375" t="s">
        <v>20113</v>
      </c>
      <c r="D1445" s="376" t="s">
        <v>22713</v>
      </c>
      <c r="E1445" s="374" t="s">
        <v>20115</v>
      </c>
      <c r="F1445" s="372"/>
    </row>
    <row r="1446" spans="1:6">
      <c r="A1446" s="373">
        <v>43058</v>
      </c>
      <c r="B1446" s="374" t="s">
        <v>22714</v>
      </c>
      <c r="C1446" s="375" t="s">
        <v>20113</v>
      </c>
      <c r="D1446" s="376" t="s">
        <v>22715</v>
      </c>
      <c r="E1446" s="377"/>
      <c r="F1446" s="372"/>
    </row>
    <row r="1447" spans="1:6">
      <c r="A1447" s="373">
        <v>43057</v>
      </c>
      <c r="B1447" s="374" t="s">
        <v>22716</v>
      </c>
      <c r="C1447" s="375" t="s">
        <v>20113</v>
      </c>
      <c r="D1447" s="376" t="s">
        <v>22717</v>
      </c>
      <c r="E1447" s="377"/>
      <c r="F1447" s="372"/>
    </row>
    <row r="1448" spans="1:6">
      <c r="A1448" s="373">
        <v>43059</v>
      </c>
      <c r="B1448" s="374" t="s">
        <v>22718</v>
      </c>
      <c r="C1448" s="375" t="s">
        <v>20113</v>
      </c>
      <c r="D1448" s="376" t="s">
        <v>22719</v>
      </c>
      <c r="E1448" s="377"/>
      <c r="F1448" s="372"/>
    </row>
    <row r="1449" spans="1:6">
      <c r="A1449" s="373">
        <v>43060</v>
      </c>
      <c r="B1449" s="374" t="s">
        <v>22720</v>
      </c>
      <c r="C1449" s="375" t="s">
        <v>20146</v>
      </c>
      <c r="D1449" s="376" t="s">
        <v>22721</v>
      </c>
      <c r="E1449" s="374" t="s">
        <v>20115</v>
      </c>
      <c r="F1449" s="372"/>
    </row>
    <row r="1450" spans="1:6">
      <c r="A1450" s="373">
        <v>43064</v>
      </c>
      <c r="B1450" s="374" t="s">
        <v>22722</v>
      </c>
      <c r="C1450" s="375" t="s">
        <v>20198</v>
      </c>
      <c r="D1450" s="376" t="s">
        <v>22723</v>
      </c>
      <c r="E1450" s="377"/>
      <c r="F1450" s="372"/>
    </row>
    <row r="1451" spans="1:6">
      <c r="A1451" s="373">
        <v>43065</v>
      </c>
      <c r="B1451" s="374" t="s">
        <v>22724</v>
      </c>
      <c r="C1451" s="375" t="s">
        <v>20198</v>
      </c>
      <c r="D1451" s="376" t="s">
        <v>22725</v>
      </c>
      <c r="E1451" s="377"/>
      <c r="F1451" s="372"/>
    </row>
    <row r="1452" spans="1:6">
      <c r="A1452" s="373">
        <v>43066</v>
      </c>
      <c r="B1452" s="374" t="s">
        <v>22726</v>
      </c>
      <c r="C1452" s="375" t="s">
        <v>20198</v>
      </c>
      <c r="D1452" s="376" t="s">
        <v>22727</v>
      </c>
      <c r="E1452" s="377"/>
      <c r="F1452" s="372"/>
    </row>
    <row r="1453" spans="1:6">
      <c r="A1453" s="373">
        <v>43067</v>
      </c>
      <c r="B1453" s="374" t="s">
        <v>22728</v>
      </c>
      <c r="C1453" s="375" t="s">
        <v>20198</v>
      </c>
      <c r="D1453" s="376" t="s">
        <v>22729</v>
      </c>
      <c r="E1453" s="377"/>
      <c r="F1453" s="372"/>
    </row>
    <row r="1454" spans="1:6" ht="18">
      <c r="A1454" s="373">
        <v>43063</v>
      </c>
      <c r="B1454" s="378" t="s">
        <v>22730</v>
      </c>
      <c r="C1454" s="375" t="s">
        <v>20198</v>
      </c>
      <c r="D1454" s="376" t="s">
        <v>22731</v>
      </c>
      <c r="E1454" s="379"/>
      <c r="F1454" s="380"/>
    </row>
    <row r="1455" spans="1:6">
      <c r="A1455" s="373">
        <v>43068</v>
      </c>
      <c r="B1455" s="374" t="s">
        <v>22732</v>
      </c>
      <c r="C1455" s="375" t="s">
        <v>20198</v>
      </c>
      <c r="D1455" s="376" t="s">
        <v>22733</v>
      </c>
      <c r="E1455" s="377"/>
      <c r="F1455" s="372"/>
    </row>
    <row r="1456" spans="1:6">
      <c r="A1456" s="373">
        <v>43069</v>
      </c>
      <c r="B1456" s="374" t="s">
        <v>22734</v>
      </c>
      <c r="C1456" s="375" t="s">
        <v>20198</v>
      </c>
      <c r="D1456" s="376" t="s">
        <v>22735</v>
      </c>
      <c r="E1456" s="374" t="s">
        <v>20115</v>
      </c>
      <c r="F1456" s="372"/>
    </row>
    <row r="1457" spans="1:6" ht="18">
      <c r="A1457" s="373">
        <v>43071</v>
      </c>
      <c r="B1457" s="378" t="s">
        <v>22736</v>
      </c>
      <c r="C1457" s="375" t="s">
        <v>20113</v>
      </c>
      <c r="D1457" s="376" t="s">
        <v>22737</v>
      </c>
      <c r="E1457" s="374" t="s">
        <v>20115</v>
      </c>
      <c r="F1457" s="380"/>
    </row>
    <row r="1458" spans="1:6">
      <c r="A1458" s="373">
        <v>43078</v>
      </c>
      <c r="B1458" s="374" t="s">
        <v>22738</v>
      </c>
      <c r="C1458" s="375" t="s">
        <v>20198</v>
      </c>
      <c r="D1458" s="376" t="s">
        <v>22739</v>
      </c>
      <c r="E1458" s="377"/>
      <c r="F1458" s="372"/>
    </row>
    <row r="1459" spans="1:6">
      <c r="A1459" s="373">
        <v>43079</v>
      </c>
      <c r="B1459" s="374" t="s">
        <v>22740</v>
      </c>
      <c r="C1459" s="375" t="s">
        <v>20198</v>
      </c>
      <c r="D1459" s="376" t="s">
        <v>22741</v>
      </c>
      <c r="E1459" s="377"/>
      <c r="F1459" s="372"/>
    </row>
    <row r="1460" spans="1:6">
      <c r="A1460" s="373">
        <v>43080</v>
      </c>
      <c r="B1460" s="374" t="s">
        <v>22742</v>
      </c>
      <c r="C1460" s="375" t="s">
        <v>20198</v>
      </c>
      <c r="D1460" s="376" t="s">
        <v>22743</v>
      </c>
      <c r="E1460" s="374" t="s">
        <v>20115</v>
      </c>
      <c r="F1460" s="372"/>
    </row>
    <row r="1461" spans="1:6">
      <c r="A1461" s="373">
        <v>43081</v>
      </c>
      <c r="B1461" s="374" t="s">
        <v>22744</v>
      </c>
      <c r="C1461" s="375" t="s">
        <v>20198</v>
      </c>
      <c r="D1461" s="376" t="s">
        <v>22518</v>
      </c>
      <c r="E1461" s="377"/>
      <c r="F1461" s="372"/>
    </row>
    <row r="1462" spans="1:6">
      <c r="A1462" s="373">
        <v>43085</v>
      </c>
      <c r="B1462" s="374" t="s">
        <v>22745</v>
      </c>
      <c r="C1462" s="375" t="s">
        <v>20198</v>
      </c>
      <c r="D1462" s="376" t="s">
        <v>22746</v>
      </c>
      <c r="E1462" s="377"/>
      <c r="F1462" s="372"/>
    </row>
    <row r="1463" spans="1:6">
      <c r="A1463" s="373">
        <v>43083</v>
      </c>
      <c r="B1463" s="374" t="s">
        <v>22747</v>
      </c>
      <c r="C1463" s="375" t="s">
        <v>20198</v>
      </c>
      <c r="D1463" s="376" t="s">
        <v>22748</v>
      </c>
      <c r="E1463" s="379"/>
      <c r="F1463" s="380"/>
    </row>
    <row r="1464" spans="1:6" ht="18">
      <c r="A1464" s="373">
        <v>43084</v>
      </c>
      <c r="B1464" s="378" t="s">
        <v>22749</v>
      </c>
      <c r="C1464" s="375" t="s">
        <v>20198</v>
      </c>
      <c r="D1464" s="376" t="s">
        <v>22750</v>
      </c>
      <c r="E1464" s="379"/>
      <c r="F1464" s="380"/>
    </row>
    <row r="1465" spans="1:6">
      <c r="A1465" s="373">
        <v>43086</v>
      </c>
      <c r="B1465" s="374" t="s">
        <v>22751</v>
      </c>
      <c r="C1465" s="375" t="s">
        <v>20146</v>
      </c>
      <c r="D1465" s="376" t="s">
        <v>22752</v>
      </c>
      <c r="E1465" s="374" t="s">
        <v>20115</v>
      </c>
      <c r="F1465" s="372"/>
    </row>
    <row r="1466" spans="1:6">
      <c r="A1466" s="373">
        <v>43087</v>
      </c>
      <c r="B1466" s="374" t="s">
        <v>22753</v>
      </c>
      <c r="C1466" s="375" t="s">
        <v>20146</v>
      </c>
      <c r="D1466" s="376" t="s">
        <v>22754</v>
      </c>
      <c r="E1466" s="374" t="s">
        <v>20115</v>
      </c>
      <c r="F1466" s="372"/>
    </row>
    <row r="1467" spans="1:6" ht="18">
      <c r="A1467" s="373">
        <v>43089</v>
      </c>
      <c r="B1467" s="378" t="s">
        <v>22755</v>
      </c>
      <c r="C1467" s="375" t="s">
        <v>20117</v>
      </c>
      <c r="D1467" s="376" t="s">
        <v>22756</v>
      </c>
      <c r="E1467" s="379"/>
      <c r="F1467" s="380"/>
    </row>
    <row r="1468" spans="1:6">
      <c r="A1468" s="373">
        <v>43090</v>
      </c>
      <c r="B1468" s="374" t="s">
        <v>22757</v>
      </c>
      <c r="C1468" s="375" t="s">
        <v>20117</v>
      </c>
      <c r="D1468" s="376" t="s">
        <v>22758</v>
      </c>
      <c r="E1468" s="377"/>
      <c r="F1468" s="372"/>
    </row>
    <row r="1469" spans="1:6" ht="18">
      <c r="A1469" s="373">
        <v>43088</v>
      </c>
      <c r="B1469" s="378" t="s">
        <v>22759</v>
      </c>
      <c r="C1469" s="375" t="s">
        <v>20198</v>
      </c>
      <c r="D1469" s="376" t="s">
        <v>22760</v>
      </c>
      <c r="E1469" s="374" t="s">
        <v>20115</v>
      </c>
      <c r="F1469" s="380"/>
    </row>
    <row r="1470" spans="1:6">
      <c r="A1470" s="407" t="s">
        <v>20221</v>
      </c>
      <c r="B1470" s="407"/>
      <c r="C1470" s="407"/>
      <c r="D1470" s="407"/>
      <c r="E1470" s="407"/>
      <c r="F1470" s="407"/>
    </row>
    <row r="1471" spans="1:6">
      <c r="A1471" s="321" t="s">
        <v>20222</v>
      </c>
      <c r="B1471" s="322" t="s">
        <v>9261</v>
      </c>
      <c r="C1471" s="323" t="s">
        <v>9262</v>
      </c>
      <c r="D1471" s="321" t="s">
        <v>9263</v>
      </c>
      <c r="E1471" s="322" t="s">
        <v>9264</v>
      </c>
      <c r="F1471" s="372"/>
    </row>
    <row r="1472" spans="1:6">
      <c r="A1472" s="373">
        <v>43091</v>
      </c>
      <c r="B1472" s="374" t="s">
        <v>22761</v>
      </c>
      <c r="C1472" s="375" t="s">
        <v>20146</v>
      </c>
      <c r="D1472" s="376" t="s">
        <v>22762</v>
      </c>
      <c r="E1472" s="374" t="s">
        <v>20115</v>
      </c>
      <c r="F1472" s="372"/>
    </row>
    <row r="1473" spans="1:6" ht="18">
      <c r="A1473" s="373">
        <v>43092</v>
      </c>
      <c r="B1473" s="378" t="s">
        <v>22763</v>
      </c>
      <c r="C1473" s="375" t="s">
        <v>21411</v>
      </c>
      <c r="D1473" s="376" t="s">
        <v>22764</v>
      </c>
      <c r="E1473" s="379"/>
      <c r="F1473" s="380"/>
    </row>
    <row r="1474" spans="1:6" ht="18">
      <c r="A1474" s="373">
        <v>43093</v>
      </c>
      <c r="B1474" s="378" t="s">
        <v>22765</v>
      </c>
      <c r="C1474" s="375" t="s">
        <v>21411</v>
      </c>
      <c r="D1474" s="376" t="s">
        <v>22766</v>
      </c>
      <c r="E1474" s="379"/>
      <c r="F1474" s="380"/>
    </row>
    <row r="1475" spans="1:6" ht="18">
      <c r="A1475" s="373">
        <v>43094</v>
      </c>
      <c r="B1475" s="378" t="s">
        <v>22767</v>
      </c>
      <c r="C1475" s="375" t="s">
        <v>20198</v>
      </c>
      <c r="D1475" s="376" t="s">
        <v>22768</v>
      </c>
      <c r="E1475" s="374" t="s">
        <v>20115</v>
      </c>
      <c r="F1475" s="380"/>
    </row>
    <row r="1476" spans="1:6" ht="18">
      <c r="A1476" s="373">
        <v>43095</v>
      </c>
      <c r="B1476" s="378" t="s">
        <v>22769</v>
      </c>
      <c r="C1476" s="375" t="s">
        <v>20198</v>
      </c>
      <c r="D1476" s="376" t="s">
        <v>22770</v>
      </c>
      <c r="E1476" s="374" t="s">
        <v>20115</v>
      </c>
      <c r="F1476" s="380"/>
    </row>
    <row r="1477" spans="1:6">
      <c r="A1477" s="373">
        <v>43096</v>
      </c>
      <c r="B1477" s="374" t="s">
        <v>22771</v>
      </c>
      <c r="C1477" s="375" t="s">
        <v>20198</v>
      </c>
      <c r="D1477" s="376" t="s">
        <v>22772</v>
      </c>
      <c r="E1477" s="377"/>
      <c r="F1477" s="372"/>
    </row>
    <row r="1478" spans="1:6">
      <c r="A1478" s="373">
        <v>43098</v>
      </c>
      <c r="B1478" s="374" t="s">
        <v>22773</v>
      </c>
      <c r="C1478" s="375" t="s">
        <v>20198</v>
      </c>
      <c r="D1478" s="376" t="s">
        <v>22774</v>
      </c>
      <c r="E1478" s="377"/>
      <c r="F1478" s="372"/>
    </row>
    <row r="1479" spans="1:6">
      <c r="A1479" s="373">
        <v>43097</v>
      </c>
      <c r="B1479" s="374" t="s">
        <v>22775</v>
      </c>
      <c r="C1479" s="375" t="s">
        <v>20198</v>
      </c>
      <c r="D1479" s="376" t="s">
        <v>22776</v>
      </c>
      <c r="E1479" s="377"/>
      <c r="F1479" s="372"/>
    </row>
    <row r="1480" spans="1:6">
      <c r="A1480" s="373">
        <v>43100</v>
      </c>
      <c r="B1480" s="374" t="s">
        <v>22777</v>
      </c>
      <c r="C1480" s="375" t="s">
        <v>20198</v>
      </c>
      <c r="D1480" s="376" t="s">
        <v>22778</v>
      </c>
      <c r="E1480" s="377"/>
      <c r="F1480" s="372"/>
    </row>
    <row r="1481" spans="1:6">
      <c r="A1481" s="373">
        <v>43101</v>
      </c>
      <c r="B1481" s="374" t="s">
        <v>22779</v>
      </c>
      <c r="C1481" s="375" t="s">
        <v>20198</v>
      </c>
      <c r="D1481" s="376" t="s">
        <v>22780</v>
      </c>
      <c r="E1481" s="377"/>
      <c r="F1481" s="372"/>
    </row>
    <row r="1482" spans="1:6">
      <c r="A1482" s="373">
        <v>43102</v>
      </c>
      <c r="B1482" s="374" t="s">
        <v>22781</v>
      </c>
      <c r="C1482" s="375" t="s">
        <v>20198</v>
      </c>
      <c r="D1482" s="376" t="s">
        <v>22782</v>
      </c>
      <c r="E1482" s="377"/>
      <c r="F1482" s="372"/>
    </row>
    <row r="1483" spans="1:6">
      <c r="A1483" s="373">
        <v>42614</v>
      </c>
      <c r="B1483" s="374" t="s">
        <v>22783</v>
      </c>
      <c r="C1483" s="375" t="s">
        <v>20198</v>
      </c>
      <c r="D1483" s="376" t="s">
        <v>22784</v>
      </c>
      <c r="E1483" s="374" t="s">
        <v>20115</v>
      </c>
      <c r="F1483" s="372"/>
    </row>
    <row r="1484" spans="1:6" ht="18">
      <c r="A1484" s="373">
        <v>43104</v>
      </c>
      <c r="B1484" s="378" t="s">
        <v>22785</v>
      </c>
      <c r="C1484" s="375" t="s">
        <v>20198</v>
      </c>
      <c r="D1484" s="376" t="s">
        <v>22786</v>
      </c>
      <c r="E1484" s="379"/>
      <c r="F1484" s="380"/>
    </row>
    <row r="1485" spans="1:6">
      <c r="A1485" s="373">
        <v>43105</v>
      </c>
      <c r="B1485" s="374" t="s">
        <v>22787</v>
      </c>
      <c r="C1485" s="375" t="s">
        <v>20113</v>
      </c>
      <c r="D1485" s="376" t="s">
        <v>20515</v>
      </c>
      <c r="E1485" s="374" t="s">
        <v>20115</v>
      </c>
      <c r="F1485" s="372"/>
    </row>
    <row r="1486" spans="1:6">
      <c r="A1486" s="373">
        <v>43106</v>
      </c>
      <c r="B1486" s="374" t="s">
        <v>22788</v>
      </c>
      <c r="C1486" s="375" t="s">
        <v>20113</v>
      </c>
      <c r="D1486" s="376" t="s">
        <v>22789</v>
      </c>
      <c r="E1486" s="374" t="s">
        <v>20115</v>
      </c>
      <c r="F1486" s="372"/>
    </row>
    <row r="1487" spans="1:6">
      <c r="A1487" s="373">
        <v>43111</v>
      </c>
      <c r="B1487" s="374" t="s">
        <v>22790</v>
      </c>
      <c r="C1487" s="375" t="s">
        <v>20198</v>
      </c>
      <c r="D1487" s="376" t="s">
        <v>22791</v>
      </c>
      <c r="E1487" s="377"/>
      <c r="F1487" s="372"/>
    </row>
    <row r="1488" spans="1:6">
      <c r="A1488" s="407" t="s">
        <v>22792</v>
      </c>
      <c r="B1488" s="407"/>
      <c r="C1488" s="407"/>
      <c r="D1488" s="407"/>
      <c r="E1488" s="407"/>
      <c r="F1488" s="407"/>
    </row>
    <row r="1489" spans="1:6">
      <c r="A1489" s="321" t="s">
        <v>20222</v>
      </c>
      <c r="B1489" s="322" t="s">
        <v>9261</v>
      </c>
      <c r="C1489" s="323" t="s">
        <v>9262</v>
      </c>
      <c r="D1489" s="321" t="s">
        <v>9263</v>
      </c>
      <c r="E1489" s="322" t="s">
        <v>9264</v>
      </c>
      <c r="F1489" s="372"/>
    </row>
    <row r="1490" spans="1:6" ht="18">
      <c r="A1490" s="373">
        <v>41578</v>
      </c>
      <c r="B1490" s="378" t="s">
        <v>22793</v>
      </c>
      <c r="C1490" s="375" t="s">
        <v>21213</v>
      </c>
      <c r="D1490" s="376" t="s">
        <v>22794</v>
      </c>
      <c r="E1490" s="379"/>
      <c r="F1490" s="380"/>
    </row>
    <row r="1491" spans="1:6" ht="18">
      <c r="A1491" s="373">
        <v>42511</v>
      </c>
      <c r="B1491" s="378" t="s">
        <v>22795</v>
      </c>
      <c r="C1491" s="375" t="s">
        <v>21213</v>
      </c>
      <c r="D1491" s="376" t="s">
        <v>22796</v>
      </c>
      <c r="E1491" s="379"/>
      <c r="F1491" s="380"/>
    </row>
    <row r="1492" spans="1:6">
      <c r="A1492" s="373">
        <v>41579</v>
      </c>
      <c r="B1492" s="374" t="s">
        <v>22797</v>
      </c>
      <c r="C1492" s="375" t="s">
        <v>21213</v>
      </c>
      <c r="D1492" s="376" t="s">
        <v>22798</v>
      </c>
      <c r="E1492" s="377"/>
      <c r="F1492" s="372"/>
    </row>
    <row r="1493" spans="1:6">
      <c r="A1493" s="373">
        <v>41678</v>
      </c>
      <c r="B1493" s="374" t="s">
        <v>22799</v>
      </c>
      <c r="C1493" s="375" t="s">
        <v>21213</v>
      </c>
      <c r="D1493" s="376" t="s">
        <v>22796</v>
      </c>
      <c r="E1493" s="379"/>
      <c r="F1493" s="380"/>
    </row>
    <row r="1494" spans="1:6" ht="18">
      <c r="A1494" s="373">
        <v>41455</v>
      </c>
      <c r="B1494" s="374" t="s">
        <v>22800</v>
      </c>
      <c r="C1494" s="375" t="s">
        <v>21213</v>
      </c>
      <c r="D1494" s="376" t="s">
        <v>22801</v>
      </c>
      <c r="E1494" s="379"/>
      <c r="F1494" s="380"/>
    </row>
    <row r="1495" spans="1:6" ht="18">
      <c r="A1495" s="373">
        <v>41456</v>
      </c>
      <c r="B1495" s="378" t="s">
        <v>22802</v>
      </c>
      <c r="C1495" s="375" t="s">
        <v>21213</v>
      </c>
      <c r="D1495" s="376" t="s">
        <v>22803</v>
      </c>
      <c r="E1495" s="379"/>
      <c r="F1495" s="380"/>
    </row>
    <row r="1496" spans="1:6" ht="18">
      <c r="A1496" s="373">
        <v>41580</v>
      </c>
      <c r="B1496" s="378" t="s">
        <v>22804</v>
      </c>
      <c r="C1496" s="375" t="s">
        <v>21213</v>
      </c>
      <c r="D1496" s="376" t="s">
        <v>22805</v>
      </c>
      <c r="E1496" s="379"/>
      <c r="F1496" s="380"/>
    </row>
    <row r="1497" spans="1:6">
      <c r="A1497" s="373">
        <v>41454</v>
      </c>
      <c r="B1497" s="374" t="s">
        <v>22806</v>
      </c>
      <c r="C1497" s="375" t="s">
        <v>21213</v>
      </c>
      <c r="D1497" s="376" t="s">
        <v>22807</v>
      </c>
      <c r="E1497" s="377"/>
      <c r="F1497" s="372"/>
    </row>
    <row r="1498" spans="1:6" ht="18">
      <c r="A1498" s="373">
        <v>41498</v>
      </c>
      <c r="B1498" s="378" t="s">
        <v>22808</v>
      </c>
      <c r="C1498" s="375" t="s">
        <v>20117</v>
      </c>
      <c r="D1498" s="376" t="s">
        <v>22809</v>
      </c>
      <c r="E1498" s="379"/>
      <c r="F1498" s="380"/>
    </row>
    <row r="1499" spans="1:6" ht="18">
      <c r="A1499" s="373">
        <v>41531</v>
      </c>
      <c r="B1499" s="378" t="s">
        <v>22810</v>
      </c>
      <c r="C1499" s="375" t="s">
        <v>20117</v>
      </c>
      <c r="D1499" s="376" t="s">
        <v>22811</v>
      </c>
      <c r="E1499" s="379"/>
      <c r="F1499" s="380"/>
    </row>
    <row r="1500" spans="1:6">
      <c r="A1500" s="373">
        <v>41557</v>
      </c>
      <c r="B1500" s="374" t="s">
        <v>22812</v>
      </c>
      <c r="C1500" s="375" t="s">
        <v>20198</v>
      </c>
      <c r="D1500" s="376" t="s">
        <v>22813</v>
      </c>
      <c r="E1500" s="377"/>
      <c r="F1500" s="372"/>
    </row>
    <row r="1501" spans="1:6">
      <c r="A1501" s="373">
        <v>41506</v>
      </c>
      <c r="B1501" s="374" t="s">
        <v>22814</v>
      </c>
      <c r="C1501" s="375" t="s">
        <v>20117</v>
      </c>
      <c r="D1501" s="376" t="s">
        <v>22815</v>
      </c>
      <c r="E1501" s="379"/>
      <c r="F1501" s="380"/>
    </row>
    <row r="1502" spans="1:6" ht="18">
      <c r="A1502" s="373">
        <v>41505</v>
      </c>
      <c r="B1502" s="378" t="s">
        <v>22816</v>
      </c>
      <c r="C1502" s="375" t="s">
        <v>20117</v>
      </c>
      <c r="D1502" s="376" t="s">
        <v>22817</v>
      </c>
      <c r="E1502" s="379"/>
      <c r="F1502" s="380"/>
    </row>
    <row r="1503" spans="1:6" ht="18">
      <c r="A1503" s="373">
        <v>41528</v>
      </c>
      <c r="B1503" s="378" t="s">
        <v>22818</v>
      </c>
      <c r="C1503" s="375" t="s">
        <v>20117</v>
      </c>
      <c r="D1503" s="376" t="s">
        <v>22819</v>
      </c>
      <c r="E1503" s="379"/>
      <c r="F1503" s="380"/>
    </row>
    <row r="1504" spans="1:6">
      <c r="A1504" s="373">
        <v>41546</v>
      </c>
      <c r="B1504" s="374" t="s">
        <v>22820</v>
      </c>
      <c r="C1504" s="375" t="s">
        <v>22821</v>
      </c>
      <c r="D1504" s="376" t="s">
        <v>22822</v>
      </c>
      <c r="E1504" s="377"/>
      <c r="F1504" s="372"/>
    </row>
    <row r="1505" spans="1:6">
      <c r="A1505" s="373">
        <v>41545</v>
      </c>
      <c r="B1505" s="374" t="s">
        <v>22823</v>
      </c>
      <c r="C1505" s="375" t="s">
        <v>22821</v>
      </c>
      <c r="D1505" s="376" t="s">
        <v>22824</v>
      </c>
      <c r="E1505" s="377"/>
      <c r="F1505" s="372"/>
    </row>
    <row r="1506" spans="1:6">
      <c r="A1506" s="373">
        <v>41547</v>
      </c>
      <c r="B1506" s="374" t="s">
        <v>22825</v>
      </c>
      <c r="C1506" s="375" t="s">
        <v>22821</v>
      </c>
      <c r="D1506" s="376" t="s">
        <v>22826</v>
      </c>
      <c r="E1506" s="377"/>
      <c r="F1506" s="372"/>
    </row>
    <row r="1507" spans="1:6">
      <c r="A1507" s="373">
        <v>41497</v>
      </c>
      <c r="B1507" s="374" t="s">
        <v>22827</v>
      </c>
      <c r="C1507" s="375" t="s">
        <v>20146</v>
      </c>
      <c r="D1507" s="376" t="s">
        <v>22828</v>
      </c>
      <c r="E1507" s="377"/>
      <c r="F1507" s="372"/>
    </row>
    <row r="1508" spans="1:6">
      <c r="A1508" s="373">
        <v>41495</v>
      </c>
      <c r="B1508" s="374" t="s">
        <v>22829</v>
      </c>
      <c r="C1508" s="375" t="s">
        <v>20146</v>
      </c>
      <c r="D1508" s="376" t="s">
        <v>22830</v>
      </c>
      <c r="E1508" s="377"/>
      <c r="F1508" s="372"/>
    </row>
    <row r="1509" spans="1:6">
      <c r="A1509" s="373">
        <v>41496</v>
      </c>
      <c r="B1509" s="374" t="s">
        <v>22831</v>
      </c>
      <c r="C1509" s="375" t="s">
        <v>20146</v>
      </c>
      <c r="D1509" s="376" t="s">
        <v>22832</v>
      </c>
      <c r="E1509" s="377"/>
      <c r="F1509" s="372"/>
    </row>
    <row r="1510" spans="1:6">
      <c r="A1510" s="373">
        <v>41544</v>
      </c>
      <c r="B1510" s="374" t="s">
        <v>22833</v>
      </c>
      <c r="C1510" s="375" t="s">
        <v>22821</v>
      </c>
      <c r="D1510" s="376" t="s">
        <v>22834</v>
      </c>
      <c r="E1510" s="377"/>
      <c r="F1510" s="372"/>
    </row>
    <row r="1511" spans="1:6">
      <c r="A1511" s="373">
        <v>41500</v>
      </c>
      <c r="B1511" s="374" t="s">
        <v>22835</v>
      </c>
      <c r="C1511" s="375" t="s">
        <v>20117</v>
      </c>
      <c r="D1511" s="376" t="s">
        <v>22836</v>
      </c>
      <c r="E1511" s="377"/>
      <c r="F1511" s="372"/>
    </row>
    <row r="1512" spans="1:6" ht="18">
      <c r="A1512" s="373">
        <v>41501</v>
      </c>
      <c r="B1512" s="378" t="s">
        <v>22837</v>
      </c>
      <c r="C1512" s="375" t="s">
        <v>20198</v>
      </c>
      <c r="D1512" s="376" t="s">
        <v>22838</v>
      </c>
      <c r="E1512" s="379"/>
      <c r="F1512" s="380"/>
    </row>
    <row r="1513" spans="1:6" ht="18">
      <c r="A1513" s="373">
        <v>41499</v>
      </c>
      <c r="B1513" s="378" t="s">
        <v>22839</v>
      </c>
      <c r="C1513" s="375" t="s">
        <v>20198</v>
      </c>
      <c r="D1513" s="376" t="s">
        <v>22840</v>
      </c>
      <c r="E1513" s="379"/>
      <c r="F1513" s="380"/>
    </row>
    <row r="1514" spans="1:6" ht="18">
      <c r="A1514" s="373">
        <v>41503</v>
      </c>
      <c r="B1514" s="378" t="s">
        <v>22841</v>
      </c>
      <c r="C1514" s="375" t="s">
        <v>20198</v>
      </c>
      <c r="D1514" s="376" t="s">
        <v>22842</v>
      </c>
      <c r="E1514" s="379"/>
      <c r="F1514" s="380"/>
    </row>
    <row r="1515" spans="1:6" ht="18">
      <c r="A1515" s="373">
        <v>41530</v>
      </c>
      <c r="B1515" s="378" t="s">
        <v>22843</v>
      </c>
      <c r="C1515" s="375" t="s">
        <v>20117</v>
      </c>
      <c r="D1515" s="376" t="s">
        <v>22844</v>
      </c>
      <c r="E1515" s="379"/>
      <c r="F1515" s="380"/>
    </row>
    <row r="1516" spans="1:6">
      <c r="A1516" s="373">
        <v>41527</v>
      </c>
      <c r="B1516" s="374" t="s">
        <v>22845</v>
      </c>
      <c r="C1516" s="375" t="s">
        <v>20146</v>
      </c>
      <c r="D1516" s="376" t="s">
        <v>22846</v>
      </c>
      <c r="E1516" s="377"/>
      <c r="F1516" s="372"/>
    </row>
    <row r="1517" spans="1:6" ht="18">
      <c r="A1517" s="373">
        <v>41529</v>
      </c>
      <c r="B1517" s="378" t="s">
        <v>22847</v>
      </c>
      <c r="C1517" s="375" t="s">
        <v>20146</v>
      </c>
      <c r="D1517" s="376" t="s">
        <v>22848</v>
      </c>
      <c r="E1517" s="379"/>
      <c r="F1517" s="380"/>
    </row>
    <row r="1518" spans="1:6">
      <c r="A1518" s="407" t="s">
        <v>20221</v>
      </c>
      <c r="B1518" s="407"/>
      <c r="C1518" s="407"/>
      <c r="D1518" s="407"/>
      <c r="E1518" s="407"/>
      <c r="F1518" s="407"/>
    </row>
    <row r="1519" spans="1:6">
      <c r="A1519" s="321" t="s">
        <v>20222</v>
      </c>
      <c r="B1519" s="322" t="s">
        <v>9261</v>
      </c>
      <c r="C1519" s="323" t="s">
        <v>9262</v>
      </c>
      <c r="D1519" s="321" t="s">
        <v>9263</v>
      </c>
      <c r="E1519" s="322" t="s">
        <v>9264</v>
      </c>
      <c r="F1519" s="372"/>
    </row>
    <row r="1520" spans="1:6">
      <c r="A1520" s="373">
        <v>41555</v>
      </c>
      <c r="B1520" s="374" t="s">
        <v>22849</v>
      </c>
      <c r="C1520" s="375" t="s">
        <v>20146</v>
      </c>
      <c r="D1520" s="376" t="s">
        <v>22850</v>
      </c>
      <c r="E1520" s="377"/>
      <c r="F1520" s="372"/>
    </row>
    <row r="1521" spans="1:6" ht="18">
      <c r="A1521" s="373">
        <v>100883</v>
      </c>
      <c r="B1521" s="378" t="s">
        <v>22851</v>
      </c>
      <c r="C1521" s="375" t="s">
        <v>20198</v>
      </c>
      <c r="D1521" s="376" t="s">
        <v>22852</v>
      </c>
      <c r="E1521" s="379"/>
      <c r="F1521" s="380"/>
    </row>
    <row r="1522" spans="1:6" ht="18">
      <c r="A1522" s="373">
        <v>100882</v>
      </c>
      <c r="B1522" s="378" t="s">
        <v>22853</v>
      </c>
      <c r="C1522" s="375" t="s">
        <v>20198</v>
      </c>
      <c r="D1522" s="376" t="s">
        <v>22854</v>
      </c>
      <c r="E1522" s="379"/>
      <c r="F1522" s="380"/>
    </row>
    <row r="1523" spans="1:6">
      <c r="A1523" s="407" t="s">
        <v>22855</v>
      </c>
      <c r="B1523" s="407"/>
      <c r="C1523" s="407"/>
      <c r="D1523" s="407"/>
      <c r="E1523" s="407"/>
      <c r="F1523" s="407"/>
    </row>
    <row r="1524" spans="1:6">
      <c r="A1524" s="321" t="s">
        <v>20222</v>
      </c>
      <c r="B1524" s="322" t="s">
        <v>9261</v>
      </c>
      <c r="C1524" s="323" t="s">
        <v>9262</v>
      </c>
      <c r="D1524" s="321" t="s">
        <v>9263</v>
      </c>
      <c r="E1524" s="322" t="s">
        <v>9264</v>
      </c>
      <c r="F1524" s="372"/>
    </row>
    <row r="1525" spans="1:6">
      <c r="A1525" s="381">
        <v>100390</v>
      </c>
      <c r="B1525" s="382" t="s">
        <v>22856</v>
      </c>
      <c r="C1525" s="383" t="s">
        <v>22857</v>
      </c>
      <c r="D1525" s="384" t="s">
        <v>21456</v>
      </c>
      <c r="E1525" s="385"/>
      <c r="F1525" s="372"/>
    </row>
    <row r="1526" spans="1:6" ht="14.25">
      <c r="A1526" s="386"/>
      <c r="B1526" s="386"/>
      <c r="C1526" s="386"/>
      <c r="D1526" s="386"/>
      <c r="E1526"/>
    </row>
    <row r="1527" spans="1:6" ht="14.25">
      <c r="A1527" s="386"/>
      <c r="B1527" s="386"/>
      <c r="C1527" s="386"/>
      <c r="D1527" s="386"/>
      <c r="E1527"/>
    </row>
    <row r="1528" spans="1:6" ht="14.25">
      <c r="A1528" s="386"/>
      <c r="B1528" s="386"/>
      <c r="C1528" s="386"/>
      <c r="D1528" s="386"/>
      <c r="E1528"/>
    </row>
    <row r="1529" spans="1:6" ht="14.25">
      <c r="A1529" s="386"/>
      <c r="B1529" s="386"/>
      <c r="C1529" s="386"/>
      <c r="D1529" s="386"/>
      <c r="E1529"/>
    </row>
    <row r="1530" spans="1:6" ht="14.25">
      <c r="A1530" s="386"/>
      <c r="B1530" s="386"/>
      <c r="C1530" s="386"/>
      <c r="D1530" s="386"/>
      <c r="E1530"/>
    </row>
    <row r="1531" spans="1:6" ht="14.25">
      <c r="A1531" s="386"/>
      <c r="B1531" s="386"/>
      <c r="C1531" s="386"/>
      <c r="D1531" s="386"/>
      <c r="E1531"/>
    </row>
    <row r="1532" spans="1:6" ht="14.25">
      <c r="A1532" s="386"/>
      <c r="B1532" s="386"/>
      <c r="C1532" s="386"/>
      <c r="D1532" s="386"/>
      <c r="E1532"/>
    </row>
    <row r="1533" spans="1:6" ht="14.25">
      <c r="A1533" s="386"/>
      <c r="B1533" s="386"/>
      <c r="C1533" s="386"/>
      <c r="D1533" s="386"/>
      <c r="E1533"/>
    </row>
    <row r="1534" spans="1:6" ht="14.25">
      <c r="A1534" s="386"/>
      <c r="B1534" s="386"/>
      <c r="C1534" s="386"/>
      <c r="D1534" s="386"/>
      <c r="E1534"/>
    </row>
    <row r="1535" spans="1:6" ht="14.25">
      <c r="A1535" s="386"/>
      <c r="B1535" s="386"/>
      <c r="C1535" s="386"/>
      <c r="D1535" s="386"/>
      <c r="E1535"/>
    </row>
    <row r="1536" spans="1:6" ht="14.25">
      <c r="A1536" s="386"/>
      <c r="B1536" s="386"/>
      <c r="C1536" s="386"/>
      <c r="D1536" s="386"/>
      <c r="E1536"/>
    </row>
    <row r="1537" spans="1:5">
      <c r="A1537" s="386"/>
      <c r="B1537" s="386"/>
      <c r="C1537" s="386"/>
      <c r="D1537" s="386"/>
      <c r="E1537" s="386"/>
    </row>
    <row r="1538" spans="1:5">
      <c r="A1538" s="386"/>
      <c r="B1538" s="386"/>
      <c r="C1538" s="386"/>
      <c r="D1538" s="386"/>
      <c r="E1538" s="386"/>
    </row>
    <row r="1539" spans="1:5" ht="14.25">
      <c r="A1539" s="386"/>
      <c r="B1539" s="386"/>
      <c r="C1539" s="386"/>
      <c r="D1539" s="386"/>
      <c r="E1539"/>
    </row>
    <row r="1540" spans="1:5" ht="14.25">
      <c r="A1540" s="386"/>
      <c r="B1540" s="386"/>
      <c r="C1540" s="386"/>
      <c r="D1540" s="386"/>
      <c r="E1540"/>
    </row>
    <row r="1541" spans="1:5" ht="14.25">
      <c r="A1541" s="386"/>
      <c r="B1541" s="386"/>
      <c r="C1541" s="386"/>
      <c r="D1541" s="386"/>
      <c r="E1541"/>
    </row>
    <row r="1542" spans="1:5" ht="14.25">
      <c r="A1542" s="386"/>
      <c r="B1542" s="386"/>
      <c r="C1542" s="386"/>
      <c r="D1542" s="386"/>
      <c r="E1542"/>
    </row>
    <row r="1543" spans="1:5" ht="14.25">
      <c r="A1543" s="386"/>
      <c r="B1543" s="386"/>
      <c r="C1543" s="386"/>
      <c r="D1543" s="386"/>
      <c r="E1543"/>
    </row>
    <row r="1544" spans="1:5" ht="14.25">
      <c r="A1544" s="386"/>
      <c r="B1544" s="386"/>
      <c r="C1544" s="386"/>
      <c r="D1544" s="386"/>
      <c r="E1544"/>
    </row>
    <row r="1545" spans="1:5" ht="14.25">
      <c r="A1545" s="386"/>
      <c r="B1545" s="386"/>
      <c r="C1545" s="386"/>
      <c r="D1545" s="386"/>
      <c r="E1545"/>
    </row>
    <row r="1546" spans="1:5" ht="14.25">
      <c r="A1546" s="386"/>
      <c r="B1546" s="386"/>
      <c r="C1546" s="386"/>
      <c r="D1546" s="386"/>
      <c r="E1546"/>
    </row>
    <row r="1547" spans="1:5" ht="14.25">
      <c r="A1547" s="386"/>
      <c r="B1547" s="386"/>
      <c r="C1547" s="386"/>
      <c r="D1547" s="386"/>
      <c r="E1547"/>
    </row>
    <row r="1548" spans="1:5" ht="14.25">
      <c r="A1548" s="386"/>
      <c r="B1548" s="386"/>
      <c r="C1548" s="386"/>
      <c r="D1548" s="386"/>
      <c r="E1548"/>
    </row>
    <row r="1549" spans="1:5" ht="14.25">
      <c r="A1549" s="386"/>
      <c r="B1549" s="386"/>
      <c r="C1549" s="386"/>
      <c r="D1549" s="386"/>
      <c r="E1549"/>
    </row>
    <row r="1550" spans="1:5" ht="14.25">
      <c r="A1550" s="386"/>
      <c r="B1550" s="386"/>
      <c r="C1550" s="386"/>
      <c r="D1550" s="386"/>
      <c r="E1550"/>
    </row>
    <row r="1551" spans="1:5" ht="14.25">
      <c r="A1551" s="386"/>
      <c r="B1551" s="386"/>
      <c r="C1551" s="386"/>
      <c r="D1551" s="386"/>
      <c r="E1551"/>
    </row>
    <row r="1552" spans="1:5" ht="14.25">
      <c r="A1552" s="386"/>
      <c r="B1552" s="386"/>
      <c r="C1552" s="386"/>
      <c r="D1552" s="386"/>
      <c r="E1552"/>
    </row>
    <row r="1553" spans="1:5">
      <c r="A1553" s="386"/>
      <c r="B1553" s="386"/>
      <c r="C1553" s="386"/>
      <c r="D1553" s="386"/>
      <c r="E1553" s="386"/>
    </row>
    <row r="1554" spans="1:5">
      <c r="A1554" s="386"/>
      <c r="B1554" s="386"/>
      <c r="C1554" s="386"/>
      <c r="D1554" s="386"/>
      <c r="E1554" s="386"/>
    </row>
    <row r="1555" spans="1:5">
      <c r="A1555" s="386"/>
      <c r="B1555" s="386"/>
      <c r="C1555" s="386"/>
      <c r="D1555" s="386"/>
      <c r="E1555" s="386"/>
    </row>
    <row r="1556" spans="1:5">
      <c r="A1556" s="386"/>
      <c r="B1556" s="386"/>
      <c r="C1556" s="386"/>
      <c r="D1556" s="386"/>
      <c r="E1556" s="386"/>
    </row>
    <row r="1557" spans="1:5" ht="14.25">
      <c r="A1557" s="386"/>
      <c r="B1557" s="386"/>
      <c r="C1557" s="386"/>
      <c r="D1557" s="386"/>
      <c r="E1557"/>
    </row>
    <row r="1558" spans="1:5">
      <c r="A1558" s="386"/>
      <c r="B1558" s="386"/>
      <c r="C1558" s="386"/>
      <c r="D1558" s="386"/>
      <c r="E1558" s="386"/>
    </row>
    <row r="1559" spans="1:5">
      <c r="A1559" s="386"/>
      <c r="B1559" s="386"/>
      <c r="C1559" s="386"/>
      <c r="D1559" s="386"/>
      <c r="E1559" s="386"/>
    </row>
    <row r="1560" spans="1:5">
      <c r="A1560" s="386"/>
      <c r="B1560" s="386"/>
      <c r="C1560" s="386"/>
      <c r="D1560" s="386"/>
      <c r="E1560" s="386"/>
    </row>
    <row r="1561" spans="1:5">
      <c r="A1561" s="386"/>
      <c r="B1561" s="386"/>
      <c r="C1561" s="386"/>
      <c r="D1561" s="386"/>
      <c r="E1561" s="386"/>
    </row>
    <row r="1562" spans="1:5" ht="14.25">
      <c r="A1562" s="386"/>
      <c r="B1562" s="386"/>
      <c r="C1562" s="386"/>
      <c r="D1562" s="386"/>
      <c r="E1562"/>
    </row>
    <row r="1563" spans="1:5">
      <c r="A1563" s="386"/>
      <c r="B1563" s="386"/>
      <c r="C1563" s="386"/>
      <c r="D1563" s="386"/>
      <c r="E1563" s="386"/>
    </row>
    <row r="1564" spans="1:5" ht="14.25">
      <c r="A1564" s="386"/>
      <c r="B1564" s="386"/>
      <c r="C1564" s="386"/>
      <c r="D1564" s="386"/>
      <c r="E1564"/>
    </row>
    <row r="1565" spans="1:5" ht="14.25">
      <c r="A1565" s="386"/>
      <c r="B1565" s="386"/>
      <c r="C1565" s="386"/>
      <c r="D1565" s="386"/>
      <c r="E1565"/>
    </row>
    <row r="1566" spans="1:5">
      <c r="A1566" s="386"/>
      <c r="B1566" s="386"/>
      <c r="C1566" s="386"/>
      <c r="D1566" s="386"/>
      <c r="E1566" s="386"/>
    </row>
    <row r="1567" spans="1:5" ht="14.25">
      <c r="A1567" s="386"/>
      <c r="B1567" s="386"/>
      <c r="C1567" s="386"/>
      <c r="D1567" s="386"/>
      <c r="E1567"/>
    </row>
    <row r="1568" spans="1:5" ht="14.25">
      <c r="A1568" s="386"/>
      <c r="B1568" s="386"/>
      <c r="C1568" s="386"/>
      <c r="D1568" s="386"/>
      <c r="E1568"/>
    </row>
    <row r="1569" spans="1:5" ht="14.25">
      <c r="A1569" s="386"/>
      <c r="B1569" s="386"/>
      <c r="C1569" s="386"/>
      <c r="D1569" s="386"/>
      <c r="E1569"/>
    </row>
    <row r="1570" spans="1:5" ht="14.25">
      <c r="A1570" s="386"/>
      <c r="B1570" s="386"/>
      <c r="C1570" s="386"/>
      <c r="D1570" s="386"/>
      <c r="E1570"/>
    </row>
    <row r="1571" spans="1:5" ht="14.25">
      <c r="A1571" s="387"/>
      <c r="B1571"/>
      <c r="C1571"/>
      <c r="D1571"/>
      <c r="E1571"/>
    </row>
    <row r="1572" spans="1:5" ht="14.25">
      <c r="A1572" s="388"/>
      <c r="B1572"/>
      <c r="C1572"/>
      <c r="D1572"/>
      <c r="E1572"/>
    </row>
    <row r="1573" spans="1:5" ht="14.25">
      <c r="A1573" s="388"/>
      <c r="B1573"/>
      <c r="C1573"/>
      <c r="D1573"/>
      <c r="E1573"/>
    </row>
    <row r="1574" spans="1:5" ht="14.25">
      <c r="A1574" s="388"/>
      <c r="B1574"/>
      <c r="C1574"/>
      <c r="D1574"/>
      <c r="E1574"/>
    </row>
    <row r="1575" spans="1:5" ht="14.25">
      <c r="A1575" s="388"/>
      <c r="B1575"/>
      <c r="C1575"/>
      <c r="D1575"/>
      <c r="E1575"/>
    </row>
    <row r="1576" spans="1:5" ht="14.25">
      <c r="A1576" s="388"/>
      <c r="B1576"/>
      <c r="C1576"/>
      <c r="D1576"/>
      <c r="E1576"/>
    </row>
    <row r="1577" spans="1:5" ht="14.25">
      <c r="A1577" s="387"/>
      <c r="B1577"/>
      <c r="C1577"/>
      <c r="D1577"/>
      <c r="E1577"/>
    </row>
    <row r="1578" spans="1:5">
      <c r="A1578" s="389"/>
      <c r="B1578" s="389"/>
      <c r="C1578" s="389"/>
      <c r="D1578" s="389"/>
      <c r="E1578" s="389"/>
    </row>
    <row r="1579" spans="1:5" ht="14.25">
      <c r="A1579" s="386"/>
      <c r="B1579" s="386"/>
      <c r="C1579" s="386"/>
      <c r="D1579" s="386"/>
      <c r="E1579"/>
    </row>
    <row r="1580" spans="1:5" ht="14.25">
      <c r="A1580" s="386"/>
      <c r="B1580" s="386"/>
      <c r="C1580" s="386"/>
      <c r="D1580" s="386"/>
      <c r="E1580"/>
    </row>
    <row r="1581" spans="1:5">
      <c r="A1581" s="386"/>
      <c r="B1581" s="386"/>
      <c r="C1581" s="386"/>
      <c r="D1581" s="386"/>
      <c r="E1581" s="386"/>
    </row>
    <row r="1582" spans="1:5" ht="14.25">
      <c r="A1582" s="386"/>
      <c r="B1582" s="386"/>
      <c r="C1582" s="386"/>
      <c r="D1582" s="386"/>
      <c r="E1582"/>
    </row>
    <row r="1583" spans="1:5">
      <c r="A1583" s="386"/>
      <c r="B1583" s="386"/>
      <c r="C1583" s="386"/>
      <c r="D1583" s="386"/>
      <c r="E1583" s="386"/>
    </row>
    <row r="1584" spans="1:5" ht="14.25">
      <c r="A1584" s="386"/>
      <c r="B1584" s="386"/>
      <c r="C1584" s="386"/>
      <c r="D1584" s="386"/>
      <c r="E1584"/>
    </row>
    <row r="1585" spans="1:5">
      <c r="A1585" s="386"/>
      <c r="B1585" s="386"/>
      <c r="C1585" s="386"/>
      <c r="D1585" s="386"/>
      <c r="E1585" s="386"/>
    </row>
    <row r="1586" spans="1:5" ht="14.25">
      <c r="A1586" s="386"/>
      <c r="B1586" s="386"/>
      <c r="C1586" s="386"/>
      <c r="D1586" s="386"/>
      <c r="E1586"/>
    </row>
    <row r="1587" spans="1:5" ht="14.25">
      <c r="A1587" s="386"/>
      <c r="B1587" s="386"/>
      <c r="C1587" s="386"/>
      <c r="D1587" s="386"/>
      <c r="E1587"/>
    </row>
    <row r="1588" spans="1:5" ht="14.25">
      <c r="A1588" s="386"/>
      <c r="B1588" s="386"/>
      <c r="C1588" s="386"/>
      <c r="D1588" s="386"/>
      <c r="E1588"/>
    </row>
    <row r="1589" spans="1:5" ht="14.25">
      <c r="A1589" s="386"/>
      <c r="B1589" s="386"/>
      <c r="C1589" s="386"/>
      <c r="D1589" s="386"/>
      <c r="E1589"/>
    </row>
    <row r="1590" spans="1:5" ht="14.25">
      <c r="A1590" s="386"/>
      <c r="B1590" s="386"/>
      <c r="C1590" s="386"/>
      <c r="D1590" s="386"/>
      <c r="E1590"/>
    </row>
    <row r="1591" spans="1:5" ht="14.25">
      <c r="A1591" s="386"/>
      <c r="B1591" s="386"/>
      <c r="C1591" s="386"/>
      <c r="D1591" s="386"/>
      <c r="E1591"/>
    </row>
    <row r="1592" spans="1:5" ht="14.25">
      <c r="A1592" s="386"/>
      <c r="B1592" s="386"/>
      <c r="C1592" s="386"/>
      <c r="D1592" s="386"/>
      <c r="E1592"/>
    </row>
    <row r="1593" spans="1:5" ht="14.25">
      <c r="A1593" s="386"/>
      <c r="B1593" s="386"/>
      <c r="C1593" s="386"/>
      <c r="D1593" s="386"/>
      <c r="E1593"/>
    </row>
    <row r="1594" spans="1:5" ht="14.25">
      <c r="A1594" s="386"/>
      <c r="B1594" s="386"/>
      <c r="C1594" s="386"/>
      <c r="D1594" s="386"/>
      <c r="E1594"/>
    </row>
    <row r="1595" spans="1:5" ht="14.25">
      <c r="A1595" s="386"/>
      <c r="B1595" s="386"/>
      <c r="C1595" s="386"/>
      <c r="D1595" s="386"/>
      <c r="E1595"/>
    </row>
    <row r="1596" spans="1:5" ht="14.25">
      <c r="A1596" s="386"/>
      <c r="B1596" s="386"/>
      <c r="C1596" s="386"/>
      <c r="D1596" s="386"/>
      <c r="E1596"/>
    </row>
    <row r="1597" spans="1:5">
      <c r="A1597" s="386"/>
      <c r="B1597" s="386"/>
      <c r="C1597" s="386"/>
      <c r="D1597" s="386"/>
      <c r="E1597" s="386"/>
    </row>
    <row r="1598" spans="1:5">
      <c r="A1598" s="386"/>
      <c r="B1598" s="386"/>
      <c r="C1598" s="386"/>
      <c r="D1598" s="386"/>
      <c r="E1598" s="386"/>
    </row>
    <row r="1599" spans="1:5">
      <c r="A1599" s="386"/>
      <c r="B1599" s="386"/>
      <c r="C1599" s="386"/>
      <c r="D1599" s="386"/>
      <c r="E1599" s="386"/>
    </row>
    <row r="1600" spans="1:5">
      <c r="A1600" s="386"/>
      <c r="B1600" s="386"/>
      <c r="C1600" s="386"/>
      <c r="D1600" s="386"/>
      <c r="E1600" s="386"/>
    </row>
    <row r="1601" spans="1:5" ht="14.25">
      <c r="A1601" s="386"/>
      <c r="B1601" s="386"/>
      <c r="C1601" s="386"/>
      <c r="D1601" s="386"/>
      <c r="E1601"/>
    </row>
    <row r="1602" spans="1:5" ht="14.25">
      <c r="A1602" s="386"/>
      <c r="B1602" s="386"/>
      <c r="C1602" s="386"/>
      <c r="D1602" s="386"/>
      <c r="E1602"/>
    </row>
    <row r="1603" spans="1:5">
      <c r="A1603" s="386"/>
      <c r="B1603" s="386"/>
      <c r="C1603" s="386"/>
      <c r="D1603" s="386"/>
      <c r="E1603" s="386"/>
    </row>
    <row r="1604" spans="1:5" ht="14.25">
      <c r="A1604" s="386"/>
      <c r="B1604" s="386"/>
      <c r="C1604" s="386"/>
      <c r="D1604" s="386"/>
      <c r="E1604"/>
    </row>
    <row r="1605" spans="1:5" ht="14.25">
      <c r="A1605" s="386"/>
      <c r="B1605" s="386"/>
      <c r="C1605" s="386"/>
      <c r="D1605" s="386"/>
      <c r="E1605"/>
    </row>
    <row r="1606" spans="1:5" ht="14.25">
      <c r="A1606" s="386"/>
      <c r="B1606" s="386"/>
      <c r="C1606" s="386"/>
      <c r="D1606" s="386"/>
      <c r="E1606"/>
    </row>
    <row r="1607" spans="1:5">
      <c r="A1607" s="386"/>
      <c r="B1607" s="386"/>
      <c r="C1607" s="386"/>
      <c r="D1607" s="386"/>
      <c r="E1607" s="386"/>
    </row>
    <row r="1608" spans="1:5" ht="14.25">
      <c r="A1608" s="386"/>
      <c r="B1608" s="386"/>
      <c r="C1608" s="386"/>
      <c r="D1608" s="386"/>
      <c r="E1608"/>
    </row>
    <row r="1609" spans="1:5" ht="14.25">
      <c r="A1609" s="386"/>
      <c r="B1609" s="386"/>
      <c r="C1609" s="386"/>
      <c r="D1609" s="386"/>
      <c r="E1609"/>
    </row>
    <row r="1610" spans="1:5" ht="14.25">
      <c r="A1610" s="386"/>
      <c r="B1610" s="386"/>
      <c r="C1610" s="386"/>
      <c r="D1610" s="386"/>
      <c r="E1610"/>
    </row>
    <row r="1611" spans="1:5" ht="14.25">
      <c r="A1611" s="386"/>
      <c r="B1611" s="386"/>
      <c r="C1611" s="386"/>
      <c r="D1611" s="386"/>
      <c r="E1611"/>
    </row>
    <row r="1612" spans="1:5" ht="14.25">
      <c r="A1612" s="386"/>
      <c r="B1612" s="386"/>
      <c r="C1612" s="386"/>
      <c r="D1612" s="386"/>
      <c r="E1612"/>
    </row>
    <row r="1613" spans="1:5" ht="14.25">
      <c r="A1613" s="386"/>
      <c r="B1613" s="386"/>
      <c r="C1613" s="386"/>
      <c r="D1613" s="386"/>
      <c r="E1613"/>
    </row>
    <row r="1614" spans="1:5">
      <c r="A1614" s="386"/>
      <c r="B1614" s="386"/>
      <c r="C1614" s="386"/>
      <c r="D1614" s="386"/>
      <c r="E1614" s="386"/>
    </row>
    <row r="1615" spans="1:5">
      <c r="A1615" s="386"/>
      <c r="B1615" s="386"/>
      <c r="C1615" s="386"/>
      <c r="D1615" s="386"/>
      <c r="E1615" s="386"/>
    </row>
    <row r="1616" spans="1:5" ht="14.25">
      <c r="A1616" s="386"/>
      <c r="B1616" s="386"/>
      <c r="C1616" s="386"/>
      <c r="D1616" s="386"/>
      <c r="E1616"/>
    </row>
    <row r="1617" spans="1:5" ht="14.25">
      <c r="A1617" s="386"/>
      <c r="B1617" s="386"/>
      <c r="C1617" s="386"/>
      <c r="D1617" s="386"/>
      <c r="E1617"/>
    </row>
    <row r="1618" spans="1:5">
      <c r="A1618" s="386"/>
      <c r="B1618" s="386"/>
      <c r="C1618" s="386"/>
      <c r="D1618" s="386"/>
      <c r="E1618" s="386"/>
    </row>
    <row r="1619" spans="1:5" ht="14.25">
      <c r="A1619" s="386"/>
      <c r="B1619" s="386"/>
      <c r="C1619" s="386"/>
      <c r="D1619" s="386"/>
      <c r="E1619"/>
    </row>
    <row r="1620" spans="1:5" ht="14.25">
      <c r="A1620" s="386"/>
      <c r="B1620" s="386"/>
      <c r="C1620" s="386"/>
      <c r="D1620" s="386"/>
      <c r="E1620"/>
    </row>
    <row r="1621" spans="1:5" ht="14.25">
      <c r="A1621" s="386"/>
      <c r="B1621" s="386"/>
      <c r="C1621" s="386"/>
      <c r="D1621" s="386"/>
      <c r="E1621"/>
    </row>
    <row r="1622" spans="1:5" ht="14.25">
      <c r="A1622" s="386"/>
      <c r="B1622" s="386"/>
      <c r="C1622" s="386"/>
      <c r="D1622" s="386"/>
      <c r="E1622"/>
    </row>
    <row r="1623" spans="1:5">
      <c r="A1623" s="386"/>
      <c r="B1623" s="386"/>
      <c r="C1623" s="386"/>
      <c r="D1623" s="386"/>
      <c r="E1623" s="386"/>
    </row>
    <row r="1624" spans="1:5">
      <c r="A1624" s="386"/>
      <c r="B1624" s="386"/>
      <c r="C1624" s="386"/>
      <c r="D1624" s="386"/>
      <c r="E1624" s="386"/>
    </row>
    <row r="1625" spans="1:5" ht="14.25">
      <c r="A1625" s="386"/>
      <c r="B1625" s="386"/>
      <c r="C1625" s="386"/>
      <c r="D1625" s="386"/>
      <c r="E1625"/>
    </row>
    <row r="1626" spans="1:5" ht="14.25">
      <c r="A1626" s="386"/>
      <c r="B1626" s="386"/>
      <c r="C1626" s="386"/>
      <c r="D1626" s="386"/>
      <c r="E1626"/>
    </row>
    <row r="1627" spans="1:5">
      <c r="A1627" s="386"/>
      <c r="B1627" s="386"/>
      <c r="C1627" s="386"/>
      <c r="D1627" s="386"/>
      <c r="E1627" s="386"/>
    </row>
    <row r="1628" spans="1:5">
      <c r="A1628" s="386"/>
      <c r="B1628" s="386"/>
      <c r="C1628" s="386"/>
      <c r="D1628" s="386"/>
      <c r="E1628" s="386"/>
    </row>
    <row r="1629" spans="1:5" ht="14.25">
      <c r="A1629" s="386"/>
      <c r="B1629" s="386"/>
      <c r="C1629" s="386"/>
      <c r="D1629" s="386"/>
      <c r="E1629"/>
    </row>
    <row r="1630" spans="1:5" ht="14.25">
      <c r="A1630" s="386"/>
      <c r="B1630" s="386"/>
      <c r="C1630" s="386"/>
      <c r="D1630" s="386"/>
      <c r="E1630"/>
    </row>
    <row r="1631" spans="1:5" ht="14.25">
      <c r="A1631" s="387"/>
      <c r="B1631"/>
      <c r="C1631"/>
      <c r="D1631"/>
      <c r="E1631"/>
    </row>
    <row r="1632" spans="1:5" ht="14.25">
      <c r="A1632" s="388"/>
      <c r="B1632"/>
      <c r="C1632"/>
      <c r="D1632"/>
      <c r="E1632"/>
    </row>
    <row r="1633" spans="1:5" ht="14.25">
      <c r="A1633" s="388"/>
      <c r="B1633"/>
      <c r="C1633"/>
      <c r="D1633"/>
      <c r="E1633"/>
    </row>
    <row r="1634" spans="1:5" ht="14.25">
      <c r="A1634" s="388"/>
      <c r="B1634"/>
      <c r="C1634"/>
      <c r="D1634"/>
      <c r="E1634"/>
    </row>
    <row r="1635" spans="1:5" ht="14.25">
      <c r="A1635" s="388"/>
      <c r="B1635"/>
      <c r="C1635"/>
      <c r="D1635"/>
      <c r="E1635"/>
    </row>
    <row r="1636" spans="1:5" ht="14.25">
      <c r="A1636" s="388"/>
      <c r="B1636"/>
      <c r="C1636"/>
      <c r="D1636"/>
      <c r="E1636"/>
    </row>
    <row r="1637" spans="1:5" ht="14.25">
      <c r="A1637" s="387"/>
      <c r="B1637"/>
      <c r="C1637"/>
      <c r="D1637"/>
      <c r="E1637"/>
    </row>
    <row r="1638" spans="1:5">
      <c r="A1638" s="389"/>
      <c r="B1638" s="389"/>
      <c r="C1638" s="389"/>
      <c r="D1638" s="389"/>
      <c r="E1638" s="389"/>
    </row>
    <row r="1639" spans="1:5">
      <c r="A1639" s="386"/>
      <c r="B1639" s="386"/>
      <c r="C1639" s="386"/>
      <c r="D1639" s="386"/>
      <c r="E1639" s="386"/>
    </row>
    <row r="1640" spans="1:5">
      <c r="A1640" s="386"/>
      <c r="B1640" s="386"/>
      <c r="C1640" s="386"/>
      <c r="D1640" s="386"/>
      <c r="E1640" s="386"/>
    </row>
    <row r="1641" spans="1:5" ht="14.25">
      <c r="A1641" s="386"/>
      <c r="B1641" s="386"/>
      <c r="C1641" s="386"/>
      <c r="D1641" s="386"/>
      <c r="E1641"/>
    </row>
    <row r="1642" spans="1:5" ht="14.25">
      <c r="A1642" s="386"/>
      <c r="B1642" s="386"/>
      <c r="C1642" s="386"/>
      <c r="D1642" s="386"/>
      <c r="E1642"/>
    </row>
    <row r="1643" spans="1:5" ht="14.25">
      <c r="A1643" s="386"/>
      <c r="B1643" s="386"/>
      <c r="C1643" s="386"/>
      <c r="D1643" s="386"/>
      <c r="E1643"/>
    </row>
    <row r="1644" spans="1:5" ht="14.25">
      <c r="A1644" s="386"/>
      <c r="B1644" s="386"/>
      <c r="C1644" s="386"/>
      <c r="D1644" s="386"/>
      <c r="E1644"/>
    </row>
    <row r="1645" spans="1:5" ht="14.25">
      <c r="A1645" s="386"/>
      <c r="B1645" s="386"/>
      <c r="C1645" s="386"/>
      <c r="D1645" s="386"/>
      <c r="E1645"/>
    </row>
    <row r="1646" spans="1:5" ht="14.25">
      <c r="A1646" s="386"/>
      <c r="B1646" s="386"/>
      <c r="C1646" s="386"/>
      <c r="D1646" s="386"/>
      <c r="E1646"/>
    </row>
    <row r="1647" spans="1:5">
      <c r="A1647" s="386"/>
      <c r="B1647" s="386"/>
      <c r="C1647" s="386"/>
      <c r="D1647" s="386"/>
      <c r="E1647" s="386"/>
    </row>
    <row r="1648" spans="1:5" ht="14.25">
      <c r="A1648" s="386"/>
      <c r="B1648" s="386"/>
      <c r="C1648" s="386"/>
      <c r="D1648" s="386"/>
      <c r="E1648"/>
    </row>
    <row r="1649" spans="1:5">
      <c r="A1649" s="386"/>
      <c r="B1649" s="386"/>
      <c r="C1649" s="386"/>
      <c r="D1649" s="386"/>
      <c r="E1649" s="386"/>
    </row>
    <row r="1650" spans="1:5">
      <c r="A1650" s="386"/>
      <c r="B1650" s="386"/>
      <c r="C1650" s="386"/>
      <c r="D1650" s="386"/>
      <c r="E1650" s="386"/>
    </row>
    <row r="1651" spans="1:5" ht="14.25">
      <c r="A1651" s="386"/>
      <c r="B1651" s="386"/>
      <c r="C1651" s="386"/>
      <c r="D1651" s="386"/>
      <c r="E1651"/>
    </row>
    <row r="1652" spans="1:5" ht="14.25">
      <c r="A1652" s="387"/>
      <c r="B1652"/>
      <c r="C1652"/>
      <c r="D1652"/>
      <c r="E1652"/>
    </row>
    <row r="1653" spans="1:5">
      <c r="A1653" s="389"/>
      <c r="B1653" s="389"/>
      <c r="C1653" s="389"/>
      <c r="D1653" s="389"/>
      <c r="E1653" s="389"/>
    </row>
    <row r="1654" spans="1:5" ht="14.25">
      <c r="A1654" s="386"/>
      <c r="B1654" s="386"/>
      <c r="C1654" s="386"/>
      <c r="D1654" s="386"/>
      <c r="E1654"/>
    </row>
    <row r="1655" spans="1:5" ht="14.25">
      <c r="A1655" s="386"/>
      <c r="B1655" s="386"/>
      <c r="C1655" s="386"/>
      <c r="D1655" s="386"/>
      <c r="E1655"/>
    </row>
    <row r="1656" spans="1:5" ht="14.25">
      <c r="A1656" s="386"/>
      <c r="B1656" s="386"/>
      <c r="C1656" s="386"/>
      <c r="D1656" s="386"/>
      <c r="E1656"/>
    </row>
    <row r="1657" spans="1:5" ht="14.25">
      <c r="A1657" s="386"/>
      <c r="B1657" s="386"/>
      <c r="C1657" s="386"/>
      <c r="D1657" s="386"/>
      <c r="E1657"/>
    </row>
    <row r="1658" spans="1:5" ht="14.25">
      <c r="A1658" s="386"/>
      <c r="B1658" s="386"/>
      <c r="C1658" s="386"/>
      <c r="D1658" s="386"/>
      <c r="E1658"/>
    </row>
    <row r="1659" spans="1:5" ht="14.25">
      <c r="A1659" s="386"/>
      <c r="B1659" s="386"/>
      <c r="C1659" s="386"/>
      <c r="D1659" s="386"/>
      <c r="E1659"/>
    </row>
    <row r="1660" spans="1:5" ht="14.25">
      <c r="A1660" s="386"/>
      <c r="B1660" s="386"/>
      <c r="C1660" s="386"/>
      <c r="D1660" s="386"/>
      <c r="E1660"/>
    </row>
    <row r="1661" spans="1:5" ht="14.25">
      <c r="A1661" s="386"/>
      <c r="B1661" s="386"/>
      <c r="C1661" s="386"/>
      <c r="D1661" s="386"/>
      <c r="E1661"/>
    </row>
    <row r="1662" spans="1:5" ht="14.25">
      <c r="A1662" s="386"/>
      <c r="B1662" s="386"/>
      <c r="C1662" s="386"/>
      <c r="D1662" s="386"/>
      <c r="E1662"/>
    </row>
    <row r="1663" spans="1:5" ht="14.25">
      <c r="A1663" s="386"/>
      <c r="B1663" s="386"/>
      <c r="C1663" s="386"/>
      <c r="D1663" s="386"/>
      <c r="E1663"/>
    </row>
    <row r="1664" spans="1:5" ht="14.25">
      <c r="A1664" s="386"/>
      <c r="B1664" s="386"/>
      <c r="C1664" s="386"/>
      <c r="D1664" s="386"/>
      <c r="E1664"/>
    </row>
    <row r="1665" spans="1:5" ht="14.25">
      <c r="A1665" s="386"/>
      <c r="B1665" s="386"/>
      <c r="C1665" s="386"/>
      <c r="D1665" s="386"/>
      <c r="E1665"/>
    </row>
    <row r="1666" spans="1:5" ht="14.25">
      <c r="A1666" s="386"/>
      <c r="B1666" s="386"/>
      <c r="C1666" s="386"/>
      <c r="D1666" s="386"/>
      <c r="E1666"/>
    </row>
    <row r="1667" spans="1:5" ht="14.25">
      <c r="A1667" s="386"/>
      <c r="B1667" s="386"/>
      <c r="C1667" s="386"/>
      <c r="D1667" s="386"/>
      <c r="E1667"/>
    </row>
    <row r="1668" spans="1:5" ht="14.25">
      <c r="A1668" s="386"/>
      <c r="B1668" s="386"/>
      <c r="C1668" s="386"/>
      <c r="D1668" s="386"/>
      <c r="E1668"/>
    </row>
    <row r="1669" spans="1:5" ht="14.25">
      <c r="A1669" s="386"/>
      <c r="B1669" s="386"/>
      <c r="C1669" s="386"/>
      <c r="D1669" s="386"/>
      <c r="E1669"/>
    </row>
    <row r="1670" spans="1:5" ht="14.25">
      <c r="A1670" s="386"/>
      <c r="B1670" s="386"/>
      <c r="C1670" s="386"/>
      <c r="D1670" s="386"/>
      <c r="E1670"/>
    </row>
    <row r="1671" spans="1:5" ht="14.25">
      <c r="A1671" s="386"/>
      <c r="B1671" s="386"/>
      <c r="C1671" s="386"/>
      <c r="D1671" s="386"/>
      <c r="E1671"/>
    </row>
    <row r="1672" spans="1:5" ht="14.25">
      <c r="A1672" s="386"/>
      <c r="B1672" s="386"/>
      <c r="C1672" s="386"/>
      <c r="D1672" s="386"/>
      <c r="E1672"/>
    </row>
    <row r="1673" spans="1:5" ht="14.25">
      <c r="A1673" s="386"/>
      <c r="B1673" s="386"/>
      <c r="C1673" s="386"/>
      <c r="D1673" s="386"/>
      <c r="E1673"/>
    </row>
    <row r="1674" spans="1:5" ht="14.25">
      <c r="A1674" s="386"/>
      <c r="B1674" s="386"/>
      <c r="C1674" s="386"/>
      <c r="D1674" s="386"/>
      <c r="E1674"/>
    </row>
    <row r="1675" spans="1:5" ht="14.25">
      <c r="A1675" s="386"/>
      <c r="B1675" s="386"/>
      <c r="C1675" s="386"/>
      <c r="D1675" s="386"/>
      <c r="E1675"/>
    </row>
    <row r="1676" spans="1:5" ht="14.25">
      <c r="A1676" s="386"/>
      <c r="B1676" s="386"/>
      <c r="C1676" s="386"/>
      <c r="D1676" s="386"/>
      <c r="E1676"/>
    </row>
    <row r="1677" spans="1:5" ht="14.25">
      <c r="A1677" s="386"/>
      <c r="B1677" s="386"/>
      <c r="C1677" s="386"/>
      <c r="D1677" s="386"/>
      <c r="E1677"/>
    </row>
    <row r="1678" spans="1:5" ht="14.25">
      <c r="A1678" s="386"/>
      <c r="B1678" s="386"/>
      <c r="C1678" s="386"/>
      <c r="D1678" s="386"/>
      <c r="E1678"/>
    </row>
    <row r="1679" spans="1:5" ht="14.25">
      <c r="A1679" s="386"/>
      <c r="B1679" s="386"/>
      <c r="C1679" s="386"/>
      <c r="D1679" s="386"/>
      <c r="E1679"/>
    </row>
    <row r="1680" spans="1:5" ht="14.25">
      <c r="A1680" s="386"/>
      <c r="B1680" s="386"/>
      <c r="C1680" s="386"/>
      <c r="D1680" s="386"/>
      <c r="E1680"/>
    </row>
    <row r="1681" spans="1:5" ht="14.25">
      <c r="A1681" s="386"/>
      <c r="B1681" s="386"/>
      <c r="C1681" s="386"/>
      <c r="D1681" s="386"/>
      <c r="E1681"/>
    </row>
    <row r="1682" spans="1:5" ht="14.25">
      <c r="A1682" s="386"/>
      <c r="B1682" s="386"/>
      <c r="C1682" s="386"/>
      <c r="D1682" s="386"/>
      <c r="E1682"/>
    </row>
    <row r="1683" spans="1:5" ht="14.25">
      <c r="A1683" s="386"/>
      <c r="B1683" s="386"/>
      <c r="C1683" s="386"/>
      <c r="D1683" s="386"/>
      <c r="E1683"/>
    </row>
    <row r="1684" spans="1:5" ht="14.25">
      <c r="A1684" s="386"/>
      <c r="B1684" s="386"/>
      <c r="C1684" s="386"/>
      <c r="D1684" s="386"/>
      <c r="E1684"/>
    </row>
    <row r="1685" spans="1:5" ht="14.25">
      <c r="A1685" s="387"/>
      <c r="B1685"/>
      <c r="C1685"/>
      <c r="D1685"/>
      <c r="E1685"/>
    </row>
    <row r="1686" spans="1:5" ht="14.25">
      <c r="A1686" s="388"/>
      <c r="B1686"/>
      <c r="C1686"/>
      <c r="D1686"/>
      <c r="E1686"/>
    </row>
    <row r="1687" spans="1:5" ht="14.25">
      <c r="A1687" s="388"/>
      <c r="B1687"/>
      <c r="C1687"/>
      <c r="D1687"/>
      <c r="E1687"/>
    </row>
    <row r="1688" spans="1:5" ht="14.25">
      <c r="A1688" s="388"/>
      <c r="B1688"/>
      <c r="C1688"/>
      <c r="D1688"/>
      <c r="E1688"/>
    </row>
    <row r="1689" spans="1:5" ht="14.25">
      <c r="A1689" s="388"/>
      <c r="B1689"/>
      <c r="C1689"/>
      <c r="D1689"/>
      <c r="E1689"/>
    </row>
    <row r="1690" spans="1:5" ht="14.25">
      <c r="A1690" s="388"/>
      <c r="B1690"/>
      <c r="C1690"/>
      <c r="D1690"/>
      <c r="E1690"/>
    </row>
    <row r="1691" spans="1:5" ht="14.25">
      <c r="A1691" s="387"/>
      <c r="B1691"/>
      <c r="C1691"/>
      <c r="D1691"/>
      <c r="E1691"/>
    </row>
    <row r="1692" spans="1:5">
      <c r="A1692" s="389"/>
      <c r="B1692" s="389"/>
      <c r="C1692" s="389"/>
      <c r="D1692" s="389"/>
      <c r="E1692" s="389"/>
    </row>
    <row r="1693" spans="1:5" ht="14.25">
      <c r="A1693" s="386"/>
      <c r="B1693" s="386"/>
      <c r="C1693" s="386"/>
      <c r="D1693" s="386"/>
      <c r="E1693"/>
    </row>
    <row r="1694" spans="1:5" ht="14.25">
      <c r="A1694" s="387"/>
      <c r="B1694"/>
      <c r="C1694"/>
      <c r="D1694"/>
      <c r="E1694"/>
    </row>
    <row r="1695" spans="1:5">
      <c r="A1695" s="389"/>
      <c r="B1695" s="389"/>
      <c r="C1695" s="389"/>
      <c r="D1695" s="389"/>
      <c r="E1695" s="389"/>
    </row>
    <row r="1696" spans="1:5" ht="14.25">
      <c r="A1696" s="386"/>
      <c r="B1696" s="386"/>
      <c r="C1696" s="386"/>
      <c r="D1696" s="386"/>
      <c r="E1696"/>
    </row>
  </sheetData>
  <mergeCells count="47">
    <mergeCell ref="A55:F55"/>
    <mergeCell ref="A60:F60"/>
    <mergeCell ref="A106:F106"/>
    <mergeCell ref="A159:F159"/>
    <mergeCell ref="A207:F207"/>
    <mergeCell ref="A214:F214"/>
    <mergeCell ref="A268:F268"/>
    <mergeCell ref="A330:F330"/>
    <mergeCell ref="A376:F376"/>
    <mergeCell ref="A415:F415"/>
    <mergeCell ref="A455:F455"/>
    <mergeCell ref="A526:F526"/>
    <mergeCell ref="A574:F574"/>
    <mergeCell ref="A629:F629"/>
    <mergeCell ref="A686:F686"/>
    <mergeCell ref="A733:F733"/>
    <mergeCell ref="A747:F747"/>
    <mergeCell ref="A751:F751"/>
    <mergeCell ref="A809:F809"/>
    <mergeCell ref="A828:F828"/>
    <mergeCell ref="A866:F866"/>
    <mergeCell ref="A869:F869"/>
    <mergeCell ref="A872:F872"/>
    <mergeCell ref="A933:F933"/>
    <mergeCell ref="A950:F950"/>
    <mergeCell ref="A1095:F1095"/>
    <mergeCell ref="A953:F953"/>
    <mergeCell ref="A971:F971"/>
    <mergeCell ref="A976:F976"/>
    <mergeCell ref="A983:F983"/>
    <mergeCell ref="A1033:F1033"/>
    <mergeCell ref="C1:E1"/>
    <mergeCell ref="A1523:F1523"/>
    <mergeCell ref="A1364:F1364"/>
    <mergeCell ref="A1414:F1414"/>
    <mergeCell ref="A1470:F1470"/>
    <mergeCell ref="A1488:F1488"/>
    <mergeCell ref="A1518:F1518"/>
    <mergeCell ref="A1133:F1133"/>
    <mergeCell ref="A1186:F1186"/>
    <mergeCell ref="A1223:F1223"/>
    <mergeCell ref="A1260:F1260"/>
    <mergeCell ref="A1315:F1315"/>
    <mergeCell ref="A1036:F1036"/>
    <mergeCell ref="A1040:F1040"/>
    <mergeCell ref="A1060:F1060"/>
    <mergeCell ref="A1080:F108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sheetPr>
  <dimension ref="A1:XFC1564"/>
  <sheetViews>
    <sheetView workbookViewId="0">
      <pane ySplit="2" topLeftCell="A24" activePane="bottomLeft" state="frozen"/>
      <selection pane="bottomLeft" activeCell="A37" sqref="A37"/>
    </sheetView>
  </sheetViews>
  <sheetFormatPr defaultColWidth="0" defaultRowHeight="11.25"/>
  <cols>
    <col min="1" max="1" width="20.625" style="150" customWidth="1"/>
    <col min="2" max="2" width="40.625" style="12" customWidth="1"/>
    <col min="3" max="3" width="5.625" style="150" customWidth="1"/>
    <col min="4" max="4" width="15.625" style="154" customWidth="1"/>
    <col min="5" max="16382" width="21.75" style="12" hidden="1"/>
    <col min="16383" max="16383" width="3.625" style="12" hidden="1" customWidth="1"/>
    <col min="16384" max="16384" width="5.5" style="12" hidden="1" customWidth="1"/>
  </cols>
  <sheetData>
    <row r="1" spans="1:5" ht="11.25" customHeight="1">
      <c r="A1" s="147" t="s">
        <v>1854</v>
      </c>
      <c r="B1" s="148">
        <v>44713</v>
      </c>
      <c r="C1" s="405" t="s">
        <v>5841</v>
      </c>
      <c r="D1" s="405"/>
    </row>
    <row r="2" spans="1:5">
      <c r="A2" s="141" t="s">
        <v>2016</v>
      </c>
      <c r="B2" s="141" t="s">
        <v>944</v>
      </c>
      <c r="C2" s="141" t="s">
        <v>20</v>
      </c>
      <c r="D2" s="149" t="s">
        <v>2008</v>
      </c>
    </row>
    <row r="3" spans="1:5" ht="15">
      <c r="A3" s="220">
        <v>1</v>
      </c>
      <c r="B3" s="359" t="s">
        <v>6310</v>
      </c>
      <c r="C3" s="360"/>
      <c r="D3" s="360"/>
      <c r="E3" s="219"/>
    </row>
    <row r="4" spans="1:5" ht="15">
      <c r="A4" s="220">
        <v>101</v>
      </c>
      <c r="B4" s="359" t="s">
        <v>6311</v>
      </c>
      <c r="C4" s="360"/>
      <c r="D4" s="360"/>
      <c r="E4" s="361"/>
    </row>
    <row r="5" spans="1:5" ht="28.5">
      <c r="A5" s="221">
        <v>10101</v>
      </c>
      <c r="B5" s="221" t="s">
        <v>5227</v>
      </c>
      <c r="C5" s="222" t="s">
        <v>5</v>
      </c>
      <c r="D5" s="223">
        <v>7</v>
      </c>
      <c r="E5" s="361"/>
    </row>
    <row r="6" spans="1:5" ht="15">
      <c r="A6" s="221">
        <v>10106</v>
      </c>
      <c r="B6" s="221" t="s">
        <v>5228</v>
      </c>
      <c r="C6" s="222" t="s">
        <v>5</v>
      </c>
      <c r="D6" s="223">
        <v>8.3000000000000007</v>
      </c>
      <c r="E6" s="219"/>
    </row>
    <row r="7" spans="1:5" ht="28.5">
      <c r="A7" s="221">
        <v>10108</v>
      </c>
      <c r="B7" s="221" t="s">
        <v>5229</v>
      </c>
      <c r="C7" s="222" t="s">
        <v>5</v>
      </c>
      <c r="D7" s="223">
        <v>8.3000000000000007</v>
      </c>
      <c r="E7" s="361"/>
    </row>
    <row r="8" spans="1:5" ht="15">
      <c r="A8" s="221">
        <v>10111</v>
      </c>
      <c r="B8" s="221" t="s">
        <v>5230</v>
      </c>
      <c r="C8" s="222" t="s">
        <v>5</v>
      </c>
      <c r="D8" s="223">
        <v>8.3000000000000007</v>
      </c>
      <c r="E8" s="361"/>
    </row>
    <row r="9" spans="1:5" ht="14.25">
      <c r="A9" s="221">
        <v>10115</v>
      </c>
      <c r="B9" s="221" t="s">
        <v>5231</v>
      </c>
      <c r="C9" s="222" t="s">
        <v>5</v>
      </c>
      <c r="D9" s="223">
        <v>8.3000000000000007</v>
      </c>
      <c r="E9" s="224"/>
    </row>
    <row r="10" spans="1:5" ht="28.5">
      <c r="A10" s="221">
        <v>10117</v>
      </c>
      <c r="B10" s="221" t="s">
        <v>5232</v>
      </c>
      <c r="C10" s="222" t="s">
        <v>5</v>
      </c>
      <c r="D10" s="223">
        <v>15.75</v>
      </c>
      <c r="E10" s="224"/>
    </row>
    <row r="11" spans="1:5" ht="14.25">
      <c r="A11" s="221">
        <v>10118</v>
      </c>
      <c r="B11" s="221" t="s">
        <v>5233</v>
      </c>
      <c r="C11" s="222" t="s">
        <v>5</v>
      </c>
      <c r="D11" s="223">
        <v>8.3000000000000007</v>
      </c>
      <c r="E11" s="224"/>
    </row>
    <row r="12" spans="1:5" ht="14.25">
      <c r="A12" s="221">
        <v>10121</v>
      </c>
      <c r="B12" s="221" t="s">
        <v>5234</v>
      </c>
      <c r="C12" s="222" t="s">
        <v>5</v>
      </c>
      <c r="D12" s="223">
        <v>8.3000000000000007</v>
      </c>
      <c r="E12" s="224"/>
    </row>
    <row r="13" spans="1:5" ht="28.5">
      <c r="A13" s="221">
        <v>10124</v>
      </c>
      <c r="B13" s="221" t="s">
        <v>5235</v>
      </c>
      <c r="C13" s="222" t="s">
        <v>5</v>
      </c>
      <c r="D13" s="223">
        <v>8.3000000000000007</v>
      </c>
      <c r="E13" s="224"/>
    </row>
    <row r="14" spans="1:5" ht="14.25">
      <c r="A14" s="221">
        <v>10128</v>
      </c>
      <c r="B14" s="221" t="s">
        <v>5236</v>
      </c>
      <c r="C14" s="222" t="s">
        <v>5</v>
      </c>
      <c r="D14" s="223">
        <v>8.3000000000000007</v>
      </c>
      <c r="E14" s="224"/>
    </row>
    <row r="15" spans="1:5" ht="14.25">
      <c r="A15" s="221">
        <v>10130</v>
      </c>
      <c r="B15" s="221" t="s">
        <v>5237</v>
      </c>
      <c r="C15" s="222" t="s">
        <v>5</v>
      </c>
      <c r="D15" s="223">
        <v>12.66</v>
      </c>
      <c r="E15" s="224"/>
    </row>
    <row r="16" spans="1:5" ht="14.25">
      <c r="A16" s="221">
        <v>10132</v>
      </c>
      <c r="B16" s="221" t="s">
        <v>9807</v>
      </c>
      <c r="C16" s="222" t="s">
        <v>5</v>
      </c>
      <c r="D16" s="223">
        <v>49.58</v>
      </c>
      <c r="E16" s="224"/>
    </row>
    <row r="17" spans="1:5" ht="14.25">
      <c r="A17" s="221">
        <v>10138</v>
      </c>
      <c r="B17" s="221" t="s">
        <v>5238</v>
      </c>
      <c r="C17" s="222" t="s">
        <v>5</v>
      </c>
      <c r="D17" s="223">
        <v>8.3000000000000007</v>
      </c>
      <c r="E17" s="224"/>
    </row>
    <row r="18" spans="1:5" ht="14.25">
      <c r="A18" s="221">
        <v>10139</v>
      </c>
      <c r="B18" s="221" t="s">
        <v>5239</v>
      </c>
      <c r="C18" s="222" t="s">
        <v>5</v>
      </c>
      <c r="D18" s="223">
        <v>8.3000000000000007</v>
      </c>
      <c r="E18" s="224"/>
    </row>
    <row r="19" spans="1:5" ht="14.25">
      <c r="A19" s="221">
        <v>10140</v>
      </c>
      <c r="B19" s="221" t="s">
        <v>5240</v>
      </c>
      <c r="C19" s="222" t="s">
        <v>5</v>
      </c>
      <c r="D19" s="223">
        <v>8.3000000000000007</v>
      </c>
      <c r="E19" s="224"/>
    </row>
    <row r="20" spans="1:5" ht="28.5">
      <c r="A20" s="221">
        <v>10146</v>
      </c>
      <c r="B20" s="221" t="s">
        <v>5241</v>
      </c>
      <c r="C20" s="222" t="s">
        <v>5</v>
      </c>
      <c r="D20" s="223">
        <v>6.16</v>
      </c>
      <c r="E20" s="224"/>
    </row>
    <row r="21" spans="1:5" ht="14.25">
      <c r="A21" s="221">
        <v>10147</v>
      </c>
      <c r="B21" s="221" t="s">
        <v>9808</v>
      </c>
      <c r="C21" s="222" t="s">
        <v>5</v>
      </c>
      <c r="D21" s="223">
        <v>8.3000000000000007</v>
      </c>
      <c r="E21" s="224"/>
    </row>
    <row r="22" spans="1:5" ht="14.25">
      <c r="A22" s="221">
        <v>10150</v>
      </c>
      <c r="B22" s="221" t="s">
        <v>5242</v>
      </c>
      <c r="C22" s="222" t="s">
        <v>5</v>
      </c>
      <c r="D22" s="223">
        <v>8.3000000000000007</v>
      </c>
      <c r="E22" s="224"/>
    </row>
    <row r="23" spans="1:5" ht="15">
      <c r="A23" s="220">
        <v>102</v>
      </c>
      <c r="B23" s="359" t="s">
        <v>6312</v>
      </c>
      <c r="C23" s="360"/>
      <c r="D23" s="360"/>
      <c r="E23" s="224"/>
    </row>
    <row r="24" spans="1:5" ht="28.5">
      <c r="A24" s="221">
        <v>10209</v>
      </c>
      <c r="B24" s="221" t="s">
        <v>946</v>
      </c>
      <c r="C24" s="222" t="s">
        <v>5</v>
      </c>
      <c r="D24" s="223">
        <v>13.33</v>
      </c>
      <c r="E24" s="224"/>
    </row>
    <row r="25" spans="1:5" ht="14.25">
      <c r="A25" s="221">
        <v>10233</v>
      </c>
      <c r="B25" s="221" t="s">
        <v>5243</v>
      </c>
      <c r="C25" s="222" t="s">
        <v>5</v>
      </c>
      <c r="D25" s="223">
        <v>4.91</v>
      </c>
      <c r="E25" s="224"/>
    </row>
    <row r="26" spans="1:5" ht="14.25">
      <c r="A26" s="221">
        <v>10235</v>
      </c>
      <c r="B26" s="221" t="s">
        <v>5244</v>
      </c>
      <c r="C26" s="222" t="s">
        <v>5</v>
      </c>
      <c r="D26" s="223">
        <v>4.91</v>
      </c>
      <c r="E26" s="224"/>
    </row>
    <row r="27" spans="1:5" ht="15">
      <c r="A27" s="221">
        <v>10237</v>
      </c>
      <c r="B27" s="221" t="s">
        <v>9809</v>
      </c>
      <c r="C27" s="222" t="s">
        <v>5</v>
      </c>
      <c r="D27" s="223">
        <v>11.26</v>
      </c>
      <c r="E27" s="361"/>
    </row>
    <row r="28" spans="1:5" ht="28.5">
      <c r="A28" s="221">
        <v>10260</v>
      </c>
      <c r="B28" s="221" t="s">
        <v>5245</v>
      </c>
      <c r="C28" s="222" t="s">
        <v>5</v>
      </c>
      <c r="D28" s="223">
        <v>6.47</v>
      </c>
      <c r="E28" s="224"/>
    </row>
    <row r="29" spans="1:5" ht="28.5">
      <c r="A29" s="221">
        <v>10278</v>
      </c>
      <c r="B29" s="221" t="s">
        <v>5246</v>
      </c>
      <c r="C29" s="222" t="s">
        <v>5</v>
      </c>
      <c r="D29" s="223">
        <v>12.66</v>
      </c>
      <c r="E29" s="224"/>
    </row>
    <row r="30" spans="1:5" ht="28.5">
      <c r="A30" s="221">
        <v>10281</v>
      </c>
      <c r="B30" s="221" t="s">
        <v>9810</v>
      </c>
      <c r="C30" s="222" t="s">
        <v>5</v>
      </c>
      <c r="D30" s="223">
        <v>7.13</v>
      </c>
      <c r="E30" s="224"/>
    </row>
    <row r="31" spans="1:5" ht="14.25">
      <c r="A31" s="221">
        <v>10282</v>
      </c>
      <c r="B31" s="221" t="s">
        <v>9811</v>
      </c>
      <c r="C31" s="222" t="s">
        <v>5</v>
      </c>
      <c r="D31" s="223">
        <v>11.21</v>
      </c>
      <c r="E31" s="224"/>
    </row>
    <row r="32" spans="1:5" ht="14.25">
      <c r="A32" s="362"/>
      <c r="B32" s="363"/>
      <c r="C32" s="363"/>
      <c r="D32" s="363"/>
      <c r="E32" s="224"/>
    </row>
    <row r="33" spans="1:5" ht="15">
      <c r="A33" s="359" t="s">
        <v>6313</v>
      </c>
      <c r="B33" s="360"/>
      <c r="C33" s="360"/>
      <c r="D33" s="360"/>
      <c r="E33" s="224"/>
    </row>
    <row r="34" spans="1:5" ht="14.25">
      <c r="A34" s="362"/>
      <c r="B34" s="363"/>
      <c r="C34" s="363"/>
      <c r="D34" s="363"/>
      <c r="E34" s="224"/>
    </row>
    <row r="35" spans="1:5" ht="15">
      <c r="A35" s="218" t="s">
        <v>6306</v>
      </c>
      <c r="B35" s="218" t="s">
        <v>6307</v>
      </c>
      <c r="C35" s="219" t="s">
        <v>6308</v>
      </c>
      <c r="D35" s="219" t="s">
        <v>6309</v>
      </c>
      <c r="E35" s="225"/>
    </row>
    <row r="36" spans="1:5" ht="15">
      <c r="A36" s="220">
        <v>2</v>
      </c>
      <c r="B36" s="359" t="s">
        <v>6314</v>
      </c>
      <c r="C36" s="360"/>
      <c r="D36" s="360"/>
      <c r="E36" s="364"/>
    </row>
    <row r="37" spans="1:5" ht="15">
      <c r="A37" s="220">
        <v>203</v>
      </c>
      <c r="B37" s="359" t="s">
        <v>6315</v>
      </c>
      <c r="C37" s="360"/>
      <c r="D37" s="360"/>
      <c r="E37" s="361"/>
    </row>
    <row r="38" spans="1:5" ht="28.5">
      <c r="A38" s="221">
        <v>20356</v>
      </c>
      <c r="B38" s="221" t="s">
        <v>947</v>
      </c>
      <c r="C38" s="222" t="s">
        <v>2</v>
      </c>
      <c r="D38" s="223">
        <v>70.709999999999994</v>
      </c>
      <c r="E38" s="364"/>
    </row>
    <row r="39" spans="1:5" ht="15">
      <c r="A39" s="220">
        <v>204</v>
      </c>
      <c r="B39" s="359" t="s">
        <v>6316</v>
      </c>
      <c r="C39" s="360"/>
      <c r="D39" s="360"/>
      <c r="E39" s="219"/>
    </row>
    <row r="40" spans="1:5" ht="28.5">
      <c r="A40" s="221">
        <v>20416</v>
      </c>
      <c r="B40" s="221" t="s">
        <v>12313</v>
      </c>
      <c r="C40" s="222" t="s">
        <v>7</v>
      </c>
      <c r="D40" s="223">
        <v>506.6</v>
      </c>
      <c r="E40" s="361"/>
    </row>
    <row r="41" spans="1:5" ht="15">
      <c r="A41" s="221">
        <v>20437</v>
      </c>
      <c r="B41" s="221" t="s">
        <v>9812</v>
      </c>
      <c r="C41" s="222" t="s">
        <v>3</v>
      </c>
      <c r="D41" s="223">
        <v>67.98</v>
      </c>
      <c r="E41" s="361"/>
    </row>
    <row r="42" spans="1:5" ht="14.25">
      <c r="A42" s="221">
        <v>20463</v>
      </c>
      <c r="B42" s="221" t="s">
        <v>948</v>
      </c>
      <c r="C42" s="222" t="s">
        <v>3</v>
      </c>
      <c r="D42" s="223">
        <v>6.62</v>
      </c>
      <c r="E42" s="224"/>
    </row>
    <row r="43" spans="1:5" ht="15">
      <c r="A43" s="221">
        <v>20468</v>
      </c>
      <c r="B43" s="221" t="s">
        <v>949</v>
      </c>
      <c r="C43" s="222" t="s">
        <v>3</v>
      </c>
      <c r="D43" s="223">
        <v>12.44</v>
      </c>
      <c r="E43" s="361"/>
    </row>
    <row r="44" spans="1:5" ht="15">
      <c r="A44" s="220">
        <v>205</v>
      </c>
      <c r="B44" s="359" t="s">
        <v>6317</v>
      </c>
      <c r="C44" s="360"/>
      <c r="D44" s="360"/>
      <c r="E44" s="224"/>
    </row>
    <row r="45" spans="1:5" ht="14.25">
      <c r="A45" s="221">
        <v>20503</v>
      </c>
      <c r="B45" s="221" t="s">
        <v>950</v>
      </c>
      <c r="C45" s="222" t="s">
        <v>7</v>
      </c>
      <c r="D45" s="223">
        <v>124.64</v>
      </c>
      <c r="E45" s="224"/>
    </row>
    <row r="46" spans="1:5" ht="14.25">
      <c r="A46" s="221">
        <v>20505</v>
      </c>
      <c r="B46" s="221" t="s">
        <v>951</v>
      </c>
      <c r="C46" s="222" t="s">
        <v>3</v>
      </c>
      <c r="D46" s="223">
        <v>0.8</v>
      </c>
      <c r="E46" s="224"/>
    </row>
    <row r="47" spans="1:5" ht="14.25">
      <c r="A47" s="221">
        <v>20508</v>
      </c>
      <c r="B47" s="221" t="s">
        <v>952</v>
      </c>
      <c r="C47" s="222" t="s">
        <v>3</v>
      </c>
      <c r="D47" s="223">
        <v>0.6</v>
      </c>
      <c r="E47" s="224"/>
    </row>
    <row r="48" spans="1:5" ht="15">
      <c r="A48" s="221">
        <v>20509</v>
      </c>
      <c r="B48" s="221" t="s">
        <v>953</v>
      </c>
      <c r="C48" s="222" t="s">
        <v>3</v>
      </c>
      <c r="D48" s="223">
        <v>5.47</v>
      </c>
      <c r="E48" s="361"/>
    </row>
    <row r="49" spans="1:5" ht="14.25">
      <c r="A49" s="221">
        <v>20510</v>
      </c>
      <c r="B49" s="221" t="s">
        <v>954</v>
      </c>
      <c r="C49" s="222" t="s">
        <v>3</v>
      </c>
      <c r="D49" s="223">
        <v>0.66</v>
      </c>
      <c r="E49" s="224"/>
    </row>
    <row r="50" spans="1:5" ht="28.5">
      <c r="A50" s="221">
        <v>20514</v>
      </c>
      <c r="B50" s="221" t="s">
        <v>12314</v>
      </c>
      <c r="C50" s="222" t="s">
        <v>7</v>
      </c>
      <c r="D50" s="223">
        <v>470.51</v>
      </c>
      <c r="E50" s="224"/>
    </row>
    <row r="51" spans="1:5" ht="14.25">
      <c r="A51" s="221">
        <v>20517</v>
      </c>
      <c r="B51" s="221" t="s">
        <v>955</v>
      </c>
      <c r="C51" s="222" t="s">
        <v>7</v>
      </c>
      <c r="D51" s="223">
        <v>136.44999999999999</v>
      </c>
      <c r="E51" s="224"/>
    </row>
    <row r="52" spans="1:5" ht="14.25">
      <c r="A52" s="221">
        <v>20518</v>
      </c>
      <c r="B52" s="221" t="s">
        <v>957</v>
      </c>
      <c r="C52" s="222" t="s">
        <v>7</v>
      </c>
      <c r="D52" s="223">
        <v>136.44999999999999</v>
      </c>
      <c r="E52" s="224"/>
    </row>
    <row r="53" spans="1:5" ht="14.25">
      <c r="A53" s="221">
        <v>20519</v>
      </c>
      <c r="B53" s="221" t="s">
        <v>958</v>
      </c>
      <c r="C53" s="222" t="s">
        <v>7</v>
      </c>
      <c r="D53" s="223">
        <v>136.44999999999999</v>
      </c>
      <c r="E53" s="224"/>
    </row>
    <row r="54" spans="1:5" ht="14.25">
      <c r="A54" s="221">
        <v>20520</v>
      </c>
      <c r="B54" s="221" t="s">
        <v>959</v>
      </c>
      <c r="C54" s="222" t="s">
        <v>7</v>
      </c>
      <c r="D54" s="223">
        <v>136.44999999999999</v>
      </c>
      <c r="E54" s="224"/>
    </row>
    <row r="55" spans="1:5" ht="14.25">
      <c r="A55" s="221">
        <v>20521</v>
      </c>
      <c r="B55" s="221" t="s">
        <v>960</v>
      </c>
      <c r="C55" s="222" t="s">
        <v>7</v>
      </c>
      <c r="D55" s="223">
        <v>119.9</v>
      </c>
      <c r="E55" s="224"/>
    </row>
    <row r="56" spans="1:5" ht="14.25">
      <c r="A56" s="221">
        <v>20522</v>
      </c>
      <c r="B56" s="221" t="s">
        <v>961</v>
      </c>
      <c r="C56" s="222" t="s">
        <v>7</v>
      </c>
      <c r="D56" s="223">
        <v>183.87</v>
      </c>
      <c r="E56" s="224"/>
    </row>
    <row r="57" spans="1:5" ht="14.25">
      <c r="A57" s="221">
        <v>20524</v>
      </c>
      <c r="B57" s="221" t="s">
        <v>962</v>
      </c>
      <c r="C57" s="222" t="s">
        <v>7</v>
      </c>
      <c r="D57" s="223">
        <v>94</v>
      </c>
      <c r="E57" s="224"/>
    </row>
    <row r="58" spans="1:5" ht="14.25">
      <c r="A58" s="221">
        <v>20553</v>
      </c>
      <c r="B58" s="221" t="s">
        <v>963</v>
      </c>
      <c r="C58" s="222" t="s">
        <v>7</v>
      </c>
      <c r="D58" s="223">
        <v>136.44999999999999</v>
      </c>
      <c r="E58" s="224"/>
    </row>
    <row r="59" spans="1:5" ht="14.25">
      <c r="A59" s="221">
        <v>20554</v>
      </c>
      <c r="B59" s="221" t="s">
        <v>964</v>
      </c>
      <c r="C59" s="222" t="s">
        <v>7</v>
      </c>
      <c r="D59" s="223">
        <v>55</v>
      </c>
      <c r="E59" s="224"/>
    </row>
    <row r="60" spans="1:5" ht="28.5">
      <c r="A60" s="221">
        <v>20567</v>
      </c>
      <c r="B60" s="221" t="s">
        <v>12315</v>
      </c>
      <c r="C60" s="222" t="s">
        <v>7</v>
      </c>
      <c r="D60" s="223">
        <v>489.3</v>
      </c>
      <c r="E60" s="224"/>
    </row>
    <row r="61" spans="1:5" ht="14.25">
      <c r="A61" s="221">
        <v>20571</v>
      </c>
      <c r="B61" s="221" t="s">
        <v>965</v>
      </c>
      <c r="C61" s="222" t="s">
        <v>7</v>
      </c>
      <c r="D61" s="223">
        <v>136.44999999999999</v>
      </c>
      <c r="E61" s="224"/>
    </row>
    <row r="62" spans="1:5" ht="28.5">
      <c r="A62" s="221">
        <v>20572</v>
      </c>
      <c r="B62" s="221" t="s">
        <v>966</v>
      </c>
      <c r="C62" s="222" t="s">
        <v>3</v>
      </c>
      <c r="D62" s="223">
        <v>4.38</v>
      </c>
      <c r="E62" s="224"/>
    </row>
    <row r="63" spans="1:5" ht="14.25">
      <c r="A63" s="221">
        <v>20578</v>
      </c>
      <c r="B63" s="221" t="s">
        <v>967</v>
      </c>
      <c r="C63" s="222" t="s">
        <v>7</v>
      </c>
      <c r="D63" s="223">
        <v>152.13999999999999</v>
      </c>
      <c r="E63" s="224"/>
    </row>
    <row r="64" spans="1:5" ht="14.25">
      <c r="A64" s="221">
        <v>20580</v>
      </c>
      <c r="B64" s="221" t="s">
        <v>968</v>
      </c>
      <c r="C64" s="222" t="s">
        <v>7</v>
      </c>
      <c r="D64" s="223">
        <v>100</v>
      </c>
      <c r="E64" s="224"/>
    </row>
    <row r="65" spans="1:5" ht="28.5">
      <c r="A65" s="221">
        <v>20584</v>
      </c>
      <c r="B65" s="221" t="s">
        <v>969</v>
      </c>
      <c r="C65" s="222" t="s">
        <v>3</v>
      </c>
      <c r="D65" s="223">
        <v>2.08</v>
      </c>
      <c r="E65" s="224"/>
    </row>
    <row r="66" spans="1:5" ht="14.25">
      <c r="A66" s="221">
        <v>20588</v>
      </c>
      <c r="B66" s="221" t="s">
        <v>970</v>
      </c>
      <c r="C66" s="222" t="s">
        <v>3</v>
      </c>
      <c r="D66" s="223">
        <v>6.62</v>
      </c>
      <c r="E66" s="224"/>
    </row>
    <row r="67" spans="1:5" ht="15">
      <c r="A67" s="220">
        <v>207</v>
      </c>
      <c r="B67" s="359" t="s">
        <v>6317</v>
      </c>
      <c r="C67" s="360"/>
      <c r="D67" s="360"/>
      <c r="E67" s="224"/>
    </row>
    <row r="68" spans="1:5" ht="42.75">
      <c r="A68" s="221">
        <v>20732</v>
      </c>
      <c r="B68" s="221" t="s">
        <v>971</v>
      </c>
      <c r="C68" s="222" t="s">
        <v>3</v>
      </c>
      <c r="D68" s="223">
        <v>1.99</v>
      </c>
      <c r="E68" s="224"/>
    </row>
    <row r="69" spans="1:5" ht="28.5">
      <c r="A69" s="221">
        <v>20746</v>
      </c>
      <c r="B69" s="221" t="s">
        <v>972</v>
      </c>
      <c r="C69" s="222" t="s">
        <v>3</v>
      </c>
      <c r="D69" s="223">
        <v>8.6</v>
      </c>
      <c r="E69" s="224"/>
    </row>
    <row r="70" spans="1:5" ht="15">
      <c r="A70" s="220">
        <v>209</v>
      </c>
      <c r="B70" s="359" t="s">
        <v>6318</v>
      </c>
      <c r="C70" s="360"/>
      <c r="D70" s="360"/>
      <c r="E70" s="224"/>
    </row>
    <row r="71" spans="1:5" ht="28.5">
      <c r="A71" s="221">
        <v>20910</v>
      </c>
      <c r="B71" s="221" t="s">
        <v>973</v>
      </c>
      <c r="C71" s="222" t="s">
        <v>4</v>
      </c>
      <c r="D71" s="223">
        <v>45.14</v>
      </c>
      <c r="E71" s="361"/>
    </row>
    <row r="72" spans="1:5" ht="28.5">
      <c r="A72" s="221">
        <v>20975</v>
      </c>
      <c r="B72" s="221" t="s">
        <v>974</v>
      </c>
      <c r="C72" s="222" t="s">
        <v>1</v>
      </c>
      <c r="D72" s="223">
        <v>5.1100000000000003</v>
      </c>
      <c r="E72" s="224"/>
    </row>
    <row r="73" spans="1:5" ht="14.25">
      <c r="A73" s="221">
        <v>20977</v>
      </c>
      <c r="B73" s="221" t="s">
        <v>975</v>
      </c>
      <c r="C73" s="222" t="s">
        <v>1</v>
      </c>
      <c r="D73" s="223">
        <v>7.96</v>
      </c>
      <c r="E73" s="224"/>
    </row>
    <row r="74" spans="1:5" ht="15">
      <c r="A74" s="221">
        <v>20982</v>
      </c>
      <c r="B74" s="221" t="s">
        <v>976</v>
      </c>
      <c r="C74" s="222" t="s">
        <v>1</v>
      </c>
      <c r="D74" s="223">
        <v>18.510000000000002</v>
      </c>
      <c r="E74" s="361"/>
    </row>
    <row r="75" spans="1:5" ht="14.25">
      <c r="A75" s="221">
        <v>20985</v>
      </c>
      <c r="B75" s="221" t="s">
        <v>977</v>
      </c>
      <c r="C75" s="222" t="s">
        <v>1</v>
      </c>
      <c r="D75" s="223">
        <v>7.52</v>
      </c>
      <c r="E75" s="224"/>
    </row>
    <row r="76" spans="1:5" ht="28.5">
      <c r="A76" s="221">
        <v>20987</v>
      </c>
      <c r="B76" s="221" t="s">
        <v>978</v>
      </c>
      <c r="C76" s="222" t="s">
        <v>4</v>
      </c>
      <c r="D76" s="223">
        <v>51.13</v>
      </c>
      <c r="E76" s="224"/>
    </row>
    <row r="77" spans="1:5" ht="14.25">
      <c r="A77" s="221">
        <v>20988</v>
      </c>
      <c r="B77" s="221" t="s">
        <v>979</v>
      </c>
      <c r="C77" s="222" t="s">
        <v>1</v>
      </c>
      <c r="D77" s="223">
        <v>14.33</v>
      </c>
      <c r="E77" s="224"/>
    </row>
    <row r="78" spans="1:5" ht="15">
      <c r="A78" s="220">
        <v>210</v>
      </c>
      <c r="B78" s="359" t="s">
        <v>6318</v>
      </c>
      <c r="C78" s="360"/>
      <c r="D78" s="360"/>
      <c r="E78" s="224"/>
    </row>
    <row r="79" spans="1:5" ht="28.5">
      <c r="A79" s="221">
        <v>21005</v>
      </c>
      <c r="B79" s="221" t="s">
        <v>6319</v>
      </c>
      <c r="C79" s="222" t="s">
        <v>7</v>
      </c>
      <c r="D79" s="226">
        <v>8066.67</v>
      </c>
      <c r="E79" s="224"/>
    </row>
    <row r="80" spans="1:5" ht="28.5">
      <c r="A80" s="221">
        <v>21009</v>
      </c>
      <c r="B80" s="221" t="s">
        <v>980</v>
      </c>
      <c r="C80" s="222" t="s">
        <v>1</v>
      </c>
      <c r="D80" s="223">
        <v>14.76</v>
      </c>
      <c r="E80" s="224"/>
    </row>
    <row r="81" spans="1:5" ht="28.5">
      <c r="A81" s="221">
        <v>21018</v>
      </c>
      <c r="B81" s="221" t="s">
        <v>981</v>
      </c>
      <c r="C81" s="222" t="s">
        <v>1</v>
      </c>
      <c r="D81" s="223">
        <v>19.77</v>
      </c>
      <c r="E81" s="224"/>
    </row>
    <row r="82" spans="1:5" ht="28.5">
      <c r="A82" s="221">
        <v>21023</v>
      </c>
      <c r="B82" s="221" t="s">
        <v>982</v>
      </c>
      <c r="C82" s="222" t="s">
        <v>2</v>
      </c>
      <c r="D82" s="223">
        <v>3.67</v>
      </c>
      <c r="E82" s="361"/>
    </row>
    <row r="83" spans="1:5" ht="28.5">
      <c r="A83" s="221">
        <v>21028</v>
      </c>
      <c r="B83" s="221" t="s">
        <v>983</v>
      </c>
      <c r="C83" s="222" t="s">
        <v>984</v>
      </c>
      <c r="D83" s="223">
        <v>235.04</v>
      </c>
      <c r="E83" s="224"/>
    </row>
    <row r="84" spans="1:5" ht="14.25">
      <c r="A84" s="221">
        <v>21030</v>
      </c>
      <c r="B84" s="221" t="s">
        <v>985</v>
      </c>
      <c r="C84" s="222" t="s">
        <v>4</v>
      </c>
      <c r="D84" s="223">
        <v>23.05</v>
      </c>
      <c r="E84" s="224"/>
    </row>
    <row r="85" spans="1:5" ht="28.5">
      <c r="A85" s="221">
        <v>21031</v>
      </c>
      <c r="B85" s="221" t="s">
        <v>986</v>
      </c>
      <c r="C85" s="222" t="s">
        <v>4</v>
      </c>
      <c r="D85" s="223">
        <v>34.590000000000003</v>
      </c>
      <c r="E85" s="224"/>
    </row>
    <row r="86" spans="1:5" ht="28.5">
      <c r="A86" s="221">
        <v>21032</v>
      </c>
      <c r="B86" s="221" t="s">
        <v>987</v>
      </c>
      <c r="C86" s="222" t="s">
        <v>4</v>
      </c>
      <c r="D86" s="223">
        <v>54.25</v>
      </c>
      <c r="E86" s="224"/>
    </row>
    <row r="87" spans="1:5" ht="28.5">
      <c r="A87" s="221">
        <v>21033</v>
      </c>
      <c r="B87" s="221" t="s">
        <v>988</v>
      </c>
      <c r="C87" s="222" t="s">
        <v>4</v>
      </c>
      <c r="D87" s="223">
        <v>86.51</v>
      </c>
      <c r="E87" s="224"/>
    </row>
    <row r="88" spans="1:5" ht="14.25">
      <c r="A88" s="221">
        <v>21040</v>
      </c>
      <c r="B88" s="221" t="s">
        <v>989</v>
      </c>
      <c r="C88" s="222" t="s">
        <v>1</v>
      </c>
      <c r="D88" s="223">
        <v>41.5</v>
      </c>
      <c r="E88" s="224"/>
    </row>
    <row r="89" spans="1:5" ht="28.5">
      <c r="A89" s="221">
        <v>21041</v>
      </c>
      <c r="B89" s="221" t="s">
        <v>990</v>
      </c>
      <c r="C89" s="222" t="s">
        <v>1</v>
      </c>
      <c r="D89" s="223">
        <v>33.840000000000003</v>
      </c>
      <c r="E89" s="224"/>
    </row>
    <row r="90" spans="1:5" ht="28.5">
      <c r="A90" s="221">
        <v>21042</v>
      </c>
      <c r="B90" s="221" t="s">
        <v>991</v>
      </c>
      <c r="C90" s="222" t="s">
        <v>1</v>
      </c>
      <c r="D90" s="223">
        <v>59.67</v>
      </c>
      <c r="E90" s="224"/>
    </row>
    <row r="91" spans="1:5" ht="28.5">
      <c r="A91" s="221">
        <v>21043</v>
      </c>
      <c r="B91" s="221" t="s">
        <v>992</v>
      </c>
      <c r="C91" s="222" t="s">
        <v>1</v>
      </c>
      <c r="D91" s="223">
        <v>386.67</v>
      </c>
      <c r="E91" s="224"/>
    </row>
    <row r="92" spans="1:5" ht="14.25">
      <c r="A92" s="221">
        <v>21060</v>
      </c>
      <c r="B92" s="221" t="s">
        <v>993</v>
      </c>
      <c r="C92" s="222" t="s">
        <v>1</v>
      </c>
      <c r="D92" s="223">
        <v>5.82</v>
      </c>
      <c r="E92" s="224"/>
    </row>
    <row r="93" spans="1:5" ht="14.25">
      <c r="A93" s="221">
        <v>21061</v>
      </c>
      <c r="B93" s="221" t="s">
        <v>994</v>
      </c>
      <c r="C93" s="222" t="s">
        <v>1</v>
      </c>
      <c r="D93" s="223">
        <v>4.8600000000000003</v>
      </c>
      <c r="E93" s="224"/>
    </row>
    <row r="94" spans="1:5" ht="14.25">
      <c r="A94" s="221">
        <v>21085</v>
      </c>
      <c r="B94" s="221" t="s">
        <v>6320</v>
      </c>
      <c r="C94" s="222" t="s">
        <v>7</v>
      </c>
      <c r="D94" s="226">
        <v>8066.67</v>
      </c>
      <c r="E94" s="224"/>
    </row>
    <row r="95" spans="1:5" ht="14.25">
      <c r="A95" s="221">
        <v>21089</v>
      </c>
      <c r="B95" s="221" t="s">
        <v>995</v>
      </c>
      <c r="C95" s="222" t="s">
        <v>1</v>
      </c>
      <c r="D95" s="223">
        <v>15.38</v>
      </c>
      <c r="E95" s="224"/>
    </row>
    <row r="96" spans="1:5" ht="14.25">
      <c r="A96" s="221">
        <v>21091</v>
      </c>
      <c r="B96" s="221" t="s">
        <v>996</v>
      </c>
      <c r="C96" s="222" t="s">
        <v>4</v>
      </c>
      <c r="D96" s="223">
        <v>41.08</v>
      </c>
      <c r="E96" s="224"/>
    </row>
    <row r="97" spans="1:5" ht="15">
      <c r="A97" s="220">
        <v>211</v>
      </c>
      <c r="B97" s="359" t="s">
        <v>6321</v>
      </c>
      <c r="C97" s="360"/>
      <c r="D97" s="360"/>
      <c r="E97" s="224"/>
    </row>
    <row r="98" spans="1:5" ht="28.5">
      <c r="A98" s="221">
        <v>21108</v>
      </c>
      <c r="B98" s="221" t="s">
        <v>997</v>
      </c>
      <c r="C98" s="222" t="s">
        <v>1</v>
      </c>
      <c r="D98" s="223">
        <v>53.45</v>
      </c>
      <c r="E98" s="224"/>
    </row>
    <row r="99" spans="1:5" ht="14.25">
      <c r="A99" s="221">
        <v>21109</v>
      </c>
      <c r="B99" s="221" t="s">
        <v>998</v>
      </c>
      <c r="C99" s="222" t="s">
        <v>999</v>
      </c>
      <c r="D99" s="223">
        <v>124.27</v>
      </c>
      <c r="E99" s="224"/>
    </row>
    <row r="100" spans="1:5" ht="14.25">
      <c r="A100" s="221">
        <v>21111</v>
      </c>
      <c r="B100" s="221" t="s">
        <v>1000</v>
      </c>
      <c r="C100" s="222" t="s">
        <v>1</v>
      </c>
      <c r="D100" s="223">
        <v>71.13</v>
      </c>
      <c r="E100" s="224"/>
    </row>
    <row r="101" spans="1:5" ht="15">
      <c r="A101" s="221">
        <v>21118</v>
      </c>
      <c r="B101" s="221" t="s">
        <v>1001</v>
      </c>
      <c r="C101" s="222" t="s">
        <v>1</v>
      </c>
      <c r="D101" s="223">
        <v>54.67</v>
      </c>
      <c r="E101" s="361"/>
    </row>
    <row r="102" spans="1:5" ht="14.25">
      <c r="A102" s="221">
        <v>21144</v>
      </c>
      <c r="B102" s="221" t="s">
        <v>1002</v>
      </c>
      <c r="C102" s="222" t="s">
        <v>1</v>
      </c>
      <c r="D102" s="223">
        <v>25.63</v>
      </c>
      <c r="E102" s="224"/>
    </row>
    <row r="103" spans="1:5" ht="14.25">
      <c r="A103" s="221">
        <v>21151</v>
      </c>
      <c r="B103" s="221" t="s">
        <v>1003</v>
      </c>
      <c r="C103" s="222" t="s">
        <v>1</v>
      </c>
      <c r="D103" s="223">
        <v>5.13</v>
      </c>
      <c r="E103" s="224"/>
    </row>
    <row r="104" spans="1:5" ht="28.5">
      <c r="A104" s="221">
        <v>21170</v>
      </c>
      <c r="B104" s="221" t="s">
        <v>1004</v>
      </c>
      <c r="C104" s="222" t="s">
        <v>1</v>
      </c>
      <c r="D104" s="223">
        <v>17.64</v>
      </c>
      <c r="E104" s="224"/>
    </row>
    <row r="105" spans="1:5" ht="15">
      <c r="A105" s="220">
        <v>212</v>
      </c>
      <c r="B105" s="359" t="s">
        <v>6322</v>
      </c>
      <c r="C105" s="360"/>
      <c r="D105" s="360"/>
      <c r="E105" s="224"/>
    </row>
    <row r="106" spans="1:5" ht="28.5">
      <c r="A106" s="221">
        <v>21205</v>
      </c>
      <c r="B106" s="221" t="s">
        <v>1005</v>
      </c>
      <c r="C106" s="222" t="s">
        <v>1</v>
      </c>
      <c r="D106" s="223">
        <v>13</v>
      </c>
      <c r="E106" s="224"/>
    </row>
    <row r="107" spans="1:5" ht="28.5">
      <c r="A107" s="221">
        <v>21211</v>
      </c>
      <c r="B107" s="221" t="s">
        <v>1006</v>
      </c>
      <c r="C107" s="222" t="s">
        <v>4</v>
      </c>
      <c r="D107" s="223">
        <v>16.670000000000002</v>
      </c>
      <c r="E107" s="224"/>
    </row>
    <row r="108" spans="1:5" ht="15">
      <c r="A108" s="220">
        <v>213</v>
      </c>
      <c r="B108" s="359" t="s">
        <v>6321</v>
      </c>
      <c r="C108" s="360"/>
      <c r="D108" s="360"/>
      <c r="E108" s="224"/>
    </row>
    <row r="109" spans="1:5" ht="28.5">
      <c r="A109" s="221">
        <v>21305</v>
      </c>
      <c r="B109" s="221" t="s">
        <v>9813</v>
      </c>
      <c r="C109" s="222" t="s">
        <v>1</v>
      </c>
      <c r="D109" s="223">
        <v>32.380000000000003</v>
      </c>
      <c r="E109" s="361"/>
    </row>
    <row r="110" spans="1:5" ht="28.5">
      <c r="A110" s="221">
        <v>21368</v>
      </c>
      <c r="B110" s="221" t="s">
        <v>1007</v>
      </c>
      <c r="C110" s="222" t="s">
        <v>1</v>
      </c>
      <c r="D110" s="223">
        <v>5.49</v>
      </c>
      <c r="E110" s="224"/>
    </row>
    <row r="111" spans="1:5" ht="15">
      <c r="A111" s="220">
        <v>215</v>
      </c>
      <c r="B111" s="359" t="s">
        <v>6323</v>
      </c>
      <c r="C111" s="360"/>
      <c r="D111" s="360"/>
      <c r="E111" s="224"/>
    </row>
    <row r="112" spans="1:5" ht="15">
      <c r="A112" s="221">
        <v>21516</v>
      </c>
      <c r="B112" s="221" t="s">
        <v>1008</v>
      </c>
      <c r="C112" s="222" t="s">
        <v>3</v>
      </c>
      <c r="D112" s="223">
        <v>8.74</v>
      </c>
      <c r="E112" s="361"/>
    </row>
    <row r="113" spans="1:5" ht="14.25">
      <c r="A113" s="221">
        <v>21517</v>
      </c>
      <c r="B113" s="221" t="s">
        <v>1009</v>
      </c>
      <c r="C113" s="222" t="s">
        <v>3</v>
      </c>
      <c r="D113" s="223">
        <v>8.68</v>
      </c>
      <c r="E113" s="224"/>
    </row>
    <row r="114" spans="1:5" ht="14.25">
      <c r="A114" s="221">
        <v>21521</v>
      </c>
      <c r="B114" s="221" t="s">
        <v>1010</v>
      </c>
      <c r="C114" s="222" t="s">
        <v>3</v>
      </c>
      <c r="D114" s="223">
        <v>7.92</v>
      </c>
      <c r="E114" s="224"/>
    </row>
    <row r="115" spans="1:5" ht="15">
      <c r="A115" s="221">
        <v>21532</v>
      </c>
      <c r="B115" s="221" t="s">
        <v>1011</v>
      </c>
      <c r="C115" s="222" t="s">
        <v>3</v>
      </c>
      <c r="D115" s="223">
        <v>9.43</v>
      </c>
      <c r="E115" s="361"/>
    </row>
    <row r="116" spans="1:5" ht="28.5">
      <c r="A116" s="221">
        <v>21543</v>
      </c>
      <c r="B116" s="221" t="s">
        <v>1012</v>
      </c>
      <c r="C116" s="222" t="s">
        <v>4</v>
      </c>
      <c r="D116" s="223">
        <v>26.21</v>
      </c>
      <c r="E116" s="224"/>
    </row>
    <row r="117" spans="1:5" ht="15">
      <c r="A117" s="220">
        <v>220</v>
      </c>
      <c r="B117" s="359" t="s">
        <v>6324</v>
      </c>
      <c r="C117" s="360"/>
      <c r="D117" s="360"/>
      <c r="E117" s="224"/>
    </row>
    <row r="118" spans="1:5" ht="42.75">
      <c r="A118" s="221">
        <v>22001</v>
      </c>
      <c r="B118" s="221" t="s">
        <v>1013</v>
      </c>
      <c r="C118" s="222" t="s">
        <v>4</v>
      </c>
      <c r="D118" s="223">
        <v>55</v>
      </c>
      <c r="E118" s="224"/>
    </row>
    <row r="119" spans="1:5" ht="42.75">
      <c r="A119" s="221">
        <v>22002</v>
      </c>
      <c r="B119" s="221" t="s">
        <v>1014</v>
      </c>
      <c r="C119" s="222" t="s">
        <v>4</v>
      </c>
      <c r="D119" s="223">
        <v>57.78</v>
      </c>
      <c r="E119" s="224"/>
    </row>
    <row r="120" spans="1:5" ht="15">
      <c r="A120" s="220">
        <v>225</v>
      </c>
      <c r="B120" s="359" t="s">
        <v>6325</v>
      </c>
      <c r="C120" s="360"/>
      <c r="D120" s="360"/>
      <c r="E120" s="224"/>
    </row>
    <row r="121" spans="1:5" ht="28.5">
      <c r="A121" s="221">
        <v>22502</v>
      </c>
      <c r="B121" s="221" t="s">
        <v>1015</v>
      </c>
      <c r="C121" s="222" t="s">
        <v>2</v>
      </c>
      <c r="D121" s="223">
        <v>2.75</v>
      </c>
      <c r="E121" s="361"/>
    </row>
    <row r="122" spans="1:5" ht="28.5">
      <c r="A122" s="221">
        <v>22504</v>
      </c>
      <c r="B122" s="221" t="s">
        <v>1016</v>
      </c>
      <c r="C122" s="222" t="s">
        <v>2</v>
      </c>
      <c r="D122" s="223">
        <v>3.58</v>
      </c>
      <c r="E122" s="224"/>
    </row>
    <row r="123" spans="1:5" ht="28.5">
      <c r="A123" s="221">
        <v>22505</v>
      </c>
      <c r="B123" s="221" t="s">
        <v>1017</v>
      </c>
      <c r="C123" s="222" t="s">
        <v>2</v>
      </c>
      <c r="D123" s="223">
        <v>4.2699999999999996</v>
      </c>
      <c r="E123" s="224"/>
    </row>
    <row r="124" spans="1:5" ht="28.5">
      <c r="A124" s="221">
        <v>22507</v>
      </c>
      <c r="B124" s="221" t="s">
        <v>1018</v>
      </c>
      <c r="C124" s="222" t="s">
        <v>2</v>
      </c>
      <c r="D124" s="223">
        <v>3.44</v>
      </c>
      <c r="E124" s="361"/>
    </row>
    <row r="125" spans="1:5" ht="28.5">
      <c r="A125" s="221">
        <v>22508</v>
      </c>
      <c r="B125" s="221" t="s">
        <v>1019</v>
      </c>
      <c r="C125" s="222" t="s">
        <v>2</v>
      </c>
      <c r="D125" s="223">
        <v>5.08</v>
      </c>
      <c r="E125" s="224"/>
    </row>
    <row r="126" spans="1:5" ht="28.5">
      <c r="A126" s="221">
        <v>22548</v>
      </c>
      <c r="B126" s="221" t="s">
        <v>1020</v>
      </c>
      <c r="C126" s="222" t="s">
        <v>2</v>
      </c>
      <c r="D126" s="223">
        <v>2.87</v>
      </c>
      <c r="E126" s="224"/>
    </row>
    <row r="127" spans="1:5" ht="28.5">
      <c r="A127" s="221">
        <v>22585</v>
      </c>
      <c r="B127" s="221" t="s">
        <v>1021</v>
      </c>
      <c r="C127" s="222" t="s">
        <v>2</v>
      </c>
      <c r="D127" s="223">
        <v>1.34</v>
      </c>
      <c r="E127" s="224"/>
    </row>
    <row r="128" spans="1:5" ht="28.5">
      <c r="A128" s="221">
        <v>22586</v>
      </c>
      <c r="B128" s="221" t="s">
        <v>1022</v>
      </c>
      <c r="C128" s="222" t="s">
        <v>2</v>
      </c>
      <c r="D128" s="223">
        <v>0.84</v>
      </c>
      <c r="E128" s="224"/>
    </row>
    <row r="129" spans="1:5" ht="15">
      <c r="A129" s="220">
        <v>230</v>
      </c>
      <c r="B129" s="359" t="s">
        <v>6326</v>
      </c>
      <c r="C129" s="360"/>
      <c r="D129" s="360"/>
      <c r="E129" s="224"/>
    </row>
    <row r="130" spans="1:5" ht="28.5">
      <c r="A130" s="221">
        <v>23010</v>
      </c>
      <c r="B130" s="221" t="s">
        <v>1023</v>
      </c>
      <c r="C130" s="222" t="s">
        <v>2</v>
      </c>
      <c r="D130" s="223">
        <v>5.62</v>
      </c>
      <c r="E130" s="224"/>
    </row>
    <row r="131" spans="1:5" ht="28.5">
      <c r="A131" s="221">
        <v>23015</v>
      </c>
      <c r="B131" s="221" t="s">
        <v>1024</v>
      </c>
      <c r="C131" s="222" t="s">
        <v>2</v>
      </c>
      <c r="D131" s="223">
        <v>12.6</v>
      </c>
      <c r="E131" s="224"/>
    </row>
    <row r="132" spans="1:5" ht="15">
      <c r="A132" s="220">
        <v>235</v>
      </c>
      <c r="B132" s="359" t="s">
        <v>6327</v>
      </c>
      <c r="C132" s="360"/>
      <c r="D132" s="360"/>
      <c r="E132" s="224"/>
    </row>
    <row r="133" spans="1:5" ht="42.75">
      <c r="A133" s="221">
        <v>23501</v>
      </c>
      <c r="B133" s="221" t="s">
        <v>12316</v>
      </c>
      <c r="C133" s="222" t="s">
        <v>4</v>
      </c>
      <c r="D133" s="223">
        <v>139.44</v>
      </c>
      <c r="E133" s="361"/>
    </row>
    <row r="134" spans="1:5" ht="28.5">
      <c r="A134" s="221">
        <v>23503</v>
      </c>
      <c r="B134" s="221" t="s">
        <v>12317</v>
      </c>
      <c r="C134" s="222" t="s">
        <v>2</v>
      </c>
      <c r="D134" s="223">
        <v>461.4</v>
      </c>
      <c r="E134" s="224"/>
    </row>
    <row r="135" spans="1:5" ht="28.5">
      <c r="A135" s="221">
        <v>23522</v>
      </c>
      <c r="B135" s="221" t="s">
        <v>1025</v>
      </c>
      <c r="C135" s="222" t="s">
        <v>4</v>
      </c>
      <c r="D135" s="223">
        <v>375</v>
      </c>
      <c r="E135" s="224"/>
    </row>
    <row r="136" spans="1:5" ht="15">
      <c r="A136" s="220">
        <v>240</v>
      </c>
      <c r="B136" s="359" t="s">
        <v>6328</v>
      </c>
      <c r="C136" s="360"/>
      <c r="D136" s="360"/>
      <c r="E136" s="361"/>
    </row>
    <row r="137" spans="1:5" ht="14.25">
      <c r="A137" s="221">
        <v>24015</v>
      </c>
      <c r="B137" s="221" t="s">
        <v>6329</v>
      </c>
      <c r="C137" s="222" t="s">
        <v>3</v>
      </c>
      <c r="D137" s="223">
        <v>6.45</v>
      </c>
      <c r="E137" s="224"/>
    </row>
    <row r="138" spans="1:5" ht="14.25">
      <c r="A138" s="221">
        <v>24020</v>
      </c>
      <c r="B138" s="221" t="s">
        <v>1026</v>
      </c>
      <c r="C138" s="222" t="s">
        <v>3</v>
      </c>
      <c r="D138" s="223">
        <v>9.39</v>
      </c>
      <c r="E138" s="224"/>
    </row>
    <row r="139" spans="1:5" ht="28.5">
      <c r="A139" s="221">
        <v>24029</v>
      </c>
      <c r="B139" s="221" t="s">
        <v>1027</v>
      </c>
      <c r="C139" s="222" t="s">
        <v>4</v>
      </c>
      <c r="D139" s="223">
        <v>8.67</v>
      </c>
      <c r="E139" s="224"/>
    </row>
    <row r="140" spans="1:5" ht="28.5">
      <c r="A140" s="221">
        <v>24034</v>
      </c>
      <c r="B140" s="221" t="s">
        <v>1028</v>
      </c>
      <c r="C140" s="222" t="s">
        <v>3</v>
      </c>
      <c r="D140" s="223">
        <v>16.489999999999998</v>
      </c>
      <c r="E140" s="361"/>
    </row>
    <row r="141" spans="1:5" ht="28.5">
      <c r="A141" s="221">
        <v>24035</v>
      </c>
      <c r="B141" s="221" t="s">
        <v>1029</v>
      </c>
      <c r="C141" s="222" t="s">
        <v>3</v>
      </c>
      <c r="D141" s="223">
        <v>19.46</v>
      </c>
      <c r="E141" s="224"/>
    </row>
    <row r="142" spans="1:5" ht="14.25">
      <c r="A142" s="221">
        <v>24038</v>
      </c>
      <c r="B142" s="221" t="s">
        <v>1030</v>
      </c>
      <c r="C142" s="222" t="s">
        <v>9</v>
      </c>
      <c r="D142" s="223">
        <v>0.35</v>
      </c>
      <c r="E142" s="224"/>
    </row>
    <row r="143" spans="1:5" ht="28.5">
      <c r="A143" s="221">
        <v>24042</v>
      </c>
      <c r="B143" s="221" t="s">
        <v>1031</v>
      </c>
      <c r="C143" s="222" t="s">
        <v>3</v>
      </c>
      <c r="D143" s="223">
        <v>34.549999999999997</v>
      </c>
      <c r="E143" s="224"/>
    </row>
    <row r="144" spans="1:5" ht="15">
      <c r="A144" s="220">
        <v>241</v>
      </c>
      <c r="B144" s="359" t="s">
        <v>6330</v>
      </c>
      <c r="C144" s="360"/>
      <c r="D144" s="360"/>
      <c r="E144" s="224"/>
    </row>
    <row r="145" spans="1:5" ht="14.25">
      <c r="A145" s="221">
        <v>24116</v>
      </c>
      <c r="B145" s="221" t="s">
        <v>1032</v>
      </c>
      <c r="C145" s="222" t="s">
        <v>4</v>
      </c>
      <c r="D145" s="223">
        <v>0.64</v>
      </c>
      <c r="E145" s="224"/>
    </row>
    <row r="146" spans="1:5" ht="42.75">
      <c r="A146" s="221">
        <v>24130</v>
      </c>
      <c r="B146" s="221" t="s">
        <v>1033</v>
      </c>
      <c r="C146" s="222" t="s">
        <v>4</v>
      </c>
      <c r="D146" s="223">
        <v>255.77</v>
      </c>
      <c r="E146" s="224"/>
    </row>
    <row r="147" spans="1:5" ht="42.75">
      <c r="A147" s="221">
        <v>24131</v>
      </c>
      <c r="B147" s="221" t="s">
        <v>1034</v>
      </c>
      <c r="C147" s="222" t="s">
        <v>4</v>
      </c>
      <c r="D147" s="223">
        <v>276.67</v>
      </c>
      <c r="E147" s="224"/>
    </row>
    <row r="148" spans="1:5" ht="15">
      <c r="A148" s="221">
        <v>24145</v>
      </c>
      <c r="B148" s="221" t="s">
        <v>1035</v>
      </c>
      <c r="C148" s="222" t="s">
        <v>3</v>
      </c>
      <c r="D148" s="223">
        <v>26.45</v>
      </c>
      <c r="E148" s="361"/>
    </row>
    <row r="149" spans="1:5" ht="28.5">
      <c r="A149" s="221">
        <v>24184</v>
      </c>
      <c r="B149" s="221" t="s">
        <v>1036</v>
      </c>
      <c r="C149" s="222" t="s">
        <v>2</v>
      </c>
      <c r="D149" s="223">
        <v>29.69</v>
      </c>
      <c r="E149" s="224"/>
    </row>
    <row r="150" spans="1:5" ht="15">
      <c r="A150" s="220">
        <v>255</v>
      </c>
      <c r="B150" s="359" t="s">
        <v>6331</v>
      </c>
      <c r="C150" s="360"/>
      <c r="D150" s="360"/>
      <c r="E150" s="224"/>
    </row>
    <row r="151" spans="1:5" ht="14.25">
      <c r="A151" s="221">
        <v>25513</v>
      </c>
      <c r="B151" s="221" t="s">
        <v>1037</v>
      </c>
      <c r="C151" s="222" t="s">
        <v>4</v>
      </c>
      <c r="D151" s="223">
        <v>34.97</v>
      </c>
      <c r="E151" s="224"/>
    </row>
    <row r="152" spans="1:5" ht="14.25">
      <c r="A152" s="221">
        <v>25514</v>
      </c>
      <c r="B152" s="221" t="s">
        <v>1038</v>
      </c>
      <c r="C152" s="222" t="s">
        <v>4</v>
      </c>
      <c r="D152" s="223">
        <v>57.04</v>
      </c>
      <c r="E152" s="224"/>
    </row>
    <row r="153" spans="1:5" ht="14.25">
      <c r="A153" s="221">
        <v>25532</v>
      </c>
      <c r="B153" s="221" t="s">
        <v>1039</v>
      </c>
      <c r="C153" s="222" t="s">
        <v>4</v>
      </c>
      <c r="D153" s="223">
        <v>87.14</v>
      </c>
      <c r="E153" s="224"/>
    </row>
    <row r="154" spans="1:5" ht="28.5">
      <c r="A154" s="221">
        <v>25568</v>
      </c>
      <c r="B154" s="221" t="s">
        <v>1040</v>
      </c>
      <c r="C154" s="222" t="s">
        <v>4</v>
      </c>
      <c r="D154" s="223">
        <v>33.4</v>
      </c>
      <c r="E154" s="361"/>
    </row>
    <row r="155" spans="1:5" ht="28.5">
      <c r="A155" s="221">
        <v>25569</v>
      </c>
      <c r="B155" s="221" t="s">
        <v>1040</v>
      </c>
      <c r="C155" s="222" t="s">
        <v>4</v>
      </c>
      <c r="D155" s="223">
        <v>68.349999999999994</v>
      </c>
      <c r="E155" s="224"/>
    </row>
    <row r="156" spans="1:5" ht="28.5">
      <c r="A156" s="221">
        <v>25570</v>
      </c>
      <c r="B156" s="221" t="s">
        <v>1041</v>
      </c>
      <c r="C156" s="222" t="s">
        <v>2</v>
      </c>
      <c r="D156" s="223">
        <v>2.27</v>
      </c>
      <c r="E156" s="224"/>
    </row>
    <row r="157" spans="1:5" ht="28.5">
      <c r="A157" s="221">
        <v>25571</v>
      </c>
      <c r="B157" s="221" t="s">
        <v>1042</v>
      </c>
      <c r="C157" s="222" t="s">
        <v>2</v>
      </c>
      <c r="D157" s="223">
        <v>4.5999999999999996</v>
      </c>
      <c r="E157" s="224"/>
    </row>
    <row r="158" spans="1:5" ht="28.5">
      <c r="A158" s="221">
        <v>25592</v>
      </c>
      <c r="B158" s="221" t="s">
        <v>1043</v>
      </c>
      <c r="C158" s="222" t="s">
        <v>4</v>
      </c>
      <c r="D158" s="223">
        <v>86.33</v>
      </c>
      <c r="E158" s="224"/>
    </row>
    <row r="159" spans="1:5" ht="15">
      <c r="A159" s="220">
        <v>256</v>
      </c>
      <c r="B159" s="359" t="s">
        <v>6331</v>
      </c>
      <c r="C159" s="360"/>
      <c r="D159" s="360"/>
      <c r="E159" s="224"/>
    </row>
    <row r="160" spans="1:5" ht="28.5">
      <c r="A160" s="221">
        <v>25617</v>
      </c>
      <c r="B160" s="221" t="s">
        <v>1044</v>
      </c>
      <c r="C160" s="222" t="s">
        <v>4</v>
      </c>
      <c r="D160" s="223">
        <v>46.25</v>
      </c>
      <c r="E160" s="224"/>
    </row>
    <row r="161" spans="1:5" ht="15">
      <c r="A161" s="220">
        <v>258</v>
      </c>
      <c r="B161" s="359" t="s">
        <v>6331</v>
      </c>
      <c r="C161" s="360"/>
      <c r="D161" s="360"/>
      <c r="E161" s="224"/>
    </row>
    <row r="162" spans="1:5" ht="42.75">
      <c r="A162" s="221">
        <v>25841</v>
      </c>
      <c r="B162" s="221" t="s">
        <v>9814</v>
      </c>
      <c r="C162" s="222" t="s">
        <v>4</v>
      </c>
      <c r="D162" s="223">
        <v>64.010000000000005</v>
      </c>
      <c r="E162" s="224"/>
    </row>
    <row r="163" spans="1:5" ht="42.75">
      <c r="A163" s="221">
        <v>25843</v>
      </c>
      <c r="B163" s="221" t="s">
        <v>9815</v>
      </c>
      <c r="C163" s="222" t="s">
        <v>4</v>
      </c>
      <c r="D163" s="223">
        <v>73.84</v>
      </c>
      <c r="E163" s="361"/>
    </row>
    <row r="164" spans="1:5" ht="15">
      <c r="A164" s="220">
        <v>260</v>
      </c>
      <c r="B164" s="359" t="s">
        <v>6332</v>
      </c>
      <c r="C164" s="360"/>
      <c r="D164" s="360"/>
      <c r="E164" s="224"/>
    </row>
    <row r="165" spans="1:5" ht="28.5">
      <c r="A165" s="221">
        <v>26008</v>
      </c>
      <c r="B165" s="221" t="s">
        <v>1045</v>
      </c>
      <c r="C165" s="222" t="s">
        <v>1</v>
      </c>
      <c r="D165" s="223">
        <v>34.130000000000003</v>
      </c>
      <c r="E165" s="361"/>
    </row>
    <row r="166" spans="1:5" ht="15" customHeight="1">
      <c r="A166" s="221">
        <v>26015</v>
      </c>
      <c r="B166" s="221" t="s">
        <v>1046</v>
      </c>
      <c r="C166" s="222" t="s">
        <v>1</v>
      </c>
      <c r="D166" s="223">
        <v>72.14</v>
      </c>
      <c r="E166" s="224"/>
    </row>
    <row r="167" spans="1:5" ht="28.5">
      <c r="A167" s="221">
        <v>26040</v>
      </c>
      <c r="B167" s="221" t="s">
        <v>4615</v>
      </c>
      <c r="C167" s="222" t="s">
        <v>1</v>
      </c>
      <c r="D167" s="223">
        <v>7.06</v>
      </c>
      <c r="E167" s="224"/>
    </row>
    <row r="168" spans="1:5" ht="28.5">
      <c r="A168" s="221">
        <v>26091</v>
      </c>
      <c r="B168" s="221" t="s">
        <v>1047</v>
      </c>
      <c r="C168" s="222" t="s">
        <v>1</v>
      </c>
      <c r="D168" s="223">
        <v>5.33</v>
      </c>
      <c r="E168" s="361"/>
    </row>
    <row r="169" spans="1:5" ht="30">
      <c r="A169" s="220">
        <v>265</v>
      </c>
      <c r="B169" s="359" t="s">
        <v>6333</v>
      </c>
      <c r="C169" s="360"/>
      <c r="D169" s="360"/>
      <c r="E169" s="224"/>
    </row>
    <row r="170" spans="1:5" ht="14.25">
      <c r="A170" s="221">
        <v>26503</v>
      </c>
      <c r="B170" s="221" t="s">
        <v>1048</v>
      </c>
      <c r="C170" s="222" t="s">
        <v>2</v>
      </c>
      <c r="D170" s="223">
        <v>0.84</v>
      </c>
      <c r="E170" s="224"/>
    </row>
    <row r="171" spans="1:5" ht="14.25">
      <c r="A171" s="221">
        <v>26506</v>
      </c>
      <c r="B171" s="221" t="s">
        <v>1049</v>
      </c>
      <c r="C171" s="222" t="s">
        <v>2</v>
      </c>
      <c r="D171" s="223">
        <v>241</v>
      </c>
      <c r="E171" s="224"/>
    </row>
    <row r="172" spans="1:5" ht="28.5">
      <c r="A172" s="221">
        <v>26508</v>
      </c>
      <c r="B172" s="221" t="s">
        <v>1050</v>
      </c>
      <c r="C172" s="222" t="s">
        <v>1</v>
      </c>
      <c r="D172" s="223">
        <v>8.32</v>
      </c>
      <c r="E172" s="224"/>
    </row>
    <row r="173" spans="1:5" ht="14.45" customHeight="1">
      <c r="A173" s="221">
        <v>26512</v>
      </c>
      <c r="B173" s="221" t="s">
        <v>1051</v>
      </c>
      <c r="C173" s="222" t="s">
        <v>2</v>
      </c>
      <c r="D173" s="223">
        <v>1.08</v>
      </c>
      <c r="E173" s="361"/>
    </row>
    <row r="174" spans="1:5" ht="28.5">
      <c r="A174" s="221">
        <v>26517</v>
      </c>
      <c r="B174" s="221" t="s">
        <v>9816</v>
      </c>
      <c r="C174" s="222" t="s">
        <v>2</v>
      </c>
      <c r="D174" s="223">
        <v>1.9</v>
      </c>
      <c r="E174" s="224"/>
    </row>
    <row r="175" spans="1:5" ht="14.25">
      <c r="A175" s="221">
        <v>26546</v>
      </c>
      <c r="B175" s="221" t="s">
        <v>1052</v>
      </c>
      <c r="C175" s="222" t="s">
        <v>2</v>
      </c>
      <c r="D175" s="223">
        <v>0.37</v>
      </c>
      <c r="E175" s="224"/>
    </row>
    <row r="176" spans="1:5" ht="14.25">
      <c r="A176" s="221">
        <v>26548</v>
      </c>
      <c r="B176" s="221" t="s">
        <v>1053</v>
      </c>
      <c r="C176" s="222" t="s">
        <v>2</v>
      </c>
      <c r="D176" s="223">
        <v>0.38</v>
      </c>
      <c r="E176" s="224"/>
    </row>
    <row r="177" spans="1:5" ht="14.25">
      <c r="A177" s="221">
        <v>26549</v>
      </c>
      <c r="B177" s="221" t="s">
        <v>1054</v>
      </c>
      <c r="C177" s="222" t="s">
        <v>2</v>
      </c>
      <c r="D177" s="223">
        <v>0.15</v>
      </c>
      <c r="E177" s="224"/>
    </row>
    <row r="178" spans="1:5" ht="28.5">
      <c r="A178" s="221">
        <v>26550</v>
      </c>
      <c r="B178" s="221" t="s">
        <v>1055</v>
      </c>
      <c r="C178" s="222" t="s">
        <v>2</v>
      </c>
      <c r="D178" s="223">
        <v>11.33</v>
      </c>
      <c r="E178" s="224"/>
    </row>
    <row r="179" spans="1:5" ht="14.25">
      <c r="A179" s="221">
        <v>26551</v>
      </c>
      <c r="B179" s="221" t="s">
        <v>1056</v>
      </c>
      <c r="C179" s="222" t="s">
        <v>2</v>
      </c>
      <c r="D179" s="223">
        <v>0.62</v>
      </c>
      <c r="E179" s="224"/>
    </row>
    <row r="180" spans="1:5" ht="14.25">
      <c r="A180" s="221">
        <v>26552</v>
      </c>
      <c r="B180" s="221" t="s">
        <v>5247</v>
      </c>
      <c r="C180" s="222" t="s">
        <v>2</v>
      </c>
      <c r="D180" s="223">
        <v>0.15</v>
      </c>
      <c r="E180" s="224"/>
    </row>
    <row r="181" spans="1:5" ht="14.25">
      <c r="A181" s="221">
        <v>26554</v>
      </c>
      <c r="B181" s="221" t="s">
        <v>1057</v>
      </c>
      <c r="C181" s="222" t="s">
        <v>2</v>
      </c>
      <c r="D181" s="223">
        <v>0.15</v>
      </c>
      <c r="E181" s="224"/>
    </row>
    <row r="182" spans="1:5" ht="14.25">
      <c r="A182" s="221">
        <v>26560</v>
      </c>
      <c r="B182" s="221" t="s">
        <v>1058</v>
      </c>
      <c r="C182" s="222" t="s">
        <v>3</v>
      </c>
      <c r="D182" s="223">
        <v>19.399999999999999</v>
      </c>
      <c r="E182" s="224"/>
    </row>
    <row r="183" spans="1:5" ht="14.25">
      <c r="A183" s="221">
        <v>26563</v>
      </c>
      <c r="B183" s="221" t="s">
        <v>1059</v>
      </c>
      <c r="C183" s="222" t="s">
        <v>3</v>
      </c>
      <c r="D183" s="223">
        <v>27.04</v>
      </c>
      <c r="E183" s="224"/>
    </row>
    <row r="184" spans="1:5" ht="14.25">
      <c r="A184" s="221">
        <v>26566</v>
      </c>
      <c r="B184" s="221" t="s">
        <v>1060</v>
      </c>
      <c r="C184" s="222" t="s">
        <v>3</v>
      </c>
      <c r="D184" s="223">
        <v>19.66</v>
      </c>
      <c r="E184" s="224"/>
    </row>
    <row r="185" spans="1:5" ht="14.25">
      <c r="A185" s="221">
        <v>26569</v>
      </c>
      <c r="B185" s="221" t="s">
        <v>1061</v>
      </c>
      <c r="C185" s="222" t="s">
        <v>3</v>
      </c>
      <c r="D185" s="223">
        <v>18.510000000000002</v>
      </c>
      <c r="E185" s="224"/>
    </row>
    <row r="186" spans="1:5" ht="14.25">
      <c r="A186" s="221">
        <v>26570</v>
      </c>
      <c r="B186" s="221" t="s">
        <v>1062</v>
      </c>
      <c r="C186" s="222" t="s">
        <v>3</v>
      </c>
      <c r="D186" s="223">
        <v>18.510000000000002</v>
      </c>
      <c r="E186" s="224"/>
    </row>
    <row r="187" spans="1:5" ht="14.25">
      <c r="A187" s="221">
        <v>26573</v>
      </c>
      <c r="B187" s="221" t="s">
        <v>1063</v>
      </c>
      <c r="C187" s="222" t="s">
        <v>3</v>
      </c>
      <c r="D187" s="223">
        <v>30.24</v>
      </c>
      <c r="E187" s="224"/>
    </row>
    <row r="188" spans="1:5" ht="14.25">
      <c r="A188" s="221">
        <v>26581</v>
      </c>
      <c r="B188" s="221" t="s">
        <v>12318</v>
      </c>
      <c r="C188" s="222" t="s">
        <v>3</v>
      </c>
      <c r="D188" s="223">
        <v>21.73</v>
      </c>
      <c r="E188" s="224"/>
    </row>
    <row r="189" spans="1:5" ht="14.25">
      <c r="A189" s="221">
        <v>26588</v>
      </c>
      <c r="B189" s="221" t="s">
        <v>1064</v>
      </c>
      <c r="C189" s="222" t="s">
        <v>2</v>
      </c>
      <c r="D189" s="223">
        <v>0.14000000000000001</v>
      </c>
      <c r="E189" s="224"/>
    </row>
    <row r="190" spans="1:5" ht="14.25">
      <c r="A190" s="221">
        <v>26589</v>
      </c>
      <c r="B190" s="221" t="s">
        <v>1065</v>
      </c>
      <c r="C190" s="222" t="s">
        <v>2</v>
      </c>
      <c r="D190" s="223">
        <v>0.34</v>
      </c>
      <c r="E190" s="224"/>
    </row>
    <row r="191" spans="1:5" ht="14.25">
      <c r="A191" s="221">
        <v>26591</v>
      </c>
      <c r="B191" s="221" t="s">
        <v>5248</v>
      </c>
      <c r="C191" s="222" t="s">
        <v>2</v>
      </c>
      <c r="D191" s="223">
        <v>0.09</v>
      </c>
      <c r="E191" s="224"/>
    </row>
    <row r="192" spans="1:5" ht="14.25">
      <c r="A192" s="221">
        <v>26592</v>
      </c>
      <c r="B192" s="221" t="s">
        <v>5249</v>
      </c>
      <c r="C192" s="222" t="s">
        <v>2</v>
      </c>
      <c r="D192" s="223">
        <v>0.15</v>
      </c>
      <c r="E192" s="224"/>
    </row>
    <row r="193" spans="1:5" ht="15">
      <c r="A193" s="220">
        <v>266</v>
      </c>
      <c r="B193" s="359" t="s">
        <v>6334</v>
      </c>
      <c r="C193" s="360"/>
      <c r="D193" s="360"/>
      <c r="E193" s="224"/>
    </row>
    <row r="194" spans="1:5" ht="28.5">
      <c r="A194" s="221">
        <v>26607</v>
      </c>
      <c r="B194" s="221" t="s">
        <v>1066</v>
      </c>
      <c r="C194" s="222" t="s">
        <v>2</v>
      </c>
      <c r="D194" s="223">
        <v>1.53</v>
      </c>
      <c r="E194" s="224"/>
    </row>
    <row r="195" spans="1:5" ht="28.5">
      <c r="A195" s="221">
        <v>26610</v>
      </c>
      <c r="B195" s="221" t="s">
        <v>1067</v>
      </c>
      <c r="C195" s="222" t="s">
        <v>2</v>
      </c>
      <c r="D195" s="223">
        <v>0.48</v>
      </c>
      <c r="E195" s="224"/>
    </row>
    <row r="196" spans="1:5" ht="14.25">
      <c r="A196" s="221">
        <v>26612</v>
      </c>
      <c r="B196" s="221" t="s">
        <v>1068</v>
      </c>
      <c r="C196" s="222" t="s">
        <v>2</v>
      </c>
      <c r="D196" s="223">
        <v>0.66</v>
      </c>
      <c r="E196" s="224"/>
    </row>
    <row r="197" spans="1:5" ht="28.5">
      <c r="A197" s="221">
        <v>26617</v>
      </c>
      <c r="B197" s="221" t="s">
        <v>1069</v>
      </c>
      <c r="C197" s="222" t="s">
        <v>1</v>
      </c>
      <c r="D197" s="223">
        <v>22.98</v>
      </c>
      <c r="E197" s="361"/>
    </row>
    <row r="198" spans="1:5" ht="28.5">
      <c r="A198" s="221">
        <v>26618</v>
      </c>
      <c r="B198" s="221" t="s">
        <v>1070</v>
      </c>
      <c r="C198" s="222" t="s">
        <v>2</v>
      </c>
      <c r="D198" s="223">
        <v>18.48</v>
      </c>
      <c r="E198" s="224"/>
    </row>
    <row r="199" spans="1:5" ht="14.25">
      <c r="A199" s="221">
        <v>26648</v>
      </c>
      <c r="B199" s="221" t="s">
        <v>1071</v>
      </c>
      <c r="C199" s="222" t="s">
        <v>2</v>
      </c>
      <c r="D199" s="223">
        <v>0.2</v>
      </c>
      <c r="E199" s="224"/>
    </row>
    <row r="200" spans="1:5" ht="14.25">
      <c r="A200" s="221">
        <v>26664</v>
      </c>
      <c r="B200" s="221" t="s">
        <v>5250</v>
      </c>
      <c r="C200" s="222" t="s">
        <v>2</v>
      </c>
      <c r="D200" s="223">
        <v>0.25</v>
      </c>
      <c r="E200" s="224"/>
    </row>
    <row r="201" spans="1:5" ht="42.75">
      <c r="A201" s="221">
        <v>26668</v>
      </c>
      <c r="B201" s="221" t="s">
        <v>1072</v>
      </c>
      <c r="C201" s="222" t="s">
        <v>2</v>
      </c>
      <c r="D201" s="223">
        <v>68.180000000000007</v>
      </c>
      <c r="E201" s="224"/>
    </row>
    <row r="202" spans="1:5" ht="28.5">
      <c r="A202" s="221">
        <v>26669</v>
      </c>
      <c r="B202" s="221" t="s">
        <v>1073</v>
      </c>
      <c r="C202" s="222" t="s">
        <v>2</v>
      </c>
      <c r="D202" s="223">
        <v>10.55</v>
      </c>
      <c r="E202" s="224"/>
    </row>
    <row r="203" spans="1:5" ht="42.75">
      <c r="A203" s="221">
        <v>26670</v>
      </c>
      <c r="B203" s="221" t="s">
        <v>1074</v>
      </c>
      <c r="C203" s="222" t="s">
        <v>2</v>
      </c>
      <c r="D203" s="223">
        <v>150.69999999999999</v>
      </c>
      <c r="E203" s="224"/>
    </row>
    <row r="204" spans="1:5" ht="42.75">
      <c r="A204" s="221">
        <v>26671</v>
      </c>
      <c r="B204" s="221" t="s">
        <v>1075</v>
      </c>
      <c r="C204" s="222" t="s">
        <v>2</v>
      </c>
      <c r="D204" s="223">
        <v>67.22</v>
      </c>
      <c r="E204" s="224"/>
    </row>
    <row r="205" spans="1:5" ht="14.25">
      <c r="A205" s="221">
        <v>26675</v>
      </c>
      <c r="B205" s="221" t="s">
        <v>1076</v>
      </c>
      <c r="C205" s="222" t="s">
        <v>2</v>
      </c>
      <c r="D205" s="223">
        <v>0.39</v>
      </c>
      <c r="E205" s="224"/>
    </row>
    <row r="206" spans="1:5" ht="28.5">
      <c r="A206" s="221">
        <v>26678</v>
      </c>
      <c r="B206" s="221" t="s">
        <v>1077</v>
      </c>
      <c r="C206" s="222" t="s">
        <v>2</v>
      </c>
      <c r="D206" s="223">
        <v>0.48</v>
      </c>
      <c r="E206" s="224"/>
    </row>
    <row r="207" spans="1:5" ht="15">
      <c r="A207" s="220">
        <v>267</v>
      </c>
      <c r="B207" s="359" t="s">
        <v>6334</v>
      </c>
      <c r="C207" s="360"/>
      <c r="D207" s="360"/>
      <c r="E207" s="224"/>
    </row>
    <row r="208" spans="1:5" ht="28.5">
      <c r="A208" s="221">
        <v>26714</v>
      </c>
      <c r="B208" s="221" t="s">
        <v>9817</v>
      </c>
      <c r="C208" s="222" t="s">
        <v>2</v>
      </c>
      <c r="D208" s="223">
        <v>8.8000000000000007</v>
      </c>
      <c r="E208" s="224"/>
    </row>
    <row r="209" spans="1:5" ht="15">
      <c r="A209" s="220">
        <v>268</v>
      </c>
      <c r="B209" s="359" t="s">
        <v>6334</v>
      </c>
      <c r="C209" s="360"/>
      <c r="D209" s="360"/>
      <c r="E209" s="224"/>
    </row>
    <row r="210" spans="1:5" ht="28.5">
      <c r="A210" s="221">
        <v>26877</v>
      </c>
      <c r="B210" s="221" t="s">
        <v>1078</v>
      </c>
      <c r="C210" s="222" t="s">
        <v>2</v>
      </c>
      <c r="D210" s="223">
        <v>0.46</v>
      </c>
      <c r="E210" s="224"/>
    </row>
    <row r="211" spans="1:5" ht="15">
      <c r="A211" s="221">
        <v>26879</v>
      </c>
      <c r="B211" s="221" t="s">
        <v>1079</v>
      </c>
      <c r="C211" s="222" t="s">
        <v>2</v>
      </c>
      <c r="D211" s="223">
        <v>0.65</v>
      </c>
      <c r="E211" s="361"/>
    </row>
    <row r="212" spans="1:5" ht="14.25">
      <c r="A212" s="221">
        <v>26894</v>
      </c>
      <c r="B212" s="221" t="s">
        <v>1080</v>
      </c>
      <c r="C212" s="222" t="s">
        <v>2</v>
      </c>
      <c r="D212" s="223">
        <v>0.15</v>
      </c>
      <c r="E212" s="224"/>
    </row>
    <row r="213" spans="1:5" ht="15">
      <c r="A213" s="220">
        <v>269</v>
      </c>
      <c r="B213" s="359" t="s">
        <v>6335</v>
      </c>
      <c r="C213" s="360"/>
      <c r="D213" s="360"/>
      <c r="E213" s="361"/>
    </row>
    <row r="214" spans="1:5" ht="28.5">
      <c r="A214" s="221">
        <v>26917</v>
      </c>
      <c r="B214" s="221" t="s">
        <v>9818</v>
      </c>
      <c r="C214" s="222" t="s">
        <v>2</v>
      </c>
      <c r="D214" s="223">
        <v>81.02</v>
      </c>
      <c r="E214" s="224"/>
    </row>
    <row r="215" spans="1:5" ht="28.5">
      <c r="A215" s="221">
        <v>26972</v>
      </c>
      <c r="B215" s="221" t="s">
        <v>1081</v>
      </c>
      <c r="C215" s="222" t="s">
        <v>2</v>
      </c>
      <c r="D215" s="223">
        <v>35.72</v>
      </c>
      <c r="E215" s="224"/>
    </row>
    <row r="216" spans="1:5" ht="15">
      <c r="A216" s="220">
        <v>270</v>
      </c>
      <c r="B216" s="359" t="s">
        <v>6336</v>
      </c>
      <c r="C216" s="360"/>
      <c r="D216" s="360"/>
      <c r="E216" s="224"/>
    </row>
    <row r="217" spans="1:5" ht="15">
      <c r="A217" s="221">
        <v>27002</v>
      </c>
      <c r="B217" s="221" t="s">
        <v>1082</v>
      </c>
      <c r="C217" s="222" t="s">
        <v>3</v>
      </c>
      <c r="D217" s="223">
        <v>24</v>
      </c>
      <c r="E217" s="361"/>
    </row>
    <row r="218" spans="1:5" ht="14.25">
      <c r="A218" s="221">
        <v>27003</v>
      </c>
      <c r="B218" s="221" t="s">
        <v>1083</v>
      </c>
      <c r="C218" s="222" t="s">
        <v>3</v>
      </c>
      <c r="D218" s="223">
        <v>24</v>
      </c>
      <c r="E218" s="224"/>
    </row>
    <row r="219" spans="1:5" ht="14.25">
      <c r="A219" s="221">
        <v>27004</v>
      </c>
      <c r="B219" s="221" t="s">
        <v>1084</v>
      </c>
      <c r="C219" s="222" t="s">
        <v>3</v>
      </c>
      <c r="D219" s="223">
        <v>25.58</v>
      </c>
      <c r="E219" s="224"/>
    </row>
    <row r="220" spans="1:5" ht="15">
      <c r="A220" s="221">
        <v>27005</v>
      </c>
      <c r="B220" s="221" t="s">
        <v>1085</v>
      </c>
      <c r="C220" s="222" t="s">
        <v>3</v>
      </c>
      <c r="D220" s="223">
        <v>28.63</v>
      </c>
      <c r="E220" s="361"/>
    </row>
    <row r="221" spans="1:5" ht="14.25">
      <c r="A221" s="221">
        <v>27006</v>
      </c>
      <c r="B221" s="221" t="s">
        <v>1086</v>
      </c>
      <c r="C221" s="222" t="s">
        <v>3</v>
      </c>
      <c r="D221" s="223">
        <v>30.1</v>
      </c>
      <c r="E221" s="224"/>
    </row>
    <row r="222" spans="1:5" ht="14.25">
      <c r="A222" s="221">
        <v>27010</v>
      </c>
      <c r="B222" s="221" t="s">
        <v>1087</v>
      </c>
      <c r="C222" s="222" t="s">
        <v>3</v>
      </c>
      <c r="D222" s="223">
        <v>21.21</v>
      </c>
      <c r="E222" s="224"/>
    </row>
    <row r="223" spans="1:5" ht="14.25">
      <c r="A223" s="221">
        <v>27020</v>
      </c>
      <c r="B223" s="221" t="s">
        <v>1088</v>
      </c>
      <c r="C223" s="222" t="s">
        <v>1</v>
      </c>
      <c r="D223" s="223">
        <v>0.69</v>
      </c>
      <c r="E223" s="224"/>
    </row>
    <row r="224" spans="1:5" ht="14.25">
      <c r="A224" s="221">
        <v>27022</v>
      </c>
      <c r="B224" s="221" t="s">
        <v>1089</v>
      </c>
      <c r="C224" s="222" t="s">
        <v>1</v>
      </c>
      <c r="D224" s="223">
        <v>0.96</v>
      </c>
      <c r="E224" s="224"/>
    </row>
    <row r="225" spans="1:5" ht="15">
      <c r="A225" s="220">
        <v>275</v>
      </c>
      <c r="B225" s="359" t="s">
        <v>6337</v>
      </c>
      <c r="C225" s="360"/>
      <c r="D225" s="360"/>
      <c r="E225" s="224"/>
    </row>
    <row r="226" spans="1:5" ht="28.5">
      <c r="A226" s="221">
        <v>27504</v>
      </c>
      <c r="B226" s="221" t="s">
        <v>1090</v>
      </c>
      <c r="C226" s="222" t="s">
        <v>2</v>
      </c>
      <c r="D226" s="223">
        <v>82.34</v>
      </c>
      <c r="E226" s="224"/>
    </row>
    <row r="227" spans="1:5" ht="28.5">
      <c r="A227" s="221">
        <v>27520</v>
      </c>
      <c r="B227" s="221" t="s">
        <v>1091</v>
      </c>
      <c r="C227" s="222" t="s">
        <v>4</v>
      </c>
      <c r="D227" s="223">
        <v>19.78</v>
      </c>
      <c r="E227" s="224"/>
    </row>
    <row r="228" spans="1:5" ht="28.5">
      <c r="A228" s="221">
        <v>27532</v>
      </c>
      <c r="B228" s="221" t="s">
        <v>1092</v>
      </c>
      <c r="C228" s="222" t="s">
        <v>4</v>
      </c>
      <c r="D228" s="223">
        <v>131.25</v>
      </c>
      <c r="E228" s="224"/>
    </row>
    <row r="229" spans="1:5" ht="42.75">
      <c r="A229" s="221">
        <v>27546</v>
      </c>
      <c r="B229" s="221" t="s">
        <v>1093</v>
      </c>
      <c r="C229" s="222" t="s">
        <v>4</v>
      </c>
      <c r="D229" s="223">
        <v>69.2</v>
      </c>
      <c r="E229" s="361"/>
    </row>
    <row r="230" spans="1:5" ht="15">
      <c r="A230" s="220">
        <v>276</v>
      </c>
      <c r="B230" s="359" t="s">
        <v>6338</v>
      </c>
      <c r="C230" s="360"/>
      <c r="D230" s="360"/>
      <c r="E230" s="224"/>
    </row>
    <row r="231" spans="1:5" ht="42.75">
      <c r="A231" s="221">
        <v>27602</v>
      </c>
      <c r="B231" s="221" t="s">
        <v>1094</v>
      </c>
      <c r="C231" s="222" t="s">
        <v>4</v>
      </c>
      <c r="D231" s="223">
        <v>47.67</v>
      </c>
      <c r="E231" s="224"/>
    </row>
    <row r="232" spans="1:5" ht="28.5">
      <c r="A232" s="221">
        <v>27666</v>
      </c>
      <c r="B232" s="221" t="s">
        <v>1095</v>
      </c>
      <c r="C232" s="222" t="s">
        <v>4</v>
      </c>
      <c r="D232" s="223">
        <v>84.48</v>
      </c>
      <c r="E232" s="224"/>
    </row>
    <row r="233" spans="1:5" ht="28.5">
      <c r="A233" s="221">
        <v>27676</v>
      </c>
      <c r="B233" s="221" t="s">
        <v>1096</v>
      </c>
      <c r="C233" s="222" t="s">
        <v>4</v>
      </c>
      <c r="D233" s="223">
        <v>77.36</v>
      </c>
      <c r="E233" s="224"/>
    </row>
    <row r="234" spans="1:5" ht="28.5">
      <c r="A234" s="221">
        <v>27677</v>
      </c>
      <c r="B234" s="221" t="s">
        <v>1097</v>
      </c>
      <c r="C234" s="222" t="s">
        <v>4</v>
      </c>
      <c r="D234" s="223">
        <v>9.9600000000000009</v>
      </c>
      <c r="E234" s="361"/>
    </row>
    <row r="235" spans="1:5" ht="28.5">
      <c r="A235" s="221">
        <v>27678</v>
      </c>
      <c r="B235" s="221" t="s">
        <v>1098</v>
      </c>
      <c r="C235" s="222" t="s">
        <v>4</v>
      </c>
      <c r="D235" s="223">
        <v>57.66</v>
      </c>
      <c r="E235" s="224"/>
    </row>
    <row r="236" spans="1:5" ht="28.5">
      <c r="A236" s="221">
        <v>27679</v>
      </c>
      <c r="B236" s="221" t="s">
        <v>1099</v>
      </c>
      <c r="C236" s="222" t="s">
        <v>4</v>
      </c>
      <c r="D236" s="223">
        <v>160.18</v>
      </c>
      <c r="E236" s="224"/>
    </row>
    <row r="237" spans="1:5" ht="28.5">
      <c r="A237" s="221">
        <v>27680</v>
      </c>
      <c r="B237" s="221" t="s">
        <v>1100</v>
      </c>
      <c r="C237" s="222" t="s">
        <v>4</v>
      </c>
      <c r="D237" s="223">
        <v>117.5</v>
      </c>
      <c r="E237" s="224"/>
    </row>
    <row r="238" spans="1:5" ht="15">
      <c r="A238" s="220">
        <v>280</v>
      </c>
      <c r="B238" s="359" t="s">
        <v>1101</v>
      </c>
      <c r="C238" s="360"/>
      <c r="D238" s="360"/>
      <c r="E238" s="224"/>
    </row>
    <row r="239" spans="1:5" ht="14.25">
      <c r="A239" s="221">
        <v>28001</v>
      </c>
      <c r="B239" s="221" t="s">
        <v>1102</v>
      </c>
      <c r="C239" s="222" t="s">
        <v>7</v>
      </c>
      <c r="D239" s="223">
        <v>45</v>
      </c>
      <c r="E239" s="224"/>
    </row>
    <row r="240" spans="1:5" ht="28.5">
      <c r="A240" s="221">
        <v>28004</v>
      </c>
      <c r="B240" s="221" t="s">
        <v>1103</v>
      </c>
      <c r="C240" s="222" t="s">
        <v>2</v>
      </c>
      <c r="D240" s="223">
        <v>91.1</v>
      </c>
      <c r="E240" s="224"/>
    </row>
    <row r="241" spans="1:5" ht="28.5">
      <c r="A241" s="221">
        <v>28005</v>
      </c>
      <c r="B241" s="221" t="s">
        <v>1104</v>
      </c>
      <c r="C241" s="222" t="s">
        <v>3</v>
      </c>
      <c r="D241" s="223">
        <v>32.67</v>
      </c>
      <c r="E241" s="224"/>
    </row>
    <row r="242" spans="1:5" ht="15">
      <c r="A242" s="221">
        <v>28008</v>
      </c>
      <c r="B242" s="221" t="s">
        <v>1105</v>
      </c>
      <c r="C242" s="222" t="s">
        <v>10</v>
      </c>
      <c r="D242" s="223">
        <v>12.35</v>
      </c>
      <c r="E242" s="361"/>
    </row>
    <row r="243" spans="1:5" ht="28.5">
      <c r="A243" s="221">
        <v>28028</v>
      </c>
      <c r="B243" s="221" t="s">
        <v>1106</v>
      </c>
      <c r="C243" s="222" t="s">
        <v>1</v>
      </c>
      <c r="D243" s="223">
        <v>11</v>
      </c>
      <c r="E243" s="224"/>
    </row>
    <row r="244" spans="1:5" ht="14.25">
      <c r="A244" s="221">
        <v>28056</v>
      </c>
      <c r="B244" s="221" t="s">
        <v>1107</v>
      </c>
      <c r="C244" s="222" t="s">
        <v>1</v>
      </c>
      <c r="D244" s="223">
        <v>3.42</v>
      </c>
      <c r="E244" s="224"/>
    </row>
    <row r="245" spans="1:5" ht="14.25">
      <c r="A245" s="221">
        <v>28067</v>
      </c>
      <c r="B245" s="221" t="s">
        <v>1108</v>
      </c>
      <c r="C245" s="222" t="s">
        <v>1</v>
      </c>
      <c r="D245" s="223">
        <v>7.19</v>
      </c>
      <c r="E245" s="224"/>
    </row>
    <row r="246" spans="1:5" ht="28.5">
      <c r="A246" s="221">
        <v>28068</v>
      </c>
      <c r="B246" s="221" t="s">
        <v>1109</v>
      </c>
      <c r="C246" s="222" t="s">
        <v>1</v>
      </c>
      <c r="D246" s="223">
        <v>8.1999999999999993</v>
      </c>
      <c r="E246" s="224"/>
    </row>
    <row r="247" spans="1:5" ht="15">
      <c r="A247" s="220">
        <v>281</v>
      </c>
      <c r="B247" s="359" t="s">
        <v>6339</v>
      </c>
      <c r="C247" s="360"/>
      <c r="D247" s="360"/>
      <c r="E247" s="224"/>
    </row>
    <row r="248" spans="1:5" ht="28.5">
      <c r="A248" s="221">
        <v>28125</v>
      </c>
      <c r="B248" s="221" t="s">
        <v>1110</v>
      </c>
      <c r="C248" s="222" t="s">
        <v>1</v>
      </c>
      <c r="D248" s="223">
        <v>11.41</v>
      </c>
      <c r="E248" s="224"/>
    </row>
    <row r="249" spans="1:5" ht="15">
      <c r="A249" s="220">
        <v>282</v>
      </c>
      <c r="B249" s="359" t="s">
        <v>6339</v>
      </c>
      <c r="C249" s="360"/>
      <c r="D249" s="360"/>
      <c r="E249" s="224"/>
    </row>
    <row r="250" spans="1:5" ht="28.5">
      <c r="A250" s="221">
        <v>28267</v>
      </c>
      <c r="B250" s="221" t="s">
        <v>12319</v>
      </c>
      <c r="C250" s="222" t="s">
        <v>2</v>
      </c>
      <c r="D250" s="223">
        <v>124.91</v>
      </c>
      <c r="E250" s="224"/>
    </row>
    <row r="251" spans="1:5" ht="15">
      <c r="A251" s="221">
        <v>28270</v>
      </c>
      <c r="B251" s="221" t="s">
        <v>1111</v>
      </c>
      <c r="C251" s="222" t="s">
        <v>1</v>
      </c>
      <c r="D251" s="223">
        <v>0.24</v>
      </c>
      <c r="E251" s="361"/>
    </row>
    <row r="252" spans="1:5" ht="28.5">
      <c r="A252" s="221">
        <v>28273</v>
      </c>
      <c r="B252" s="221" t="s">
        <v>9819</v>
      </c>
      <c r="C252" s="222" t="s">
        <v>2</v>
      </c>
      <c r="D252" s="223">
        <v>170.22</v>
      </c>
      <c r="E252" s="224"/>
    </row>
    <row r="253" spans="1:5" ht="15">
      <c r="A253" s="220">
        <v>290</v>
      </c>
      <c r="B253" s="359" t="s">
        <v>6339</v>
      </c>
      <c r="C253" s="360"/>
      <c r="D253" s="360"/>
      <c r="E253" s="361"/>
    </row>
    <row r="254" spans="1:5" ht="28.5">
      <c r="A254" s="221">
        <v>29028</v>
      </c>
      <c r="B254" s="221" t="s">
        <v>6340</v>
      </c>
      <c r="C254" s="222" t="s">
        <v>2</v>
      </c>
      <c r="D254" s="223">
        <v>773.6</v>
      </c>
      <c r="E254" s="224"/>
    </row>
    <row r="255" spans="1:5" ht="14.25">
      <c r="A255" s="221">
        <v>29050</v>
      </c>
      <c r="B255" s="221" t="s">
        <v>1112</v>
      </c>
      <c r="C255" s="222" t="s">
        <v>2</v>
      </c>
      <c r="D255" s="223">
        <v>29.17</v>
      </c>
      <c r="E255" s="224"/>
    </row>
    <row r="256" spans="1:5" ht="28.5">
      <c r="A256" s="221">
        <v>29093</v>
      </c>
      <c r="B256" s="221" t="s">
        <v>1113</v>
      </c>
      <c r="C256" s="222" t="s">
        <v>2</v>
      </c>
      <c r="D256" s="223">
        <v>1.92</v>
      </c>
      <c r="E256" s="224"/>
    </row>
    <row r="257" spans="1:5" ht="28.5">
      <c r="A257" s="221">
        <v>29094</v>
      </c>
      <c r="B257" s="221" t="s">
        <v>1114</v>
      </c>
      <c r="C257" s="222" t="s">
        <v>2</v>
      </c>
      <c r="D257" s="223">
        <v>26.06</v>
      </c>
      <c r="E257" s="361"/>
    </row>
    <row r="258" spans="1:5" ht="15">
      <c r="A258" s="220">
        <v>291</v>
      </c>
      <c r="B258" s="359" t="s">
        <v>6339</v>
      </c>
      <c r="C258" s="360"/>
      <c r="D258" s="360"/>
      <c r="E258" s="224"/>
    </row>
    <row r="259" spans="1:5" ht="28.5">
      <c r="A259" s="221">
        <v>29156</v>
      </c>
      <c r="B259" s="221" t="s">
        <v>9820</v>
      </c>
      <c r="C259" s="222" t="s">
        <v>2</v>
      </c>
      <c r="D259" s="223">
        <v>150.19</v>
      </c>
      <c r="E259" s="224"/>
    </row>
    <row r="260" spans="1:5" ht="15">
      <c r="A260" s="220">
        <v>292</v>
      </c>
      <c r="B260" s="359" t="s">
        <v>6339</v>
      </c>
      <c r="C260" s="360"/>
      <c r="D260" s="360"/>
      <c r="E260" s="224"/>
    </row>
    <row r="261" spans="1:5" ht="28.5">
      <c r="A261" s="221">
        <v>29204</v>
      </c>
      <c r="B261" s="221" t="s">
        <v>9821</v>
      </c>
      <c r="C261" s="222" t="s">
        <v>1</v>
      </c>
      <c r="D261" s="223">
        <v>0.57999999999999996</v>
      </c>
      <c r="E261" s="224"/>
    </row>
    <row r="262" spans="1:5" ht="28.5">
      <c r="A262" s="221">
        <v>29220</v>
      </c>
      <c r="B262" s="221" t="s">
        <v>9822</v>
      </c>
      <c r="C262" s="222" t="s">
        <v>2</v>
      </c>
      <c r="D262" s="223">
        <v>161.63</v>
      </c>
      <c r="E262" s="361"/>
    </row>
    <row r="263" spans="1:5" ht="28.5">
      <c r="A263" s="221">
        <v>29221</v>
      </c>
      <c r="B263" s="221" t="s">
        <v>9823</v>
      </c>
      <c r="C263" s="222" t="s">
        <v>2</v>
      </c>
      <c r="D263" s="223">
        <v>139.19</v>
      </c>
      <c r="E263" s="224"/>
    </row>
    <row r="264" spans="1:5" ht="15">
      <c r="A264" s="220">
        <v>293</v>
      </c>
      <c r="B264" s="359" t="s">
        <v>1101</v>
      </c>
      <c r="C264" s="360"/>
      <c r="D264" s="360"/>
      <c r="E264" s="361"/>
    </row>
    <row r="265" spans="1:5" ht="42.75">
      <c r="A265" s="221">
        <v>29337</v>
      </c>
      <c r="B265" s="221" t="s">
        <v>1115</v>
      </c>
      <c r="C265" s="222" t="s">
        <v>2</v>
      </c>
      <c r="D265" s="223">
        <v>43.37</v>
      </c>
      <c r="E265" s="224"/>
    </row>
    <row r="266" spans="1:5" ht="15">
      <c r="A266" s="220">
        <v>3</v>
      </c>
      <c r="B266" s="359" t="s">
        <v>6341</v>
      </c>
      <c r="C266" s="360"/>
      <c r="D266" s="360"/>
      <c r="E266" s="224"/>
    </row>
    <row r="267" spans="1:5" ht="15">
      <c r="A267" s="220">
        <v>301</v>
      </c>
      <c r="B267" s="359" t="s">
        <v>6342</v>
      </c>
      <c r="C267" s="360"/>
      <c r="D267" s="360"/>
      <c r="E267" s="224"/>
    </row>
    <row r="268" spans="1:5" ht="28.5">
      <c r="A268" s="221">
        <v>30106</v>
      </c>
      <c r="B268" s="221" t="s">
        <v>1116</v>
      </c>
      <c r="C268" s="222" t="s">
        <v>1</v>
      </c>
      <c r="D268" s="223">
        <v>14.78</v>
      </c>
      <c r="E268" s="361"/>
    </row>
    <row r="269" spans="1:5" ht="42.75">
      <c r="A269" s="221">
        <v>30152</v>
      </c>
      <c r="B269" s="221" t="s">
        <v>1117</v>
      </c>
      <c r="C269" s="222" t="s">
        <v>2</v>
      </c>
      <c r="D269" s="223">
        <v>240.67</v>
      </c>
      <c r="E269" s="224"/>
    </row>
    <row r="270" spans="1:5" ht="28.5">
      <c r="A270" s="221">
        <v>30172</v>
      </c>
      <c r="B270" s="221" t="s">
        <v>1118</v>
      </c>
      <c r="C270" s="222" t="s">
        <v>2</v>
      </c>
      <c r="D270" s="223">
        <v>301.25</v>
      </c>
      <c r="E270" s="361"/>
    </row>
    <row r="271" spans="1:5" ht="28.5">
      <c r="A271" s="221">
        <v>30173</v>
      </c>
      <c r="B271" s="221" t="s">
        <v>1119</v>
      </c>
      <c r="C271" s="222" t="s">
        <v>2</v>
      </c>
      <c r="D271" s="223">
        <v>301.25</v>
      </c>
      <c r="E271" s="361"/>
    </row>
    <row r="272" spans="1:5" ht="28.5">
      <c r="A272" s="221">
        <v>30174</v>
      </c>
      <c r="B272" s="221" t="s">
        <v>1120</v>
      </c>
      <c r="C272" s="222" t="s">
        <v>2</v>
      </c>
      <c r="D272" s="223">
        <v>301.25</v>
      </c>
      <c r="E272" s="224"/>
    </row>
    <row r="273" spans="1:5" ht="28.5">
      <c r="A273" s="221">
        <v>30175</v>
      </c>
      <c r="B273" s="221" t="s">
        <v>1121</v>
      </c>
      <c r="C273" s="222" t="s">
        <v>2</v>
      </c>
      <c r="D273" s="223">
        <v>301.25</v>
      </c>
      <c r="E273" s="224"/>
    </row>
    <row r="274" spans="1:5" ht="14.25">
      <c r="A274" s="221">
        <v>30191</v>
      </c>
      <c r="B274" s="221" t="s">
        <v>1122</v>
      </c>
      <c r="C274" s="222" t="s">
        <v>1</v>
      </c>
      <c r="D274" s="223">
        <v>58.25</v>
      </c>
      <c r="E274" s="224"/>
    </row>
    <row r="275" spans="1:5" ht="15">
      <c r="A275" s="220">
        <v>302</v>
      </c>
      <c r="B275" s="359" t="s">
        <v>6343</v>
      </c>
      <c r="C275" s="360"/>
      <c r="D275" s="360"/>
      <c r="E275" s="224"/>
    </row>
    <row r="276" spans="1:5" ht="28.5">
      <c r="A276" s="221">
        <v>30202</v>
      </c>
      <c r="B276" s="221" t="s">
        <v>1123</v>
      </c>
      <c r="C276" s="222" t="s">
        <v>2</v>
      </c>
      <c r="D276" s="223">
        <v>191.67</v>
      </c>
      <c r="E276" s="224"/>
    </row>
    <row r="277" spans="1:5" ht="42.75">
      <c r="A277" s="221">
        <v>30210</v>
      </c>
      <c r="B277" s="221" t="s">
        <v>1124</v>
      </c>
      <c r="C277" s="222" t="s">
        <v>2</v>
      </c>
      <c r="D277" s="223">
        <v>256.67</v>
      </c>
      <c r="E277" s="224"/>
    </row>
    <row r="278" spans="1:5" ht="42.75">
      <c r="A278" s="221">
        <v>30211</v>
      </c>
      <c r="B278" s="221" t="s">
        <v>1125</v>
      </c>
      <c r="C278" s="222" t="s">
        <v>2</v>
      </c>
      <c r="D278" s="223">
        <v>256.67</v>
      </c>
      <c r="E278" s="224"/>
    </row>
    <row r="279" spans="1:5" ht="42.75">
      <c r="A279" s="221">
        <v>30212</v>
      </c>
      <c r="B279" s="221" t="s">
        <v>1126</v>
      </c>
      <c r="C279" s="222" t="s">
        <v>2</v>
      </c>
      <c r="D279" s="223">
        <v>256.67</v>
      </c>
      <c r="E279" s="361"/>
    </row>
    <row r="280" spans="1:5" ht="42.75">
      <c r="A280" s="221">
        <v>30213</v>
      </c>
      <c r="B280" s="221" t="s">
        <v>1127</v>
      </c>
      <c r="C280" s="222" t="s">
        <v>2</v>
      </c>
      <c r="D280" s="223">
        <v>336.67</v>
      </c>
      <c r="E280" s="224"/>
    </row>
    <row r="281" spans="1:5" ht="28.5">
      <c r="A281" s="221">
        <v>30217</v>
      </c>
      <c r="B281" s="221" t="s">
        <v>1128</v>
      </c>
      <c r="C281" s="222" t="s">
        <v>2</v>
      </c>
      <c r="D281" s="223">
        <v>240.67</v>
      </c>
      <c r="E281" s="224"/>
    </row>
    <row r="282" spans="1:5" ht="42.75">
      <c r="A282" s="221">
        <v>30233</v>
      </c>
      <c r="B282" s="221" t="s">
        <v>1129</v>
      </c>
      <c r="C282" s="222" t="s">
        <v>2</v>
      </c>
      <c r="D282" s="223">
        <v>240.67</v>
      </c>
      <c r="E282" s="224"/>
    </row>
    <row r="283" spans="1:5" ht="28.5">
      <c r="A283" s="221">
        <v>30257</v>
      </c>
      <c r="B283" s="221" t="s">
        <v>1130</v>
      </c>
      <c r="C283" s="222" t="s">
        <v>2</v>
      </c>
      <c r="D283" s="223">
        <v>941.67</v>
      </c>
      <c r="E283" s="224"/>
    </row>
    <row r="284" spans="1:5" ht="28.5">
      <c r="A284" s="221">
        <v>30261</v>
      </c>
      <c r="B284" s="221" t="s">
        <v>1131</v>
      </c>
      <c r="C284" s="222" t="s">
        <v>2</v>
      </c>
      <c r="D284" s="223">
        <v>798.33</v>
      </c>
      <c r="E284" s="224"/>
    </row>
    <row r="285" spans="1:5" ht="28.5">
      <c r="A285" s="221">
        <v>30263</v>
      </c>
      <c r="B285" s="221" t="s">
        <v>1132</v>
      </c>
      <c r="C285" s="222" t="s">
        <v>2</v>
      </c>
      <c r="D285" s="226">
        <v>1040</v>
      </c>
      <c r="E285" s="224"/>
    </row>
    <row r="286" spans="1:5" ht="15">
      <c r="A286" s="220">
        <v>303</v>
      </c>
      <c r="B286" s="359" t="s">
        <v>6343</v>
      </c>
      <c r="C286" s="360"/>
      <c r="D286" s="360"/>
      <c r="E286" s="224"/>
    </row>
    <row r="287" spans="1:5" ht="28.5">
      <c r="A287" s="221">
        <v>30358</v>
      </c>
      <c r="B287" s="221" t="s">
        <v>1133</v>
      </c>
      <c r="C287" s="222" t="s">
        <v>1</v>
      </c>
      <c r="D287" s="223">
        <v>15.28</v>
      </c>
      <c r="E287" s="224"/>
    </row>
    <row r="288" spans="1:5" ht="15">
      <c r="A288" s="220">
        <v>304</v>
      </c>
      <c r="B288" s="359" t="s">
        <v>6343</v>
      </c>
      <c r="C288" s="360"/>
      <c r="D288" s="360"/>
      <c r="E288" s="224"/>
    </row>
    <row r="289" spans="1:5" ht="42.75">
      <c r="A289" s="221">
        <v>30460</v>
      </c>
      <c r="B289" s="221" t="s">
        <v>1134</v>
      </c>
      <c r="C289" s="222" t="s">
        <v>2</v>
      </c>
      <c r="D289" s="223">
        <v>240.67</v>
      </c>
      <c r="E289" s="224"/>
    </row>
    <row r="290" spans="1:5" ht="28.5">
      <c r="A290" s="221">
        <v>30496</v>
      </c>
      <c r="B290" s="221" t="s">
        <v>1135</v>
      </c>
      <c r="C290" s="222" t="s">
        <v>1</v>
      </c>
      <c r="D290" s="223">
        <v>19.75</v>
      </c>
      <c r="E290" s="361"/>
    </row>
    <row r="291" spans="1:5" ht="15">
      <c r="A291" s="220">
        <v>306</v>
      </c>
      <c r="B291" s="359" t="s">
        <v>6343</v>
      </c>
      <c r="C291" s="360"/>
      <c r="D291" s="360"/>
      <c r="E291" s="224"/>
    </row>
    <row r="292" spans="1:5" ht="28.5">
      <c r="A292" s="221">
        <v>30665</v>
      </c>
      <c r="B292" s="221" t="s">
        <v>1136</v>
      </c>
      <c r="C292" s="222" t="s">
        <v>1</v>
      </c>
      <c r="D292" s="223">
        <v>44</v>
      </c>
      <c r="E292" s="361"/>
    </row>
    <row r="293" spans="1:5" ht="28.5">
      <c r="A293" s="221">
        <v>30675</v>
      </c>
      <c r="B293" s="221" t="s">
        <v>1137</v>
      </c>
      <c r="C293" s="222" t="s">
        <v>2</v>
      </c>
      <c r="D293" s="223">
        <v>509.33</v>
      </c>
      <c r="E293" s="224"/>
    </row>
    <row r="294" spans="1:5" ht="28.5">
      <c r="A294" s="221">
        <v>30676</v>
      </c>
      <c r="B294" s="221" t="s">
        <v>1138</v>
      </c>
      <c r="C294" s="222" t="s">
        <v>2</v>
      </c>
      <c r="D294" s="223">
        <v>519.66999999999996</v>
      </c>
      <c r="E294" s="224"/>
    </row>
    <row r="295" spans="1:5" ht="28.5">
      <c r="A295" s="221">
        <v>30677</v>
      </c>
      <c r="B295" s="221" t="s">
        <v>1139</v>
      </c>
      <c r="C295" s="222" t="s">
        <v>2</v>
      </c>
      <c r="D295" s="223">
        <v>623</v>
      </c>
      <c r="E295" s="361"/>
    </row>
    <row r="296" spans="1:5" ht="15">
      <c r="A296" s="220">
        <v>308</v>
      </c>
      <c r="B296" s="359" t="s">
        <v>6344</v>
      </c>
      <c r="C296" s="360"/>
      <c r="D296" s="360"/>
      <c r="E296" s="224"/>
    </row>
    <row r="297" spans="1:5" ht="28.5">
      <c r="A297" s="221">
        <v>30868</v>
      </c>
      <c r="B297" s="221" t="s">
        <v>1140</v>
      </c>
      <c r="C297" s="222" t="s">
        <v>4</v>
      </c>
      <c r="D297" s="223">
        <v>949.18</v>
      </c>
      <c r="E297" s="224"/>
    </row>
    <row r="298" spans="1:5" ht="15">
      <c r="A298" s="220">
        <v>309</v>
      </c>
      <c r="B298" s="359" t="s">
        <v>6344</v>
      </c>
      <c r="C298" s="360"/>
      <c r="D298" s="360"/>
      <c r="E298" s="224"/>
    </row>
    <row r="299" spans="1:5" ht="28.5">
      <c r="A299" s="221">
        <v>30951</v>
      </c>
      <c r="B299" s="221" t="s">
        <v>1141</v>
      </c>
      <c r="C299" s="222" t="s">
        <v>4</v>
      </c>
      <c r="D299" s="223">
        <v>385.34</v>
      </c>
      <c r="E299" s="224"/>
    </row>
    <row r="300" spans="1:5" ht="15">
      <c r="A300" s="220">
        <v>310</v>
      </c>
      <c r="B300" s="359" t="s">
        <v>6344</v>
      </c>
      <c r="C300" s="360"/>
      <c r="D300" s="360"/>
      <c r="E300" s="361"/>
    </row>
    <row r="301" spans="1:5" ht="28.5">
      <c r="A301" s="221">
        <v>31012</v>
      </c>
      <c r="B301" s="221" t="s">
        <v>9824</v>
      </c>
      <c r="C301" s="222" t="s">
        <v>2</v>
      </c>
      <c r="D301" s="226">
        <v>1584.02</v>
      </c>
      <c r="E301" s="224"/>
    </row>
    <row r="302" spans="1:5" ht="15">
      <c r="A302" s="220">
        <v>311</v>
      </c>
      <c r="B302" s="359" t="s">
        <v>6344</v>
      </c>
      <c r="C302" s="360"/>
      <c r="D302" s="360"/>
      <c r="E302" s="361"/>
    </row>
    <row r="303" spans="1:5" ht="28.5">
      <c r="A303" s="221">
        <v>31124</v>
      </c>
      <c r="B303" s="221" t="s">
        <v>9825</v>
      </c>
      <c r="C303" s="222" t="s">
        <v>2</v>
      </c>
      <c r="D303" s="226">
        <v>1754.37</v>
      </c>
      <c r="E303" s="224"/>
    </row>
    <row r="304" spans="1:5" ht="15">
      <c r="A304" s="220">
        <v>312</v>
      </c>
      <c r="B304" s="359" t="s">
        <v>6344</v>
      </c>
      <c r="C304" s="360"/>
      <c r="D304" s="360"/>
      <c r="E304" s="361"/>
    </row>
    <row r="305" spans="1:5" ht="28.5">
      <c r="A305" s="221">
        <v>31242</v>
      </c>
      <c r="B305" s="221" t="s">
        <v>9826</v>
      </c>
      <c r="C305" s="222" t="s">
        <v>2</v>
      </c>
      <c r="D305" s="226">
        <v>1902.98</v>
      </c>
      <c r="E305" s="224"/>
    </row>
    <row r="306" spans="1:5" ht="15">
      <c r="A306" s="220">
        <v>314</v>
      </c>
      <c r="B306" s="359" t="s">
        <v>6344</v>
      </c>
      <c r="C306" s="360"/>
      <c r="D306" s="360"/>
      <c r="E306" s="361"/>
    </row>
    <row r="307" spans="1:5" ht="28.5">
      <c r="A307" s="221">
        <v>31443</v>
      </c>
      <c r="B307" s="221" t="s">
        <v>1142</v>
      </c>
      <c r="C307" s="222" t="s">
        <v>4</v>
      </c>
      <c r="D307" s="223">
        <v>467.24</v>
      </c>
      <c r="E307" s="224"/>
    </row>
    <row r="308" spans="1:5" ht="15">
      <c r="A308" s="220">
        <v>315</v>
      </c>
      <c r="B308" s="359" t="s">
        <v>6345</v>
      </c>
      <c r="C308" s="360"/>
      <c r="D308" s="360"/>
      <c r="E308" s="361"/>
    </row>
    <row r="309" spans="1:5" ht="28.5">
      <c r="A309" s="221">
        <v>31507</v>
      </c>
      <c r="B309" s="221" t="s">
        <v>1143</v>
      </c>
      <c r="C309" s="222" t="s">
        <v>2</v>
      </c>
      <c r="D309" s="223">
        <v>221.51</v>
      </c>
      <c r="E309" s="224"/>
    </row>
    <row r="310" spans="1:5" ht="15">
      <c r="A310" s="221">
        <v>31508</v>
      </c>
      <c r="B310" s="221" t="s">
        <v>1144</v>
      </c>
      <c r="C310" s="222" t="s">
        <v>2</v>
      </c>
      <c r="D310" s="223">
        <v>253.03</v>
      </c>
      <c r="E310" s="361"/>
    </row>
    <row r="311" spans="1:5" ht="14.25">
      <c r="A311" s="221">
        <v>31511</v>
      </c>
      <c r="B311" s="221" t="s">
        <v>1145</v>
      </c>
      <c r="C311" s="222" t="s">
        <v>2</v>
      </c>
      <c r="D311" s="223">
        <v>5.23</v>
      </c>
      <c r="E311" s="224"/>
    </row>
    <row r="312" spans="1:5" ht="15">
      <c r="A312" s="221">
        <v>31515</v>
      </c>
      <c r="B312" s="221" t="s">
        <v>1146</v>
      </c>
      <c r="C312" s="222" t="s">
        <v>2</v>
      </c>
      <c r="D312" s="223">
        <v>79.040000000000006</v>
      </c>
      <c r="E312" s="361"/>
    </row>
    <row r="313" spans="1:5" ht="14.25">
      <c r="A313" s="221">
        <v>31516</v>
      </c>
      <c r="B313" s="221" t="s">
        <v>1147</v>
      </c>
      <c r="C313" s="222" t="s">
        <v>2</v>
      </c>
      <c r="D313" s="223">
        <v>4.09</v>
      </c>
      <c r="E313" s="224"/>
    </row>
    <row r="314" spans="1:5" ht="14.25">
      <c r="A314" s="221">
        <v>31517</v>
      </c>
      <c r="B314" s="221" t="s">
        <v>1148</v>
      </c>
      <c r="C314" s="222" t="s">
        <v>2</v>
      </c>
      <c r="D314" s="223">
        <v>60.85</v>
      </c>
      <c r="E314" s="224"/>
    </row>
    <row r="315" spans="1:5" ht="28.5">
      <c r="A315" s="221">
        <v>31518</v>
      </c>
      <c r="B315" s="221" t="s">
        <v>1149</v>
      </c>
      <c r="C315" s="222" t="s">
        <v>2</v>
      </c>
      <c r="D315" s="223">
        <v>94.4</v>
      </c>
      <c r="E315" s="224"/>
    </row>
    <row r="316" spans="1:5" ht="14.25">
      <c r="A316" s="221">
        <v>31519</v>
      </c>
      <c r="B316" s="221" t="s">
        <v>1150</v>
      </c>
      <c r="C316" s="222" t="s">
        <v>2</v>
      </c>
      <c r="D316" s="223">
        <v>35.39</v>
      </c>
      <c r="E316" s="224"/>
    </row>
    <row r="317" spans="1:5" ht="14.25">
      <c r="A317" s="221">
        <v>31548</v>
      </c>
      <c r="B317" s="221" t="s">
        <v>1151</v>
      </c>
      <c r="C317" s="222" t="s">
        <v>2</v>
      </c>
      <c r="D317" s="223">
        <v>22.98</v>
      </c>
      <c r="E317" s="224"/>
    </row>
    <row r="318" spans="1:5" ht="28.5">
      <c r="A318" s="221">
        <v>31570</v>
      </c>
      <c r="B318" s="221" t="s">
        <v>1152</v>
      </c>
      <c r="C318" s="222" t="s">
        <v>2</v>
      </c>
      <c r="D318" s="223">
        <v>7.18</v>
      </c>
      <c r="E318" s="224"/>
    </row>
    <row r="319" spans="1:5" ht="28.5">
      <c r="A319" s="221">
        <v>31571</v>
      </c>
      <c r="B319" s="221" t="s">
        <v>1153</v>
      </c>
      <c r="C319" s="222" t="s">
        <v>2</v>
      </c>
      <c r="D319" s="223">
        <v>10.09</v>
      </c>
      <c r="E319" s="224"/>
    </row>
    <row r="320" spans="1:5" ht="14.25">
      <c r="A320" s="221">
        <v>31581</v>
      </c>
      <c r="B320" s="221" t="s">
        <v>1154</v>
      </c>
      <c r="C320" s="222" t="s">
        <v>2</v>
      </c>
      <c r="D320" s="223">
        <v>53.16</v>
      </c>
      <c r="E320" s="224"/>
    </row>
    <row r="321" spans="1:5" ht="28.5">
      <c r="A321" s="221">
        <v>31584</v>
      </c>
      <c r="B321" s="221" t="s">
        <v>1155</v>
      </c>
      <c r="C321" s="222" t="s">
        <v>2</v>
      </c>
      <c r="D321" s="223">
        <v>16.829999999999998</v>
      </c>
      <c r="E321" s="224"/>
    </row>
    <row r="322" spans="1:5" ht="15">
      <c r="A322" s="220">
        <v>316</v>
      </c>
      <c r="B322" s="359" t="s">
        <v>6346</v>
      </c>
      <c r="C322" s="360"/>
      <c r="D322" s="360"/>
      <c r="E322" s="224"/>
    </row>
    <row r="323" spans="1:5" ht="28.5">
      <c r="A323" s="221">
        <v>31601</v>
      </c>
      <c r="B323" s="221" t="s">
        <v>1156</v>
      </c>
      <c r="C323" s="222" t="s">
        <v>2</v>
      </c>
      <c r="D323" s="223">
        <v>32.229999999999997</v>
      </c>
      <c r="E323" s="224"/>
    </row>
    <row r="324" spans="1:5" ht="28.5">
      <c r="A324" s="221">
        <v>31647</v>
      </c>
      <c r="B324" s="221" t="s">
        <v>1157</v>
      </c>
      <c r="C324" s="222" t="s">
        <v>2</v>
      </c>
      <c r="D324" s="223">
        <v>46.18</v>
      </c>
      <c r="E324" s="224"/>
    </row>
    <row r="325" spans="1:5" ht="15">
      <c r="A325" s="220">
        <v>317</v>
      </c>
      <c r="B325" s="359" t="s">
        <v>6344</v>
      </c>
      <c r="C325" s="360"/>
      <c r="D325" s="360"/>
      <c r="E325" s="224"/>
    </row>
    <row r="326" spans="1:5" ht="28.5">
      <c r="A326" s="221">
        <v>31733</v>
      </c>
      <c r="B326" s="221" t="s">
        <v>1158</v>
      </c>
      <c r="C326" s="222" t="s">
        <v>4</v>
      </c>
      <c r="D326" s="223">
        <v>553.54999999999995</v>
      </c>
      <c r="E326" s="361"/>
    </row>
    <row r="327" spans="1:5" ht="15">
      <c r="A327" s="220">
        <v>318</v>
      </c>
      <c r="B327" s="359" t="s">
        <v>6346</v>
      </c>
      <c r="C327" s="360"/>
      <c r="D327" s="360"/>
      <c r="E327" s="224"/>
    </row>
    <row r="328" spans="1:5" ht="28.5">
      <c r="A328" s="221">
        <v>31811</v>
      </c>
      <c r="B328" s="221" t="s">
        <v>1159</v>
      </c>
      <c r="C328" s="222" t="s">
        <v>2</v>
      </c>
      <c r="D328" s="223">
        <v>145.54</v>
      </c>
      <c r="E328" s="224"/>
    </row>
    <row r="329" spans="1:5" ht="28.5">
      <c r="A329" s="221">
        <v>31812</v>
      </c>
      <c r="B329" s="221" t="s">
        <v>1160</v>
      </c>
      <c r="C329" s="222" t="s">
        <v>2</v>
      </c>
      <c r="D329" s="223">
        <v>63.88</v>
      </c>
      <c r="E329" s="361"/>
    </row>
    <row r="330" spans="1:5" ht="28.5">
      <c r="A330" s="221">
        <v>31813</v>
      </c>
      <c r="B330" s="221" t="s">
        <v>1161</v>
      </c>
      <c r="C330" s="222" t="s">
        <v>2</v>
      </c>
      <c r="D330" s="223">
        <v>54.94</v>
      </c>
      <c r="E330" s="224"/>
    </row>
    <row r="331" spans="1:5" ht="15">
      <c r="A331" s="220">
        <v>320</v>
      </c>
      <c r="B331" s="359" t="s">
        <v>6347</v>
      </c>
      <c r="C331" s="360"/>
      <c r="D331" s="360"/>
      <c r="E331" s="361"/>
    </row>
    <row r="332" spans="1:5" ht="14.25">
      <c r="A332" s="221">
        <v>32001</v>
      </c>
      <c r="B332" s="221" t="s">
        <v>1162</v>
      </c>
      <c r="C332" s="222" t="s">
        <v>4</v>
      </c>
      <c r="D332" s="223">
        <v>76.7</v>
      </c>
      <c r="E332" s="224"/>
    </row>
    <row r="333" spans="1:5" ht="15">
      <c r="A333" s="220">
        <v>321</v>
      </c>
      <c r="B333" s="359" t="s">
        <v>6348</v>
      </c>
      <c r="C333" s="360"/>
      <c r="D333" s="360"/>
      <c r="E333" s="224"/>
    </row>
    <row r="334" spans="1:5" ht="28.5">
      <c r="A334" s="221">
        <v>32147</v>
      </c>
      <c r="B334" s="221" t="s">
        <v>1163</v>
      </c>
      <c r="C334" s="222" t="s">
        <v>4</v>
      </c>
      <c r="D334" s="223">
        <v>87.14</v>
      </c>
      <c r="E334" s="224"/>
    </row>
    <row r="335" spans="1:5" ht="15">
      <c r="A335" s="220">
        <v>322</v>
      </c>
      <c r="B335" s="359" t="s">
        <v>6348</v>
      </c>
      <c r="C335" s="360"/>
      <c r="D335" s="360"/>
      <c r="E335" s="361"/>
    </row>
    <row r="336" spans="1:5" ht="14.25">
      <c r="A336" s="221">
        <v>32219</v>
      </c>
      <c r="B336" s="221" t="s">
        <v>1164</v>
      </c>
      <c r="C336" s="222" t="s">
        <v>4</v>
      </c>
      <c r="D336" s="223">
        <v>146.78</v>
      </c>
      <c r="E336" s="224"/>
    </row>
    <row r="337" spans="1:5" ht="28.5">
      <c r="A337" s="221">
        <v>32223</v>
      </c>
      <c r="B337" s="221" t="s">
        <v>1165</v>
      </c>
      <c r="C337" s="222" t="s">
        <v>4</v>
      </c>
      <c r="D337" s="223">
        <v>87.14</v>
      </c>
      <c r="E337" s="361"/>
    </row>
    <row r="338" spans="1:5" ht="15">
      <c r="A338" s="220">
        <v>325</v>
      </c>
      <c r="B338" s="359" t="s">
        <v>6349</v>
      </c>
      <c r="C338" s="360"/>
      <c r="D338" s="360"/>
      <c r="E338" s="224"/>
    </row>
    <row r="339" spans="1:5" ht="15">
      <c r="A339" s="221">
        <v>32502</v>
      </c>
      <c r="B339" s="221" t="s">
        <v>1166</v>
      </c>
      <c r="C339" s="222" t="s">
        <v>4</v>
      </c>
      <c r="D339" s="223">
        <v>470.83</v>
      </c>
      <c r="E339" s="361"/>
    </row>
    <row r="340" spans="1:5" ht="28.5">
      <c r="A340" s="221">
        <v>32505</v>
      </c>
      <c r="B340" s="221" t="s">
        <v>1167</v>
      </c>
      <c r="C340" s="222" t="s">
        <v>4</v>
      </c>
      <c r="D340" s="223">
        <v>296.67</v>
      </c>
      <c r="E340" s="224"/>
    </row>
    <row r="341" spans="1:5" ht="15">
      <c r="A341" s="220">
        <v>335</v>
      </c>
      <c r="B341" s="359" t="s">
        <v>6350</v>
      </c>
      <c r="C341" s="360"/>
      <c r="D341" s="360"/>
      <c r="E341" s="224"/>
    </row>
    <row r="342" spans="1:5" ht="28.5">
      <c r="A342" s="221">
        <v>33503</v>
      </c>
      <c r="B342" s="221" t="s">
        <v>1168</v>
      </c>
      <c r="C342" s="222" t="s">
        <v>1</v>
      </c>
      <c r="D342" s="223">
        <v>7.91</v>
      </c>
      <c r="E342" s="361"/>
    </row>
    <row r="343" spans="1:5" ht="28.5">
      <c r="A343" s="221">
        <v>33506</v>
      </c>
      <c r="B343" s="221" t="s">
        <v>1169</v>
      </c>
      <c r="C343" s="222" t="s">
        <v>1</v>
      </c>
      <c r="D343" s="223">
        <v>72.33</v>
      </c>
      <c r="E343" s="224"/>
    </row>
    <row r="344" spans="1:5" ht="28.5">
      <c r="A344" s="221">
        <v>33511</v>
      </c>
      <c r="B344" s="221" t="s">
        <v>1170</v>
      </c>
      <c r="C344" s="222" t="s">
        <v>1</v>
      </c>
      <c r="D344" s="223">
        <v>41.67</v>
      </c>
      <c r="E344" s="224"/>
    </row>
    <row r="345" spans="1:5" ht="15">
      <c r="A345" s="221">
        <v>33518</v>
      </c>
      <c r="B345" s="221" t="s">
        <v>1171</v>
      </c>
      <c r="C345" s="222" t="s">
        <v>1</v>
      </c>
      <c r="D345" s="223">
        <v>118</v>
      </c>
      <c r="E345" s="361"/>
    </row>
    <row r="346" spans="1:5" ht="28.5">
      <c r="A346" s="221">
        <v>33556</v>
      </c>
      <c r="B346" s="221" t="s">
        <v>6921</v>
      </c>
      <c r="C346" s="222" t="s">
        <v>1</v>
      </c>
      <c r="D346" s="223">
        <v>6.16</v>
      </c>
      <c r="E346" s="224"/>
    </row>
    <row r="347" spans="1:5" ht="28.5">
      <c r="A347" s="221">
        <v>33599</v>
      </c>
      <c r="B347" s="221" t="s">
        <v>1172</v>
      </c>
      <c r="C347" s="222" t="s">
        <v>1</v>
      </c>
      <c r="D347" s="223">
        <v>23.67</v>
      </c>
      <c r="E347" s="224"/>
    </row>
    <row r="348" spans="1:5" ht="15">
      <c r="A348" s="220">
        <v>340</v>
      </c>
      <c r="B348" s="359" t="s">
        <v>6351</v>
      </c>
      <c r="C348" s="360"/>
      <c r="D348" s="360"/>
      <c r="E348" s="224"/>
    </row>
    <row r="349" spans="1:5" ht="28.5">
      <c r="A349" s="221">
        <v>34005</v>
      </c>
      <c r="B349" s="221" t="s">
        <v>1173</v>
      </c>
      <c r="C349" s="222" t="s">
        <v>4</v>
      </c>
      <c r="D349" s="223">
        <v>53.33</v>
      </c>
      <c r="E349" s="224"/>
    </row>
    <row r="350" spans="1:5" ht="15">
      <c r="A350" s="220">
        <v>341</v>
      </c>
      <c r="B350" s="359" t="s">
        <v>6352</v>
      </c>
      <c r="C350" s="360"/>
      <c r="D350" s="360"/>
      <c r="E350" s="224"/>
    </row>
    <row r="351" spans="1:5" ht="28.5">
      <c r="A351" s="221">
        <v>34114</v>
      </c>
      <c r="B351" s="221" t="s">
        <v>1174</v>
      </c>
      <c r="C351" s="222" t="s">
        <v>4</v>
      </c>
      <c r="D351" s="223">
        <v>89.25</v>
      </c>
      <c r="E351" s="224"/>
    </row>
    <row r="352" spans="1:5" ht="15">
      <c r="A352" s="220">
        <v>343</v>
      </c>
      <c r="B352" s="359" t="s">
        <v>6353</v>
      </c>
      <c r="C352" s="360"/>
      <c r="D352" s="360"/>
      <c r="E352" s="361"/>
    </row>
    <row r="353" spans="1:5" ht="28.5">
      <c r="A353" s="221">
        <v>34383</v>
      </c>
      <c r="B353" s="221" t="s">
        <v>1175</v>
      </c>
      <c r="C353" s="222" t="s">
        <v>2</v>
      </c>
      <c r="D353" s="223">
        <v>38.869999999999997</v>
      </c>
      <c r="E353" s="224"/>
    </row>
    <row r="354" spans="1:5" ht="15">
      <c r="A354" s="221">
        <v>34384</v>
      </c>
      <c r="B354" s="221" t="s">
        <v>1176</v>
      </c>
      <c r="C354" s="222" t="s">
        <v>2</v>
      </c>
      <c r="D354" s="223">
        <v>47.65</v>
      </c>
      <c r="E354" s="361"/>
    </row>
    <row r="355" spans="1:5" ht="15">
      <c r="A355" s="220">
        <v>345</v>
      </c>
      <c r="B355" s="359" t="s">
        <v>6354</v>
      </c>
      <c r="C355" s="360"/>
      <c r="D355" s="360"/>
      <c r="E355" s="224"/>
    </row>
    <row r="356" spans="1:5" ht="28.5">
      <c r="A356" s="221">
        <v>34544</v>
      </c>
      <c r="B356" s="221" t="s">
        <v>1177</v>
      </c>
      <c r="C356" s="222" t="s">
        <v>3</v>
      </c>
      <c r="D356" s="223">
        <v>46.59</v>
      </c>
      <c r="E356" s="361"/>
    </row>
    <row r="357" spans="1:5" ht="15">
      <c r="A357" s="220">
        <v>346</v>
      </c>
      <c r="B357" s="359" t="s">
        <v>6355</v>
      </c>
      <c r="C357" s="360"/>
      <c r="D357" s="360"/>
      <c r="E357" s="224"/>
    </row>
    <row r="358" spans="1:5" ht="28.5">
      <c r="A358" s="221">
        <v>34656</v>
      </c>
      <c r="B358" s="221" t="s">
        <v>1178</v>
      </c>
      <c r="C358" s="222" t="s">
        <v>4</v>
      </c>
      <c r="D358" s="223">
        <v>65.78</v>
      </c>
      <c r="E358" s="224"/>
    </row>
    <row r="359" spans="1:5" ht="28.5">
      <c r="A359" s="221">
        <v>34666</v>
      </c>
      <c r="B359" s="221" t="s">
        <v>1179</v>
      </c>
      <c r="C359" s="222" t="s">
        <v>4</v>
      </c>
      <c r="D359" s="223">
        <v>65.78</v>
      </c>
      <c r="E359" s="361"/>
    </row>
    <row r="360" spans="1:5" ht="15">
      <c r="A360" s="220">
        <v>347</v>
      </c>
      <c r="B360" s="359" t="s">
        <v>6355</v>
      </c>
      <c r="C360" s="360"/>
      <c r="D360" s="360"/>
      <c r="E360" s="224"/>
    </row>
    <row r="361" spans="1:5" ht="28.5">
      <c r="A361" s="221">
        <v>34787</v>
      </c>
      <c r="B361" s="221" t="s">
        <v>1180</v>
      </c>
      <c r="C361" s="222" t="s">
        <v>4</v>
      </c>
      <c r="D361" s="223">
        <v>55.54</v>
      </c>
      <c r="E361" s="361"/>
    </row>
    <row r="362" spans="1:5" ht="15">
      <c r="A362" s="220">
        <v>348</v>
      </c>
      <c r="B362" s="359" t="s">
        <v>6356</v>
      </c>
      <c r="C362" s="360"/>
      <c r="D362" s="360"/>
      <c r="E362" s="224"/>
    </row>
    <row r="363" spans="1:5" ht="42.75">
      <c r="A363" s="221">
        <v>34850</v>
      </c>
      <c r="B363" s="221" t="s">
        <v>1181</v>
      </c>
      <c r="C363" s="222" t="s">
        <v>10</v>
      </c>
      <c r="D363" s="223">
        <v>125.57</v>
      </c>
      <c r="E363" s="224"/>
    </row>
    <row r="364" spans="1:5" ht="15">
      <c r="A364" s="220">
        <v>351</v>
      </c>
      <c r="B364" s="359" t="s">
        <v>6357</v>
      </c>
      <c r="C364" s="360"/>
      <c r="D364" s="360"/>
      <c r="E364" s="224"/>
    </row>
    <row r="365" spans="1:5" ht="15">
      <c r="A365" s="221">
        <v>35114</v>
      </c>
      <c r="B365" s="221" t="s">
        <v>1182</v>
      </c>
      <c r="C365" s="222" t="s">
        <v>1</v>
      </c>
      <c r="D365" s="223">
        <v>1.2</v>
      </c>
      <c r="E365" s="361"/>
    </row>
    <row r="366" spans="1:5" ht="28.5">
      <c r="A366" s="221">
        <v>35145</v>
      </c>
      <c r="B366" s="221" t="s">
        <v>1183</v>
      </c>
      <c r="C366" s="222" t="s">
        <v>4</v>
      </c>
      <c r="D366" s="223">
        <v>73.66</v>
      </c>
      <c r="E366" s="224"/>
    </row>
    <row r="367" spans="1:5" ht="28.5">
      <c r="A367" s="221">
        <v>35155</v>
      </c>
      <c r="B367" s="221" t="s">
        <v>1184</v>
      </c>
      <c r="C367" s="222" t="s">
        <v>4</v>
      </c>
      <c r="D367" s="223">
        <v>115.25</v>
      </c>
      <c r="E367" s="361"/>
    </row>
    <row r="368" spans="1:5" ht="15">
      <c r="A368" s="220">
        <v>352</v>
      </c>
      <c r="B368" s="359" t="s">
        <v>6358</v>
      </c>
      <c r="C368" s="360"/>
      <c r="D368" s="360"/>
      <c r="E368" s="224"/>
    </row>
    <row r="369" spans="1:5" ht="28.5">
      <c r="A369" s="221">
        <v>35211</v>
      </c>
      <c r="B369" s="221" t="s">
        <v>1185</v>
      </c>
      <c r="C369" s="222" t="s">
        <v>11</v>
      </c>
      <c r="D369" s="223">
        <v>22.97</v>
      </c>
      <c r="E369" s="361"/>
    </row>
    <row r="370" spans="1:5" ht="15">
      <c r="A370" s="220">
        <v>355</v>
      </c>
      <c r="B370" s="359" t="s">
        <v>6359</v>
      </c>
      <c r="C370" s="360"/>
      <c r="D370" s="360"/>
      <c r="E370" s="224"/>
    </row>
    <row r="371" spans="1:5" ht="28.5">
      <c r="A371" s="221">
        <v>35504</v>
      </c>
      <c r="B371" s="221" t="s">
        <v>1186</v>
      </c>
      <c r="C371" s="222" t="s">
        <v>3</v>
      </c>
      <c r="D371" s="223">
        <v>0.9</v>
      </c>
      <c r="E371" s="224"/>
    </row>
    <row r="372" spans="1:5" ht="57">
      <c r="A372" s="221">
        <v>35571</v>
      </c>
      <c r="B372" s="221" t="s">
        <v>12320</v>
      </c>
      <c r="C372" s="222" t="s">
        <v>4</v>
      </c>
      <c r="D372" s="223">
        <v>143.26</v>
      </c>
      <c r="E372" s="224"/>
    </row>
    <row r="373" spans="1:5" ht="28.5">
      <c r="A373" s="221">
        <v>35579</v>
      </c>
      <c r="B373" s="221" t="s">
        <v>9827</v>
      </c>
      <c r="C373" s="222" t="s">
        <v>4</v>
      </c>
      <c r="D373" s="223">
        <v>231.25</v>
      </c>
      <c r="E373" s="224"/>
    </row>
    <row r="374" spans="1:5" ht="15">
      <c r="A374" s="220">
        <v>356</v>
      </c>
      <c r="B374" s="359" t="s">
        <v>6360</v>
      </c>
      <c r="C374" s="360"/>
      <c r="D374" s="360"/>
      <c r="E374" s="361"/>
    </row>
    <row r="375" spans="1:5" ht="28.5">
      <c r="A375" s="221">
        <v>35625</v>
      </c>
      <c r="B375" s="221" t="s">
        <v>1187</v>
      </c>
      <c r="C375" s="222" t="s">
        <v>4</v>
      </c>
      <c r="D375" s="223">
        <v>106.09</v>
      </c>
      <c r="E375" s="224"/>
    </row>
    <row r="376" spans="1:5" ht="15">
      <c r="A376" s="220">
        <v>360</v>
      </c>
      <c r="B376" s="359" t="s">
        <v>6361</v>
      </c>
      <c r="C376" s="360"/>
      <c r="D376" s="360"/>
      <c r="E376" s="361"/>
    </row>
    <row r="377" spans="1:5" ht="14.25">
      <c r="A377" s="221">
        <v>36002</v>
      </c>
      <c r="B377" s="221" t="s">
        <v>1188</v>
      </c>
      <c r="C377" s="222" t="s">
        <v>1</v>
      </c>
      <c r="D377" s="223">
        <v>14.71</v>
      </c>
      <c r="E377" s="224"/>
    </row>
    <row r="378" spans="1:5" ht="28.5">
      <c r="A378" s="221">
        <v>36010</v>
      </c>
      <c r="B378" s="221" t="s">
        <v>1189</v>
      </c>
      <c r="C378" s="222" t="s">
        <v>1</v>
      </c>
      <c r="D378" s="223">
        <v>21.56</v>
      </c>
      <c r="E378" s="224"/>
    </row>
    <row r="379" spans="1:5" ht="14.25">
      <c r="A379" s="221">
        <v>36012</v>
      </c>
      <c r="B379" s="221" t="s">
        <v>1190</v>
      </c>
      <c r="C379" s="222" t="s">
        <v>1</v>
      </c>
      <c r="D379" s="223">
        <v>3.42</v>
      </c>
      <c r="E379" s="224"/>
    </row>
    <row r="380" spans="1:5" ht="28.5">
      <c r="A380" s="221">
        <v>36018</v>
      </c>
      <c r="B380" s="221" t="s">
        <v>1191</v>
      </c>
      <c r="C380" s="222" t="s">
        <v>1</v>
      </c>
      <c r="D380" s="223">
        <v>20.74</v>
      </c>
      <c r="E380" s="361"/>
    </row>
    <row r="381" spans="1:5" ht="28.5">
      <c r="A381" s="221">
        <v>36034</v>
      </c>
      <c r="B381" s="221" t="s">
        <v>1192</v>
      </c>
      <c r="C381" s="222" t="s">
        <v>1</v>
      </c>
      <c r="D381" s="223">
        <v>41.22</v>
      </c>
      <c r="E381" s="224"/>
    </row>
    <row r="382" spans="1:5" ht="28.5">
      <c r="A382" s="221">
        <v>36044</v>
      </c>
      <c r="B382" s="221" t="s">
        <v>1193</v>
      </c>
      <c r="C382" s="222" t="s">
        <v>1</v>
      </c>
      <c r="D382" s="223">
        <v>39.74</v>
      </c>
      <c r="E382" s="361"/>
    </row>
    <row r="383" spans="1:5" ht="28.5">
      <c r="A383" s="221">
        <v>36091</v>
      </c>
      <c r="B383" s="221" t="s">
        <v>1194</v>
      </c>
      <c r="C383" s="222" t="s">
        <v>1</v>
      </c>
      <c r="D383" s="223">
        <v>24.5</v>
      </c>
      <c r="E383" s="224"/>
    </row>
    <row r="384" spans="1:5" ht="15">
      <c r="A384" s="220">
        <v>362</v>
      </c>
      <c r="B384" s="359" t="s">
        <v>6362</v>
      </c>
      <c r="C384" s="360"/>
      <c r="D384" s="360"/>
      <c r="E384" s="224"/>
    </row>
    <row r="385" spans="1:5" ht="14.25">
      <c r="A385" s="221">
        <v>36221</v>
      </c>
      <c r="B385" s="221" t="s">
        <v>1195</v>
      </c>
      <c r="C385" s="222" t="s">
        <v>1</v>
      </c>
      <c r="D385" s="223">
        <v>17.02</v>
      </c>
      <c r="E385" s="224"/>
    </row>
    <row r="386" spans="1:5" ht="15">
      <c r="A386" s="220">
        <v>365</v>
      </c>
      <c r="B386" s="359" t="s">
        <v>6363</v>
      </c>
      <c r="C386" s="360"/>
      <c r="D386" s="360"/>
      <c r="E386" s="224"/>
    </row>
    <row r="387" spans="1:5" ht="28.5">
      <c r="A387" s="221">
        <v>36506</v>
      </c>
      <c r="B387" s="221" t="s">
        <v>1196</v>
      </c>
      <c r="C387" s="222" t="s">
        <v>1</v>
      </c>
      <c r="D387" s="223">
        <v>32.79</v>
      </c>
      <c r="E387" s="224"/>
    </row>
    <row r="388" spans="1:5" ht="28.5">
      <c r="A388" s="221">
        <v>36512</v>
      </c>
      <c r="B388" s="221" t="s">
        <v>1197</v>
      </c>
      <c r="C388" s="222" t="s">
        <v>2</v>
      </c>
      <c r="D388" s="223">
        <v>1.5</v>
      </c>
      <c r="E388" s="224"/>
    </row>
    <row r="389" spans="1:5" ht="28.5">
      <c r="A389" s="221">
        <v>36514</v>
      </c>
      <c r="B389" s="221" t="s">
        <v>1198</v>
      </c>
      <c r="C389" s="222" t="s">
        <v>2</v>
      </c>
      <c r="D389" s="223">
        <v>1.97</v>
      </c>
      <c r="E389" s="224"/>
    </row>
    <row r="390" spans="1:5" ht="28.5">
      <c r="A390" s="221">
        <v>36517</v>
      </c>
      <c r="B390" s="221" t="s">
        <v>1199</v>
      </c>
      <c r="C390" s="222" t="s">
        <v>2</v>
      </c>
      <c r="D390" s="223">
        <v>1.22</v>
      </c>
      <c r="E390" s="361"/>
    </row>
    <row r="391" spans="1:5" ht="15">
      <c r="A391" s="220">
        <v>368</v>
      </c>
      <c r="B391" s="359" t="s">
        <v>6356</v>
      </c>
      <c r="C391" s="360"/>
      <c r="D391" s="360"/>
      <c r="E391" s="224"/>
    </row>
    <row r="392" spans="1:5" ht="57">
      <c r="A392" s="221">
        <v>36825</v>
      </c>
      <c r="B392" s="221" t="s">
        <v>1200</v>
      </c>
      <c r="C392" s="222" t="s">
        <v>10</v>
      </c>
      <c r="D392" s="223">
        <v>105.46</v>
      </c>
      <c r="E392" s="361"/>
    </row>
    <row r="393" spans="1:5" ht="15">
      <c r="A393" s="220">
        <v>370</v>
      </c>
      <c r="B393" s="359" t="s">
        <v>6364</v>
      </c>
      <c r="C393" s="360"/>
      <c r="D393" s="360"/>
      <c r="E393" s="224"/>
    </row>
    <row r="394" spans="1:5" ht="28.5">
      <c r="A394" s="221">
        <v>37009</v>
      </c>
      <c r="B394" s="221" t="s">
        <v>9828</v>
      </c>
      <c r="C394" s="222" t="s">
        <v>4</v>
      </c>
      <c r="D394" s="223">
        <v>315.73</v>
      </c>
      <c r="E394" s="224"/>
    </row>
    <row r="395" spans="1:5" ht="14.25">
      <c r="A395" s="221">
        <v>37013</v>
      </c>
      <c r="B395" s="221" t="s">
        <v>1201</v>
      </c>
      <c r="C395" s="222" t="s">
        <v>4</v>
      </c>
      <c r="D395" s="223">
        <v>340.92</v>
      </c>
      <c r="E395" s="224"/>
    </row>
    <row r="396" spans="1:5" ht="14.25">
      <c r="A396" s="221">
        <v>37043</v>
      </c>
      <c r="B396" s="221" t="s">
        <v>15</v>
      </c>
      <c r="C396" s="222" t="s">
        <v>3</v>
      </c>
      <c r="D396" s="223">
        <v>13.13</v>
      </c>
      <c r="E396" s="224"/>
    </row>
    <row r="397" spans="1:5" ht="15">
      <c r="A397" s="221">
        <v>37057</v>
      </c>
      <c r="B397" s="221" t="s">
        <v>1202</v>
      </c>
      <c r="C397" s="222" t="s">
        <v>4</v>
      </c>
      <c r="D397" s="223">
        <v>486.33</v>
      </c>
      <c r="E397" s="361"/>
    </row>
    <row r="398" spans="1:5" ht="28.5">
      <c r="A398" s="221">
        <v>37090</v>
      </c>
      <c r="B398" s="221" t="s">
        <v>1203</v>
      </c>
      <c r="C398" s="222" t="s">
        <v>2</v>
      </c>
      <c r="D398" s="223">
        <v>2.48</v>
      </c>
      <c r="E398" s="224"/>
    </row>
    <row r="399" spans="1:5" ht="15">
      <c r="A399" s="220">
        <v>371</v>
      </c>
      <c r="B399" s="359" t="s">
        <v>6365</v>
      </c>
      <c r="C399" s="360"/>
      <c r="D399" s="360"/>
      <c r="E399" s="361"/>
    </row>
    <row r="400" spans="1:5" ht="14.25">
      <c r="A400" s="221">
        <v>37103</v>
      </c>
      <c r="B400" s="221" t="s">
        <v>1204</v>
      </c>
      <c r="C400" s="222" t="s">
        <v>4</v>
      </c>
      <c r="D400" s="226">
        <v>1393.61</v>
      </c>
      <c r="E400" s="224"/>
    </row>
    <row r="401" spans="1:5" ht="15">
      <c r="A401" s="220">
        <v>375</v>
      </c>
      <c r="B401" s="359" t="s">
        <v>6366</v>
      </c>
      <c r="C401" s="360"/>
      <c r="D401" s="360"/>
      <c r="E401" s="224"/>
    </row>
    <row r="402" spans="1:5" ht="14.25">
      <c r="A402" s="221">
        <v>37502</v>
      </c>
      <c r="B402" s="221" t="s">
        <v>12321</v>
      </c>
      <c r="C402" s="222" t="s">
        <v>10</v>
      </c>
      <c r="D402" s="223">
        <v>36.479999999999997</v>
      </c>
      <c r="E402" s="224"/>
    </row>
    <row r="403" spans="1:5" ht="28.5">
      <c r="A403" s="221">
        <v>37509</v>
      </c>
      <c r="B403" s="221" t="s">
        <v>9829</v>
      </c>
      <c r="C403" s="222" t="s">
        <v>10</v>
      </c>
      <c r="D403" s="223">
        <v>96.81</v>
      </c>
      <c r="E403" s="224"/>
    </row>
    <row r="404" spans="1:5" ht="14.25">
      <c r="A404" s="221">
        <v>37513</v>
      </c>
      <c r="B404" s="221" t="s">
        <v>1205</v>
      </c>
      <c r="C404" s="222" t="s">
        <v>10</v>
      </c>
      <c r="D404" s="223">
        <v>21.48</v>
      </c>
      <c r="E404" s="224"/>
    </row>
    <row r="405" spans="1:5" ht="15">
      <c r="A405" s="221">
        <v>37514</v>
      </c>
      <c r="B405" s="221" t="s">
        <v>1206</v>
      </c>
      <c r="C405" s="222" t="s">
        <v>10</v>
      </c>
      <c r="D405" s="223">
        <v>27.52</v>
      </c>
      <c r="E405" s="361"/>
    </row>
    <row r="406" spans="1:5" ht="28.5">
      <c r="A406" s="221">
        <v>37517</v>
      </c>
      <c r="B406" s="221" t="s">
        <v>1207</v>
      </c>
      <c r="C406" s="222" t="s">
        <v>10</v>
      </c>
      <c r="D406" s="223">
        <v>16.920000000000002</v>
      </c>
      <c r="E406" s="224"/>
    </row>
    <row r="407" spans="1:5" ht="15">
      <c r="A407" s="221">
        <v>37519</v>
      </c>
      <c r="B407" s="221" t="s">
        <v>1208</v>
      </c>
      <c r="C407" s="222" t="s">
        <v>10</v>
      </c>
      <c r="D407" s="223">
        <v>7.38</v>
      </c>
      <c r="E407" s="361"/>
    </row>
    <row r="408" spans="1:5" ht="14.25">
      <c r="A408" s="221">
        <v>37564</v>
      </c>
      <c r="B408" s="221" t="s">
        <v>1209</v>
      </c>
      <c r="C408" s="222" t="s">
        <v>10</v>
      </c>
      <c r="D408" s="223">
        <v>34.950000000000003</v>
      </c>
      <c r="E408" s="224"/>
    </row>
    <row r="409" spans="1:5" ht="14.25">
      <c r="A409" s="221">
        <v>37566</v>
      </c>
      <c r="B409" s="221" t="s">
        <v>1210</v>
      </c>
      <c r="C409" s="222" t="s">
        <v>10</v>
      </c>
      <c r="D409" s="223">
        <v>16.579999999999998</v>
      </c>
      <c r="E409" s="224"/>
    </row>
    <row r="410" spans="1:5" ht="15">
      <c r="A410" s="220">
        <v>377</v>
      </c>
      <c r="B410" s="359" t="s">
        <v>6366</v>
      </c>
      <c r="C410" s="360"/>
      <c r="D410" s="360"/>
      <c r="E410" s="224"/>
    </row>
    <row r="411" spans="1:5" ht="28.5">
      <c r="A411" s="221">
        <v>37733</v>
      </c>
      <c r="B411" s="221" t="s">
        <v>1211</v>
      </c>
      <c r="C411" s="222" t="s">
        <v>10</v>
      </c>
      <c r="D411" s="223">
        <v>35.42</v>
      </c>
      <c r="E411" s="224"/>
    </row>
    <row r="412" spans="1:5" ht="15">
      <c r="A412" s="220">
        <v>380</v>
      </c>
      <c r="B412" s="359" t="s">
        <v>6367</v>
      </c>
      <c r="C412" s="360"/>
      <c r="D412" s="360"/>
      <c r="E412" s="224"/>
    </row>
    <row r="413" spans="1:5" ht="14.25">
      <c r="A413" s="221">
        <v>38001</v>
      </c>
      <c r="B413" s="221" t="s">
        <v>1212</v>
      </c>
      <c r="C413" s="222" t="s">
        <v>10</v>
      </c>
      <c r="D413" s="223">
        <v>17.34</v>
      </c>
      <c r="E413" s="224"/>
    </row>
    <row r="414" spans="1:5" ht="14.25">
      <c r="A414" s="221">
        <v>38003</v>
      </c>
      <c r="B414" s="221" t="s">
        <v>1213</v>
      </c>
      <c r="C414" s="222" t="s">
        <v>3</v>
      </c>
      <c r="D414" s="223">
        <v>1.66</v>
      </c>
      <c r="E414" s="224"/>
    </row>
    <row r="415" spans="1:5" ht="28.5">
      <c r="A415" s="221">
        <v>38006</v>
      </c>
      <c r="B415" s="221" t="s">
        <v>1214</v>
      </c>
      <c r="C415" s="222" t="s">
        <v>10</v>
      </c>
      <c r="D415" s="223">
        <v>29.53</v>
      </c>
      <c r="E415" s="224"/>
    </row>
    <row r="416" spans="1:5" ht="28.5">
      <c r="A416" s="221">
        <v>38009</v>
      </c>
      <c r="B416" s="221" t="s">
        <v>1215</v>
      </c>
      <c r="C416" s="222" t="s">
        <v>10</v>
      </c>
      <c r="D416" s="223">
        <v>7.38</v>
      </c>
      <c r="E416" s="361"/>
    </row>
    <row r="417" spans="1:5" ht="28.5">
      <c r="A417" s="221">
        <v>38012</v>
      </c>
      <c r="B417" s="221" t="s">
        <v>1216</v>
      </c>
      <c r="C417" s="222" t="s">
        <v>2</v>
      </c>
      <c r="D417" s="223">
        <v>2.98</v>
      </c>
      <c r="E417" s="224"/>
    </row>
    <row r="418" spans="1:5" ht="15">
      <c r="A418" s="221">
        <v>38013</v>
      </c>
      <c r="B418" s="221" t="s">
        <v>1217</v>
      </c>
      <c r="C418" s="222" t="s">
        <v>2</v>
      </c>
      <c r="D418" s="223">
        <v>0.9</v>
      </c>
      <c r="E418" s="361"/>
    </row>
    <row r="419" spans="1:5" ht="14.25">
      <c r="A419" s="221">
        <v>38014</v>
      </c>
      <c r="B419" s="221" t="s">
        <v>14</v>
      </c>
      <c r="C419" s="222" t="s">
        <v>3</v>
      </c>
      <c r="D419" s="223">
        <v>7.55</v>
      </c>
      <c r="E419" s="224"/>
    </row>
    <row r="420" spans="1:5" ht="14.25">
      <c r="A420" s="221">
        <v>38016</v>
      </c>
      <c r="B420" s="221" t="s">
        <v>2015</v>
      </c>
      <c r="C420" s="222" t="s">
        <v>3</v>
      </c>
      <c r="D420" s="223">
        <v>15.26</v>
      </c>
      <c r="E420" s="224"/>
    </row>
    <row r="421" spans="1:5" ht="14.25">
      <c r="A421" s="221">
        <v>38017</v>
      </c>
      <c r="B421" s="221" t="s">
        <v>1218</v>
      </c>
      <c r="C421" s="222" t="s">
        <v>3</v>
      </c>
      <c r="D421" s="223">
        <v>4.17</v>
      </c>
      <c r="E421" s="224"/>
    </row>
    <row r="422" spans="1:5" ht="14.25">
      <c r="A422" s="221">
        <v>38018</v>
      </c>
      <c r="B422" s="221" t="s">
        <v>16</v>
      </c>
      <c r="C422" s="222" t="s">
        <v>3</v>
      </c>
      <c r="D422" s="223">
        <v>29.26</v>
      </c>
      <c r="E422" s="224"/>
    </row>
    <row r="423" spans="1:5" ht="14.25">
      <c r="A423" s="221">
        <v>38021</v>
      </c>
      <c r="B423" s="221" t="s">
        <v>1219</v>
      </c>
      <c r="C423" s="222" t="s">
        <v>10</v>
      </c>
      <c r="D423" s="223">
        <v>117.36</v>
      </c>
      <c r="E423" s="224"/>
    </row>
    <row r="424" spans="1:5" ht="14.25">
      <c r="A424" s="221">
        <v>38022</v>
      </c>
      <c r="B424" s="221" t="s">
        <v>1220</v>
      </c>
      <c r="C424" s="222" t="s">
        <v>10</v>
      </c>
      <c r="D424" s="223">
        <v>37.78</v>
      </c>
      <c r="E424" s="224"/>
    </row>
    <row r="425" spans="1:5" ht="14.25">
      <c r="A425" s="221">
        <v>38024</v>
      </c>
      <c r="B425" s="221" t="s">
        <v>1221</v>
      </c>
      <c r="C425" s="222" t="s">
        <v>2</v>
      </c>
      <c r="D425" s="223">
        <v>6.68</v>
      </c>
      <c r="E425" s="224"/>
    </row>
    <row r="426" spans="1:5" ht="14.25">
      <c r="A426" s="221">
        <v>38025</v>
      </c>
      <c r="B426" s="221" t="s">
        <v>1222</v>
      </c>
      <c r="C426" s="222" t="s">
        <v>10</v>
      </c>
      <c r="D426" s="223">
        <v>21.77</v>
      </c>
      <c r="E426" s="224"/>
    </row>
    <row r="427" spans="1:5" ht="14.25">
      <c r="A427" s="221">
        <v>38028</v>
      </c>
      <c r="B427" s="221" t="s">
        <v>1223</v>
      </c>
      <c r="C427" s="222" t="s">
        <v>10</v>
      </c>
      <c r="D427" s="223">
        <v>28.81</v>
      </c>
      <c r="E427" s="224"/>
    </row>
    <row r="428" spans="1:5" ht="14.25">
      <c r="A428" s="221">
        <v>38029</v>
      </c>
      <c r="B428" s="221" t="s">
        <v>1224</v>
      </c>
      <c r="C428" s="222" t="s">
        <v>10</v>
      </c>
      <c r="D428" s="223">
        <v>38.880000000000003</v>
      </c>
      <c r="E428" s="224"/>
    </row>
    <row r="429" spans="1:5" ht="14.25">
      <c r="A429" s="221">
        <v>38030</v>
      </c>
      <c r="B429" s="221" t="s">
        <v>1225</v>
      </c>
      <c r="C429" s="222" t="s">
        <v>10</v>
      </c>
      <c r="D429" s="223">
        <v>37.07</v>
      </c>
      <c r="E429" s="224"/>
    </row>
    <row r="430" spans="1:5" ht="28.5">
      <c r="A430" s="221">
        <v>38051</v>
      </c>
      <c r="B430" s="221" t="s">
        <v>1226</v>
      </c>
      <c r="C430" s="222" t="s">
        <v>10</v>
      </c>
      <c r="D430" s="223">
        <v>33.36</v>
      </c>
      <c r="E430" s="224"/>
    </row>
    <row r="431" spans="1:5" ht="28.5">
      <c r="A431" s="221">
        <v>38088</v>
      </c>
      <c r="B431" s="221" t="s">
        <v>1227</v>
      </c>
      <c r="C431" s="222" t="s">
        <v>10</v>
      </c>
      <c r="D431" s="223">
        <v>66.61</v>
      </c>
      <c r="E431" s="224"/>
    </row>
    <row r="432" spans="1:5" ht="15">
      <c r="A432" s="220">
        <v>385</v>
      </c>
      <c r="B432" s="359" t="s">
        <v>1228</v>
      </c>
      <c r="C432" s="360"/>
      <c r="D432" s="360"/>
      <c r="E432" s="224"/>
    </row>
    <row r="433" spans="1:5" ht="14.25">
      <c r="A433" s="221">
        <v>38509</v>
      </c>
      <c r="B433" s="221" t="s">
        <v>1229</v>
      </c>
      <c r="C433" s="222" t="s">
        <v>4</v>
      </c>
      <c r="D433" s="223">
        <v>14.29</v>
      </c>
      <c r="E433" s="224"/>
    </row>
    <row r="434" spans="1:5" ht="14.25">
      <c r="A434" s="221">
        <v>38511</v>
      </c>
      <c r="B434" s="221" t="s">
        <v>1230</v>
      </c>
      <c r="C434" s="222" t="s">
        <v>7</v>
      </c>
      <c r="D434" s="223">
        <v>172.71</v>
      </c>
      <c r="E434" s="224"/>
    </row>
    <row r="435" spans="1:5" ht="15">
      <c r="A435" s="220">
        <v>390</v>
      </c>
      <c r="B435" s="359" t="s">
        <v>1101</v>
      </c>
      <c r="C435" s="360"/>
      <c r="D435" s="360"/>
      <c r="E435" s="224"/>
    </row>
    <row r="436" spans="1:5" ht="28.5">
      <c r="A436" s="221">
        <v>39002</v>
      </c>
      <c r="B436" s="221" t="s">
        <v>1231</v>
      </c>
      <c r="C436" s="222" t="s">
        <v>4</v>
      </c>
      <c r="D436" s="223">
        <v>230.83</v>
      </c>
      <c r="E436" s="224"/>
    </row>
    <row r="437" spans="1:5" ht="14.25">
      <c r="A437" s="221">
        <v>39013</v>
      </c>
      <c r="B437" s="221" t="s">
        <v>1232</v>
      </c>
      <c r="C437" s="222" t="s">
        <v>10</v>
      </c>
      <c r="D437" s="223">
        <v>12.5</v>
      </c>
      <c r="E437" s="224"/>
    </row>
    <row r="438" spans="1:5" ht="15">
      <c r="A438" s="221">
        <v>39021</v>
      </c>
      <c r="B438" s="221" t="s">
        <v>1233</v>
      </c>
      <c r="C438" s="222" t="s">
        <v>3</v>
      </c>
      <c r="D438" s="223">
        <v>27.95</v>
      </c>
      <c r="E438" s="361"/>
    </row>
    <row r="439" spans="1:5" ht="28.5">
      <c r="A439" s="221">
        <v>39075</v>
      </c>
      <c r="B439" s="221" t="s">
        <v>1234</v>
      </c>
      <c r="C439" s="222" t="s">
        <v>4</v>
      </c>
      <c r="D439" s="226">
        <v>1291.5999999999999</v>
      </c>
      <c r="E439" s="224"/>
    </row>
    <row r="440" spans="1:5" ht="28.5">
      <c r="A440" s="221">
        <v>39089</v>
      </c>
      <c r="B440" s="221" t="s">
        <v>1235</v>
      </c>
      <c r="C440" s="222" t="s">
        <v>2</v>
      </c>
      <c r="D440" s="226">
        <v>1811.66</v>
      </c>
      <c r="E440" s="224"/>
    </row>
    <row r="441" spans="1:5" ht="28.5">
      <c r="A441" s="221">
        <v>39090</v>
      </c>
      <c r="B441" s="221" t="s">
        <v>1236</v>
      </c>
      <c r="C441" s="222" t="s">
        <v>12</v>
      </c>
      <c r="D441" s="226">
        <v>1317.87</v>
      </c>
      <c r="E441" s="361"/>
    </row>
    <row r="442" spans="1:5" ht="15">
      <c r="A442" s="220">
        <v>391</v>
      </c>
      <c r="B442" s="359" t="s">
        <v>6368</v>
      </c>
      <c r="C442" s="360"/>
      <c r="D442" s="360"/>
      <c r="E442" s="224"/>
    </row>
    <row r="443" spans="1:5" ht="15" customHeight="1">
      <c r="A443" s="221">
        <v>39113</v>
      </c>
      <c r="B443" s="221" t="s">
        <v>1237</v>
      </c>
      <c r="C443" s="222" t="s">
        <v>2</v>
      </c>
      <c r="D443" s="223">
        <v>243.17</v>
      </c>
      <c r="E443" s="224"/>
    </row>
    <row r="444" spans="1:5" ht="14.25">
      <c r="A444" s="221">
        <v>39114</v>
      </c>
      <c r="B444" s="221" t="s">
        <v>1238</v>
      </c>
      <c r="C444" s="222" t="s">
        <v>2</v>
      </c>
      <c r="D444" s="223">
        <v>45</v>
      </c>
      <c r="E444" s="224"/>
    </row>
    <row r="445" spans="1:5" ht="28.5">
      <c r="A445" s="221">
        <v>39115</v>
      </c>
      <c r="B445" s="221" t="s">
        <v>1239</v>
      </c>
      <c r="C445" s="222" t="s">
        <v>2</v>
      </c>
      <c r="D445" s="223">
        <v>241.14</v>
      </c>
      <c r="E445" s="224"/>
    </row>
    <row r="446" spans="1:5" ht="28.5">
      <c r="A446" s="221">
        <v>39123</v>
      </c>
      <c r="B446" s="221" t="s">
        <v>1240</v>
      </c>
      <c r="C446" s="222" t="s">
        <v>1</v>
      </c>
      <c r="D446" s="223">
        <v>11.21</v>
      </c>
      <c r="E446" s="224"/>
    </row>
    <row r="447" spans="1:5" ht="28.5">
      <c r="A447" s="221">
        <v>39125</v>
      </c>
      <c r="B447" s="221" t="s">
        <v>1241</v>
      </c>
      <c r="C447" s="222" t="s">
        <v>1</v>
      </c>
      <c r="D447" s="223">
        <v>40.130000000000003</v>
      </c>
      <c r="E447" s="224"/>
    </row>
    <row r="448" spans="1:5" ht="28.5">
      <c r="A448" s="221">
        <v>39165</v>
      </c>
      <c r="B448" s="221" t="s">
        <v>1242</v>
      </c>
      <c r="C448" s="222" t="s">
        <v>2</v>
      </c>
      <c r="D448" s="223">
        <v>239.33</v>
      </c>
      <c r="E448" s="361"/>
    </row>
    <row r="449" spans="1:5" ht="15">
      <c r="A449" s="220">
        <v>395</v>
      </c>
      <c r="B449" s="359" t="s">
        <v>6368</v>
      </c>
      <c r="C449" s="360"/>
      <c r="D449" s="360"/>
      <c r="E449" s="224"/>
    </row>
    <row r="450" spans="1:5" ht="28.5">
      <c r="A450" s="221">
        <v>39515</v>
      </c>
      <c r="B450" s="221" t="s">
        <v>1243</v>
      </c>
      <c r="C450" s="222" t="s">
        <v>2</v>
      </c>
      <c r="D450" s="223">
        <v>14.09</v>
      </c>
      <c r="E450" s="224"/>
    </row>
    <row r="451" spans="1:5" ht="30">
      <c r="A451" s="220">
        <v>398</v>
      </c>
      <c r="B451" s="359" t="s">
        <v>6369</v>
      </c>
      <c r="C451" s="360"/>
      <c r="D451" s="360"/>
      <c r="E451" s="224"/>
    </row>
    <row r="452" spans="1:5" ht="28.5">
      <c r="A452" s="221">
        <v>39841</v>
      </c>
      <c r="B452" s="221" t="s">
        <v>1244</v>
      </c>
      <c r="C452" s="222" t="s">
        <v>4</v>
      </c>
      <c r="D452" s="223">
        <v>341.67</v>
      </c>
      <c r="E452" s="224"/>
    </row>
    <row r="453" spans="1:5" ht="15">
      <c r="A453" s="220">
        <v>4</v>
      </c>
      <c r="B453" s="359" t="s">
        <v>6370</v>
      </c>
      <c r="C453" s="360"/>
      <c r="D453" s="360"/>
      <c r="E453" s="224"/>
    </row>
    <row r="454" spans="1:5" ht="15">
      <c r="A454" s="220">
        <v>401</v>
      </c>
      <c r="B454" s="359" t="s">
        <v>1245</v>
      </c>
      <c r="C454" s="360"/>
      <c r="D454" s="360"/>
      <c r="E454" s="224"/>
    </row>
    <row r="455" spans="1:5" ht="28.5">
      <c r="A455" s="221">
        <v>40102</v>
      </c>
      <c r="B455" s="221" t="s">
        <v>1246</v>
      </c>
      <c r="C455" s="222" t="s">
        <v>2</v>
      </c>
      <c r="D455" s="226">
        <v>2206.58</v>
      </c>
      <c r="E455" s="361"/>
    </row>
    <row r="456" spans="1:5" ht="28.5">
      <c r="A456" s="221">
        <v>40140</v>
      </c>
      <c r="B456" s="221" t="s">
        <v>1247</v>
      </c>
      <c r="C456" s="222" t="s">
        <v>2</v>
      </c>
      <c r="D456" s="226">
        <v>2702.41</v>
      </c>
      <c r="E456" s="224"/>
    </row>
    <row r="457" spans="1:5" ht="14.45" customHeight="1">
      <c r="A457" s="220">
        <v>402</v>
      </c>
      <c r="B457" s="359" t="s">
        <v>6371</v>
      </c>
      <c r="C457" s="360"/>
      <c r="D457" s="360"/>
      <c r="E457" s="361"/>
    </row>
    <row r="458" spans="1:5" ht="28.5">
      <c r="A458" s="221">
        <v>40211</v>
      </c>
      <c r="B458" s="221" t="s">
        <v>1248</v>
      </c>
      <c r="C458" s="222" t="s">
        <v>2</v>
      </c>
      <c r="D458" s="223">
        <v>45.56</v>
      </c>
      <c r="E458" s="224"/>
    </row>
    <row r="459" spans="1:5" ht="28.5">
      <c r="A459" s="221">
        <v>40264</v>
      </c>
      <c r="B459" s="221" t="s">
        <v>12322</v>
      </c>
      <c r="C459" s="222" t="s">
        <v>2</v>
      </c>
      <c r="D459" s="223">
        <v>837.07</v>
      </c>
      <c r="E459" s="361"/>
    </row>
    <row r="460" spans="1:5" ht="15">
      <c r="A460" s="220">
        <v>403</v>
      </c>
      <c r="B460" s="359" t="s">
        <v>1101</v>
      </c>
      <c r="C460" s="360"/>
      <c r="D460" s="360"/>
      <c r="E460" s="361"/>
    </row>
    <row r="461" spans="1:5" ht="28.5">
      <c r="A461" s="221">
        <v>40303</v>
      </c>
      <c r="B461" s="221" t="s">
        <v>1249</v>
      </c>
      <c r="C461" s="222" t="s">
        <v>2</v>
      </c>
      <c r="D461" s="223">
        <v>67.62</v>
      </c>
      <c r="E461" s="224"/>
    </row>
    <row r="462" spans="1:5" ht="28.5">
      <c r="A462" s="221">
        <v>40304</v>
      </c>
      <c r="B462" s="221" t="s">
        <v>1250</v>
      </c>
      <c r="C462" s="222" t="s">
        <v>2</v>
      </c>
      <c r="D462" s="223">
        <v>88.33</v>
      </c>
      <c r="E462" s="224"/>
    </row>
    <row r="463" spans="1:5" ht="28.5">
      <c r="A463" s="221">
        <v>40305</v>
      </c>
      <c r="B463" s="221" t="s">
        <v>1251</v>
      </c>
      <c r="C463" s="222" t="s">
        <v>2</v>
      </c>
      <c r="D463" s="223">
        <v>107.48</v>
      </c>
      <c r="E463" s="224"/>
    </row>
    <row r="464" spans="1:5" ht="28.5">
      <c r="A464" s="221">
        <v>40306</v>
      </c>
      <c r="B464" s="221" t="s">
        <v>1252</v>
      </c>
      <c r="C464" s="222" t="s">
        <v>2</v>
      </c>
      <c r="D464" s="223">
        <v>20.94</v>
      </c>
      <c r="E464" s="361"/>
    </row>
    <row r="465" spans="1:5" ht="15">
      <c r="A465" s="220">
        <v>404</v>
      </c>
      <c r="B465" s="359" t="s">
        <v>6372</v>
      </c>
      <c r="C465" s="360"/>
      <c r="D465" s="360"/>
      <c r="E465" s="224"/>
    </row>
    <row r="466" spans="1:5" ht="28.5">
      <c r="A466" s="221">
        <v>40401</v>
      </c>
      <c r="B466" s="221" t="s">
        <v>1253</v>
      </c>
      <c r="C466" s="222" t="s">
        <v>2</v>
      </c>
      <c r="D466" s="223">
        <v>12.35</v>
      </c>
      <c r="E466" s="361"/>
    </row>
    <row r="467" spans="1:5" ht="15">
      <c r="A467" s="220">
        <v>405</v>
      </c>
      <c r="B467" s="359" t="s">
        <v>6373</v>
      </c>
      <c r="C467" s="360"/>
      <c r="D467" s="360"/>
      <c r="E467" s="224"/>
    </row>
    <row r="468" spans="1:5" ht="28.5">
      <c r="A468" s="221">
        <v>40504</v>
      </c>
      <c r="B468" s="221" t="s">
        <v>1254</v>
      </c>
      <c r="C468" s="222" t="s">
        <v>2</v>
      </c>
      <c r="D468" s="223">
        <v>36.49</v>
      </c>
      <c r="E468" s="224"/>
    </row>
    <row r="469" spans="1:5" ht="14.25">
      <c r="A469" s="221">
        <v>40522</v>
      </c>
      <c r="B469" s="221" t="s">
        <v>1255</v>
      </c>
      <c r="C469" s="222" t="s">
        <v>2</v>
      </c>
      <c r="D469" s="223">
        <v>9.4</v>
      </c>
      <c r="E469" s="224"/>
    </row>
    <row r="470" spans="1:5" ht="14.25">
      <c r="A470" s="221">
        <v>40523</v>
      </c>
      <c r="B470" s="221" t="s">
        <v>1256</v>
      </c>
      <c r="C470" s="222" t="s">
        <v>2</v>
      </c>
      <c r="D470" s="223">
        <v>7.21</v>
      </c>
      <c r="E470" s="224"/>
    </row>
    <row r="471" spans="1:5" ht="15">
      <c r="A471" s="221">
        <v>40524</v>
      </c>
      <c r="B471" s="221" t="s">
        <v>1257</v>
      </c>
      <c r="C471" s="222" t="s">
        <v>2</v>
      </c>
      <c r="D471" s="223">
        <v>5.88</v>
      </c>
      <c r="E471" s="361"/>
    </row>
    <row r="472" spans="1:5" ht="15">
      <c r="A472" s="220">
        <v>406</v>
      </c>
      <c r="B472" s="359" t="s">
        <v>6374</v>
      </c>
      <c r="C472" s="360"/>
      <c r="D472" s="360"/>
      <c r="E472" s="224"/>
    </row>
    <row r="473" spans="1:5" ht="28.5">
      <c r="A473" s="221">
        <v>40612</v>
      </c>
      <c r="B473" s="221" t="s">
        <v>5842</v>
      </c>
      <c r="C473" s="222" t="s">
        <v>2</v>
      </c>
      <c r="D473" s="223">
        <v>16.97</v>
      </c>
      <c r="E473" s="361"/>
    </row>
    <row r="474" spans="1:5" ht="15">
      <c r="A474" s="220">
        <v>407</v>
      </c>
      <c r="B474" s="359" t="s">
        <v>6375</v>
      </c>
      <c r="C474" s="360"/>
      <c r="D474" s="360"/>
      <c r="E474" s="224"/>
    </row>
    <row r="475" spans="1:5" ht="28.5">
      <c r="A475" s="221">
        <v>40761</v>
      </c>
      <c r="B475" s="221" t="s">
        <v>1258</v>
      </c>
      <c r="C475" s="222" t="s">
        <v>2</v>
      </c>
      <c r="D475" s="223">
        <v>430.64</v>
      </c>
      <c r="E475" s="224"/>
    </row>
    <row r="476" spans="1:5" ht="15">
      <c r="A476" s="220">
        <v>409</v>
      </c>
      <c r="B476" s="359" t="s">
        <v>1101</v>
      </c>
      <c r="C476" s="360"/>
      <c r="D476" s="360"/>
      <c r="E476" s="224"/>
    </row>
    <row r="477" spans="1:5" ht="28.5">
      <c r="A477" s="221">
        <v>40974</v>
      </c>
      <c r="B477" s="221" t="s">
        <v>1259</v>
      </c>
      <c r="C477" s="222" t="s">
        <v>2</v>
      </c>
      <c r="D477" s="223">
        <v>62.78</v>
      </c>
      <c r="E477" s="224"/>
    </row>
    <row r="478" spans="1:5" ht="15">
      <c r="A478" s="220">
        <v>410</v>
      </c>
      <c r="B478" s="359" t="s">
        <v>6376</v>
      </c>
      <c r="C478" s="360"/>
      <c r="D478" s="360"/>
      <c r="E478" s="361"/>
    </row>
    <row r="479" spans="1:5" ht="28.5">
      <c r="A479" s="221">
        <v>41054</v>
      </c>
      <c r="B479" s="221" t="s">
        <v>9830</v>
      </c>
      <c r="C479" s="222" t="s">
        <v>2</v>
      </c>
      <c r="D479" s="226">
        <v>31090.17</v>
      </c>
      <c r="E479" s="224"/>
    </row>
    <row r="480" spans="1:5" ht="28.5">
      <c r="A480" s="221">
        <v>41055</v>
      </c>
      <c r="B480" s="221" t="s">
        <v>9831</v>
      </c>
      <c r="C480" s="222" t="s">
        <v>2</v>
      </c>
      <c r="D480" s="226">
        <v>16467.09</v>
      </c>
      <c r="E480" s="361"/>
    </row>
    <row r="481" spans="1:5" ht="28.5">
      <c r="A481" s="221">
        <v>41056</v>
      </c>
      <c r="B481" s="221" t="s">
        <v>9832</v>
      </c>
      <c r="C481" s="222" t="s">
        <v>2</v>
      </c>
      <c r="D481" s="226">
        <v>22184.43</v>
      </c>
      <c r="E481" s="224"/>
    </row>
    <row r="482" spans="1:5" ht="28.5">
      <c r="A482" s="221">
        <v>41058</v>
      </c>
      <c r="B482" s="221" t="s">
        <v>9833</v>
      </c>
      <c r="C482" s="222" t="s">
        <v>2</v>
      </c>
      <c r="D482" s="226">
        <v>19878.900000000001</v>
      </c>
      <c r="E482" s="361"/>
    </row>
    <row r="483" spans="1:5" ht="15">
      <c r="A483" s="220">
        <v>411</v>
      </c>
      <c r="B483" s="359" t="s">
        <v>6377</v>
      </c>
      <c r="C483" s="360"/>
      <c r="D483" s="360"/>
      <c r="E483" s="224"/>
    </row>
    <row r="484" spans="1:5" ht="28.5">
      <c r="A484" s="221">
        <v>41106</v>
      </c>
      <c r="B484" s="221" t="s">
        <v>9834</v>
      </c>
      <c r="C484" s="222" t="s">
        <v>1</v>
      </c>
      <c r="D484" s="223">
        <v>51.73</v>
      </c>
      <c r="E484" s="361"/>
    </row>
    <row r="485" spans="1:5" ht="15">
      <c r="A485" s="220">
        <v>415</v>
      </c>
      <c r="B485" s="359" t="s">
        <v>6378</v>
      </c>
      <c r="C485" s="360"/>
      <c r="D485" s="360"/>
      <c r="E485" s="224"/>
    </row>
    <row r="486" spans="1:5" ht="28.5">
      <c r="A486" s="221">
        <v>41520</v>
      </c>
      <c r="B486" s="221" t="s">
        <v>1260</v>
      </c>
      <c r="C486" s="222" t="s">
        <v>2</v>
      </c>
      <c r="D486" s="226">
        <v>1291.68</v>
      </c>
      <c r="E486" s="224"/>
    </row>
    <row r="487" spans="1:5" ht="42.75">
      <c r="A487" s="221">
        <v>41528</v>
      </c>
      <c r="B487" s="221" t="s">
        <v>1261</v>
      </c>
      <c r="C487" s="222" t="s">
        <v>2</v>
      </c>
      <c r="D487" s="223">
        <v>497.96</v>
      </c>
      <c r="E487" s="224"/>
    </row>
    <row r="488" spans="1:5" ht="42.75">
      <c r="A488" s="221">
        <v>41530</v>
      </c>
      <c r="B488" s="221" t="s">
        <v>1262</v>
      </c>
      <c r="C488" s="222" t="s">
        <v>2</v>
      </c>
      <c r="D488" s="223">
        <v>729.42</v>
      </c>
      <c r="E488" s="224"/>
    </row>
    <row r="489" spans="1:5" ht="42.75">
      <c r="A489" s="221">
        <v>41533</v>
      </c>
      <c r="B489" s="221" t="s">
        <v>1263</v>
      </c>
      <c r="C489" s="222" t="s">
        <v>2</v>
      </c>
      <c r="D489" s="223">
        <v>528.66</v>
      </c>
      <c r="E489" s="361"/>
    </row>
    <row r="490" spans="1:5" ht="42.75">
      <c r="A490" s="221">
        <v>41536</v>
      </c>
      <c r="B490" s="221" t="s">
        <v>1264</v>
      </c>
      <c r="C490" s="222" t="s">
        <v>2</v>
      </c>
      <c r="D490" s="223">
        <v>558.01</v>
      </c>
      <c r="E490" s="224"/>
    </row>
    <row r="491" spans="1:5" ht="28.5">
      <c r="A491" s="221">
        <v>41537</v>
      </c>
      <c r="B491" s="221" t="s">
        <v>1265</v>
      </c>
      <c r="C491" s="222" t="s">
        <v>2</v>
      </c>
      <c r="D491" s="223">
        <v>26.5</v>
      </c>
      <c r="E491" s="361"/>
    </row>
    <row r="492" spans="1:5" ht="28.5">
      <c r="A492" s="221">
        <v>41542</v>
      </c>
      <c r="B492" s="221" t="s">
        <v>1266</v>
      </c>
      <c r="C492" s="222" t="s">
        <v>2</v>
      </c>
      <c r="D492" s="223">
        <v>809.33</v>
      </c>
      <c r="E492" s="224"/>
    </row>
    <row r="493" spans="1:5" ht="28.5">
      <c r="A493" s="221">
        <v>41543</v>
      </c>
      <c r="B493" s="221" t="s">
        <v>1267</v>
      </c>
      <c r="C493" s="222" t="s">
        <v>2</v>
      </c>
      <c r="D493" s="226">
        <v>3811.5</v>
      </c>
      <c r="E493" s="224"/>
    </row>
    <row r="494" spans="1:5" ht="28.5">
      <c r="A494" s="221">
        <v>41569</v>
      </c>
      <c r="B494" s="221" t="s">
        <v>1268</v>
      </c>
      <c r="C494" s="222" t="s">
        <v>2</v>
      </c>
      <c r="D494" s="223">
        <v>190.03</v>
      </c>
      <c r="E494" s="224"/>
    </row>
    <row r="495" spans="1:5" ht="28.5">
      <c r="A495" s="221">
        <v>41579</v>
      </c>
      <c r="B495" s="221" t="s">
        <v>9835</v>
      </c>
      <c r="C495" s="222" t="s">
        <v>2</v>
      </c>
      <c r="D495" s="226">
        <v>1346.1</v>
      </c>
      <c r="E495" s="224"/>
    </row>
    <row r="496" spans="1:5" ht="28.5">
      <c r="A496" s="221">
        <v>41588</v>
      </c>
      <c r="B496" s="221" t="s">
        <v>9836</v>
      </c>
      <c r="C496" s="222" t="s">
        <v>2</v>
      </c>
      <c r="D496" s="223">
        <v>3.97</v>
      </c>
      <c r="E496" s="224"/>
    </row>
    <row r="497" spans="1:5" ht="15">
      <c r="A497" s="220">
        <v>416</v>
      </c>
      <c r="B497" s="359" t="s">
        <v>6379</v>
      </c>
      <c r="C497" s="360"/>
      <c r="D497" s="360"/>
      <c r="E497" s="224"/>
    </row>
    <row r="498" spans="1:5" ht="14.25">
      <c r="A498" s="221">
        <v>41667</v>
      </c>
      <c r="B498" s="221" t="s">
        <v>1269</v>
      </c>
      <c r="C498" s="222" t="s">
        <v>2</v>
      </c>
      <c r="D498" s="223">
        <v>4.9000000000000004</v>
      </c>
      <c r="E498" s="224"/>
    </row>
    <row r="499" spans="1:5" ht="15">
      <c r="A499" s="220">
        <v>417</v>
      </c>
      <c r="B499" s="359" t="s">
        <v>6379</v>
      </c>
      <c r="C499" s="360"/>
      <c r="D499" s="360"/>
      <c r="E499" s="224"/>
    </row>
    <row r="500" spans="1:5" ht="42.75">
      <c r="A500" s="221">
        <v>41724</v>
      </c>
      <c r="B500" s="221" t="s">
        <v>1270</v>
      </c>
      <c r="C500" s="222" t="s">
        <v>2</v>
      </c>
      <c r="D500" s="223">
        <v>479.76</v>
      </c>
      <c r="E500" s="224"/>
    </row>
    <row r="501" spans="1:5" ht="42.75">
      <c r="A501" s="221">
        <v>41726</v>
      </c>
      <c r="B501" s="221" t="s">
        <v>1271</v>
      </c>
      <c r="C501" s="222" t="s">
        <v>2</v>
      </c>
      <c r="D501" s="223">
        <v>545.82000000000005</v>
      </c>
      <c r="E501" s="224"/>
    </row>
    <row r="502" spans="1:5" ht="15">
      <c r="A502" s="220">
        <v>418</v>
      </c>
      <c r="B502" s="359" t="s">
        <v>6379</v>
      </c>
      <c r="C502" s="360"/>
      <c r="D502" s="360"/>
      <c r="E502" s="224"/>
    </row>
    <row r="503" spans="1:5" ht="42.75">
      <c r="A503" s="221">
        <v>41815</v>
      </c>
      <c r="B503" s="221" t="s">
        <v>1272</v>
      </c>
      <c r="C503" s="222" t="s">
        <v>2</v>
      </c>
      <c r="D503" s="226">
        <v>1310.05</v>
      </c>
      <c r="E503" s="361"/>
    </row>
    <row r="504" spans="1:5" ht="42.75">
      <c r="A504" s="221">
        <v>41817</v>
      </c>
      <c r="B504" s="221" t="s">
        <v>1273</v>
      </c>
      <c r="C504" s="222" t="s">
        <v>2</v>
      </c>
      <c r="D504" s="226">
        <v>1310.05</v>
      </c>
      <c r="E504" s="224"/>
    </row>
    <row r="505" spans="1:5" ht="42.75">
      <c r="A505" s="221">
        <v>41821</v>
      </c>
      <c r="B505" s="221" t="s">
        <v>1274</v>
      </c>
      <c r="C505" s="222" t="s">
        <v>2</v>
      </c>
      <c r="D505" s="223">
        <v>731.09</v>
      </c>
      <c r="E505" s="361"/>
    </row>
    <row r="506" spans="1:5" ht="28.5">
      <c r="A506" s="221">
        <v>41860</v>
      </c>
      <c r="B506" s="221" t="s">
        <v>1275</v>
      </c>
      <c r="C506" s="222" t="s">
        <v>2</v>
      </c>
      <c r="D506" s="226">
        <v>1486.21</v>
      </c>
      <c r="E506" s="224"/>
    </row>
    <row r="507" spans="1:5" ht="28.5">
      <c r="A507" s="221">
        <v>41861</v>
      </c>
      <c r="B507" s="221" t="s">
        <v>1276</v>
      </c>
      <c r="C507" s="222" t="s">
        <v>2</v>
      </c>
      <c r="D507" s="223">
        <v>103.36</v>
      </c>
      <c r="E507" s="224"/>
    </row>
    <row r="508" spans="1:5" ht="28.5">
      <c r="A508" s="221">
        <v>41866</v>
      </c>
      <c r="B508" s="221" t="s">
        <v>6922</v>
      </c>
      <c r="C508" s="222" t="s">
        <v>2</v>
      </c>
      <c r="D508" s="223">
        <v>164.75</v>
      </c>
      <c r="E508" s="361"/>
    </row>
    <row r="509" spans="1:5" ht="15">
      <c r="A509" s="220">
        <v>419</v>
      </c>
      <c r="B509" s="359" t="s">
        <v>6379</v>
      </c>
      <c r="C509" s="360"/>
      <c r="D509" s="360"/>
      <c r="E509" s="224"/>
    </row>
    <row r="510" spans="1:5" ht="42.75">
      <c r="A510" s="221">
        <v>41962</v>
      </c>
      <c r="B510" s="221" t="s">
        <v>1277</v>
      </c>
      <c r="C510" s="222" t="s">
        <v>2</v>
      </c>
      <c r="D510" s="223">
        <v>613.02</v>
      </c>
      <c r="E510" s="224"/>
    </row>
    <row r="511" spans="1:5" ht="15">
      <c r="A511" s="220">
        <v>420</v>
      </c>
      <c r="B511" s="359" t="s">
        <v>6380</v>
      </c>
      <c r="C511" s="360"/>
      <c r="D511" s="360"/>
      <c r="E511" s="224"/>
    </row>
    <row r="512" spans="1:5" ht="15" customHeight="1">
      <c r="A512" s="221">
        <v>42047</v>
      </c>
      <c r="B512" s="221" t="s">
        <v>12323</v>
      </c>
      <c r="C512" s="222" t="s">
        <v>1</v>
      </c>
      <c r="D512" s="223">
        <v>577.75</v>
      </c>
      <c r="E512" s="224"/>
    </row>
    <row r="513" spans="1:5" ht="28.5">
      <c r="A513" s="221">
        <v>42051</v>
      </c>
      <c r="B513" s="221" t="s">
        <v>12324</v>
      </c>
      <c r="C513" s="222" t="s">
        <v>1</v>
      </c>
      <c r="D513" s="223">
        <v>72.22</v>
      </c>
      <c r="E513" s="224"/>
    </row>
    <row r="514" spans="1:5" ht="14.25">
      <c r="A514" s="221">
        <v>42052</v>
      </c>
      <c r="B514" s="221" t="s">
        <v>12325</v>
      </c>
      <c r="C514" s="222" t="s">
        <v>1</v>
      </c>
      <c r="D514" s="223">
        <v>135.16999999999999</v>
      </c>
      <c r="E514" s="224"/>
    </row>
    <row r="515" spans="1:5" ht="28.5">
      <c r="A515" s="221">
        <v>42087</v>
      </c>
      <c r="B515" s="221" t="s">
        <v>12326</v>
      </c>
      <c r="C515" s="222" t="s">
        <v>2</v>
      </c>
      <c r="D515" s="223">
        <v>100.54</v>
      </c>
      <c r="E515" s="361"/>
    </row>
    <row r="516" spans="1:5" ht="14.25">
      <c r="A516" s="221">
        <v>42090</v>
      </c>
      <c r="B516" s="221" t="s">
        <v>12327</v>
      </c>
      <c r="C516" s="222" t="s">
        <v>1</v>
      </c>
      <c r="D516" s="223">
        <v>95.71</v>
      </c>
      <c r="E516" s="224"/>
    </row>
    <row r="517" spans="1:5" ht="28.5">
      <c r="A517" s="221">
        <v>42091</v>
      </c>
      <c r="B517" s="221" t="s">
        <v>1278</v>
      </c>
      <c r="C517" s="222" t="s">
        <v>2</v>
      </c>
      <c r="D517" s="223">
        <v>20.37</v>
      </c>
      <c r="E517" s="361"/>
    </row>
    <row r="518" spans="1:5" ht="30">
      <c r="A518" s="220">
        <v>423</v>
      </c>
      <c r="B518" s="359" t="s">
        <v>6381</v>
      </c>
      <c r="C518" s="360"/>
      <c r="D518" s="360"/>
      <c r="E518" s="224"/>
    </row>
    <row r="519" spans="1:5" ht="28.5">
      <c r="A519" s="221">
        <v>42301</v>
      </c>
      <c r="B519" s="221" t="s">
        <v>12374</v>
      </c>
      <c r="C519" s="222" t="s">
        <v>2</v>
      </c>
      <c r="D519" s="223">
        <v>18.21</v>
      </c>
      <c r="E519" s="224"/>
    </row>
    <row r="520" spans="1:5" ht="28.5">
      <c r="A520" s="221">
        <v>42302</v>
      </c>
      <c r="B520" s="221" t="s">
        <v>12375</v>
      </c>
      <c r="C520" s="222" t="s">
        <v>2</v>
      </c>
      <c r="D520" s="223">
        <v>19.43</v>
      </c>
      <c r="E520" s="224"/>
    </row>
    <row r="521" spans="1:5" ht="28.5">
      <c r="A521" s="221">
        <v>42303</v>
      </c>
      <c r="B521" s="221" t="s">
        <v>12376</v>
      </c>
      <c r="C521" s="222" t="s">
        <v>2</v>
      </c>
      <c r="D521" s="223">
        <v>18.46</v>
      </c>
      <c r="E521" s="224"/>
    </row>
    <row r="522" spans="1:5" ht="15">
      <c r="A522" s="220">
        <v>425</v>
      </c>
      <c r="B522" s="359" t="s">
        <v>6382</v>
      </c>
      <c r="C522" s="360"/>
      <c r="D522" s="360"/>
      <c r="E522" s="224"/>
    </row>
    <row r="523" spans="1:5" ht="28.5">
      <c r="A523" s="221">
        <v>42501</v>
      </c>
      <c r="B523" s="221" t="s">
        <v>1279</v>
      </c>
      <c r="C523" s="222" t="s">
        <v>1</v>
      </c>
      <c r="D523" s="223">
        <v>3.85</v>
      </c>
      <c r="E523" s="224"/>
    </row>
    <row r="524" spans="1:5" ht="14.45" customHeight="1">
      <c r="A524" s="221">
        <v>42502</v>
      </c>
      <c r="B524" s="221" t="s">
        <v>1280</v>
      </c>
      <c r="C524" s="222" t="s">
        <v>1</v>
      </c>
      <c r="D524" s="223">
        <v>5.0599999999999996</v>
      </c>
      <c r="E524" s="361"/>
    </row>
    <row r="525" spans="1:5" ht="28.5">
      <c r="A525" s="221">
        <v>42503</v>
      </c>
      <c r="B525" s="221" t="s">
        <v>1281</v>
      </c>
      <c r="C525" s="222" t="s">
        <v>1</v>
      </c>
      <c r="D525" s="223">
        <v>8.6199999999999992</v>
      </c>
      <c r="E525" s="224"/>
    </row>
    <row r="526" spans="1:5" ht="28.5">
      <c r="A526" s="221">
        <v>42504</v>
      </c>
      <c r="B526" s="221" t="s">
        <v>1282</v>
      </c>
      <c r="C526" s="222" t="s">
        <v>1</v>
      </c>
      <c r="D526" s="223">
        <v>11.2</v>
      </c>
      <c r="E526" s="224"/>
    </row>
    <row r="527" spans="1:5" ht="28.5">
      <c r="A527" s="221">
        <v>42505</v>
      </c>
      <c r="B527" s="221" t="s">
        <v>1283</v>
      </c>
      <c r="C527" s="222" t="s">
        <v>1</v>
      </c>
      <c r="D527" s="223">
        <v>12.93</v>
      </c>
      <c r="E527" s="224"/>
    </row>
    <row r="528" spans="1:5" ht="28.5">
      <c r="A528" s="221">
        <v>42506</v>
      </c>
      <c r="B528" s="221" t="s">
        <v>1284</v>
      </c>
      <c r="C528" s="222" t="s">
        <v>1</v>
      </c>
      <c r="D528" s="223">
        <v>19.36</v>
      </c>
      <c r="E528" s="361"/>
    </row>
    <row r="529" spans="1:5" ht="28.5">
      <c r="A529" s="221">
        <v>42508</v>
      </c>
      <c r="B529" s="221" t="s">
        <v>1285</v>
      </c>
      <c r="C529" s="222" t="s">
        <v>1</v>
      </c>
      <c r="D529" s="223">
        <v>41.29</v>
      </c>
      <c r="E529" s="224"/>
    </row>
    <row r="530" spans="1:5" ht="28.5">
      <c r="A530" s="221">
        <v>42509</v>
      </c>
      <c r="B530" s="221" t="s">
        <v>1286</v>
      </c>
      <c r="C530" s="222" t="s">
        <v>1</v>
      </c>
      <c r="D530" s="223">
        <v>81.3</v>
      </c>
      <c r="E530" s="224"/>
    </row>
    <row r="531" spans="1:5" ht="28.5">
      <c r="A531" s="221">
        <v>42511</v>
      </c>
      <c r="B531" s="221" t="s">
        <v>1287</v>
      </c>
      <c r="C531" s="222" t="s">
        <v>2</v>
      </c>
      <c r="D531" s="223">
        <v>4.62</v>
      </c>
      <c r="E531" s="224"/>
    </row>
    <row r="532" spans="1:5" ht="28.5">
      <c r="A532" s="221">
        <v>42521</v>
      </c>
      <c r="B532" s="221" t="s">
        <v>1288</v>
      </c>
      <c r="C532" s="222" t="s">
        <v>2</v>
      </c>
      <c r="D532" s="223">
        <v>1.83</v>
      </c>
      <c r="E532" s="224"/>
    </row>
    <row r="533" spans="1:5" ht="28.5">
      <c r="A533" s="221">
        <v>42529</v>
      </c>
      <c r="B533" s="221" t="s">
        <v>1289</v>
      </c>
      <c r="C533" s="222" t="s">
        <v>1</v>
      </c>
      <c r="D533" s="223">
        <v>7.28</v>
      </c>
      <c r="E533" s="224"/>
    </row>
    <row r="534" spans="1:5" ht="14.25">
      <c r="A534" s="221">
        <v>42530</v>
      </c>
      <c r="B534" s="221" t="s">
        <v>1290</v>
      </c>
      <c r="C534" s="222" t="s">
        <v>2</v>
      </c>
      <c r="D534" s="223">
        <v>61.78</v>
      </c>
      <c r="E534" s="224"/>
    </row>
    <row r="535" spans="1:5" ht="28.5">
      <c r="A535" s="221">
        <v>42535</v>
      </c>
      <c r="B535" s="221" t="s">
        <v>1291</v>
      </c>
      <c r="C535" s="222" t="s">
        <v>1</v>
      </c>
      <c r="D535" s="223">
        <v>4.4800000000000004</v>
      </c>
      <c r="E535" s="224"/>
    </row>
    <row r="536" spans="1:5" ht="15" customHeight="1">
      <c r="A536" s="221">
        <v>42546</v>
      </c>
      <c r="B536" s="221" t="s">
        <v>1292</v>
      </c>
      <c r="C536" s="222" t="s">
        <v>1</v>
      </c>
      <c r="D536" s="223">
        <v>10.46</v>
      </c>
      <c r="E536" s="224"/>
    </row>
    <row r="537" spans="1:5" ht="14.25">
      <c r="A537" s="221">
        <v>42548</v>
      </c>
      <c r="B537" s="221" t="s">
        <v>1293</v>
      </c>
      <c r="C537" s="222" t="s">
        <v>1</v>
      </c>
      <c r="D537" s="223">
        <v>191.11</v>
      </c>
      <c r="E537" s="224"/>
    </row>
    <row r="538" spans="1:5" ht="28.5">
      <c r="A538" s="221">
        <v>42552</v>
      </c>
      <c r="B538" s="221" t="s">
        <v>1294</v>
      </c>
      <c r="C538" s="222" t="s">
        <v>2</v>
      </c>
      <c r="D538" s="223">
        <v>3.94</v>
      </c>
      <c r="E538" s="224"/>
    </row>
    <row r="539" spans="1:5" ht="57">
      <c r="A539" s="221">
        <v>42558</v>
      </c>
      <c r="B539" s="221" t="s">
        <v>5226</v>
      </c>
      <c r="C539" s="222" t="s">
        <v>2</v>
      </c>
      <c r="D539" s="223">
        <v>8.9600000000000009</v>
      </c>
      <c r="E539" s="224"/>
    </row>
    <row r="540" spans="1:5" ht="28.5">
      <c r="A540" s="221">
        <v>42565</v>
      </c>
      <c r="B540" s="221" t="s">
        <v>1295</v>
      </c>
      <c r="C540" s="222" t="s">
        <v>1</v>
      </c>
      <c r="D540" s="223">
        <v>2.98</v>
      </c>
      <c r="E540" s="224"/>
    </row>
    <row r="541" spans="1:5" ht="28.5">
      <c r="A541" s="221">
        <v>42588</v>
      </c>
      <c r="B541" s="221" t="s">
        <v>1296</v>
      </c>
      <c r="C541" s="222" t="s">
        <v>1</v>
      </c>
      <c r="D541" s="223">
        <v>4.18</v>
      </c>
      <c r="E541" s="224"/>
    </row>
    <row r="542" spans="1:5" ht="30">
      <c r="A542" s="220">
        <v>426</v>
      </c>
      <c r="B542" s="359" t="s">
        <v>6383</v>
      </c>
      <c r="C542" s="360"/>
      <c r="D542" s="360"/>
      <c r="E542" s="224"/>
    </row>
    <row r="543" spans="1:5" ht="28.5">
      <c r="A543" s="221">
        <v>42636</v>
      </c>
      <c r="B543" s="221" t="s">
        <v>1297</v>
      </c>
      <c r="C543" s="222" t="s">
        <v>1</v>
      </c>
      <c r="D543" s="223">
        <v>34.14</v>
      </c>
      <c r="E543" s="224"/>
    </row>
    <row r="544" spans="1:5" ht="28.5">
      <c r="A544" s="221">
        <v>42673</v>
      </c>
      <c r="B544" s="221" t="s">
        <v>1298</v>
      </c>
      <c r="C544" s="222" t="s">
        <v>1</v>
      </c>
      <c r="D544" s="223">
        <v>4.4800000000000004</v>
      </c>
      <c r="E544" s="224"/>
    </row>
    <row r="545" spans="1:5" ht="28.5">
      <c r="A545" s="221">
        <v>42674</v>
      </c>
      <c r="B545" s="221" t="s">
        <v>1299</v>
      </c>
      <c r="C545" s="222" t="s">
        <v>1</v>
      </c>
      <c r="D545" s="223">
        <v>6.65</v>
      </c>
      <c r="E545" s="224"/>
    </row>
    <row r="546" spans="1:5" ht="28.5">
      <c r="A546" s="221">
        <v>42690</v>
      </c>
      <c r="B546" s="221" t="s">
        <v>1300</v>
      </c>
      <c r="C546" s="222" t="s">
        <v>1</v>
      </c>
      <c r="D546" s="223">
        <v>13.59</v>
      </c>
      <c r="E546" s="224"/>
    </row>
    <row r="547" spans="1:5" ht="15">
      <c r="A547" s="220">
        <v>427</v>
      </c>
      <c r="B547" s="359" t="s">
        <v>6384</v>
      </c>
      <c r="C547" s="360"/>
      <c r="D547" s="360"/>
      <c r="E547" s="224"/>
    </row>
    <row r="548" spans="1:5" ht="14.45" customHeight="1">
      <c r="A548" s="221">
        <v>42701</v>
      </c>
      <c r="B548" s="221" t="s">
        <v>1301</v>
      </c>
      <c r="C548" s="222" t="s">
        <v>1</v>
      </c>
      <c r="D548" s="223">
        <v>9.23</v>
      </c>
      <c r="E548" s="361"/>
    </row>
    <row r="549" spans="1:5" ht="28.5">
      <c r="A549" s="221">
        <v>42717</v>
      </c>
      <c r="B549" s="221" t="s">
        <v>1302</v>
      </c>
      <c r="C549" s="222" t="s">
        <v>1</v>
      </c>
      <c r="D549" s="223">
        <v>3.23</v>
      </c>
      <c r="E549" s="224"/>
    </row>
    <row r="550" spans="1:5" ht="15">
      <c r="A550" s="220">
        <v>429</v>
      </c>
      <c r="B550" s="359" t="s">
        <v>6393</v>
      </c>
      <c r="C550" s="360"/>
      <c r="D550" s="360"/>
      <c r="E550" s="224"/>
    </row>
    <row r="551" spans="1:5" ht="28.5">
      <c r="A551" s="221">
        <v>42906</v>
      </c>
      <c r="B551" s="221" t="s">
        <v>9837</v>
      </c>
      <c r="C551" s="222" t="s">
        <v>2</v>
      </c>
      <c r="D551" s="223">
        <v>6.21</v>
      </c>
      <c r="E551" s="224"/>
    </row>
    <row r="552" spans="1:5" ht="15">
      <c r="A552" s="220">
        <v>430</v>
      </c>
      <c r="B552" s="359" t="s">
        <v>1303</v>
      </c>
      <c r="C552" s="360"/>
      <c r="D552" s="360"/>
      <c r="E552" s="224"/>
    </row>
    <row r="553" spans="1:5" ht="28.5">
      <c r="A553" s="221">
        <v>43004</v>
      </c>
      <c r="B553" s="221" t="s">
        <v>1304</v>
      </c>
      <c r="C553" s="222" t="s">
        <v>1</v>
      </c>
      <c r="D553" s="223">
        <v>1.8</v>
      </c>
      <c r="E553" s="361"/>
    </row>
    <row r="554" spans="1:5" ht="28.5">
      <c r="A554" s="221">
        <v>43005</v>
      </c>
      <c r="B554" s="221" t="s">
        <v>1305</v>
      </c>
      <c r="C554" s="222" t="s">
        <v>1</v>
      </c>
      <c r="D554" s="223">
        <v>2.73</v>
      </c>
      <c r="E554" s="224"/>
    </row>
    <row r="555" spans="1:5" ht="28.5">
      <c r="A555" s="221">
        <v>43006</v>
      </c>
      <c r="B555" s="221" t="s">
        <v>1306</v>
      </c>
      <c r="C555" s="222" t="s">
        <v>1</v>
      </c>
      <c r="D555" s="223">
        <v>4.5</v>
      </c>
      <c r="E555" s="224"/>
    </row>
    <row r="556" spans="1:5" ht="28.5">
      <c r="A556" s="221">
        <v>43007</v>
      </c>
      <c r="B556" s="221" t="s">
        <v>1307</v>
      </c>
      <c r="C556" s="222" t="s">
        <v>1</v>
      </c>
      <c r="D556" s="223">
        <v>6.79</v>
      </c>
      <c r="E556" s="361"/>
    </row>
    <row r="557" spans="1:5" ht="28.5">
      <c r="A557" s="221">
        <v>43009</v>
      </c>
      <c r="B557" s="221" t="s">
        <v>12328</v>
      </c>
      <c r="C557" s="222" t="s">
        <v>1</v>
      </c>
      <c r="D557" s="223">
        <v>111.91</v>
      </c>
      <c r="E557" s="224"/>
    </row>
    <row r="558" spans="1:5" ht="28.5">
      <c r="A558" s="221">
        <v>43015</v>
      </c>
      <c r="B558" s="221" t="s">
        <v>1308</v>
      </c>
      <c r="C558" s="222" t="s">
        <v>1</v>
      </c>
      <c r="D558" s="223">
        <v>18.71</v>
      </c>
      <c r="E558" s="361"/>
    </row>
    <row r="559" spans="1:5" ht="28.5">
      <c r="A559" s="221">
        <v>43016</v>
      </c>
      <c r="B559" s="221" t="s">
        <v>1309</v>
      </c>
      <c r="C559" s="222" t="s">
        <v>1</v>
      </c>
      <c r="D559" s="223">
        <v>27.98</v>
      </c>
      <c r="E559" s="224"/>
    </row>
    <row r="560" spans="1:5" ht="28.5">
      <c r="A560" s="221">
        <v>43023</v>
      </c>
      <c r="B560" s="221" t="s">
        <v>12329</v>
      </c>
      <c r="C560" s="222" t="s">
        <v>1</v>
      </c>
      <c r="D560" s="223">
        <v>216.29</v>
      </c>
      <c r="E560" s="224"/>
    </row>
    <row r="561" spans="1:5" ht="28.5">
      <c r="A561" s="221">
        <v>43036</v>
      </c>
      <c r="B561" s="221" t="s">
        <v>9838</v>
      </c>
      <c r="C561" s="222" t="s">
        <v>1</v>
      </c>
      <c r="D561" s="223">
        <v>10.039999999999999</v>
      </c>
      <c r="E561" s="224"/>
    </row>
    <row r="562" spans="1:5" ht="28.5">
      <c r="A562" s="221">
        <v>43038</v>
      </c>
      <c r="B562" s="221" t="s">
        <v>9839</v>
      </c>
      <c r="C562" s="222" t="s">
        <v>1</v>
      </c>
      <c r="D562" s="223">
        <v>20.69</v>
      </c>
      <c r="E562" s="224"/>
    </row>
    <row r="563" spans="1:5" ht="28.5">
      <c r="A563" s="221">
        <v>43039</v>
      </c>
      <c r="B563" s="221" t="s">
        <v>9840</v>
      </c>
      <c r="C563" s="222" t="s">
        <v>1</v>
      </c>
      <c r="D563" s="223">
        <v>13.17</v>
      </c>
      <c r="E563" s="224"/>
    </row>
    <row r="564" spans="1:5" ht="28.5">
      <c r="A564" s="221">
        <v>43040</v>
      </c>
      <c r="B564" s="221" t="s">
        <v>9841</v>
      </c>
      <c r="C564" s="222" t="s">
        <v>1</v>
      </c>
      <c r="D564" s="223">
        <v>30.7</v>
      </c>
      <c r="E564" s="224"/>
    </row>
    <row r="565" spans="1:5" ht="28.5">
      <c r="A565" s="221">
        <v>43041</v>
      </c>
      <c r="B565" s="221" t="s">
        <v>9842</v>
      </c>
      <c r="C565" s="222" t="s">
        <v>1</v>
      </c>
      <c r="D565" s="223">
        <v>41.71</v>
      </c>
      <c r="E565" s="224"/>
    </row>
    <row r="566" spans="1:5" ht="28.5">
      <c r="A566" s="221">
        <v>43044</v>
      </c>
      <c r="B566" s="221" t="s">
        <v>9843</v>
      </c>
      <c r="C566" s="222" t="s">
        <v>1</v>
      </c>
      <c r="D566" s="223">
        <v>63.44</v>
      </c>
      <c r="E566" s="224"/>
    </row>
    <row r="567" spans="1:5" ht="28.5">
      <c r="A567" s="221">
        <v>43055</v>
      </c>
      <c r="B567" s="221" t="s">
        <v>1310</v>
      </c>
      <c r="C567" s="222" t="s">
        <v>1</v>
      </c>
      <c r="D567" s="223">
        <v>24.02</v>
      </c>
      <c r="E567" s="224"/>
    </row>
    <row r="568" spans="1:5" ht="28.5">
      <c r="A568" s="221">
        <v>43059</v>
      </c>
      <c r="B568" s="221" t="s">
        <v>12330</v>
      </c>
      <c r="C568" s="222" t="s">
        <v>1</v>
      </c>
      <c r="D568" s="223">
        <v>19.579999999999998</v>
      </c>
      <c r="E568" s="224"/>
    </row>
    <row r="569" spans="1:5" ht="15">
      <c r="A569" s="220">
        <v>431</v>
      </c>
      <c r="B569" s="359" t="s">
        <v>6385</v>
      </c>
      <c r="C569" s="360"/>
      <c r="D569" s="360"/>
      <c r="E569" s="224"/>
    </row>
    <row r="570" spans="1:5" ht="28.5">
      <c r="A570" s="221">
        <v>43113</v>
      </c>
      <c r="B570" s="221" t="s">
        <v>1311</v>
      </c>
      <c r="C570" s="222" t="s">
        <v>1</v>
      </c>
      <c r="D570" s="223">
        <v>78.489999999999995</v>
      </c>
      <c r="E570" s="224"/>
    </row>
    <row r="571" spans="1:5" ht="14.25">
      <c r="A571" s="221">
        <v>43127</v>
      </c>
      <c r="B571" s="221" t="s">
        <v>1312</v>
      </c>
      <c r="C571" s="222" t="s">
        <v>1</v>
      </c>
      <c r="D571" s="223">
        <v>2.88</v>
      </c>
      <c r="E571" s="224"/>
    </row>
    <row r="572" spans="1:5" ht="28.5">
      <c r="A572" s="221">
        <v>43137</v>
      </c>
      <c r="B572" s="221" t="s">
        <v>12331</v>
      </c>
      <c r="C572" s="222" t="s">
        <v>1</v>
      </c>
      <c r="D572" s="223">
        <v>81.96</v>
      </c>
      <c r="E572" s="224"/>
    </row>
    <row r="573" spans="1:5" ht="28.5">
      <c r="A573" s="221">
        <v>43149</v>
      </c>
      <c r="B573" s="221" t="s">
        <v>12332</v>
      </c>
      <c r="C573" s="222" t="s">
        <v>1</v>
      </c>
      <c r="D573" s="223">
        <v>23.4</v>
      </c>
      <c r="E573" s="224"/>
    </row>
    <row r="574" spans="1:5" ht="14.25">
      <c r="A574" s="221">
        <v>43150</v>
      </c>
      <c r="B574" s="221" t="s">
        <v>12333</v>
      </c>
      <c r="C574" s="222" t="s">
        <v>1</v>
      </c>
      <c r="D574" s="223">
        <v>85.48</v>
      </c>
      <c r="E574" s="224"/>
    </row>
    <row r="575" spans="1:5" ht="28.5">
      <c r="A575" s="221">
        <v>43160</v>
      </c>
      <c r="B575" s="221" t="s">
        <v>12334</v>
      </c>
      <c r="C575" s="222" t="s">
        <v>1</v>
      </c>
      <c r="D575" s="223">
        <v>30.74</v>
      </c>
      <c r="E575" s="361"/>
    </row>
    <row r="576" spans="1:5" ht="28.5">
      <c r="A576" s="221">
        <v>43174</v>
      </c>
      <c r="B576" s="221" t="s">
        <v>12335</v>
      </c>
      <c r="C576" s="222" t="s">
        <v>1</v>
      </c>
      <c r="D576" s="223">
        <v>42.01</v>
      </c>
      <c r="E576" s="224"/>
    </row>
    <row r="577" spans="1:5" ht="28.5">
      <c r="A577" s="221">
        <v>43175</v>
      </c>
      <c r="B577" s="221" t="s">
        <v>12336</v>
      </c>
      <c r="C577" s="222" t="s">
        <v>1</v>
      </c>
      <c r="D577" s="223">
        <v>7.58</v>
      </c>
      <c r="E577" s="224"/>
    </row>
    <row r="578" spans="1:5" ht="28.5">
      <c r="A578" s="221">
        <v>43180</v>
      </c>
      <c r="B578" s="221" t="s">
        <v>12337</v>
      </c>
      <c r="C578" s="222" t="s">
        <v>1</v>
      </c>
      <c r="D578" s="223">
        <v>12.52</v>
      </c>
      <c r="E578" s="224"/>
    </row>
    <row r="579" spans="1:5" ht="28.5">
      <c r="A579" s="221">
        <v>43188</v>
      </c>
      <c r="B579" s="221" t="s">
        <v>6923</v>
      </c>
      <c r="C579" s="222" t="s">
        <v>1</v>
      </c>
      <c r="D579" s="223">
        <v>17.36</v>
      </c>
      <c r="E579" s="224"/>
    </row>
    <row r="580" spans="1:5" ht="28.5">
      <c r="A580" s="221">
        <v>43190</v>
      </c>
      <c r="B580" s="221" t="s">
        <v>12338</v>
      </c>
      <c r="C580" s="222" t="s">
        <v>1</v>
      </c>
      <c r="D580" s="223">
        <v>58.86</v>
      </c>
      <c r="E580" s="224"/>
    </row>
    <row r="581" spans="1:5" ht="28.5">
      <c r="A581" s="221">
        <v>43193</v>
      </c>
      <c r="B581" s="221" t="s">
        <v>1313</v>
      </c>
      <c r="C581" s="222" t="s">
        <v>1</v>
      </c>
      <c r="D581" s="223">
        <v>11.78</v>
      </c>
      <c r="E581" s="224"/>
    </row>
    <row r="582" spans="1:5" ht="28.5">
      <c r="A582" s="221">
        <v>43194</v>
      </c>
      <c r="B582" s="221" t="s">
        <v>12339</v>
      </c>
      <c r="C582" s="222" t="s">
        <v>1</v>
      </c>
      <c r="D582" s="223">
        <v>276.10000000000002</v>
      </c>
      <c r="E582" s="224"/>
    </row>
    <row r="583" spans="1:5" ht="28.5">
      <c r="A583" s="221">
        <v>43199</v>
      </c>
      <c r="B583" s="221" t="s">
        <v>12340</v>
      </c>
      <c r="C583" s="222" t="s">
        <v>1</v>
      </c>
      <c r="D583" s="223">
        <v>172.42</v>
      </c>
      <c r="E583" s="224"/>
    </row>
    <row r="584" spans="1:5" ht="15">
      <c r="A584" s="220">
        <v>432</v>
      </c>
      <c r="B584" s="359" t="s">
        <v>6385</v>
      </c>
      <c r="C584" s="360"/>
      <c r="D584" s="360"/>
      <c r="E584" s="224"/>
    </row>
    <row r="585" spans="1:5" ht="28.5">
      <c r="A585" s="221">
        <v>43204</v>
      </c>
      <c r="B585" s="221" t="s">
        <v>1314</v>
      </c>
      <c r="C585" s="222" t="s">
        <v>1</v>
      </c>
      <c r="D585" s="223">
        <v>87.89</v>
      </c>
      <c r="E585" s="224"/>
    </row>
    <row r="586" spans="1:5" ht="28.5">
      <c r="A586" s="221">
        <v>43205</v>
      </c>
      <c r="B586" s="221" t="s">
        <v>12341</v>
      </c>
      <c r="C586" s="222" t="s">
        <v>1</v>
      </c>
      <c r="D586" s="223">
        <v>4.47</v>
      </c>
      <c r="E586" s="224"/>
    </row>
    <row r="587" spans="1:5" ht="28.5">
      <c r="A587" s="221">
        <v>43206</v>
      </c>
      <c r="B587" s="221" t="s">
        <v>12342</v>
      </c>
      <c r="C587" s="222" t="s">
        <v>1</v>
      </c>
      <c r="D587" s="223">
        <v>5.54</v>
      </c>
      <c r="E587" s="224"/>
    </row>
    <row r="588" spans="1:5" ht="28.5">
      <c r="A588" s="221">
        <v>43236</v>
      </c>
      <c r="B588" s="221" t="s">
        <v>12343</v>
      </c>
      <c r="C588" s="222" t="s">
        <v>1</v>
      </c>
      <c r="D588" s="223">
        <v>142.96</v>
      </c>
      <c r="E588" s="224"/>
    </row>
    <row r="589" spans="1:5" ht="28.5">
      <c r="A589" s="221">
        <v>43243</v>
      </c>
      <c r="B589" s="221" t="s">
        <v>1315</v>
      </c>
      <c r="C589" s="222" t="s">
        <v>3</v>
      </c>
      <c r="D589" s="223">
        <v>113.73</v>
      </c>
      <c r="E589" s="224"/>
    </row>
    <row r="590" spans="1:5" ht="28.5">
      <c r="A590" s="221">
        <v>43253</v>
      </c>
      <c r="B590" s="221" t="s">
        <v>12344</v>
      </c>
      <c r="C590" s="222" t="s">
        <v>1</v>
      </c>
      <c r="D590" s="223">
        <v>399.91</v>
      </c>
      <c r="E590" s="361"/>
    </row>
    <row r="591" spans="1:5" ht="14.25">
      <c r="A591" s="221">
        <v>43287</v>
      </c>
      <c r="B591" s="221" t="s">
        <v>9844</v>
      </c>
      <c r="C591" s="222" t="s">
        <v>1</v>
      </c>
      <c r="D591" s="223">
        <v>4.24</v>
      </c>
      <c r="E591" s="224"/>
    </row>
    <row r="592" spans="1:5" ht="15">
      <c r="A592" s="220">
        <v>433</v>
      </c>
      <c r="B592" s="359" t="s">
        <v>9845</v>
      </c>
      <c r="C592" s="360"/>
      <c r="D592" s="360"/>
      <c r="E592" s="224"/>
    </row>
    <row r="593" spans="1:5" ht="28.5">
      <c r="A593" s="221">
        <v>43387</v>
      </c>
      <c r="B593" s="221" t="s">
        <v>9846</v>
      </c>
      <c r="C593" s="222" t="s">
        <v>1</v>
      </c>
      <c r="D593" s="223">
        <v>16.53</v>
      </c>
      <c r="E593" s="224"/>
    </row>
    <row r="594" spans="1:5" ht="15">
      <c r="A594" s="220">
        <v>434</v>
      </c>
      <c r="B594" s="359" t="s">
        <v>6386</v>
      </c>
      <c r="C594" s="360"/>
      <c r="D594" s="360"/>
      <c r="E594" s="224"/>
    </row>
    <row r="595" spans="1:5" ht="28.5">
      <c r="A595" s="221">
        <v>43406</v>
      </c>
      <c r="B595" s="221" t="s">
        <v>6924</v>
      </c>
      <c r="C595" s="222" t="s">
        <v>1</v>
      </c>
      <c r="D595" s="223">
        <v>8.31</v>
      </c>
      <c r="E595" s="224"/>
    </row>
    <row r="596" spans="1:5" ht="28.5">
      <c r="A596" s="221">
        <v>43441</v>
      </c>
      <c r="B596" s="221" t="s">
        <v>12345</v>
      </c>
      <c r="C596" s="222" t="s">
        <v>1</v>
      </c>
      <c r="D596" s="223">
        <v>1.97</v>
      </c>
      <c r="E596" s="224"/>
    </row>
    <row r="597" spans="1:5" ht="28.5">
      <c r="A597" s="221">
        <v>43496</v>
      </c>
      <c r="B597" s="221" t="s">
        <v>12346</v>
      </c>
      <c r="C597" s="222" t="s">
        <v>1</v>
      </c>
      <c r="D597" s="223">
        <v>11.72</v>
      </c>
      <c r="E597" s="224"/>
    </row>
    <row r="598" spans="1:5" ht="15">
      <c r="A598" s="220">
        <v>435</v>
      </c>
      <c r="B598" s="359" t="s">
        <v>6387</v>
      </c>
      <c r="C598" s="360"/>
      <c r="D598" s="360"/>
      <c r="E598" s="361"/>
    </row>
    <row r="599" spans="1:5" ht="28.5">
      <c r="A599" s="221">
        <v>43540</v>
      </c>
      <c r="B599" s="221" t="s">
        <v>1316</v>
      </c>
      <c r="C599" s="222" t="s">
        <v>2</v>
      </c>
      <c r="D599" s="226">
        <v>3608.25</v>
      </c>
      <c r="E599" s="224"/>
    </row>
    <row r="600" spans="1:5" ht="15">
      <c r="A600" s="220">
        <v>437</v>
      </c>
      <c r="B600" s="359" t="s">
        <v>6339</v>
      </c>
      <c r="C600" s="360"/>
      <c r="D600" s="360"/>
      <c r="E600" s="361"/>
    </row>
    <row r="601" spans="1:5" ht="14.25">
      <c r="A601" s="221">
        <v>43702</v>
      </c>
      <c r="B601" s="221" t="s">
        <v>1317</v>
      </c>
      <c r="C601" s="222" t="s">
        <v>2</v>
      </c>
      <c r="D601" s="223">
        <v>6.19</v>
      </c>
      <c r="E601" s="224"/>
    </row>
    <row r="602" spans="1:5" ht="28.5">
      <c r="A602" s="221">
        <v>43792</v>
      </c>
      <c r="B602" s="221" t="s">
        <v>1318</v>
      </c>
      <c r="C602" s="222" t="s">
        <v>2</v>
      </c>
      <c r="D602" s="223">
        <v>8.92</v>
      </c>
      <c r="E602" s="224"/>
    </row>
    <row r="603" spans="1:5" ht="28.5">
      <c r="A603" s="221">
        <v>43795</v>
      </c>
      <c r="B603" s="221" t="s">
        <v>1319</v>
      </c>
      <c r="C603" s="222" t="s">
        <v>2</v>
      </c>
      <c r="D603" s="223">
        <v>6.75</v>
      </c>
      <c r="E603" s="224"/>
    </row>
    <row r="604" spans="1:5" ht="15">
      <c r="A604" s="220">
        <v>438</v>
      </c>
      <c r="B604" s="359" t="s">
        <v>6379</v>
      </c>
      <c r="C604" s="360"/>
      <c r="D604" s="360"/>
      <c r="E604" s="361"/>
    </row>
    <row r="605" spans="1:5" ht="28.5">
      <c r="A605" s="221">
        <v>43807</v>
      </c>
      <c r="B605" s="221" t="s">
        <v>1320</v>
      </c>
      <c r="C605" s="222" t="s">
        <v>2</v>
      </c>
      <c r="D605" s="223">
        <v>815.07</v>
      </c>
      <c r="E605" s="224"/>
    </row>
    <row r="606" spans="1:5" ht="28.5">
      <c r="A606" s="221">
        <v>43835</v>
      </c>
      <c r="B606" s="221" t="s">
        <v>1321</v>
      </c>
      <c r="C606" s="222" t="s">
        <v>2</v>
      </c>
      <c r="D606" s="223">
        <v>75.48</v>
      </c>
      <c r="E606" s="224"/>
    </row>
    <row r="607" spans="1:5" ht="28.5">
      <c r="A607" s="221">
        <v>43836</v>
      </c>
      <c r="B607" s="221" t="s">
        <v>1322</v>
      </c>
      <c r="C607" s="222" t="s">
        <v>2</v>
      </c>
      <c r="D607" s="223">
        <v>255.67</v>
      </c>
      <c r="E607" s="224"/>
    </row>
    <row r="608" spans="1:5" ht="28.5">
      <c r="A608" s="221">
        <v>43837</v>
      </c>
      <c r="B608" s="221" t="s">
        <v>1323</v>
      </c>
      <c r="C608" s="222" t="s">
        <v>2</v>
      </c>
      <c r="D608" s="223">
        <v>777.85</v>
      </c>
      <c r="E608" s="224"/>
    </row>
    <row r="609" spans="1:5" ht="28.5">
      <c r="A609" s="221">
        <v>43838</v>
      </c>
      <c r="B609" s="221" t="s">
        <v>1324</v>
      </c>
      <c r="C609" s="222" t="s">
        <v>2</v>
      </c>
      <c r="D609" s="223">
        <v>777.85</v>
      </c>
      <c r="E609" s="224"/>
    </row>
    <row r="610" spans="1:5" ht="15">
      <c r="A610" s="220">
        <v>440</v>
      </c>
      <c r="B610" s="359" t="s">
        <v>6388</v>
      </c>
      <c r="C610" s="360"/>
      <c r="D610" s="360"/>
      <c r="E610" s="361"/>
    </row>
    <row r="611" spans="1:5" ht="14.25">
      <c r="A611" s="221">
        <v>44014</v>
      </c>
      <c r="B611" s="221" t="s">
        <v>1325</v>
      </c>
      <c r="C611" s="222" t="s">
        <v>2</v>
      </c>
      <c r="D611" s="223">
        <v>44.45</v>
      </c>
      <c r="E611" s="224"/>
    </row>
    <row r="612" spans="1:5" ht="14.25">
      <c r="A612" s="221">
        <v>44034</v>
      </c>
      <c r="B612" s="221" t="s">
        <v>1326</v>
      </c>
      <c r="C612" s="222" t="s">
        <v>2</v>
      </c>
      <c r="D612" s="223">
        <v>44.45</v>
      </c>
      <c r="E612" s="224"/>
    </row>
    <row r="613" spans="1:5" ht="14.25">
      <c r="A613" s="221">
        <v>44059</v>
      </c>
      <c r="B613" s="221" t="s">
        <v>1327</v>
      </c>
      <c r="C613" s="222" t="s">
        <v>2</v>
      </c>
      <c r="D613" s="223">
        <v>44.45</v>
      </c>
      <c r="E613" s="224"/>
    </row>
    <row r="614" spans="1:5" ht="14.25">
      <c r="A614" s="221">
        <v>44097</v>
      </c>
      <c r="B614" s="221" t="s">
        <v>1328</v>
      </c>
      <c r="C614" s="222" t="s">
        <v>2</v>
      </c>
      <c r="D614" s="223">
        <v>93.52</v>
      </c>
      <c r="E614" s="224"/>
    </row>
    <row r="615" spans="1:5" ht="15">
      <c r="A615" s="220">
        <v>441</v>
      </c>
      <c r="B615" s="359" t="s">
        <v>6389</v>
      </c>
      <c r="C615" s="360"/>
      <c r="D615" s="360"/>
      <c r="E615" s="361"/>
    </row>
    <row r="616" spans="1:5" ht="14.25">
      <c r="A616" s="221">
        <v>44112</v>
      </c>
      <c r="B616" s="221" t="s">
        <v>1329</v>
      </c>
      <c r="C616" s="222" t="s">
        <v>2</v>
      </c>
      <c r="D616" s="223">
        <v>93.52</v>
      </c>
      <c r="E616" s="224"/>
    </row>
    <row r="617" spans="1:5" ht="14.25">
      <c r="A617" s="221">
        <v>44128</v>
      </c>
      <c r="B617" s="221" t="s">
        <v>1330</v>
      </c>
      <c r="C617" s="222" t="s">
        <v>2</v>
      </c>
      <c r="D617" s="223">
        <v>93.52</v>
      </c>
      <c r="E617" s="224"/>
    </row>
    <row r="618" spans="1:5" ht="15">
      <c r="A618" s="220">
        <v>444</v>
      </c>
      <c r="B618" s="359" t="s">
        <v>6390</v>
      </c>
      <c r="C618" s="360"/>
      <c r="D618" s="360"/>
      <c r="E618" s="224"/>
    </row>
    <row r="619" spans="1:5" ht="28.5">
      <c r="A619" s="221">
        <v>44481</v>
      </c>
      <c r="B619" s="221" t="s">
        <v>1331</v>
      </c>
      <c r="C619" s="222" t="s">
        <v>2</v>
      </c>
      <c r="D619" s="226">
        <v>1550.36</v>
      </c>
      <c r="E619" s="361"/>
    </row>
    <row r="620" spans="1:5" ht="15">
      <c r="A620" s="220">
        <v>445</v>
      </c>
      <c r="B620" s="359" t="s">
        <v>6391</v>
      </c>
      <c r="C620" s="360"/>
      <c r="D620" s="360"/>
      <c r="E620" s="224"/>
    </row>
    <row r="621" spans="1:5" ht="28.5">
      <c r="A621" s="221">
        <v>44561</v>
      </c>
      <c r="B621" s="221" t="s">
        <v>12347</v>
      </c>
      <c r="C621" s="222" t="s">
        <v>2</v>
      </c>
      <c r="D621" s="223">
        <v>381.78</v>
      </c>
      <c r="E621" s="224"/>
    </row>
    <row r="622" spans="1:5" ht="28.5">
      <c r="A622" s="221">
        <v>44562</v>
      </c>
      <c r="B622" s="221" t="s">
        <v>1332</v>
      </c>
      <c r="C622" s="222" t="s">
        <v>2</v>
      </c>
      <c r="D622" s="223">
        <v>180.87</v>
      </c>
      <c r="E622" s="224"/>
    </row>
    <row r="623" spans="1:5" ht="28.5">
      <c r="A623" s="221">
        <v>44582</v>
      </c>
      <c r="B623" s="221" t="s">
        <v>12348</v>
      </c>
      <c r="C623" s="222" t="s">
        <v>2</v>
      </c>
      <c r="D623" s="223">
        <v>385.04</v>
      </c>
      <c r="E623" s="224"/>
    </row>
    <row r="624" spans="1:5" ht="15">
      <c r="A624" s="220">
        <v>446</v>
      </c>
      <c r="B624" s="359" t="s">
        <v>6390</v>
      </c>
      <c r="C624" s="360"/>
      <c r="D624" s="360"/>
      <c r="E624" s="224"/>
    </row>
    <row r="625" spans="1:5" ht="28.5">
      <c r="A625" s="221">
        <v>44624</v>
      </c>
      <c r="B625" s="221" t="s">
        <v>9847</v>
      </c>
      <c r="C625" s="222" t="s">
        <v>2</v>
      </c>
      <c r="D625" s="223">
        <v>122.63</v>
      </c>
      <c r="E625" s="361"/>
    </row>
    <row r="626" spans="1:5" ht="28.5">
      <c r="A626" s="221">
        <v>44659</v>
      </c>
      <c r="B626" s="221" t="s">
        <v>1333</v>
      </c>
      <c r="C626" s="222" t="s">
        <v>2</v>
      </c>
      <c r="D626" s="223">
        <v>8.7799999999999994</v>
      </c>
      <c r="E626" s="224"/>
    </row>
    <row r="627" spans="1:5" ht="28.5">
      <c r="A627" s="221">
        <v>44660</v>
      </c>
      <c r="B627" s="221" t="s">
        <v>1334</v>
      </c>
      <c r="C627" s="222" t="s">
        <v>2</v>
      </c>
      <c r="D627" s="223">
        <v>8.7799999999999994</v>
      </c>
      <c r="E627" s="224"/>
    </row>
    <row r="628" spans="1:5" ht="28.5">
      <c r="A628" s="221">
        <v>44661</v>
      </c>
      <c r="B628" s="221" t="s">
        <v>1335</v>
      </c>
      <c r="C628" s="222" t="s">
        <v>2</v>
      </c>
      <c r="D628" s="223">
        <v>8.7799999999999994</v>
      </c>
      <c r="E628" s="224"/>
    </row>
    <row r="629" spans="1:5" ht="28.5">
      <c r="A629" s="221">
        <v>44662</v>
      </c>
      <c r="B629" s="221" t="s">
        <v>1336</v>
      </c>
      <c r="C629" s="222" t="s">
        <v>2</v>
      </c>
      <c r="D629" s="223">
        <v>8.7799999999999994</v>
      </c>
      <c r="E629" s="224"/>
    </row>
    <row r="630" spans="1:5" ht="28.5">
      <c r="A630" s="221">
        <v>44663</v>
      </c>
      <c r="B630" s="221" t="s">
        <v>1337</v>
      </c>
      <c r="C630" s="222" t="s">
        <v>2</v>
      </c>
      <c r="D630" s="223">
        <v>12.43</v>
      </c>
      <c r="E630" s="361"/>
    </row>
    <row r="631" spans="1:5" ht="28.5">
      <c r="A631" s="221">
        <v>44664</v>
      </c>
      <c r="B631" s="221" t="s">
        <v>1338</v>
      </c>
      <c r="C631" s="222" t="s">
        <v>2</v>
      </c>
      <c r="D631" s="223">
        <v>31.88</v>
      </c>
      <c r="E631" s="224"/>
    </row>
    <row r="632" spans="1:5" ht="28.5">
      <c r="A632" s="221">
        <v>44665</v>
      </c>
      <c r="B632" s="221" t="s">
        <v>1339</v>
      </c>
      <c r="C632" s="222" t="s">
        <v>2</v>
      </c>
      <c r="D632" s="223">
        <v>31.88</v>
      </c>
      <c r="E632" s="224"/>
    </row>
    <row r="633" spans="1:5" ht="28.5">
      <c r="A633" s="221">
        <v>44666</v>
      </c>
      <c r="B633" s="221" t="s">
        <v>1340</v>
      </c>
      <c r="C633" s="222" t="s">
        <v>2</v>
      </c>
      <c r="D633" s="223">
        <v>31.88</v>
      </c>
      <c r="E633" s="361"/>
    </row>
    <row r="634" spans="1:5" ht="28.5">
      <c r="A634" s="221">
        <v>44667</v>
      </c>
      <c r="B634" s="221" t="s">
        <v>1341</v>
      </c>
      <c r="C634" s="222" t="s">
        <v>2</v>
      </c>
      <c r="D634" s="223">
        <v>31.88</v>
      </c>
      <c r="E634" s="224"/>
    </row>
    <row r="635" spans="1:5" ht="28.5">
      <c r="A635" s="221">
        <v>44668</v>
      </c>
      <c r="B635" s="221" t="s">
        <v>1342</v>
      </c>
      <c r="C635" s="222" t="s">
        <v>2</v>
      </c>
      <c r="D635" s="223">
        <v>32.99</v>
      </c>
      <c r="E635" s="361"/>
    </row>
    <row r="636" spans="1:5" ht="28.5">
      <c r="A636" s="221">
        <v>44669</v>
      </c>
      <c r="B636" s="221" t="s">
        <v>1343</v>
      </c>
      <c r="C636" s="222" t="s">
        <v>2</v>
      </c>
      <c r="D636" s="223">
        <v>32.99</v>
      </c>
      <c r="E636" s="224"/>
    </row>
    <row r="637" spans="1:5" ht="28.5">
      <c r="A637" s="221">
        <v>44670</v>
      </c>
      <c r="B637" s="221" t="s">
        <v>1344</v>
      </c>
      <c r="C637" s="222" t="s">
        <v>2</v>
      </c>
      <c r="D637" s="223">
        <v>46.2</v>
      </c>
      <c r="E637" s="224"/>
    </row>
    <row r="638" spans="1:5" ht="28.5">
      <c r="A638" s="221">
        <v>44671</v>
      </c>
      <c r="B638" s="221" t="s">
        <v>1345</v>
      </c>
      <c r="C638" s="222" t="s">
        <v>2</v>
      </c>
      <c r="D638" s="223">
        <v>46.2</v>
      </c>
      <c r="E638" s="224"/>
    </row>
    <row r="639" spans="1:5" ht="28.5">
      <c r="A639" s="221">
        <v>44672</v>
      </c>
      <c r="B639" s="221" t="s">
        <v>1346</v>
      </c>
      <c r="C639" s="222" t="s">
        <v>2</v>
      </c>
      <c r="D639" s="223">
        <v>46.2</v>
      </c>
      <c r="E639" s="361"/>
    </row>
    <row r="640" spans="1:5" ht="28.5">
      <c r="A640" s="221">
        <v>44673</v>
      </c>
      <c r="B640" s="221" t="s">
        <v>1347</v>
      </c>
      <c r="C640" s="222" t="s">
        <v>2</v>
      </c>
      <c r="D640" s="223">
        <v>46.2</v>
      </c>
      <c r="E640" s="224"/>
    </row>
    <row r="641" spans="1:5" ht="28.5">
      <c r="A641" s="221">
        <v>44674</v>
      </c>
      <c r="B641" s="221" t="s">
        <v>1348</v>
      </c>
      <c r="C641" s="222" t="s">
        <v>2</v>
      </c>
      <c r="D641" s="223">
        <v>58.23</v>
      </c>
      <c r="E641" s="224"/>
    </row>
    <row r="642" spans="1:5" ht="28.5">
      <c r="A642" s="221">
        <v>44675</v>
      </c>
      <c r="B642" s="221" t="s">
        <v>1349</v>
      </c>
      <c r="C642" s="222" t="s">
        <v>2</v>
      </c>
      <c r="D642" s="223">
        <v>58.23</v>
      </c>
      <c r="E642" s="224"/>
    </row>
    <row r="643" spans="1:5" ht="28.5">
      <c r="A643" s="221">
        <v>44676</v>
      </c>
      <c r="B643" s="221" t="s">
        <v>1350</v>
      </c>
      <c r="C643" s="222" t="s">
        <v>2</v>
      </c>
      <c r="D643" s="223">
        <v>180.87</v>
      </c>
      <c r="E643" s="224"/>
    </row>
    <row r="644" spans="1:5" ht="28.5">
      <c r="A644" s="221">
        <v>44680</v>
      </c>
      <c r="B644" s="221" t="s">
        <v>9848</v>
      </c>
      <c r="C644" s="222" t="s">
        <v>2</v>
      </c>
      <c r="D644" s="223">
        <v>107.44</v>
      </c>
      <c r="E644" s="224"/>
    </row>
    <row r="645" spans="1:5" ht="15">
      <c r="A645" s="220">
        <v>447</v>
      </c>
      <c r="B645" s="359" t="s">
        <v>6390</v>
      </c>
      <c r="C645" s="360"/>
      <c r="D645" s="360"/>
      <c r="E645" s="224"/>
    </row>
    <row r="646" spans="1:5" ht="28.5">
      <c r="A646" s="221">
        <v>44711</v>
      </c>
      <c r="B646" s="221" t="s">
        <v>1351</v>
      </c>
      <c r="C646" s="222" t="s">
        <v>2</v>
      </c>
      <c r="D646" s="223">
        <v>180.87</v>
      </c>
      <c r="E646" s="224"/>
    </row>
    <row r="647" spans="1:5" ht="28.5">
      <c r="A647" s="221">
        <v>44712</v>
      </c>
      <c r="B647" s="221" t="s">
        <v>1352</v>
      </c>
      <c r="C647" s="222" t="s">
        <v>2</v>
      </c>
      <c r="D647" s="223">
        <v>83.23</v>
      </c>
      <c r="E647" s="224"/>
    </row>
    <row r="648" spans="1:5" ht="28.5">
      <c r="A648" s="221">
        <v>44714</v>
      </c>
      <c r="B648" s="221" t="s">
        <v>12349</v>
      </c>
      <c r="C648" s="222" t="s">
        <v>2</v>
      </c>
      <c r="D648" s="223">
        <v>415.43</v>
      </c>
      <c r="E648" s="224"/>
    </row>
    <row r="649" spans="1:5" ht="28.5">
      <c r="A649" s="221">
        <v>44715</v>
      </c>
      <c r="B649" s="221" t="s">
        <v>1353</v>
      </c>
      <c r="C649" s="222" t="s">
        <v>2</v>
      </c>
      <c r="D649" s="223">
        <v>8.7799999999999994</v>
      </c>
      <c r="E649" s="224"/>
    </row>
    <row r="650" spans="1:5" ht="28.5">
      <c r="A650" s="221">
        <v>44734</v>
      </c>
      <c r="B650" s="221" t="s">
        <v>9849</v>
      </c>
      <c r="C650" s="222" t="s">
        <v>2</v>
      </c>
      <c r="D650" s="223">
        <v>126.8</v>
      </c>
      <c r="E650" s="224"/>
    </row>
    <row r="651" spans="1:5" ht="28.5">
      <c r="A651" s="221">
        <v>44740</v>
      </c>
      <c r="B651" s="221" t="s">
        <v>1354</v>
      </c>
      <c r="C651" s="222" t="s">
        <v>2</v>
      </c>
      <c r="D651" s="223">
        <v>14.62</v>
      </c>
      <c r="E651" s="224"/>
    </row>
    <row r="652" spans="1:5" ht="28.5">
      <c r="A652" s="221">
        <v>44760</v>
      </c>
      <c r="B652" s="221" t="s">
        <v>1355</v>
      </c>
      <c r="C652" s="222" t="s">
        <v>2</v>
      </c>
      <c r="D652" s="223">
        <v>26.95</v>
      </c>
      <c r="E652" s="224"/>
    </row>
    <row r="653" spans="1:5" ht="28.5">
      <c r="A653" s="221">
        <v>44781</v>
      </c>
      <c r="B653" s="221" t="s">
        <v>1356</v>
      </c>
      <c r="C653" s="222" t="s">
        <v>2</v>
      </c>
      <c r="D653" s="223">
        <v>12.81</v>
      </c>
      <c r="E653" s="224"/>
    </row>
    <row r="654" spans="1:5" ht="28.5">
      <c r="A654" s="221">
        <v>44793</v>
      </c>
      <c r="B654" s="221" t="s">
        <v>1357</v>
      </c>
      <c r="C654" s="222" t="s">
        <v>2</v>
      </c>
      <c r="D654" s="223">
        <v>811.15</v>
      </c>
      <c r="E654" s="224"/>
    </row>
    <row r="655" spans="1:5" ht="15">
      <c r="A655" s="220">
        <v>448</v>
      </c>
      <c r="B655" s="359" t="s">
        <v>6390</v>
      </c>
      <c r="C655" s="360"/>
      <c r="D655" s="360"/>
      <c r="E655" s="224"/>
    </row>
    <row r="656" spans="1:5" ht="28.5">
      <c r="A656" s="221">
        <v>44805</v>
      </c>
      <c r="B656" s="221" t="s">
        <v>1358</v>
      </c>
      <c r="C656" s="222" t="s">
        <v>2</v>
      </c>
      <c r="D656" s="223">
        <v>415.43</v>
      </c>
      <c r="E656" s="224"/>
    </row>
    <row r="657" spans="1:5" ht="28.5">
      <c r="A657" s="221">
        <v>44808</v>
      </c>
      <c r="B657" s="221" t="s">
        <v>1359</v>
      </c>
      <c r="C657" s="222" t="s">
        <v>2</v>
      </c>
      <c r="D657" s="223">
        <v>34.54</v>
      </c>
      <c r="E657" s="224"/>
    </row>
    <row r="658" spans="1:5" ht="28.5">
      <c r="A658" s="221">
        <v>44833</v>
      </c>
      <c r="B658" s="221" t="s">
        <v>1360</v>
      </c>
      <c r="C658" s="222" t="s">
        <v>2</v>
      </c>
      <c r="D658" s="223">
        <v>14.62</v>
      </c>
      <c r="E658" s="224"/>
    </row>
    <row r="659" spans="1:5" ht="28.5">
      <c r="A659" s="221">
        <v>44851</v>
      </c>
      <c r="B659" s="221" t="s">
        <v>1361</v>
      </c>
      <c r="C659" s="222" t="s">
        <v>2</v>
      </c>
      <c r="D659" s="223">
        <v>34.83</v>
      </c>
      <c r="E659" s="224"/>
    </row>
    <row r="660" spans="1:5" ht="28.5">
      <c r="A660" s="221">
        <v>44852</v>
      </c>
      <c r="B660" s="221" t="s">
        <v>1362</v>
      </c>
      <c r="C660" s="222" t="s">
        <v>2</v>
      </c>
      <c r="D660" s="223">
        <v>44.07</v>
      </c>
      <c r="E660" s="361"/>
    </row>
    <row r="661" spans="1:5" ht="28.5">
      <c r="A661" s="221">
        <v>44871</v>
      </c>
      <c r="B661" s="221" t="s">
        <v>1363</v>
      </c>
      <c r="C661" s="222" t="s">
        <v>2</v>
      </c>
      <c r="D661" s="223">
        <v>71.099999999999994</v>
      </c>
      <c r="E661" s="224"/>
    </row>
    <row r="662" spans="1:5" ht="15">
      <c r="A662" s="220">
        <v>449</v>
      </c>
      <c r="B662" s="359" t="s">
        <v>6392</v>
      </c>
      <c r="C662" s="360"/>
      <c r="D662" s="360"/>
      <c r="E662" s="224"/>
    </row>
    <row r="663" spans="1:5" ht="28.5">
      <c r="A663" s="221">
        <v>44905</v>
      </c>
      <c r="B663" s="221" t="s">
        <v>1364</v>
      </c>
      <c r="C663" s="222" t="s">
        <v>2</v>
      </c>
      <c r="D663" s="223">
        <v>135.27000000000001</v>
      </c>
      <c r="E663" s="224"/>
    </row>
    <row r="664" spans="1:5" ht="28.5">
      <c r="A664" s="221">
        <v>44924</v>
      </c>
      <c r="B664" s="221" t="s">
        <v>12350</v>
      </c>
      <c r="C664" s="222" t="s">
        <v>2</v>
      </c>
      <c r="D664" s="223">
        <v>493.76</v>
      </c>
      <c r="E664" s="224"/>
    </row>
    <row r="665" spans="1:5" ht="28.5">
      <c r="A665" s="221">
        <v>44951</v>
      </c>
      <c r="B665" s="221" t="s">
        <v>1365</v>
      </c>
      <c r="C665" s="222" t="s">
        <v>2</v>
      </c>
      <c r="D665" s="223">
        <v>34.54</v>
      </c>
      <c r="E665" s="224"/>
    </row>
    <row r="666" spans="1:5" ht="28.5">
      <c r="A666" s="221">
        <v>44960</v>
      </c>
      <c r="B666" s="221" t="s">
        <v>12351</v>
      </c>
      <c r="C666" s="222" t="s">
        <v>2</v>
      </c>
      <c r="D666" s="223">
        <v>449.84</v>
      </c>
      <c r="E666" s="224"/>
    </row>
    <row r="667" spans="1:5" ht="15">
      <c r="A667" s="220">
        <v>450</v>
      </c>
      <c r="B667" s="359" t="s">
        <v>6393</v>
      </c>
      <c r="C667" s="360"/>
      <c r="D667" s="360"/>
      <c r="E667" s="224"/>
    </row>
    <row r="668" spans="1:5" ht="28.5">
      <c r="A668" s="221">
        <v>45001</v>
      </c>
      <c r="B668" s="221" t="s">
        <v>1366</v>
      </c>
      <c r="C668" s="222" t="s">
        <v>2</v>
      </c>
      <c r="D668" s="223">
        <v>34.82</v>
      </c>
      <c r="E668" s="224"/>
    </row>
    <row r="669" spans="1:5" ht="28.5">
      <c r="A669" s="221">
        <v>45002</v>
      </c>
      <c r="B669" s="221" t="s">
        <v>1367</v>
      </c>
      <c r="C669" s="222" t="s">
        <v>2</v>
      </c>
      <c r="D669" s="223">
        <v>52.37</v>
      </c>
      <c r="E669" s="224"/>
    </row>
    <row r="670" spans="1:5" ht="28.5">
      <c r="A670" s="221">
        <v>45003</v>
      </c>
      <c r="B670" s="221" t="s">
        <v>1368</v>
      </c>
      <c r="C670" s="222" t="s">
        <v>2</v>
      </c>
      <c r="D670" s="223">
        <v>60.96</v>
      </c>
      <c r="E670" s="361"/>
    </row>
    <row r="671" spans="1:5" ht="28.5">
      <c r="A671" s="221">
        <v>45005</v>
      </c>
      <c r="B671" s="221" t="s">
        <v>1369</v>
      </c>
      <c r="C671" s="222" t="s">
        <v>2</v>
      </c>
      <c r="D671" s="223">
        <v>90.53</v>
      </c>
      <c r="E671" s="224"/>
    </row>
    <row r="672" spans="1:5" ht="28.5">
      <c r="A672" s="221">
        <v>45035</v>
      </c>
      <c r="B672" s="221" t="s">
        <v>1370</v>
      </c>
      <c r="C672" s="222" t="s">
        <v>2</v>
      </c>
      <c r="D672" s="223">
        <v>91.62</v>
      </c>
      <c r="E672" s="224"/>
    </row>
    <row r="673" spans="1:5" ht="28.5">
      <c r="A673" s="221">
        <v>45037</v>
      </c>
      <c r="B673" s="221" t="s">
        <v>1371</v>
      </c>
      <c r="C673" s="222" t="s">
        <v>2</v>
      </c>
      <c r="D673" s="223">
        <v>354.3</v>
      </c>
      <c r="E673" s="224"/>
    </row>
    <row r="674" spans="1:5" ht="28.5">
      <c r="A674" s="221">
        <v>45038</v>
      </c>
      <c r="B674" s="221" t="s">
        <v>9850</v>
      </c>
      <c r="C674" s="222" t="s">
        <v>2</v>
      </c>
      <c r="D674" s="223">
        <v>660.63</v>
      </c>
      <c r="E674" s="224"/>
    </row>
    <row r="675" spans="1:5" ht="28.5">
      <c r="A675" s="221">
        <v>45040</v>
      </c>
      <c r="B675" s="221" t="s">
        <v>9851</v>
      </c>
      <c r="C675" s="222" t="s">
        <v>2</v>
      </c>
      <c r="D675" s="226">
        <v>3898.05</v>
      </c>
      <c r="E675" s="224"/>
    </row>
    <row r="676" spans="1:5" ht="28.5">
      <c r="A676" s="221">
        <v>45044</v>
      </c>
      <c r="B676" s="221" t="s">
        <v>1372</v>
      </c>
      <c r="C676" s="222" t="s">
        <v>2</v>
      </c>
      <c r="D676" s="223">
        <v>42.78</v>
      </c>
      <c r="E676" s="224"/>
    </row>
    <row r="677" spans="1:5" ht="15">
      <c r="A677" s="221">
        <v>45067</v>
      </c>
      <c r="B677" s="221" t="s">
        <v>6925</v>
      </c>
      <c r="C677" s="222" t="s">
        <v>2</v>
      </c>
      <c r="D677" s="223">
        <v>32.94</v>
      </c>
      <c r="E677" s="361"/>
    </row>
    <row r="678" spans="1:5" ht="30">
      <c r="A678" s="220">
        <v>451</v>
      </c>
      <c r="B678" s="359" t="s">
        <v>6394</v>
      </c>
      <c r="C678" s="360"/>
      <c r="D678" s="360"/>
      <c r="E678" s="224"/>
    </row>
    <row r="679" spans="1:5" ht="28.5">
      <c r="A679" s="221">
        <v>45104</v>
      </c>
      <c r="B679" s="221" t="s">
        <v>9852</v>
      </c>
      <c r="C679" s="222" t="s">
        <v>2</v>
      </c>
      <c r="D679" s="223">
        <v>3.58</v>
      </c>
      <c r="E679" s="224"/>
    </row>
    <row r="680" spans="1:5" ht="30">
      <c r="A680" s="220">
        <v>452</v>
      </c>
      <c r="B680" s="359" t="s">
        <v>6394</v>
      </c>
      <c r="C680" s="360"/>
      <c r="D680" s="360"/>
      <c r="E680" s="361"/>
    </row>
    <row r="681" spans="1:5" ht="15" customHeight="1">
      <c r="A681" s="221">
        <v>45270</v>
      </c>
      <c r="B681" s="221" t="s">
        <v>6926</v>
      </c>
      <c r="C681" s="222" t="s">
        <v>2</v>
      </c>
      <c r="D681" s="223">
        <v>19.43</v>
      </c>
      <c r="E681" s="224"/>
    </row>
    <row r="682" spans="1:5" ht="15">
      <c r="A682" s="220">
        <v>454</v>
      </c>
      <c r="B682" s="359" t="s">
        <v>1373</v>
      </c>
      <c r="C682" s="360"/>
      <c r="D682" s="360"/>
      <c r="E682" s="224"/>
    </row>
    <row r="683" spans="1:5" ht="15" customHeight="1">
      <c r="A683" s="221">
        <v>45442</v>
      </c>
      <c r="B683" s="221" t="s">
        <v>1374</v>
      </c>
      <c r="C683" s="222" t="s">
        <v>2</v>
      </c>
      <c r="D683" s="226">
        <v>3254.71</v>
      </c>
      <c r="E683" s="224"/>
    </row>
    <row r="684" spans="1:5" ht="42.75">
      <c r="A684" s="221">
        <v>45454</v>
      </c>
      <c r="B684" s="221" t="s">
        <v>12377</v>
      </c>
      <c r="C684" s="222" t="s">
        <v>2</v>
      </c>
      <c r="D684" s="226">
        <v>15295.89</v>
      </c>
      <c r="E684" s="224"/>
    </row>
    <row r="685" spans="1:5" ht="42.75">
      <c r="A685" s="221">
        <v>45472</v>
      </c>
      <c r="B685" s="221" t="s">
        <v>9853</v>
      </c>
      <c r="C685" s="222" t="s">
        <v>2</v>
      </c>
      <c r="D685" s="226">
        <v>3253.54</v>
      </c>
      <c r="E685" s="224"/>
    </row>
    <row r="686" spans="1:5" ht="57">
      <c r="A686" s="221">
        <v>45473</v>
      </c>
      <c r="B686" s="221" t="s">
        <v>9854</v>
      </c>
      <c r="C686" s="222" t="s">
        <v>2</v>
      </c>
      <c r="D686" s="226">
        <v>1914.36</v>
      </c>
      <c r="E686" s="224"/>
    </row>
    <row r="687" spans="1:5" ht="42.75">
      <c r="A687" s="221">
        <v>45484</v>
      </c>
      <c r="B687" s="221" t="s">
        <v>9855</v>
      </c>
      <c r="C687" s="222" t="s">
        <v>2</v>
      </c>
      <c r="D687" s="226">
        <v>3933.94</v>
      </c>
      <c r="E687" s="224"/>
    </row>
    <row r="688" spans="1:5" ht="15">
      <c r="A688" s="220">
        <v>455</v>
      </c>
      <c r="B688" s="359" t="s">
        <v>6395</v>
      </c>
      <c r="C688" s="360"/>
      <c r="D688" s="360"/>
      <c r="E688" s="224"/>
    </row>
    <row r="689" spans="1:5" ht="28.5">
      <c r="A689" s="221">
        <v>45501</v>
      </c>
      <c r="B689" s="221" t="s">
        <v>1375</v>
      </c>
      <c r="C689" s="222" t="s">
        <v>2</v>
      </c>
      <c r="D689" s="223">
        <v>19.47</v>
      </c>
      <c r="E689" s="224"/>
    </row>
    <row r="690" spans="1:5" ht="28.5">
      <c r="A690" s="221">
        <v>45502</v>
      </c>
      <c r="B690" s="221" t="s">
        <v>1376</v>
      </c>
      <c r="C690" s="222" t="s">
        <v>2</v>
      </c>
      <c r="D690" s="223">
        <v>23.06</v>
      </c>
      <c r="E690" s="224"/>
    </row>
    <row r="691" spans="1:5" ht="14.45" customHeight="1">
      <c r="A691" s="221">
        <v>45505</v>
      </c>
      <c r="B691" s="221" t="s">
        <v>1377</v>
      </c>
      <c r="C691" s="222" t="s">
        <v>2</v>
      </c>
      <c r="D691" s="223">
        <v>18.21</v>
      </c>
      <c r="E691" s="361"/>
    </row>
    <row r="692" spans="1:5" ht="28.5">
      <c r="A692" s="221">
        <v>45519</v>
      </c>
      <c r="B692" s="221" t="s">
        <v>1378</v>
      </c>
      <c r="C692" s="222" t="s">
        <v>2</v>
      </c>
      <c r="D692" s="223">
        <v>29.2</v>
      </c>
      <c r="E692" s="224"/>
    </row>
    <row r="693" spans="1:5" ht="14.45" customHeight="1">
      <c r="A693" s="221">
        <v>45520</v>
      </c>
      <c r="B693" s="221" t="s">
        <v>1379</v>
      </c>
      <c r="C693" s="222" t="s">
        <v>2</v>
      </c>
      <c r="D693" s="223">
        <v>26.48</v>
      </c>
      <c r="E693" s="361"/>
    </row>
    <row r="694" spans="1:5" ht="28.5">
      <c r="A694" s="221">
        <v>45523</v>
      </c>
      <c r="B694" s="221" t="s">
        <v>1380</v>
      </c>
      <c r="C694" s="222" t="s">
        <v>2</v>
      </c>
      <c r="D694" s="223">
        <v>34.799999999999997</v>
      </c>
      <c r="E694" s="224"/>
    </row>
    <row r="695" spans="1:5" ht="15">
      <c r="A695" s="221">
        <v>45525</v>
      </c>
      <c r="B695" s="221" t="s">
        <v>1381</v>
      </c>
      <c r="C695" s="222" t="s">
        <v>2</v>
      </c>
      <c r="D695" s="223">
        <v>7.41</v>
      </c>
      <c r="E695" s="361"/>
    </row>
    <row r="696" spans="1:5" ht="14.25">
      <c r="A696" s="221">
        <v>45526</v>
      </c>
      <c r="B696" s="221" t="s">
        <v>1382</v>
      </c>
      <c r="C696" s="222" t="s">
        <v>2</v>
      </c>
      <c r="D696" s="223">
        <v>15.91</v>
      </c>
      <c r="E696" s="224"/>
    </row>
    <row r="697" spans="1:5" ht="15">
      <c r="A697" s="220">
        <v>458</v>
      </c>
      <c r="B697" s="359" t="s">
        <v>9856</v>
      </c>
      <c r="C697" s="360"/>
      <c r="D697" s="360"/>
      <c r="E697" s="224"/>
    </row>
    <row r="698" spans="1:5" ht="14.25">
      <c r="A698" s="221">
        <v>45831</v>
      </c>
      <c r="B698" s="221" t="s">
        <v>9857</v>
      </c>
      <c r="C698" s="222" t="s">
        <v>2</v>
      </c>
      <c r="D698" s="223">
        <v>10.49</v>
      </c>
      <c r="E698" s="224"/>
    </row>
    <row r="699" spans="1:5" ht="14.25">
      <c r="A699" s="221">
        <v>45832</v>
      </c>
      <c r="B699" s="221" t="s">
        <v>12378</v>
      </c>
      <c r="C699" s="222" t="s">
        <v>2</v>
      </c>
      <c r="D699" s="223">
        <v>17.37</v>
      </c>
      <c r="E699" s="224"/>
    </row>
    <row r="700" spans="1:5" ht="15">
      <c r="A700" s="220">
        <v>460</v>
      </c>
      <c r="B700" s="359" t="s">
        <v>6396</v>
      </c>
      <c r="C700" s="360"/>
      <c r="D700" s="360"/>
      <c r="E700" s="224"/>
    </row>
    <row r="701" spans="1:5" ht="42.75">
      <c r="A701" s="221">
        <v>46001</v>
      </c>
      <c r="B701" s="221" t="s">
        <v>1383</v>
      </c>
      <c r="C701" s="222" t="s">
        <v>2</v>
      </c>
      <c r="D701" s="223">
        <v>114.91</v>
      </c>
      <c r="E701" s="361"/>
    </row>
    <row r="702" spans="1:5" ht="42.75">
      <c r="A702" s="221">
        <v>46002</v>
      </c>
      <c r="B702" s="221" t="s">
        <v>1384</v>
      </c>
      <c r="C702" s="222" t="s">
        <v>2</v>
      </c>
      <c r="D702" s="223">
        <v>137.59</v>
      </c>
      <c r="E702" s="224"/>
    </row>
    <row r="703" spans="1:5" ht="42.75">
      <c r="A703" s="221">
        <v>46009</v>
      </c>
      <c r="B703" s="221" t="s">
        <v>1385</v>
      </c>
      <c r="C703" s="222" t="s">
        <v>2</v>
      </c>
      <c r="D703" s="223">
        <v>88.49</v>
      </c>
      <c r="E703" s="224"/>
    </row>
    <row r="704" spans="1:5" ht="28.5">
      <c r="A704" s="221">
        <v>46027</v>
      </c>
      <c r="B704" s="221" t="s">
        <v>1386</v>
      </c>
      <c r="C704" s="222" t="s">
        <v>2</v>
      </c>
      <c r="D704" s="223">
        <v>24.27</v>
      </c>
      <c r="E704" s="224"/>
    </row>
    <row r="705" spans="1:5" ht="14.25">
      <c r="A705" s="221">
        <v>46028</v>
      </c>
      <c r="B705" s="221" t="s">
        <v>1387</v>
      </c>
      <c r="C705" s="222" t="s">
        <v>2</v>
      </c>
      <c r="D705" s="223">
        <v>62.37</v>
      </c>
      <c r="E705" s="224"/>
    </row>
    <row r="706" spans="1:5" ht="42.75">
      <c r="A706" s="221">
        <v>46036</v>
      </c>
      <c r="B706" s="221" t="s">
        <v>1388</v>
      </c>
      <c r="C706" s="222" t="s">
        <v>2</v>
      </c>
      <c r="D706" s="223">
        <v>105.86</v>
      </c>
      <c r="E706" s="224"/>
    </row>
    <row r="707" spans="1:5" ht="15">
      <c r="A707" s="220">
        <v>465</v>
      </c>
      <c r="B707" s="359" t="s">
        <v>6397</v>
      </c>
      <c r="C707" s="360"/>
      <c r="D707" s="360"/>
      <c r="E707" s="224"/>
    </row>
    <row r="708" spans="1:5" ht="28.5">
      <c r="A708" s="221">
        <v>46504</v>
      </c>
      <c r="B708" s="221" t="s">
        <v>12352</v>
      </c>
      <c r="C708" s="222" t="s">
        <v>2</v>
      </c>
      <c r="D708" s="223">
        <v>7.17</v>
      </c>
      <c r="E708" s="224"/>
    </row>
    <row r="709" spans="1:5" ht="14.25">
      <c r="A709" s="221">
        <v>46506</v>
      </c>
      <c r="B709" s="221" t="s">
        <v>1389</v>
      </c>
      <c r="C709" s="222" t="s">
        <v>2</v>
      </c>
      <c r="D709" s="223">
        <v>34.56</v>
      </c>
      <c r="E709" s="224"/>
    </row>
    <row r="710" spans="1:5" ht="28.5">
      <c r="A710" s="221">
        <v>46509</v>
      </c>
      <c r="B710" s="221" t="s">
        <v>12353</v>
      </c>
      <c r="C710" s="222" t="s">
        <v>2</v>
      </c>
      <c r="D710" s="223">
        <v>20.76</v>
      </c>
      <c r="E710" s="361"/>
    </row>
    <row r="711" spans="1:5" ht="28.5">
      <c r="A711" s="221">
        <v>46513</v>
      </c>
      <c r="B711" s="221" t="s">
        <v>1390</v>
      </c>
      <c r="C711" s="222" t="s">
        <v>2</v>
      </c>
      <c r="D711" s="223">
        <v>80.47</v>
      </c>
      <c r="E711" s="224"/>
    </row>
    <row r="712" spans="1:5" ht="14.25">
      <c r="A712" s="221">
        <v>46524</v>
      </c>
      <c r="B712" s="221" t="s">
        <v>1391</v>
      </c>
      <c r="C712" s="222" t="s">
        <v>2</v>
      </c>
      <c r="D712" s="223">
        <v>14.37</v>
      </c>
      <c r="E712" s="224"/>
    </row>
    <row r="713" spans="1:5" ht="15">
      <c r="A713" s="221">
        <v>46525</v>
      </c>
      <c r="B713" s="221" t="s">
        <v>1392</v>
      </c>
      <c r="C713" s="222" t="s">
        <v>2</v>
      </c>
      <c r="D713" s="223">
        <v>14.37</v>
      </c>
      <c r="E713" s="361"/>
    </row>
    <row r="714" spans="1:5" ht="15">
      <c r="A714" s="220">
        <v>466</v>
      </c>
      <c r="B714" s="359" t="s">
        <v>6398</v>
      </c>
      <c r="C714" s="360"/>
      <c r="D714" s="360"/>
      <c r="E714" s="224"/>
    </row>
    <row r="715" spans="1:5" ht="42.75">
      <c r="A715" s="221">
        <v>46636</v>
      </c>
      <c r="B715" s="221" t="s">
        <v>1393</v>
      </c>
      <c r="C715" s="222" t="s">
        <v>2</v>
      </c>
      <c r="D715" s="223">
        <v>36.56</v>
      </c>
      <c r="E715" s="224"/>
    </row>
    <row r="716" spans="1:5" ht="14.25">
      <c r="A716" s="221">
        <v>46656</v>
      </c>
      <c r="B716" s="221" t="s">
        <v>1394</v>
      </c>
      <c r="C716" s="222" t="s">
        <v>2</v>
      </c>
      <c r="D716" s="223">
        <v>27.35</v>
      </c>
      <c r="E716" s="224"/>
    </row>
    <row r="717" spans="1:5" ht="28.5">
      <c r="A717" s="221">
        <v>46689</v>
      </c>
      <c r="B717" s="221" t="s">
        <v>1395</v>
      </c>
      <c r="C717" s="222" t="s">
        <v>2</v>
      </c>
      <c r="D717" s="223">
        <v>99.7</v>
      </c>
      <c r="E717" s="224"/>
    </row>
    <row r="718" spans="1:5" ht="15">
      <c r="A718" s="220">
        <v>469</v>
      </c>
      <c r="B718" s="359" t="s">
        <v>6399</v>
      </c>
      <c r="C718" s="360"/>
      <c r="D718" s="360"/>
      <c r="E718" s="224"/>
    </row>
    <row r="719" spans="1:5" ht="57">
      <c r="A719" s="221">
        <v>46947</v>
      </c>
      <c r="B719" s="221" t="s">
        <v>12354</v>
      </c>
      <c r="C719" s="222" t="s">
        <v>2</v>
      </c>
      <c r="D719" s="223">
        <v>78.849999999999994</v>
      </c>
      <c r="E719" s="224"/>
    </row>
    <row r="720" spans="1:5" ht="57">
      <c r="A720" s="221">
        <v>46986</v>
      </c>
      <c r="B720" s="221" t="s">
        <v>12355</v>
      </c>
      <c r="C720" s="222" t="s">
        <v>2</v>
      </c>
      <c r="D720" s="223">
        <v>116.28</v>
      </c>
      <c r="E720" s="224"/>
    </row>
    <row r="721" spans="1:5" ht="15">
      <c r="A721" s="220">
        <v>471</v>
      </c>
      <c r="B721" s="359" t="s">
        <v>6399</v>
      </c>
      <c r="C721" s="360"/>
      <c r="D721" s="360"/>
      <c r="E721" s="361"/>
    </row>
    <row r="722" spans="1:5" ht="57">
      <c r="A722" s="221">
        <v>47160</v>
      </c>
      <c r="B722" s="221" t="s">
        <v>12356</v>
      </c>
      <c r="C722" s="222" t="s">
        <v>2</v>
      </c>
      <c r="D722" s="223">
        <v>114.51</v>
      </c>
      <c r="E722" s="224"/>
    </row>
    <row r="723" spans="1:5" ht="15">
      <c r="A723" s="220">
        <v>472</v>
      </c>
      <c r="B723" s="359" t="s">
        <v>6400</v>
      </c>
      <c r="C723" s="360"/>
      <c r="D723" s="360"/>
      <c r="E723" s="224"/>
    </row>
    <row r="724" spans="1:5" ht="42.75">
      <c r="A724" s="221">
        <v>47239</v>
      </c>
      <c r="B724" s="221" t="s">
        <v>1396</v>
      </c>
      <c r="C724" s="222" t="s">
        <v>2</v>
      </c>
      <c r="D724" s="223">
        <v>430.85</v>
      </c>
      <c r="E724" s="224"/>
    </row>
    <row r="725" spans="1:5" ht="57">
      <c r="A725" s="221">
        <v>47270</v>
      </c>
      <c r="B725" s="221" t="s">
        <v>12357</v>
      </c>
      <c r="C725" s="222" t="s">
        <v>2</v>
      </c>
      <c r="D725" s="223">
        <v>144.07</v>
      </c>
      <c r="E725" s="224"/>
    </row>
    <row r="726" spans="1:5" ht="57">
      <c r="A726" s="221">
        <v>47271</v>
      </c>
      <c r="B726" s="221" t="s">
        <v>12358</v>
      </c>
      <c r="C726" s="222" t="s">
        <v>2</v>
      </c>
      <c r="D726" s="223">
        <v>76.69</v>
      </c>
      <c r="E726" s="224"/>
    </row>
    <row r="727" spans="1:5" ht="15">
      <c r="A727" s="220">
        <v>475</v>
      </c>
      <c r="B727" s="359" t="s">
        <v>6401</v>
      </c>
      <c r="C727" s="360"/>
      <c r="D727" s="360"/>
      <c r="E727" s="224"/>
    </row>
    <row r="728" spans="1:5" ht="28.5">
      <c r="A728" s="221">
        <v>47526</v>
      </c>
      <c r="B728" s="221" t="s">
        <v>1397</v>
      </c>
      <c r="C728" s="222" t="s">
        <v>2</v>
      </c>
      <c r="D728" s="223">
        <v>169.01</v>
      </c>
      <c r="E728" s="224"/>
    </row>
    <row r="729" spans="1:5" ht="15">
      <c r="A729" s="221">
        <v>47527</v>
      </c>
      <c r="B729" s="221" t="s">
        <v>1398</v>
      </c>
      <c r="C729" s="222" t="s">
        <v>2</v>
      </c>
      <c r="D729" s="226">
        <v>1146.8499999999999</v>
      </c>
      <c r="E729" s="361"/>
    </row>
    <row r="730" spans="1:5" ht="28.5">
      <c r="A730" s="221">
        <v>47530</v>
      </c>
      <c r="B730" s="221" t="s">
        <v>1399</v>
      </c>
      <c r="C730" s="222" t="s">
        <v>2</v>
      </c>
      <c r="D730" s="226">
        <v>1045.3699999999999</v>
      </c>
      <c r="E730" s="224"/>
    </row>
    <row r="731" spans="1:5" ht="28.5">
      <c r="A731" s="221">
        <v>47561</v>
      </c>
      <c r="B731" s="221" t="s">
        <v>1400</v>
      </c>
      <c r="C731" s="222" t="s">
        <v>2</v>
      </c>
      <c r="D731" s="223">
        <v>108.22</v>
      </c>
      <c r="E731" s="224"/>
    </row>
    <row r="732" spans="1:5" ht="28.5">
      <c r="A732" s="221">
        <v>47566</v>
      </c>
      <c r="B732" s="221" t="s">
        <v>1401</v>
      </c>
      <c r="C732" s="222" t="s">
        <v>2</v>
      </c>
      <c r="D732" s="226">
        <v>1780.66</v>
      </c>
      <c r="E732" s="224"/>
    </row>
    <row r="733" spans="1:5" ht="28.5">
      <c r="A733" s="221">
        <v>47574</v>
      </c>
      <c r="B733" s="221" t="s">
        <v>1402</v>
      </c>
      <c r="C733" s="222" t="s">
        <v>2</v>
      </c>
      <c r="D733" s="226">
        <v>4227.79</v>
      </c>
      <c r="E733" s="361"/>
    </row>
    <row r="734" spans="1:5" ht="15">
      <c r="A734" s="220">
        <v>476</v>
      </c>
      <c r="B734" s="359" t="s">
        <v>6402</v>
      </c>
      <c r="C734" s="360"/>
      <c r="D734" s="360"/>
      <c r="E734" s="224"/>
    </row>
    <row r="735" spans="1:5" ht="28.5">
      <c r="A735" s="221">
        <v>47633</v>
      </c>
      <c r="B735" s="221" t="s">
        <v>1403</v>
      </c>
      <c r="C735" s="222" t="s">
        <v>2</v>
      </c>
      <c r="D735" s="226">
        <v>1739.01</v>
      </c>
      <c r="E735" s="224"/>
    </row>
    <row r="736" spans="1:5" ht="28.5">
      <c r="A736" s="221">
        <v>47634</v>
      </c>
      <c r="B736" s="221" t="s">
        <v>1404</v>
      </c>
      <c r="C736" s="222" t="s">
        <v>2</v>
      </c>
      <c r="D736" s="226">
        <v>1711.82</v>
      </c>
      <c r="E736" s="361"/>
    </row>
    <row r="737" spans="1:5" ht="15">
      <c r="A737" s="220">
        <v>477</v>
      </c>
      <c r="B737" s="359" t="s">
        <v>6402</v>
      </c>
      <c r="C737" s="360"/>
      <c r="D737" s="360"/>
      <c r="E737" s="224"/>
    </row>
    <row r="738" spans="1:5" ht="57">
      <c r="A738" s="221">
        <v>47724</v>
      </c>
      <c r="B738" s="221" t="s">
        <v>9858</v>
      </c>
      <c r="C738" s="222" t="s">
        <v>2</v>
      </c>
      <c r="D738" s="226">
        <v>4086.5</v>
      </c>
      <c r="E738" s="361"/>
    </row>
    <row r="739" spans="1:5" ht="57">
      <c r="A739" s="221">
        <v>47766</v>
      </c>
      <c r="B739" s="221" t="s">
        <v>9859</v>
      </c>
      <c r="C739" s="222" t="s">
        <v>2</v>
      </c>
      <c r="D739" s="226">
        <v>5773.86</v>
      </c>
      <c r="E739" s="224"/>
    </row>
    <row r="740" spans="1:5" ht="28.5">
      <c r="A740" s="221">
        <v>47795</v>
      </c>
      <c r="B740" s="221" t="s">
        <v>1405</v>
      </c>
      <c r="C740" s="222" t="s">
        <v>2</v>
      </c>
      <c r="D740" s="223">
        <v>727.01</v>
      </c>
      <c r="E740" s="224"/>
    </row>
    <row r="741" spans="1:5" ht="15">
      <c r="A741" s="220">
        <v>478</v>
      </c>
      <c r="B741" s="359" t="s">
        <v>6403</v>
      </c>
      <c r="C741" s="360"/>
      <c r="D741" s="360"/>
      <c r="E741" s="224"/>
    </row>
    <row r="742" spans="1:5" ht="57">
      <c r="A742" s="221">
        <v>47826</v>
      </c>
      <c r="B742" s="221" t="s">
        <v>9860</v>
      </c>
      <c r="C742" s="222" t="s">
        <v>2</v>
      </c>
      <c r="D742" s="226">
        <v>2105.79</v>
      </c>
      <c r="E742" s="361"/>
    </row>
    <row r="743" spans="1:5" ht="28.5">
      <c r="A743" s="221">
        <v>47855</v>
      </c>
      <c r="B743" s="221" t="s">
        <v>1406</v>
      </c>
      <c r="C743" s="222" t="s">
        <v>2</v>
      </c>
      <c r="D743" s="223">
        <v>85.92</v>
      </c>
      <c r="E743" s="224"/>
    </row>
    <row r="744" spans="1:5" ht="28.5">
      <c r="A744" s="221">
        <v>47862</v>
      </c>
      <c r="B744" s="221" t="s">
        <v>1407</v>
      </c>
      <c r="C744" s="222" t="s">
        <v>2</v>
      </c>
      <c r="D744" s="223">
        <v>294.36</v>
      </c>
      <c r="E744" s="224"/>
    </row>
    <row r="745" spans="1:5" ht="42.75">
      <c r="A745" s="221">
        <v>47876</v>
      </c>
      <c r="B745" s="221" t="s">
        <v>12379</v>
      </c>
      <c r="C745" s="222" t="s">
        <v>2</v>
      </c>
      <c r="D745" s="226">
        <v>10014.86</v>
      </c>
      <c r="E745" s="224"/>
    </row>
    <row r="746" spans="1:5" ht="15">
      <c r="A746" s="220">
        <v>480</v>
      </c>
      <c r="B746" s="359" t="s">
        <v>6404</v>
      </c>
      <c r="C746" s="360"/>
      <c r="D746" s="360"/>
      <c r="E746" s="224"/>
    </row>
    <row r="747" spans="1:5" ht="28.5">
      <c r="A747" s="221">
        <v>48002</v>
      </c>
      <c r="B747" s="221" t="s">
        <v>1408</v>
      </c>
      <c r="C747" s="222" t="s">
        <v>2</v>
      </c>
      <c r="D747" s="223">
        <v>76.739999999999995</v>
      </c>
      <c r="E747" s="224"/>
    </row>
    <row r="748" spans="1:5" ht="28.5">
      <c r="A748" s="221">
        <v>48004</v>
      </c>
      <c r="B748" s="221" t="s">
        <v>1409</v>
      </c>
      <c r="C748" s="222" t="s">
        <v>2</v>
      </c>
      <c r="D748" s="223">
        <v>179.23</v>
      </c>
      <c r="E748" s="224"/>
    </row>
    <row r="749" spans="1:5" ht="28.5">
      <c r="A749" s="221">
        <v>48015</v>
      </c>
      <c r="B749" s="221" t="s">
        <v>1410</v>
      </c>
      <c r="C749" s="222" t="s">
        <v>2</v>
      </c>
      <c r="D749" s="223">
        <v>105.55</v>
      </c>
      <c r="E749" s="361"/>
    </row>
    <row r="750" spans="1:5" ht="28.5">
      <c r="A750" s="221">
        <v>48020</v>
      </c>
      <c r="B750" s="221" t="s">
        <v>1411</v>
      </c>
      <c r="C750" s="222" t="s">
        <v>2</v>
      </c>
      <c r="D750" s="223">
        <v>12.34</v>
      </c>
      <c r="E750" s="224"/>
    </row>
    <row r="751" spans="1:5" ht="28.5">
      <c r="A751" s="221">
        <v>48035</v>
      </c>
      <c r="B751" s="221" t="s">
        <v>9861</v>
      </c>
      <c r="C751" s="222" t="s">
        <v>2</v>
      </c>
      <c r="D751" s="223">
        <v>181.29</v>
      </c>
      <c r="E751" s="224"/>
    </row>
    <row r="752" spans="1:5" ht="28.5">
      <c r="A752" s="221">
        <v>48036</v>
      </c>
      <c r="B752" s="221" t="s">
        <v>1412</v>
      </c>
      <c r="C752" s="222" t="s">
        <v>2</v>
      </c>
      <c r="D752" s="223">
        <v>252.28</v>
      </c>
      <c r="E752" s="361"/>
    </row>
    <row r="753" spans="1:5" ht="28.5">
      <c r="A753" s="221">
        <v>48038</v>
      </c>
      <c r="B753" s="221" t="s">
        <v>1413</v>
      </c>
      <c r="C753" s="222" t="s">
        <v>2</v>
      </c>
      <c r="D753" s="223">
        <v>19.2</v>
      </c>
      <c r="E753" s="224"/>
    </row>
    <row r="754" spans="1:5" ht="28.5">
      <c r="A754" s="221">
        <v>48041</v>
      </c>
      <c r="B754" s="221" t="s">
        <v>1414</v>
      </c>
      <c r="C754" s="222" t="s">
        <v>2</v>
      </c>
      <c r="D754" s="223">
        <v>204.1</v>
      </c>
      <c r="E754" s="224"/>
    </row>
    <row r="755" spans="1:5" ht="28.5">
      <c r="A755" s="221">
        <v>48051</v>
      </c>
      <c r="B755" s="221" t="s">
        <v>1415</v>
      </c>
      <c r="C755" s="222" t="s">
        <v>2</v>
      </c>
      <c r="D755" s="223">
        <v>17.28</v>
      </c>
      <c r="E755" s="224"/>
    </row>
    <row r="756" spans="1:5" ht="28.5">
      <c r="A756" s="221">
        <v>48052</v>
      </c>
      <c r="B756" s="221" t="s">
        <v>12359</v>
      </c>
      <c r="C756" s="222" t="s">
        <v>2</v>
      </c>
      <c r="D756" s="223">
        <v>12.36</v>
      </c>
      <c r="E756" s="361"/>
    </row>
    <row r="757" spans="1:5" ht="28.5">
      <c r="A757" s="221">
        <v>48053</v>
      </c>
      <c r="B757" s="221" t="s">
        <v>1416</v>
      </c>
      <c r="C757" s="222" t="s">
        <v>2</v>
      </c>
      <c r="D757" s="223">
        <v>34.97</v>
      </c>
      <c r="E757" s="224"/>
    </row>
    <row r="758" spans="1:5" ht="28.5">
      <c r="A758" s="221">
        <v>48054</v>
      </c>
      <c r="B758" s="221" t="s">
        <v>1417</v>
      </c>
      <c r="C758" s="222" t="s">
        <v>2</v>
      </c>
      <c r="D758" s="223">
        <v>12.34</v>
      </c>
      <c r="E758" s="224"/>
    </row>
    <row r="759" spans="1:5" ht="28.5">
      <c r="A759" s="221">
        <v>48055</v>
      </c>
      <c r="B759" s="221" t="s">
        <v>1418</v>
      </c>
      <c r="C759" s="222" t="s">
        <v>2</v>
      </c>
      <c r="D759" s="223">
        <v>28.92</v>
      </c>
      <c r="E759" s="224"/>
    </row>
    <row r="760" spans="1:5" ht="28.5">
      <c r="A760" s="221">
        <v>48056</v>
      </c>
      <c r="B760" s="221" t="s">
        <v>1419</v>
      </c>
      <c r="C760" s="222" t="s">
        <v>2</v>
      </c>
      <c r="D760" s="223">
        <v>11.54</v>
      </c>
      <c r="E760" s="224"/>
    </row>
    <row r="761" spans="1:5" ht="28.5">
      <c r="A761" s="221">
        <v>48057</v>
      </c>
      <c r="B761" s="221" t="s">
        <v>1420</v>
      </c>
      <c r="C761" s="222" t="s">
        <v>2</v>
      </c>
      <c r="D761" s="223">
        <v>13.09</v>
      </c>
      <c r="E761" s="361"/>
    </row>
    <row r="762" spans="1:5" ht="28.5">
      <c r="A762" s="221">
        <v>48064</v>
      </c>
      <c r="B762" s="221" t="s">
        <v>1421</v>
      </c>
      <c r="C762" s="222" t="s">
        <v>2</v>
      </c>
      <c r="D762" s="223">
        <v>20.67</v>
      </c>
      <c r="E762" s="224"/>
    </row>
    <row r="763" spans="1:5" ht="28.5">
      <c r="A763" s="221">
        <v>48067</v>
      </c>
      <c r="B763" s="221" t="s">
        <v>1422</v>
      </c>
      <c r="C763" s="222" t="s">
        <v>2</v>
      </c>
      <c r="D763" s="223">
        <v>2.84</v>
      </c>
      <c r="E763" s="224"/>
    </row>
    <row r="764" spans="1:5" ht="42.75">
      <c r="A764" s="221">
        <v>48070</v>
      </c>
      <c r="B764" s="221" t="s">
        <v>6927</v>
      </c>
      <c r="C764" s="222" t="s">
        <v>2</v>
      </c>
      <c r="D764" s="223">
        <v>1.74</v>
      </c>
      <c r="E764" s="224"/>
    </row>
    <row r="765" spans="1:5" ht="28.5">
      <c r="A765" s="221">
        <v>48085</v>
      </c>
      <c r="B765" s="221" t="s">
        <v>1423</v>
      </c>
      <c r="C765" s="222" t="s">
        <v>2</v>
      </c>
      <c r="D765" s="223">
        <v>72.680000000000007</v>
      </c>
      <c r="E765" s="224"/>
    </row>
    <row r="766" spans="1:5" ht="15">
      <c r="A766" s="220">
        <v>481</v>
      </c>
      <c r="B766" s="359" t="s">
        <v>6405</v>
      </c>
      <c r="C766" s="360"/>
      <c r="D766" s="360"/>
      <c r="E766" s="224"/>
    </row>
    <row r="767" spans="1:5" ht="28.5">
      <c r="A767" s="221">
        <v>48120</v>
      </c>
      <c r="B767" s="221" t="s">
        <v>1424</v>
      </c>
      <c r="C767" s="222" t="s">
        <v>2</v>
      </c>
      <c r="D767" s="223">
        <v>17.28</v>
      </c>
      <c r="E767" s="224"/>
    </row>
    <row r="768" spans="1:5" ht="28.5">
      <c r="A768" s="221">
        <v>48145</v>
      </c>
      <c r="B768" s="221" t="s">
        <v>1425</v>
      </c>
      <c r="C768" s="222" t="s">
        <v>2</v>
      </c>
      <c r="D768" s="223">
        <v>9.89</v>
      </c>
      <c r="E768" s="224"/>
    </row>
    <row r="769" spans="1:5" ht="28.5">
      <c r="A769" s="221">
        <v>48146</v>
      </c>
      <c r="B769" s="221" t="s">
        <v>1426</v>
      </c>
      <c r="C769" s="222" t="s">
        <v>2</v>
      </c>
      <c r="D769" s="223">
        <v>9.3000000000000007</v>
      </c>
      <c r="E769" s="224"/>
    </row>
    <row r="770" spans="1:5" ht="28.5">
      <c r="A770" s="221">
        <v>48149</v>
      </c>
      <c r="B770" s="221" t="s">
        <v>1427</v>
      </c>
      <c r="C770" s="222" t="s">
        <v>2</v>
      </c>
      <c r="D770" s="223">
        <v>60.23</v>
      </c>
      <c r="E770" s="224"/>
    </row>
    <row r="771" spans="1:5" ht="28.5">
      <c r="A771" s="221">
        <v>48150</v>
      </c>
      <c r="B771" s="221" t="s">
        <v>1428</v>
      </c>
      <c r="C771" s="222" t="s">
        <v>1</v>
      </c>
      <c r="D771" s="223">
        <v>97.43</v>
      </c>
      <c r="E771" s="224"/>
    </row>
    <row r="772" spans="1:5" ht="28.5">
      <c r="A772" s="221">
        <v>48151</v>
      </c>
      <c r="B772" s="221" t="s">
        <v>1429</v>
      </c>
      <c r="C772" s="222" t="s">
        <v>1</v>
      </c>
      <c r="D772" s="223">
        <v>75.88</v>
      </c>
      <c r="E772" s="224"/>
    </row>
    <row r="773" spans="1:5" ht="28.5">
      <c r="A773" s="221">
        <v>48152</v>
      </c>
      <c r="B773" s="221" t="s">
        <v>1430</v>
      </c>
      <c r="C773" s="222" t="s">
        <v>1</v>
      </c>
      <c r="D773" s="223">
        <v>41.64</v>
      </c>
      <c r="E773" s="224"/>
    </row>
    <row r="774" spans="1:5" ht="15">
      <c r="A774" s="220">
        <v>482</v>
      </c>
      <c r="B774" s="359" t="s">
        <v>1101</v>
      </c>
      <c r="C774" s="360"/>
      <c r="D774" s="360"/>
      <c r="E774" s="224"/>
    </row>
    <row r="775" spans="1:5" ht="14.25">
      <c r="A775" s="221">
        <v>48220</v>
      </c>
      <c r="B775" s="221" t="s">
        <v>6928</v>
      </c>
      <c r="C775" s="222" t="s">
        <v>2</v>
      </c>
      <c r="D775" s="223">
        <v>17.28</v>
      </c>
      <c r="E775" s="224"/>
    </row>
    <row r="776" spans="1:5" ht="15">
      <c r="A776" s="220">
        <v>483</v>
      </c>
      <c r="B776" s="359" t="s">
        <v>6368</v>
      </c>
      <c r="C776" s="360"/>
      <c r="D776" s="360"/>
      <c r="E776" s="224"/>
    </row>
    <row r="777" spans="1:5" ht="14.25">
      <c r="A777" s="221">
        <v>48316</v>
      </c>
      <c r="B777" s="221" t="s">
        <v>1431</v>
      </c>
      <c r="C777" s="222" t="s">
        <v>2</v>
      </c>
      <c r="D777" s="223">
        <v>492.5</v>
      </c>
      <c r="E777" s="224"/>
    </row>
    <row r="778" spans="1:5" ht="28.5">
      <c r="A778" s="221">
        <v>48340</v>
      </c>
      <c r="B778" s="221" t="s">
        <v>1432</v>
      </c>
      <c r="C778" s="222" t="s">
        <v>2</v>
      </c>
      <c r="D778" s="223">
        <v>42.92</v>
      </c>
      <c r="E778" s="224"/>
    </row>
    <row r="779" spans="1:5" ht="28.5">
      <c r="A779" s="221">
        <v>48341</v>
      </c>
      <c r="B779" s="221" t="s">
        <v>1433</v>
      </c>
      <c r="C779" s="222" t="s">
        <v>2</v>
      </c>
      <c r="D779" s="223">
        <v>104.4</v>
      </c>
      <c r="E779" s="224"/>
    </row>
    <row r="780" spans="1:5" ht="15" customHeight="1">
      <c r="A780" s="221">
        <v>48342</v>
      </c>
      <c r="B780" s="221" t="s">
        <v>1434</v>
      </c>
      <c r="C780" s="222" t="s">
        <v>2</v>
      </c>
      <c r="D780" s="223">
        <v>14.26</v>
      </c>
      <c r="E780" s="224"/>
    </row>
    <row r="781" spans="1:5" ht="28.5">
      <c r="A781" s="221">
        <v>48365</v>
      </c>
      <c r="B781" s="221" t="s">
        <v>1435</v>
      </c>
      <c r="C781" s="222" t="s">
        <v>2</v>
      </c>
      <c r="D781" s="223">
        <v>9</v>
      </c>
      <c r="E781" s="361"/>
    </row>
    <row r="782" spans="1:5" ht="28.5">
      <c r="A782" s="221">
        <v>48390</v>
      </c>
      <c r="B782" s="221" t="s">
        <v>1436</v>
      </c>
      <c r="C782" s="222" t="s">
        <v>1</v>
      </c>
      <c r="D782" s="223">
        <v>66.41</v>
      </c>
      <c r="E782" s="224"/>
    </row>
    <row r="783" spans="1:5" ht="30">
      <c r="A783" s="220">
        <v>484</v>
      </c>
      <c r="B783" s="359" t="s">
        <v>6406</v>
      </c>
      <c r="C783" s="360"/>
      <c r="D783" s="360"/>
      <c r="E783" s="224"/>
    </row>
    <row r="784" spans="1:5" ht="15" customHeight="1">
      <c r="A784" s="221">
        <v>48444</v>
      </c>
      <c r="B784" s="221" t="s">
        <v>9862</v>
      </c>
      <c r="C784" s="222" t="s">
        <v>2</v>
      </c>
      <c r="D784" s="223">
        <v>42.66</v>
      </c>
      <c r="E784" s="224"/>
    </row>
    <row r="785" spans="1:5" ht="28.5">
      <c r="A785" s="221">
        <v>48458</v>
      </c>
      <c r="B785" s="221" t="s">
        <v>1437</v>
      </c>
      <c r="C785" s="222" t="s">
        <v>2</v>
      </c>
      <c r="D785" s="223">
        <v>1.65</v>
      </c>
      <c r="E785" s="224"/>
    </row>
    <row r="786" spans="1:5" ht="28.5">
      <c r="A786" s="221">
        <v>48474</v>
      </c>
      <c r="B786" s="221" t="s">
        <v>1438</v>
      </c>
      <c r="C786" s="222" t="s">
        <v>2</v>
      </c>
      <c r="D786" s="223">
        <v>251.92</v>
      </c>
      <c r="E786" s="224"/>
    </row>
    <row r="787" spans="1:5" ht="30">
      <c r="A787" s="220">
        <v>485</v>
      </c>
      <c r="B787" s="359" t="s">
        <v>6406</v>
      </c>
      <c r="C787" s="360"/>
      <c r="D787" s="360"/>
      <c r="E787" s="224"/>
    </row>
    <row r="788" spans="1:5" ht="28.5">
      <c r="A788" s="221">
        <v>48502</v>
      </c>
      <c r="B788" s="221" t="s">
        <v>6929</v>
      </c>
      <c r="C788" s="222" t="s">
        <v>2</v>
      </c>
      <c r="D788" s="223">
        <v>1.33</v>
      </c>
      <c r="E788" s="224"/>
    </row>
    <row r="789" spans="1:5" ht="28.5">
      <c r="A789" s="221">
        <v>48503</v>
      </c>
      <c r="B789" s="221" t="s">
        <v>6930</v>
      </c>
      <c r="C789" s="222" t="s">
        <v>2</v>
      </c>
      <c r="D789" s="223">
        <v>1.87</v>
      </c>
      <c r="E789" s="361"/>
    </row>
    <row r="790" spans="1:5" ht="28.5">
      <c r="A790" s="221">
        <v>48505</v>
      </c>
      <c r="B790" s="221" t="s">
        <v>6931</v>
      </c>
      <c r="C790" s="222" t="s">
        <v>2</v>
      </c>
      <c r="D790" s="223">
        <v>2.64</v>
      </c>
      <c r="E790" s="224"/>
    </row>
    <row r="791" spans="1:5" ht="28.5">
      <c r="A791" s="221">
        <v>48506</v>
      </c>
      <c r="B791" s="221" t="s">
        <v>6932</v>
      </c>
      <c r="C791" s="222" t="s">
        <v>2</v>
      </c>
      <c r="D791" s="223">
        <v>6.09</v>
      </c>
      <c r="E791" s="361"/>
    </row>
    <row r="792" spans="1:5" ht="28.5">
      <c r="A792" s="221">
        <v>48508</v>
      </c>
      <c r="B792" s="221" t="s">
        <v>6933</v>
      </c>
      <c r="C792" s="222" t="s">
        <v>2</v>
      </c>
      <c r="D792" s="223">
        <v>9.77</v>
      </c>
      <c r="E792" s="224"/>
    </row>
    <row r="793" spans="1:5" ht="28.5">
      <c r="A793" s="221">
        <v>48510</v>
      </c>
      <c r="B793" s="221" t="s">
        <v>6934</v>
      </c>
      <c r="C793" s="222" t="s">
        <v>2</v>
      </c>
      <c r="D793" s="223">
        <v>13.18</v>
      </c>
      <c r="E793" s="224"/>
    </row>
    <row r="794" spans="1:5" ht="28.5">
      <c r="A794" s="221">
        <v>48512</v>
      </c>
      <c r="B794" s="221" t="s">
        <v>6935</v>
      </c>
      <c r="C794" s="222" t="s">
        <v>2</v>
      </c>
      <c r="D794" s="223">
        <v>45.1</v>
      </c>
      <c r="E794" s="224"/>
    </row>
    <row r="795" spans="1:5" ht="28.5">
      <c r="A795" s="221">
        <v>48516</v>
      </c>
      <c r="B795" s="221" t="s">
        <v>6936</v>
      </c>
      <c r="C795" s="222" t="s">
        <v>2</v>
      </c>
      <c r="D795" s="223">
        <v>0.7</v>
      </c>
      <c r="E795" s="224"/>
    </row>
    <row r="796" spans="1:5" ht="28.5">
      <c r="A796" s="221">
        <v>48517</v>
      </c>
      <c r="B796" s="221" t="s">
        <v>6937</v>
      </c>
      <c r="C796" s="222" t="s">
        <v>2</v>
      </c>
      <c r="D796" s="223">
        <v>1.38</v>
      </c>
      <c r="E796" s="224"/>
    </row>
    <row r="797" spans="1:5" ht="28.5">
      <c r="A797" s="221">
        <v>48518</v>
      </c>
      <c r="B797" s="221" t="s">
        <v>9863</v>
      </c>
      <c r="C797" s="222" t="s">
        <v>2</v>
      </c>
      <c r="D797" s="223">
        <v>2.0499999999999998</v>
      </c>
      <c r="E797" s="224"/>
    </row>
    <row r="798" spans="1:5" ht="14.45" customHeight="1">
      <c r="A798" s="221">
        <v>48519</v>
      </c>
      <c r="B798" s="221" t="s">
        <v>6938</v>
      </c>
      <c r="C798" s="222" t="s">
        <v>2</v>
      </c>
      <c r="D798" s="223">
        <v>2.35</v>
      </c>
      <c r="E798" s="361"/>
    </row>
    <row r="799" spans="1:5" ht="28.5">
      <c r="A799" s="221">
        <v>48520</v>
      </c>
      <c r="B799" s="221" t="s">
        <v>6939</v>
      </c>
      <c r="C799" s="222" t="s">
        <v>2</v>
      </c>
      <c r="D799" s="223">
        <v>3.36</v>
      </c>
      <c r="E799" s="224"/>
    </row>
    <row r="800" spans="1:5" ht="28.5">
      <c r="A800" s="221">
        <v>48522</v>
      </c>
      <c r="B800" s="221" t="s">
        <v>6940</v>
      </c>
      <c r="C800" s="222" t="s">
        <v>2</v>
      </c>
      <c r="D800" s="223">
        <v>8.27</v>
      </c>
      <c r="E800" s="224"/>
    </row>
    <row r="801" spans="1:5" ht="28.5">
      <c r="A801" s="221">
        <v>48524</v>
      </c>
      <c r="B801" s="221" t="s">
        <v>6941</v>
      </c>
      <c r="C801" s="222" t="s">
        <v>2</v>
      </c>
      <c r="D801" s="223">
        <v>10.45</v>
      </c>
      <c r="E801" s="224"/>
    </row>
    <row r="802" spans="1:5" ht="14.45" customHeight="1">
      <c r="A802" s="221">
        <v>48525</v>
      </c>
      <c r="B802" s="221" t="s">
        <v>6942</v>
      </c>
      <c r="C802" s="222" t="s">
        <v>2</v>
      </c>
      <c r="D802" s="223">
        <v>31.42</v>
      </c>
      <c r="E802" s="361"/>
    </row>
    <row r="803" spans="1:5" ht="28.5">
      <c r="A803" s="221">
        <v>48534</v>
      </c>
      <c r="B803" s="221" t="s">
        <v>1439</v>
      </c>
      <c r="C803" s="222" t="s">
        <v>2</v>
      </c>
      <c r="D803" s="223">
        <v>0.52</v>
      </c>
      <c r="E803" s="224"/>
    </row>
    <row r="804" spans="1:5" ht="28.5">
      <c r="A804" s="221">
        <v>48538</v>
      </c>
      <c r="B804" s="221" t="s">
        <v>1440</v>
      </c>
      <c r="C804" s="222" t="s">
        <v>2</v>
      </c>
      <c r="D804" s="223">
        <v>1.23</v>
      </c>
      <c r="E804" s="224"/>
    </row>
    <row r="805" spans="1:5" ht="15" customHeight="1">
      <c r="A805" s="221">
        <v>48553</v>
      </c>
      <c r="B805" s="221" t="s">
        <v>1441</v>
      </c>
      <c r="C805" s="222" t="s">
        <v>2</v>
      </c>
      <c r="D805" s="223">
        <v>6.58</v>
      </c>
      <c r="E805" s="224"/>
    </row>
    <row r="806" spans="1:5" ht="28.5">
      <c r="A806" s="221">
        <v>48556</v>
      </c>
      <c r="B806" s="221" t="s">
        <v>1442</v>
      </c>
      <c r="C806" s="222" t="s">
        <v>2</v>
      </c>
      <c r="D806" s="223">
        <v>3.75</v>
      </c>
      <c r="E806" s="224"/>
    </row>
    <row r="807" spans="1:5" ht="30">
      <c r="A807" s="220">
        <v>486</v>
      </c>
      <c r="B807" s="359" t="s">
        <v>6406</v>
      </c>
      <c r="C807" s="360"/>
      <c r="D807" s="360"/>
      <c r="E807" s="224"/>
    </row>
    <row r="808" spans="1:5" ht="28.5">
      <c r="A808" s="221">
        <v>48604</v>
      </c>
      <c r="B808" s="221" t="s">
        <v>1443</v>
      </c>
      <c r="C808" s="222" t="s">
        <v>2</v>
      </c>
      <c r="D808" s="223">
        <v>4.34</v>
      </c>
      <c r="E808" s="224"/>
    </row>
    <row r="809" spans="1:5" ht="28.5">
      <c r="A809" s="221">
        <v>48605</v>
      </c>
      <c r="B809" s="221" t="s">
        <v>1444</v>
      </c>
      <c r="C809" s="222" t="s">
        <v>2</v>
      </c>
      <c r="D809" s="223">
        <v>8.7200000000000006</v>
      </c>
      <c r="E809" s="224"/>
    </row>
    <row r="810" spans="1:5" ht="28.5">
      <c r="A810" s="221">
        <v>48606</v>
      </c>
      <c r="B810" s="221" t="s">
        <v>1445</v>
      </c>
      <c r="C810" s="222" t="s">
        <v>2</v>
      </c>
      <c r="D810" s="223">
        <v>14.08</v>
      </c>
      <c r="E810" s="224"/>
    </row>
    <row r="811" spans="1:5" ht="28.5">
      <c r="A811" s="221">
        <v>48607</v>
      </c>
      <c r="B811" s="221" t="s">
        <v>1446</v>
      </c>
      <c r="C811" s="222" t="s">
        <v>2</v>
      </c>
      <c r="D811" s="223">
        <v>19.88</v>
      </c>
      <c r="E811" s="224"/>
    </row>
    <row r="812" spans="1:5" ht="28.5">
      <c r="A812" s="221">
        <v>48630</v>
      </c>
      <c r="B812" s="221" t="s">
        <v>9864</v>
      </c>
      <c r="C812" s="222" t="s">
        <v>1</v>
      </c>
      <c r="D812" s="223">
        <v>5.09</v>
      </c>
      <c r="E812" s="224"/>
    </row>
    <row r="813" spans="1:5" ht="28.5">
      <c r="A813" s="221">
        <v>48634</v>
      </c>
      <c r="B813" s="221" t="s">
        <v>1447</v>
      </c>
      <c r="C813" s="222" t="s">
        <v>1</v>
      </c>
      <c r="D813" s="223">
        <v>52.44</v>
      </c>
      <c r="E813" s="224"/>
    </row>
    <row r="814" spans="1:5" ht="28.5">
      <c r="A814" s="221">
        <v>48665</v>
      </c>
      <c r="B814" s="221" t="s">
        <v>9865</v>
      </c>
      <c r="C814" s="222" t="s">
        <v>2</v>
      </c>
      <c r="D814" s="223">
        <v>0.27</v>
      </c>
      <c r="E814" s="224"/>
    </row>
    <row r="815" spans="1:5" ht="15">
      <c r="A815" s="220">
        <v>487</v>
      </c>
      <c r="B815" s="359" t="s">
        <v>6407</v>
      </c>
      <c r="C815" s="360"/>
      <c r="D815" s="360"/>
      <c r="E815" s="224"/>
    </row>
    <row r="816" spans="1:5" ht="28.5">
      <c r="A816" s="221">
        <v>48701</v>
      </c>
      <c r="B816" s="221" t="s">
        <v>9866</v>
      </c>
      <c r="C816" s="222" t="s">
        <v>1</v>
      </c>
      <c r="D816" s="223">
        <v>15.19</v>
      </c>
      <c r="E816" s="224"/>
    </row>
    <row r="817" spans="1:5" ht="28.5">
      <c r="A817" s="221">
        <v>48730</v>
      </c>
      <c r="B817" s="221" t="s">
        <v>1448</v>
      </c>
      <c r="C817" s="222" t="s">
        <v>2</v>
      </c>
      <c r="D817" s="223">
        <v>114.35</v>
      </c>
      <c r="E817" s="224"/>
    </row>
    <row r="818" spans="1:5" ht="28.5">
      <c r="A818" s="221">
        <v>48744</v>
      </c>
      <c r="B818" s="221" t="s">
        <v>1449</v>
      </c>
      <c r="C818" s="222" t="s">
        <v>2</v>
      </c>
      <c r="D818" s="223">
        <v>102.79</v>
      </c>
      <c r="E818" s="224"/>
    </row>
    <row r="819" spans="1:5" ht="14.25">
      <c r="A819" s="221">
        <v>48747</v>
      </c>
      <c r="B819" s="221" t="s">
        <v>1450</v>
      </c>
      <c r="C819" s="222" t="s">
        <v>2</v>
      </c>
      <c r="D819" s="223">
        <v>1.4</v>
      </c>
      <c r="E819" s="224"/>
    </row>
    <row r="820" spans="1:5" ht="28.5">
      <c r="A820" s="221">
        <v>48763</v>
      </c>
      <c r="B820" s="221" t="s">
        <v>1451</v>
      </c>
      <c r="C820" s="222" t="s">
        <v>2</v>
      </c>
      <c r="D820" s="223">
        <v>27.72</v>
      </c>
      <c r="E820" s="224"/>
    </row>
    <row r="821" spans="1:5" ht="14.25">
      <c r="A821" s="221">
        <v>48772</v>
      </c>
      <c r="B821" s="221" t="s">
        <v>1452</v>
      </c>
      <c r="C821" s="222" t="s">
        <v>2</v>
      </c>
      <c r="D821" s="223">
        <v>116.63</v>
      </c>
      <c r="E821" s="224"/>
    </row>
    <row r="822" spans="1:5" ht="14.45" customHeight="1">
      <c r="A822" s="221">
        <v>48782</v>
      </c>
      <c r="B822" s="221" t="s">
        <v>9867</v>
      </c>
      <c r="C822" s="222" t="s">
        <v>2</v>
      </c>
      <c r="D822" s="223">
        <v>99.17</v>
      </c>
      <c r="E822" s="361"/>
    </row>
    <row r="823" spans="1:5" ht="28.5">
      <c r="A823" s="221">
        <v>48784</v>
      </c>
      <c r="B823" s="221" t="s">
        <v>1453</v>
      </c>
      <c r="C823" s="222" t="s">
        <v>2</v>
      </c>
      <c r="D823" s="223">
        <v>188.44</v>
      </c>
      <c r="E823" s="224"/>
    </row>
    <row r="824" spans="1:5" ht="28.5">
      <c r="A824" s="221">
        <v>48790</v>
      </c>
      <c r="B824" s="221" t="s">
        <v>1454</v>
      </c>
      <c r="C824" s="222" t="s">
        <v>2</v>
      </c>
      <c r="D824" s="223">
        <v>571.16999999999996</v>
      </c>
      <c r="E824" s="224"/>
    </row>
    <row r="825" spans="1:5" ht="28.5">
      <c r="A825" s="221">
        <v>48794</v>
      </c>
      <c r="B825" s="221" t="s">
        <v>1455</v>
      </c>
      <c r="C825" s="222" t="s">
        <v>2</v>
      </c>
      <c r="D825" s="223">
        <v>45.58</v>
      </c>
      <c r="E825" s="224"/>
    </row>
    <row r="826" spans="1:5" ht="15">
      <c r="A826" s="220">
        <v>488</v>
      </c>
      <c r="B826" s="359" t="s">
        <v>6339</v>
      </c>
      <c r="C826" s="360"/>
      <c r="D826" s="360"/>
      <c r="E826" s="224"/>
    </row>
    <row r="827" spans="1:5" ht="28.5">
      <c r="A827" s="221">
        <v>48860</v>
      </c>
      <c r="B827" s="221" t="s">
        <v>1456</v>
      </c>
      <c r="C827" s="222" t="s">
        <v>2</v>
      </c>
      <c r="D827" s="223">
        <v>26.29</v>
      </c>
      <c r="E827" s="224"/>
    </row>
    <row r="828" spans="1:5" ht="15">
      <c r="A828" s="220">
        <v>489</v>
      </c>
      <c r="B828" s="359" t="s">
        <v>6368</v>
      </c>
      <c r="C828" s="360"/>
      <c r="D828" s="360"/>
      <c r="E828" s="224"/>
    </row>
    <row r="829" spans="1:5" ht="28.5">
      <c r="A829" s="221">
        <v>48917</v>
      </c>
      <c r="B829" s="221" t="s">
        <v>1457</v>
      </c>
      <c r="C829" s="222" t="s">
        <v>1</v>
      </c>
      <c r="D829" s="223">
        <v>6.68</v>
      </c>
      <c r="E829" s="224"/>
    </row>
    <row r="830" spans="1:5" ht="28.5">
      <c r="A830" s="221">
        <v>48986</v>
      </c>
      <c r="B830" s="221" t="s">
        <v>1458</v>
      </c>
      <c r="C830" s="222" t="s">
        <v>1</v>
      </c>
      <c r="D830" s="223">
        <v>108.22</v>
      </c>
      <c r="E830" s="361"/>
    </row>
    <row r="831" spans="1:5" ht="28.5">
      <c r="A831" s="221">
        <v>48987</v>
      </c>
      <c r="B831" s="221" t="s">
        <v>1459</v>
      </c>
      <c r="C831" s="222" t="s">
        <v>2</v>
      </c>
      <c r="D831" s="223">
        <v>53.25</v>
      </c>
      <c r="E831" s="224"/>
    </row>
    <row r="832" spans="1:5" ht="28.5">
      <c r="A832" s="221">
        <v>48988</v>
      </c>
      <c r="B832" s="221" t="s">
        <v>1460</v>
      </c>
      <c r="C832" s="222" t="s">
        <v>1</v>
      </c>
      <c r="D832" s="223">
        <v>179.48</v>
      </c>
      <c r="E832" s="224"/>
    </row>
    <row r="833" spans="1:5" ht="15">
      <c r="A833" s="220">
        <v>490</v>
      </c>
      <c r="B833" s="359" t="s">
        <v>6408</v>
      </c>
      <c r="C833" s="360"/>
      <c r="D833" s="360"/>
      <c r="E833" s="224"/>
    </row>
    <row r="834" spans="1:5" ht="28.5">
      <c r="A834" s="221">
        <v>49002</v>
      </c>
      <c r="B834" s="221" t="s">
        <v>9868</v>
      </c>
      <c r="C834" s="222" t="s">
        <v>2</v>
      </c>
      <c r="D834" s="223">
        <v>37.22</v>
      </c>
      <c r="E834" s="224"/>
    </row>
    <row r="835" spans="1:5" ht="28.5">
      <c r="A835" s="221">
        <v>49028</v>
      </c>
      <c r="B835" s="221" t="s">
        <v>9869</v>
      </c>
      <c r="C835" s="222" t="s">
        <v>2</v>
      </c>
      <c r="D835" s="223">
        <v>166.44</v>
      </c>
      <c r="E835" s="224"/>
    </row>
    <row r="836" spans="1:5" ht="28.5">
      <c r="A836" s="221">
        <v>49064</v>
      </c>
      <c r="B836" s="221" t="s">
        <v>12360</v>
      </c>
      <c r="C836" s="222" t="s">
        <v>2</v>
      </c>
      <c r="D836" s="223">
        <v>4.3</v>
      </c>
      <c r="E836" s="224"/>
    </row>
    <row r="837" spans="1:5" ht="28.5">
      <c r="A837" s="221">
        <v>49072</v>
      </c>
      <c r="B837" s="221" t="s">
        <v>1461</v>
      </c>
      <c r="C837" s="222" t="s">
        <v>2</v>
      </c>
      <c r="D837" s="223">
        <v>41.46</v>
      </c>
      <c r="E837" s="224"/>
    </row>
    <row r="838" spans="1:5" ht="15">
      <c r="A838" s="220">
        <v>491</v>
      </c>
      <c r="B838" s="359" t="s">
        <v>6408</v>
      </c>
      <c r="C838" s="360"/>
      <c r="D838" s="360"/>
      <c r="E838" s="224"/>
    </row>
    <row r="839" spans="1:5" ht="28.5">
      <c r="A839" s="221">
        <v>49101</v>
      </c>
      <c r="B839" s="221" t="s">
        <v>1462</v>
      </c>
      <c r="C839" s="222" t="s">
        <v>2</v>
      </c>
      <c r="D839" s="223">
        <v>435.52</v>
      </c>
      <c r="E839" s="224"/>
    </row>
    <row r="840" spans="1:5" ht="14.25">
      <c r="A840" s="221">
        <v>49104</v>
      </c>
      <c r="B840" s="221" t="s">
        <v>1463</v>
      </c>
      <c r="C840" s="222" t="s">
        <v>2</v>
      </c>
      <c r="D840" s="223">
        <v>3.04</v>
      </c>
      <c r="E840" s="224"/>
    </row>
    <row r="841" spans="1:5" ht="28.5">
      <c r="A841" s="221">
        <v>49112</v>
      </c>
      <c r="B841" s="221" t="s">
        <v>1464</v>
      </c>
      <c r="C841" s="222" t="s">
        <v>2</v>
      </c>
      <c r="D841" s="223">
        <v>44.84</v>
      </c>
      <c r="E841" s="361"/>
    </row>
    <row r="842" spans="1:5" ht="28.5">
      <c r="A842" s="221">
        <v>49123</v>
      </c>
      <c r="B842" s="221" t="s">
        <v>1465</v>
      </c>
      <c r="C842" s="222" t="s">
        <v>2</v>
      </c>
      <c r="D842" s="223">
        <v>4.26</v>
      </c>
      <c r="E842" s="224"/>
    </row>
    <row r="843" spans="1:5" ht="28.5">
      <c r="A843" s="221">
        <v>49143</v>
      </c>
      <c r="B843" s="221" t="s">
        <v>1466</v>
      </c>
      <c r="C843" s="222" t="s">
        <v>2</v>
      </c>
      <c r="D843" s="223">
        <v>146.9</v>
      </c>
      <c r="E843" s="361"/>
    </row>
    <row r="844" spans="1:5" ht="42.75">
      <c r="A844" s="221">
        <v>49165</v>
      </c>
      <c r="B844" s="221" t="s">
        <v>1467</v>
      </c>
      <c r="C844" s="222" t="s">
        <v>2</v>
      </c>
      <c r="D844" s="223">
        <v>245.2</v>
      </c>
      <c r="E844" s="224"/>
    </row>
    <row r="845" spans="1:5" ht="28.5">
      <c r="A845" s="221">
        <v>49170</v>
      </c>
      <c r="B845" s="221" t="s">
        <v>1468</v>
      </c>
      <c r="C845" s="222" t="s">
        <v>2</v>
      </c>
      <c r="D845" s="226">
        <v>2267.0300000000002</v>
      </c>
      <c r="E845" s="224"/>
    </row>
    <row r="846" spans="1:5" ht="15">
      <c r="A846" s="220">
        <v>492</v>
      </c>
      <c r="B846" s="359" t="s">
        <v>6409</v>
      </c>
      <c r="C846" s="360"/>
      <c r="D846" s="360"/>
      <c r="E846" s="224"/>
    </row>
    <row r="847" spans="1:5" ht="28.5">
      <c r="A847" s="221">
        <v>49227</v>
      </c>
      <c r="B847" s="221" t="s">
        <v>1469</v>
      </c>
      <c r="C847" s="222" t="s">
        <v>2</v>
      </c>
      <c r="D847" s="223">
        <v>4.82</v>
      </c>
      <c r="E847" s="224"/>
    </row>
    <row r="848" spans="1:5" ht="28.5">
      <c r="A848" s="221">
        <v>49228</v>
      </c>
      <c r="B848" s="221" t="s">
        <v>1470</v>
      </c>
      <c r="C848" s="222" t="s">
        <v>2</v>
      </c>
      <c r="D848" s="223">
        <v>6.5</v>
      </c>
      <c r="E848" s="361"/>
    </row>
    <row r="849" spans="1:5" ht="28.5">
      <c r="A849" s="221">
        <v>49241</v>
      </c>
      <c r="B849" s="221" t="s">
        <v>1471</v>
      </c>
      <c r="C849" s="222" t="s">
        <v>2</v>
      </c>
      <c r="D849" s="223">
        <v>7.52</v>
      </c>
      <c r="E849" s="224"/>
    </row>
    <row r="850" spans="1:5" ht="28.5">
      <c r="A850" s="221">
        <v>49242</v>
      </c>
      <c r="B850" s="221" t="s">
        <v>1472</v>
      </c>
      <c r="C850" s="222" t="s">
        <v>2</v>
      </c>
      <c r="D850" s="223">
        <v>4.6900000000000004</v>
      </c>
      <c r="E850" s="224"/>
    </row>
    <row r="851" spans="1:5" ht="42.75">
      <c r="A851" s="221">
        <v>49243</v>
      </c>
      <c r="B851" s="221" t="s">
        <v>6943</v>
      </c>
      <c r="C851" s="222" t="s">
        <v>2</v>
      </c>
      <c r="D851" s="223">
        <v>6.84</v>
      </c>
      <c r="E851" s="224"/>
    </row>
    <row r="852" spans="1:5" ht="28.5">
      <c r="A852" s="221">
        <v>49249</v>
      </c>
      <c r="B852" s="221" t="s">
        <v>1473</v>
      </c>
      <c r="C852" s="222" t="s">
        <v>2</v>
      </c>
      <c r="D852" s="223">
        <v>14.26</v>
      </c>
      <c r="E852" s="224"/>
    </row>
    <row r="853" spans="1:5" ht="28.5">
      <c r="A853" s="221">
        <v>49274</v>
      </c>
      <c r="B853" s="221" t="s">
        <v>1474</v>
      </c>
      <c r="C853" s="222" t="s">
        <v>2</v>
      </c>
      <c r="D853" s="223">
        <v>109.62</v>
      </c>
      <c r="E853" s="361"/>
    </row>
    <row r="854" spans="1:5" ht="28.5">
      <c r="A854" s="221">
        <v>49275</v>
      </c>
      <c r="B854" s="221" t="s">
        <v>1475</v>
      </c>
      <c r="C854" s="222" t="s">
        <v>2</v>
      </c>
      <c r="D854" s="223">
        <v>149.21</v>
      </c>
      <c r="E854" s="224"/>
    </row>
    <row r="855" spans="1:5" ht="28.5">
      <c r="A855" s="221">
        <v>49277</v>
      </c>
      <c r="B855" s="221" t="s">
        <v>9870</v>
      </c>
      <c r="C855" s="222" t="s">
        <v>2</v>
      </c>
      <c r="D855" s="223">
        <v>24.42</v>
      </c>
      <c r="E855" s="224"/>
    </row>
    <row r="856" spans="1:5" ht="42.75">
      <c r="A856" s="221">
        <v>49278</v>
      </c>
      <c r="B856" s="221" t="s">
        <v>9871</v>
      </c>
      <c r="C856" s="222" t="s">
        <v>2</v>
      </c>
      <c r="D856" s="223">
        <v>38.07</v>
      </c>
      <c r="E856" s="224"/>
    </row>
    <row r="857" spans="1:5" ht="28.5">
      <c r="A857" s="221">
        <v>49289</v>
      </c>
      <c r="B857" s="221" t="s">
        <v>1476</v>
      </c>
      <c r="C857" s="222" t="s">
        <v>2</v>
      </c>
      <c r="D857" s="223">
        <v>15.11</v>
      </c>
      <c r="E857" s="224"/>
    </row>
    <row r="858" spans="1:5" ht="15">
      <c r="A858" s="220">
        <v>494</v>
      </c>
      <c r="B858" s="359" t="s">
        <v>6410</v>
      </c>
      <c r="C858" s="360"/>
      <c r="D858" s="360"/>
      <c r="E858" s="224"/>
    </row>
    <row r="859" spans="1:5" ht="28.5">
      <c r="A859" s="221">
        <v>49424</v>
      </c>
      <c r="B859" s="221" t="s">
        <v>1477</v>
      </c>
      <c r="C859" s="222" t="s">
        <v>2</v>
      </c>
      <c r="D859" s="223">
        <v>15.46</v>
      </c>
      <c r="E859" s="224"/>
    </row>
    <row r="860" spans="1:5" ht="14.25">
      <c r="A860" s="221">
        <v>49428</v>
      </c>
      <c r="B860" s="221" t="s">
        <v>1478</v>
      </c>
      <c r="C860" s="222" t="s">
        <v>2</v>
      </c>
      <c r="D860" s="223">
        <v>4.38</v>
      </c>
      <c r="E860" s="224"/>
    </row>
    <row r="861" spans="1:5" ht="28.5">
      <c r="A861" s="221">
        <v>49459</v>
      </c>
      <c r="B861" s="221" t="s">
        <v>1479</v>
      </c>
      <c r="C861" s="222" t="s">
        <v>2</v>
      </c>
      <c r="D861" s="223">
        <v>633.54999999999995</v>
      </c>
      <c r="E861" s="361"/>
    </row>
    <row r="862" spans="1:5" ht="28.5">
      <c r="A862" s="221">
        <v>49463</v>
      </c>
      <c r="B862" s="221" t="s">
        <v>1480</v>
      </c>
      <c r="C862" s="222" t="s">
        <v>2</v>
      </c>
      <c r="D862" s="223">
        <v>92.62</v>
      </c>
      <c r="E862" s="224"/>
    </row>
    <row r="863" spans="1:5" ht="28.5">
      <c r="A863" s="221">
        <v>49464</v>
      </c>
      <c r="B863" s="221" t="s">
        <v>1481</v>
      </c>
      <c r="C863" s="222" t="s">
        <v>2</v>
      </c>
      <c r="D863" s="223">
        <v>142.38</v>
      </c>
      <c r="E863" s="224"/>
    </row>
    <row r="864" spans="1:5" ht="14.25">
      <c r="A864" s="221">
        <v>49488</v>
      </c>
      <c r="B864" s="221" t="s">
        <v>1482</v>
      </c>
      <c r="C864" s="222" t="s">
        <v>2</v>
      </c>
      <c r="D864" s="223">
        <v>1.49</v>
      </c>
      <c r="E864" s="224"/>
    </row>
    <row r="865" spans="1:5" ht="28.5">
      <c r="A865" s="221">
        <v>49492</v>
      </c>
      <c r="B865" s="221" t="s">
        <v>9872</v>
      </c>
      <c r="C865" s="222" t="s">
        <v>2</v>
      </c>
      <c r="D865" s="223">
        <v>5.7</v>
      </c>
      <c r="E865" s="224"/>
    </row>
    <row r="866" spans="1:5" ht="28.5">
      <c r="A866" s="221">
        <v>49493</v>
      </c>
      <c r="B866" s="221" t="s">
        <v>9873</v>
      </c>
      <c r="C866" s="222" t="s">
        <v>2</v>
      </c>
      <c r="D866" s="223">
        <v>14.34</v>
      </c>
      <c r="E866" s="224"/>
    </row>
    <row r="867" spans="1:5" ht="15">
      <c r="A867" s="220">
        <v>495</v>
      </c>
      <c r="B867" s="359" t="s">
        <v>1101</v>
      </c>
      <c r="C867" s="360"/>
      <c r="D867" s="360"/>
      <c r="E867" s="224"/>
    </row>
    <row r="868" spans="1:5" ht="14.25">
      <c r="A868" s="221">
        <v>49502</v>
      </c>
      <c r="B868" s="221" t="s">
        <v>1483</v>
      </c>
      <c r="C868" s="222" t="s">
        <v>2</v>
      </c>
      <c r="D868" s="223">
        <v>3.04</v>
      </c>
      <c r="E868" s="224"/>
    </row>
    <row r="869" spans="1:5" ht="14.25">
      <c r="A869" s="221">
        <v>49503</v>
      </c>
      <c r="B869" s="221" t="s">
        <v>1484</v>
      </c>
      <c r="C869" s="222" t="s">
        <v>2</v>
      </c>
      <c r="D869" s="223">
        <v>24.56</v>
      </c>
      <c r="E869" s="224"/>
    </row>
    <row r="870" spans="1:5" ht="28.5">
      <c r="A870" s="221">
        <v>49505</v>
      </c>
      <c r="B870" s="221" t="s">
        <v>1485</v>
      </c>
      <c r="C870" s="222" t="s">
        <v>2</v>
      </c>
      <c r="D870" s="223">
        <v>4.78</v>
      </c>
      <c r="E870" s="224"/>
    </row>
    <row r="871" spans="1:5" ht="14.25">
      <c r="A871" s="221">
        <v>49507</v>
      </c>
      <c r="B871" s="221" t="s">
        <v>1486</v>
      </c>
      <c r="C871" s="222" t="s">
        <v>2</v>
      </c>
      <c r="D871" s="223">
        <v>3.79</v>
      </c>
      <c r="E871" s="224"/>
    </row>
    <row r="872" spans="1:5" ht="28.5">
      <c r="A872" s="221">
        <v>49510</v>
      </c>
      <c r="B872" s="221" t="s">
        <v>1487</v>
      </c>
      <c r="C872" s="222" t="s">
        <v>2</v>
      </c>
      <c r="D872" s="223">
        <v>631.61</v>
      </c>
      <c r="E872" s="224"/>
    </row>
    <row r="873" spans="1:5" ht="15">
      <c r="A873" s="221">
        <v>49514</v>
      </c>
      <c r="B873" s="221" t="s">
        <v>1488</v>
      </c>
      <c r="C873" s="222" t="s">
        <v>2</v>
      </c>
      <c r="D873" s="223">
        <v>22.79</v>
      </c>
      <c r="E873" s="361"/>
    </row>
    <row r="874" spans="1:5" ht="42.75">
      <c r="A874" s="221">
        <v>49521</v>
      </c>
      <c r="B874" s="221" t="s">
        <v>6944</v>
      </c>
      <c r="C874" s="222" t="s">
        <v>2</v>
      </c>
      <c r="D874" s="223">
        <v>12.76</v>
      </c>
      <c r="E874" s="224"/>
    </row>
    <row r="875" spans="1:5" ht="28.5">
      <c r="A875" s="221">
        <v>49524</v>
      </c>
      <c r="B875" s="221" t="s">
        <v>1489</v>
      </c>
      <c r="C875" s="222" t="s">
        <v>1</v>
      </c>
      <c r="D875" s="223">
        <v>25.03</v>
      </c>
      <c r="E875" s="224"/>
    </row>
    <row r="876" spans="1:5" ht="28.5">
      <c r="A876" s="221">
        <v>49537</v>
      </c>
      <c r="B876" s="221" t="s">
        <v>9874</v>
      </c>
      <c r="C876" s="222" t="s">
        <v>2</v>
      </c>
      <c r="D876" s="223">
        <v>15.3</v>
      </c>
      <c r="E876" s="224"/>
    </row>
    <row r="877" spans="1:5" ht="14.25">
      <c r="A877" s="221">
        <v>49565</v>
      </c>
      <c r="B877" s="221" t="s">
        <v>6945</v>
      </c>
      <c r="C877" s="222" t="s">
        <v>2</v>
      </c>
      <c r="D877" s="223">
        <v>23.5</v>
      </c>
      <c r="E877" s="224"/>
    </row>
    <row r="878" spans="1:5" ht="14.25">
      <c r="A878" s="221">
        <v>49566</v>
      </c>
      <c r="B878" s="221" t="s">
        <v>1490</v>
      </c>
      <c r="C878" s="222" t="s">
        <v>2</v>
      </c>
      <c r="D878" s="223">
        <v>3.71</v>
      </c>
      <c r="E878" s="224"/>
    </row>
    <row r="879" spans="1:5" ht="14.25">
      <c r="A879" s="221">
        <v>49568</v>
      </c>
      <c r="B879" s="221" t="s">
        <v>1491</v>
      </c>
      <c r="C879" s="222" t="s">
        <v>2</v>
      </c>
      <c r="D879" s="223">
        <v>9.36</v>
      </c>
      <c r="E879" s="224"/>
    </row>
    <row r="880" spans="1:5" ht="14.25">
      <c r="A880" s="221">
        <v>49570</v>
      </c>
      <c r="B880" s="221" t="s">
        <v>1492</v>
      </c>
      <c r="C880" s="222" t="s">
        <v>2</v>
      </c>
      <c r="D880" s="223">
        <v>7.43</v>
      </c>
      <c r="E880" s="224"/>
    </row>
    <row r="881" spans="1:5" ht="15">
      <c r="A881" s="220">
        <v>496</v>
      </c>
      <c r="B881" s="359" t="s">
        <v>6339</v>
      </c>
      <c r="C881" s="360"/>
      <c r="D881" s="360"/>
      <c r="E881" s="224"/>
    </row>
    <row r="882" spans="1:5" ht="28.5">
      <c r="A882" s="221">
        <v>49606</v>
      </c>
      <c r="B882" s="221" t="s">
        <v>1493</v>
      </c>
      <c r="C882" s="222" t="s">
        <v>1</v>
      </c>
      <c r="D882" s="223">
        <v>14.72</v>
      </c>
      <c r="E882" s="361"/>
    </row>
    <row r="883" spans="1:5" ht="28.5">
      <c r="A883" s="221">
        <v>49626</v>
      </c>
      <c r="B883" s="221" t="s">
        <v>12361</v>
      </c>
      <c r="C883" s="222" t="s">
        <v>2</v>
      </c>
      <c r="D883" s="223">
        <v>3.62</v>
      </c>
      <c r="E883" s="224"/>
    </row>
    <row r="884" spans="1:5" ht="28.5">
      <c r="A884" s="221">
        <v>49633</v>
      </c>
      <c r="B884" s="221" t="s">
        <v>9875</v>
      </c>
      <c r="C884" s="222" t="s">
        <v>2</v>
      </c>
      <c r="D884" s="223">
        <v>1.47</v>
      </c>
      <c r="E884" s="224"/>
    </row>
    <row r="885" spans="1:5" ht="28.5">
      <c r="A885" s="221">
        <v>49645</v>
      </c>
      <c r="B885" s="221" t="s">
        <v>1494</v>
      </c>
      <c r="C885" s="222" t="s">
        <v>2</v>
      </c>
      <c r="D885" s="223">
        <v>301.16000000000003</v>
      </c>
      <c r="E885" s="224"/>
    </row>
    <row r="886" spans="1:5" ht="28.5">
      <c r="A886" s="221">
        <v>49654</v>
      </c>
      <c r="B886" s="221" t="s">
        <v>1495</v>
      </c>
      <c r="C886" s="222" t="s">
        <v>2</v>
      </c>
      <c r="D886" s="223">
        <v>29.6</v>
      </c>
      <c r="E886" s="224"/>
    </row>
    <row r="887" spans="1:5" ht="28.5">
      <c r="A887" s="221">
        <v>49666</v>
      </c>
      <c r="B887" s="221" t="s">
        <v>1496</v>
      </c>
      <c r="C887" s="222" t="s">
        <v>1</v>
      </c>
      <c r="D887" s="223">
        <v>19.809999999999999</v>
      </c>
      <c r="E887" s="224"/>
    </row>
    <row r="888" spans="1:5" ht="14.25">
      <c r="A888" s="221">
        <v>49674</v>
      </c>
      <c r="B888" s="221" t="s">
        <v>6946</v>
      </c>
      <c r="C888" s="222" t="s">
        <v>2</v>
      </c>
      <c r="D888" s="223">
        <v>32.840000000000003</v>
      </c>
      <c r="E888" s="224"/>
    </row>
    <row r="889" spans="1:5" ht="14.25">
      <c r="A889" s="221">
        <v>49679</v>
      </c>
      <c r="B889" s="221" t="s">
        <v>9876</v>
      </c>
      <c r="C889" s="222" t="s">
        <v>2</v>
      </c>
      <c r="D889" s="223">
        <v>26.22</v>
      </c>
      <c r="E889" s="224"/>
    </row>
    <row r="890" spans="1:5" ht="14.25">
      <c r="A890" s="221">
        <v>49681</v>
      </c>
      <c r="B890" s="221" t="s">
        <v>1497</v>
      </c>
      <c r="C890" s="222" t="s">
        <v>2</v>
      </c>
      <c r="D890" s="223">
        <v>5.08</v>
      </c>
      <c r="E890" s="224"/>
    </row>
    <row r="891" spans="1:5" ht="14.25">
      <c r="A891" s="221">
        <v>49686</v>
      </c>
      <c r="B891" s="221" t="s">
        <v>1498</v>
      </c>
      <c r="C891" s="222" t="s">
        <v>2</v>
      </c>
      <c r="D891" s="223">
        <v>69.209999999999994</v>
      </c>
      <c r="E891" s="224"/>
    </row>
    <row r="892" spans="1:5" ht="28.5">
      <c r="A892" s="221">
        <v>49694</v>
      </c>
      <c r="B892" s="221" t="s">
        <v>1499</v>
      </c>
      <c r="C892" s="222" t="s">
        <v>2</v>
      </c>
      <c r="D892" s="223">
        <v>36.49</v>
      </c>
      <c r="E892" s="224"/>
    </row>
    <row r="893" spans="1:5" ht="14.25">
      <c r="A893" s="221">
        <v>49695</v>
      </c>
      <c r="B893" s="221" t="s">
        <v>1500</v>
      </c>
      <c r="C893" s="222" t="s">
        <v>2</v>
      </c>
      <c r="D893" s="223">
        <v>66.56</v>
      </c>
      <c r="E893" s="224"/>
    </row>
    <row r="894" spans="1:5" ht="14.25">
      <c r="A894" s="221">
        <v>49696</v>
      </c>
      <c r="B894" s="221" t="s">
        <v>1501</v>
      </c>
      <c r="C894" s="222" t="s">
        <v>2</v>
      </c>
      <c r="D894" s="223">
        <v>170.47</v>
      </c>
      <c r="E894" s="224"/>
    </row>
    <row r="895" spans="1:5" ht="15">
      <c r="A895" s="220">
        <v>497</v>
      </c>
      <c r="B895" s="359" t="s">
        <v>1101</v>
      </c>
      <c r="C895" s="360"/>
      <c r="D895" s="360"/>
      <c r="E895" s="224"/>
    </row>
    <row r="896" spans="1:5" ht="28.5">
      <c r="A896" s="221">
        <v>49709</v>
      </c>
      <c r="B896" s="221" t="s">
        <v>9877</v>
      </c>
      <c r="C896" s="222" t="s">
        <v>2</v>
      </c>
      <c r="D896" s="223">
        <v>6.24</v>
      </c>
      <c r="E896" s="224"/>
    </row>
    <row r="897" spans="1:5" ht="28.5">
      <c r="A897" s="221">
        <v>49729</v>
      </c>
      <c r="B897" s="221" t="s">
        <v>1502</v>
      </c>
      <c r="C897" s="222" t="s">
        <v>1</v>
      </c>
      <c r="D897" s="223">
        <v>128.02000000000001</v>
      </c>
      <c r="E897" s="224"/>
    </row>
    <row r="898" spans="1:5" ht="28.5">
      <c r="A898" s="221">
        <v>49774</v>
      </c>
      <c r="B898" s="221" t="s">
        <v>1503</v>
      </c>
      <c r="C898" s="222" t="s">
        <v>2</v>
      </c>
      <c r="D898" s="223">
        <v>30.8</v>
      </c>
      <c r="E898" s="224"/>
    </row>
    <row r="899" spans="1:5" ht="28.5">
      <c r="A899" s="221">
        <v>49791</v>
      </c>
      <c r="B899" s="221" t="s">
        <v>1504</v>
      </c>
      <c r="C899" s="222" t="s">
        <v>2</v>
      </c>
      <c r="D899" s="223">
        <v>14.48</v>
      </c>
      <c r="E899" s="361"/>
    </row>
    <row r="900" spans="1:5" ht="15">
      <c r="A900" s="220">
        <v>498</v>
      </c>
      <c r="B900" s="359" t="s">
        <v>6368</v>
      </c>
      <c r="C900" s="360"/>
      <c r="D900" s="360"/>
      <c r="E900" s="224"/>
    </row>
    <row r="901" spans="1:5" ht="14.25">
      <c r="A901" s="221">
        <v>49803</v>
      </c>
      <c r="B901" s="221" t="s">
        <v>1505</v>
      </c>
      <c r="C901" s="222" t="s">
        <v>2</v>
      </c>
      <c r="D901" s="223">
        <v>4.7699999999999996</v>
      </c>
      <c r="E901" s="224"/>
    </row>
    <row r="902" spans="1:5" ht="28.5">
      <c r="A902" s="221">
        <v>49804</v>
      </c>
      <c r="B902" s="221" t="s">
        <v>1506</v>
      </c>
      <c r="C902" s="222" t="s">
        <v>2</v>
      </c>
      <c r="D902" s="223">
        <v>5.59</v>
      </c>
      <c r="E902" s="224"/>
    </row>
    <row r="903" spans="1:5" ht="28.5">
      <c r="A903" s="221">
        <v>49805</v>
      </c>
      <c r="B903" s="221" t="s">
        <v>1507</v>
      </c>
      <c r="C903" s="222" t="s">
        <v>2</v>
      </c>
      <c r="D903" s="223">
        <v>8.89</v>
      </c>
      <c r="E903" s="224"/>
    </row>
    <row r="904" spans="1:5" ht="28.5">
      <c r="A904" s="221">
        <v>49806</v>
      </c>
      <c r="B904" s="221" t="s">
        <v>1508</v>
      </c>
      <c r="C904" s="222" t="s">
        <v>2</v>
      </c>
      <c r="D904" s="223">
        <v>9.39</v>
      </c>
      <c r="E904" s="224"/>
    </row>
    <row r="905" spans="1:5" ht="28.5">
      <c r="A905" s="221">
        <v>49807</v>
      </c>
      <c r="B905" s="221" t="s">
        <v>1509</v>
      </c>
      <c r="C905" s="222" t="s">
        <v>2</v>
      </c>
      <c r="D905" s="223">
        <v>16.77</v>
      </c>
      <c r="E905" s="224"/>
    </row>
    <row r="906" spans="1:5" ht="28.5">
      <c r="A906" s="221">
        <v>49809</v>
      </c>
      <c r="B906" s="221" t="s">
        <v>1510</v>
      </c>
      <c r="C906" s="222" t="s">
        <v>2</v>
      </c>
      <c r="D906" s="223">
        <v>25.09</v>
      </c>
      <c r="E906" s="224"/>
    </row>
    <row r="907" spans="1:5" ht="28.5">
      <c r="A907" s="221">
        <v>49811</v>
      </c>
      <c r="B907" s="221" t="s">
        <v>1511</v>
      </c>
      <c r="C907" s="222" t="s">
        <v>2</v>
      </c>
      <c r="D907" s="223">
        <v>36.99</v>
      </c>
      <c r="E907" s="224"/>
    </row>
    <row r="908" spans="1:5" ht="28.5">
      <c r="A908" s="221">
        <v>49812</v>
      </c>
      <c r="B908" s="221" t="s">
        <v>1512</v>
      </c>
      <c r="C908" s="222" t="s">
        <v>2</v>
      </c>
      <c r="D908" s="223">
        <v>229.25</v>
      </c>
      <c r="E908" s="224"/>
    </row>
    <row r="909" spans="1:5" ht="14.25">
      <c r="A909" s="221">
        <v>49818</v>
      </c>
      <c r="B909" s="221" t="s">
        <v>1513</v>
      </c>
      <c r="C909" s="222" t="s">
        <v>2</v>
      </c>
      <c r="D909" s="223">
        <v>1.37</v>
      </c>
      <c r="E909" s="224"/>
    </row>
    <row r="910" spans="1:5" ht="15" customHeight="1">
      <c r="A910" s="221">
        <v>49860</v>
      </c>
      <c r="B910" s="221" t="s">
        <v>1514</v>
      </c>
      <c r="C910" s="222" t="s">
        <v>2</v>
      </c>
      <c r="D910" s="223">
        <v>135.37</v>
      </c>
      <c r="E910" s="224"/>
    </row>
    <row r="911" spans="1:5" ht="28.5">
      <c r="A911" s="221">
        <v>49861</v>
      </c>
      <c r="B911" s="221" t="s">
        <v>12362</v>
      </c>
      <c r="C911" s="222" t="s">
        <v>2</v>
      </c>
      <c r="D911" s="223">
        <v>5.87</v>
      </c>
      <c r="E911" s="224"/>
    </row>
    <row r="912" spans="1:5" ht="14.25">
      <c r="A912" s="221">
        <v>49897</v>
      </c>
      <c r="B912" s="221" t="s">
        <v>1515</v>
      </c>
      <c r="C912" s="222" t="s">
        <v>2</v>
      </c>
      <c r="D912" s="223">
        <v>56.26</v>
      </c>
      <c r="E912" s="224"/>
    </row>
    <row r="913" spans="1:5" ht="15">
      <c r="A913" s="220">
        <v>499</v>
      </c>
      <c r="B913" s="359" t="s">
        <v>6411</v>
      </c>
      <c r="C913" s="360"/>
      <c r="D913" s="360"/>
      <c r="E913" s="361"/>
    </row>
    <row r="914" spans="1:5" ht="42.75">
      <c r="A914" s="221">
        <v>49905</v>
      </c>
      <c r="B914" s="221" t="s">
        <v>1516</v>
      </c>
      <c r="C914" s="222" t="s">
        <v>2</v>
      </c>
      <c r="D914" s="223">
        <v>216.55</v>
      </c>
      <c r="E914" s="224"/>
    </row>
    <row r="915" spans="1:5" ht="28.5">
      <c r="A915" s="221">
        <v>49959</v>
      </c>
      <c r="B915" s="221" t="s">
        <v>1517</v>
      </c>
      <c r="C915" s="222" t="s">
        <v>2</v>
      </c>
      <c r="D915" s="223">
        <v>314.95999999999998</v>
      </c>
      <c r="E915" s="224"/>
    </row>
    <row r="916" spans="1:5" ht="30">
      <c r="A916" s="220">
        <v>5</v>
      </c>
      <c r="B916" s="359" t="s">
        <v>6412</v>
      </c>
      <c r="C916" s="360"/>
      <c r="D916" s="360"/>
      <c r="E916" s="224"/>
    </row>
    <row r="917" spans="1:5" ht="15">
      <c r="A917" s="220">
        <v>501</v>
      </c>
      <c r="B917" s="359" t="s">
        <v>6413</v>
      </c>
      <c r="C917" s="360"/>
      <c r="D917" s="360"/>
      <c r="E917" s="224"/>
    </row>
    <row r="918" spans="1:5" ht="28.5">
      <c r="A918" s="221">
        <v>50105</v>
      </c>
      <c r="B918" s="221" t="s">
        <v>9878</v>
      </c>
      <c r="C918" s="222" t="s">
        <v>2</v>
      </c>
      <c r="D918" s="223">
        <v>32.83</v>
      </c>
      <c r="E918" s="361"/>
    </row>
    <row r="919" spans="1:5" ht="28.5">
      <c r="A919" s="221">
        <v>50126</v>
      </c>
      <c r="B919" s="221" t="s">
        <v>9879</v>
      </c>
      <c r="C919" s="222" t="s">
        <v>2</v>
      </c>
      <c r="D919" s="223">
        <v>15.94</v>
      </c>
      <c r="E919" s="224"/>
    </row>
    <row r="920" spans="1:5" ht="28.5">
      <c r="A920" s="221">
        <v>50128</v>
      </c>
      <c r="B920" s="221" t="s">
        <v>1518</v>
      </c>
      <c r="C920" s="222" t="s">
        <v>2</v>
      </c>
      <c r="D920" s="223">
        <v>1.18</v>
      </c>
      <c r="E920" s="224"/>
    </row>
    <row r="921" spans="1:5" ht="28.5">
      <c r="A921" s="221">
        <v>50161</v>
      </c>
      <c r="B921" s="221" t="s">
        <v>9880</v>
      </c>
      <c r="C921" s="222" t="s">
        <v>1</v>
      </c>
      <c r="D921" s="223">
        <v>84.62</v>
      </c>
      <c r="E921" s="224"/>
    </row>
    <row r="922" spans="1:5" ht="14.25">
      <c r="A922" s="221">
        <v>50163</v>
      </c>
      <c r="B922" s="221" t="s">
        <v>1519</v>
      </c>
      <c r="C922" s="222" t="s">
        <v>2</v>
      </c>
      <c r="D922" s="223">
        <v>4.21</v>
      </c>
      <c r="E922" s="224"/>
    </row>
    <row r="923" spans="1:5" ht="14.25">
      <c r="A923" s="221">
        <v>50164</v>
      </c>
      <c r="B923" s="221" t="s">
        <v>1520</v>
      </c>
      <c r="C923" s="222" t="s">
        <v>2</v>
      </c>
      <c r="D923" s="223">
        <v>11.92</v>
      </c>
      <c r="E923" s="224"/>
    </row>
    <row r="924" spans="1:5" ht="28.5">
      <c r="A924" s="221">
        <v>50167</v>
      </c>
      <c r="B924" s="221" t="s">
        <v>9881</v>
      </c>
      <c r="C924" s="222" t="s">
        <v>2</v>
      </c>
      <c r="D924" s="223">
        <v>49</v>
      </c>
      <c r="E924" s="224"/>
    </row>
    <row r="925" spans="1:5" ht="28.5">
      <c r="A925" s="221">
        <v>50187</v>
      </c>
      <c r="B925" s="221" t="s">
        <v>9882</v>
      </c>
      <c r="C925" s="222" t="s">
        <v>1</v>
      </c>
      <c r="D925" s="223">
        <v>42.38</v>
      </c>
      <c r="E925" s="224"/>
    </row>
    <row r="926" spans="1:5" ht="28.5">
      <c r="A926" s="221">
        <v>50188</v>
      </c>
      <c r="B926" s="221" t="s">
        <v>9883</v>
      </c>
      <c r="C926" s="222" t="s">
        <v>2</v>
      </c>
      <c r="D926" s="223">
        <v>23.81</v>
      </c>
      <c r="E926" s="224"/>
    </row>
    <row r="927" spans="1:5" ht="15">
      <c r="A927" s="220">
        <v>510</v>
      </c>
      <c r="B927" s="359" t="s">
        <v>6414</v>
      </c>
      <c r="C927" s="360"/>
      <c r="D927" s="360"/>
      <c r="E927" s="224"/>
    </row>
    <row r="928" spans="1:5" ht="28.5">
      <c r="A928" s="221">
        <v>51008</v>
      </c>
      <c r="B928" s="221" t="s">
        <v>1521</v>
      </c>
      <c r="C928" s="222" t="s">
        <v>2</v>
      </c>
      <c r="D928" s="223">
        <v>10.45</v>
      </c>
      <c r="E928" s="224"/>
    </row>
    <row r="929" spans="1:5" ht="14.25">
      <c r="A929" s="221">
        <v>51015</v>
      </c>
      <c r="B929" s="221" t="s">
        <v>1522</v>
      </c>
      <c r="C929" s="222" t="s">
        <v>2</v>
      </c>
      <c r="D929" s="223">
        <v>41.84</v>
      </c>
      <c r="E929" s="224"/>
    </row>
    <row r="930" spans="1:5" ht="28.5">
      <c r="A930" s="221">
        <v>51016</v>
      </c>
      <c r="B930" s="221" t="s">
        <v>1523</v>
      </c>
      <c r="C930" s="222" t="s">
        <v>2</v>
      </c>
      <c r="D930" s="223">
        <v>28.7</v>
      </c>
      <c r="E930" s="224"/>
    </row>
    <row r="931" spans="1:5" ht="28.5">
      <c r="A931" s="221">
        <v>51033</v>
      </c>
      <c r="B931" s="221" t="s">
        <v>9884</v>
      </c>
      <c r="C931" s="222" t="s">
        <v>2</v>
      </c>
      <c r="D931" s="223">
        <v>30.49</v>
      </c>
      <c r="E931" s="361"/>
    </row>
    <row r="932" spans="1:5" ht="28.5">
      <c r="A932" s="221">
        <v>51046</v>
      </c>
      <c r="B932" s="221" t="s">
        <v>9885</v>
      </c>
      <c r="C932" s="222" t="s">
        <v>2</v>
      </c>
      <c r="D932" s="223">
        <v>18.64</v>
      </c>
      <c r="E932" s="224"/>
    </row>
    <row r="933" spans="1:5" ht="28.5">
      <c r="A933" s="221">
        <v>51048</v>
      </c>
      <c r="B933" s="221" t="s">
        <v>9886</v>
      </c>
      <c r="C933" s="222" t="s">
        <v>2</v>
      </c>
      <c r="D933" s="223">
        <v>17.309999999999999</v>
      </c>
      <c r="E933" s="224"/>
    </row>
    <row r="934" spans="1:5" ht="14.45" customHeight="1">
      <c r="A934" s="221">
        <v>51053</v>
      </c>
      <c r="B934" s="221" t="s">
        <v>9887</v>
      </c>
      <c r="C934" s="222" t="s">
        <v>2</v>
      </c>
      <c r="D934" s="223">
        <v>95.5</v>
      </c>
      <c r="E934" s="361"/>
    </row>
    <row r="935" spans="1:5" ht="28.5">
      <c r="A935" s="221">
        <v>51054</v>
      </c>
      <c r="B935" s="221" t="s">
        <v>9888</v>
      </c>
      <c r="C935" s="222" t="s">
        <v>2</v>
      </c>
      <c r="D935" s="223">
        <v>104.8</v>
      </c>
      <c r="E935" s="361"/>
    </row>
    <row r="936" spans="1:5" ht="15">
      <c r="A936" s="220">
        <v>520</v>
      </c>
      <c r="B936" s="359" t="s">
        <v>9889</v>
      </c>
      <c r="C936" s="360"/>
      <c r="D936" s="360"/>
      <c r="E936" s="224"/>
    </row>
    <row r="937" spans="1:5" ht="28.5">
      <c r="A937" s="221">
        <v>52004</v>
      </c>
      <c r="B937" s="221" t="s">
        <v>9890</v>
      </c>
      <c r="C937" s="222" t="s">
        <v>2</v>
      </c>
      <c r="D937" s="223">
        <v>366.44</v>
      </c>
      <c r="E937" s="224"/>
    </row>
    <row r="938" spans="1:5" ht="14.25">
      <c r="A938" s="221">
        <v>52011</v>
      </c>
      <c r="B938" s="221" t="s">
        <v>9891</v>
      </c>
      <c r="C938" s="222" t="s">
        <v>2</v>
      </c>
      <c r="D938" s="223">
        <v>268.44</v>
      </c>
      <c r="E938" s="224"/>
    </row>
    <row r="939" spans="1:5" ht="85.5">
      <c r="A939" s="221">
        <v>52017</v>
      </c>
      <c r="B939" s="221" t="s">
        <v>9892</v>
      </c>
      <c r="C939" s="222" t="s">
        <v>2</v>
      </c>
      <c r="D939" s="226">
        <v>2052.1999999999998</v>
      </c>
      <c r="E939" s="224"/>
    </row>
    <row r="940" spans="1:5" ht="28.5">
      <c r="A940" s="221">
        <v>52030</v>
      </c>
      <c r="B940" s="221" t="s">
        <v>9893</v>
      </c>
      <c r="C940" s="222" t="s">
        <v>2</v>
      </c>
      <c r="D940" s="223">
        <v>62.72</v>
      </c>
      <c r="E940" s="224"/>
    </row>
    <row r="941" spans="1:5" ht="71.25">
      <c r="A941" s="221">
        <v>52031</v>
      </c>
      <c r="B941" s="221" t="s">
        <v>9894</v>
      </c>
      <c r="C941" s="222" t="s">
        <v>2</v>
      </c>
      <c r="D941" s="223">
        <v>502.74</v>
      </c>
      <c r="E941" s="224"/>
    </row>
    <row r="942" spans="1:5" ht="42.75">
      <c r="A942" s="221">
        <v>52036</v>
      </c>
      <c r="B942" s="221" t="s">
        <v>9895</v>
      </c>
      <c r="C942" s="222" t="s">
        <v>2</v>
      </c>
      <c r="D942" s="223">
        <v>533.63</v>
      </c>
      <c r="E942" s="224"/>
    </row>
    <row r="943" spans="1:5" ht="42.75">
      <c r="A943" s="221">
        <v>52041</v>
      </c>
      <c r="B943" s="221" t="s">
        <v>9896</v>
      </c>
      <c r="C943" s="222" t="s">
        <v>2</v>
      </c>
      <c r="D943" s="223">
        <v>366.44</v>
      </c>
      <c r="E943" s="224"/>
    </row>
    <row r="944" spans="1:5" ht="28.5">
      <c r="A944" s="221">
        <v>52053</v>
      </c>
      <c r="B944" s="221" t="s">
        <v>12380</v>
      </c>
      <c r="C944" s="222" t="s">
        <v>2</v>
      </c>
      <c r="D944" s="223">
        <v>83.08</v>
      </c>
      <c r="E944" s="224"/>
    </row>
    <row r="945" spans="1:5" ht="71.25">
      <c r="A945" s="221">
        <v>52076</v>
      </c>
      <c r="B945" s="221" t="s">
        <v>9897</v>
      </c>
      <c r="C945" s="222" t="s">
        <v>2</v>
      </c>
      <c r="D945" s="223">
        <v>451.06</v>
      </c>
      <c r="E945" s="361"/>
    </row>
    <row r="946" spans="1:5" ht="28.5">
      <c r="A946" s="221">
        <v>52078</v>
      </c>
      <c r="B946" s="221" t="s">
        <v>9898</v>
      </c>
      <c r="C946" s="222" t="s">
        <v>2</v>
      </c>
      <c r="D946" s="223">
        <v>417.62</v>
      </c>
      <c r="E946" s="224"/>
    </row>
    <row r="947" spans="1:5" ht="15">
      <c r="A947" s="220">
        <v>521</v>
      </c>
      <c r="B947" s="359" t="s">
        <v>9899</v>
      </c>
      <c r="C947" s="360"/>
      <c r="D947" s="360"/>
      <c r="E947" s="224"/>
    </row>
    <row r="948" spans="1:5" ht="28.5">
      <c r="A948" s="221">
        <v>52103</v>
      </c>
      <c r="B948" s="221" t="s">
        <v>9900</v>
      </c>
      <c r="C948" s="222" t="s">
        <v>2</v>
      </c>
      <c r="D948" s="226">
        <v>4177.75</v>
      </c>
      <c r="E948" s="224"/>
    </row>
    <row r="949" spans="1:5" ht="28.5">
      <c r="A949" s="221">
        <v>52118</v>
      </c>
      <c r="B949" s="221" t="s">
        <v>9901</v>
      </c>
      <c r="C949" s="222" t="s">
        <v>2</v>
      </c>
      <c r="D949" s="226">
        <v>3641.94</v>
      </c>
      <c r="E949" s="224"/>
    </row>
    <row r="950" spans="1:5" ht="71.25">
      <c r="A950" s="221">
        <v>52121</v>
      </c>
      <c r="B950" s="221" t="s">
        <v>9902</v>
      </c>
      <c r="C950" s="222" t="s">
        <v>2</v>
      </c>
      <c r="D950" s="223">
        <v>634.04</v>
      </c>
      <c r="E950" s="224"/>
    </row>
    <row r="951" spans="1:5" ht="14.25">
      <c r="A951" s="221">
        <v>52123</v>
      </c>
      <c r="B951" s="221" t="s">
        <v>9903</v>
      </c>
      <c r="C951" s="222" t="s">
        <v>2</v>
      </c>
      <c r="D951" s="226">
        <v>1239.98</v>
      </c>
      <c r="E951" s="224"/>
    </row>
    <row r="952" spans="1:5" ht="85.5">
      <c r="A952" s="221">
        <v>52125</v>
      </c>
      <c r="B952" s="221" t="s">
        <v>9904</v>
      </c>
      <c r="C952" s="222" t="s">
        <v>2</v>
      </c>
      <c r="D952" s="226">
        <v>2461.37</v>
      </c>
      <c r="E952" s="224"/>
    </row>
    <row r="953" spans="1:5" ht="42.75">
      <c r="A953" s="221">
        <v>52126</v>
      </c>
      <c r="B953" s="221" t="s">
        <v>9905</v>
      </c>
      <c r="C953" s="222" t="s">
        <v>2</v>
      </c>
      <c r="D953" s="223">
        <v>593.23</v>
      </c>
      <c r="E953" s="224"/>
    </row>
    <row r="954" spans="1:5" ht="85.5">
      <c r="A954" s="221">
        <v>52132</v>
      </c>
      <c r="B954" s="221" t="s">
        <v>9906</v>
      </c>
      <c r="C954" s="222" t="s">
        <v>2</v>
      </c>
      <c r="D954" s="226">
        <v>2183.71</v>
      </c>
      <c r="E954" s="361"/>
    </row>
    <row r="955" spans="1:5" ht="71.25">
      <c r="A955" s="221">
        <v>52150</v>
      </c>
      <c r="B955" s="221" t="s">
        <v>9907</v>
      </c>
      <c r="C955" s="222" t="s">
        <v>2</v>
      </c>
      <c r="D955" s="223">
        <v>807.91</v>
      </c>
      <c r="E955" s="224"/>
    </row>
    <row r="956" spans="1:5" ht="85.5">
      <c r="A956" s="221">
        <v>52164</v>
      </c>
      <c r="B956" s="221" t="s">
        <v>9908</v>
      </c>
      <c r="C956" s="222" t="s">
        <v>2</v>
      </c>
      <c r="D956" s="226">
        <v>2592.85</v>
      </c>
      <c r="E956" s="224"/>
    </row>
    <row r="957" spans="1:5" ht="15">
      <c r="A957" s="220">
        <v>540</v>
      </c>
      <c r="B957" s="359" t="s">
        <v>1101</v>
      </c>
      <c r="C957" s="360"/>
      <c r="D957" s="360"/>
      <c r="E957" s="224"/>
    </row>
    <row r="958" spans="1:5" ht="28.5">
      <c r="A958" s="221">
        <v>54003</v>
      </c>
      <c r="B958" s="221" t="s">
        <v>1524</v>
      </c>
      <c r="C958" s="222" t="s">
        <v>2</v>
      </c>
      <c r="D958" s="223">
        <v>3.98</v>
      </c>
      <c r="E958" s="224"/>
    </row>
    <row r="959" spans="1:5" ht="28.5">
      <c r="A959" s="221">
        <v>54010</v>
      </c>
      <c r="B959" s="221" t="s">
        <v>1525</v>
      </c>
      <c r="C959" s="222" t="s">
        <v>2</v>
      </c>
      <c r="D959" s="223">
        <v>25.62</v>
      </c>
      <c r="E959" s="224"/>
    </row>
    <row r="960" spans="1:5" ht="28.5">
      <c r="A960" s="221">
        <v>54024</v>
      </c>
      <c r="B960" s="221" t="s">
        <v>12381</v>
      </c>
      <c r="C960" s="222" t="s">
        <v>2</v>
      </c>
      <c r="D960" s="223">
        <v>149.63</v>
      </c>
      <c r="E960" s="224"/>
    </row>
    <row r="961" spans="1:5" ht="28.5">
      <c r="A961" s="221">
        <v>54025</v>
      </c>
      <c r="B961" s="221" t="s">
        <v>12382</v>
      </c>
      <c r="C961" s="222" t="s">
        <v>2</v>
      </c>
      <c r="D961" s="223">
        <v>167.18</v>
      </c>
      <c r="E961" s="224"/>
    </row>
    <row r="962" spans="1:5" ht="14.25">
      <c r="A962" s="221">
        <v>54062</v>
      </c>
      <c r="B962" s="221" t="s">
        <v>9909</v>
      </c>
      <c r="C962" s="222" t="s">
        <v>2</v>
      </c>
      <c r="D962" s="223">
        <v>103.88</v>
      </c>
      <c r="E962" s="224"/>
    </row>
    <row r="963" spans="1:5" ht="28.5">
      <c r="A963" s="221">
        <v>54063</v>
      </c>
      <c r="B963" s="221" t="s">
        <v>9910</v>
      </c>
      <c r="C963" s="222" t="s">
        <v>2</v>
      </c>
      <c r="D963" s="223">
        <v>240.66</v>
      </c>
      <c r="E963" s="224"/>
    </row>
    <row r="964" spans="1:5" ht="28.5">
      <c r="A964" s="221">
        <v>54090</v>
      </c>
      <c r="B964" s="221" t="s">
        <v>9911</v>
      </c>
      <c r="C964" s="222" t="s">
        <v>2</v>
      </c>
      <c r="D964" s="226">
        <v>6261.72</v>
      </c>
      <c r="E964" s="224"/>
    </row>
    <row r="965" spans="1:5" ht="15">
      <c r="A965" s="220">
        <v>6</v>
      </c>
      <c r="B965" s="359" t="s">
        <v>6415</v>
      </c>
      <c r="C965" s="360"/>
      <c r="D965" s="360"/>
      <c r="E965" s="361"/>
    </row>
    <row r="966" spans="1:5" ht="15">
      <c r="A966" s="220">
        <v>601</v>
      </c>
      <c r="B966" s="359" t="s">
        <v>6416</v>
      </c>
      <c r="C966" s="360"/>
      <c r="D966" s="360"/>
      <c r="E966" s="224"/>
    </row>
    <row r="967" spans="1:5" ht="28.5">
      <c r="A967" s="221">
        <v>60101</v>
      </c>
      <c r="B967" s="221" t="s">
        <v>12363</v>
      </c>
      <c r="C967" s="222" t="s">
        <v>1</v>
      </c>
      <c r="D967" s="223">
        <v>85.56</v>
      </c>
      <c r="E967" s="224"/>
    </row>
    <row r="968" spans="1:5" ht="28.5">
      <c r="A968" s="221">
        <v>60104</v>
      </c>
      <c r="B968" s="221" t="s">
        <v>12364</v>
      </c>
      <c r="C968" s="222" t="s">
        <v>1</v>
      </c>
      <c r="D968" s="223">
        <v>64.41</v>
      </c>
      <c r="E968" s="224"/>
    </row>
    <row r="969" spans="1:5" ht="15">
      <c r="A969" s="220">
        <v>602</v>
      </c>
      <c r="B969" s="359" t="s">
        <v>6417</v>
      </c>
      <c r="C969" s="360"/>
      <c r="D969" s="360"/>
      <c r="E969" s="224"/>
    </row>
    <row r="970" spans="1:5" ht="14.25">
      <c r="A970" s="221">
        <v>60241</v>
      </c>
      <c r="B970" s="221" t="s">
        <v>1526</v>
      </c>
      <c r="C970" s="222" t="s">
        <v>2</v>
      </c>
      <c r="D970" s="223">
        <v>26.14</v>
      </c>
      <c r="E970" s="224"/>
    </row>
    <row r="971" spans="1:5" ht="14.25">
      <c r="A971" s="221">
        <v>60242</v>
      </c>
      <c r="B971" s="221" t="s">
        <v>1527</v>
      </c>
      <c r="C971" s="222" t="s">
        <v>2</v>
      </c>
      <c r="D971" s="223">
        <v>53.48</v>
      </c>
      <c r="E971" s="224"/>
    </row>
    <row r="972" spans="1:5" ht="15" customHeight="1">
      <c r="A972" s="221">
        <v>60243</v>
      </c>
      <c r="B972" s="221" t="s">
        <v>1528</v>
      </c>
      <c r="C972" s="222" t="s">
        <v>2</v>
      </c>
      <c r="D972" s="223">
        <v>108.68</v>
      </c>
      <c r="E972" s="224"/>
    </row>
    <row r="973" spans="1:5" ht="15">
      <c r="A973" s="220">
        <v>604</v>
      </c>
      <c r="B973" s="359" t="s">
        <v>6418</v>
      </c>
      <c r="C973" s="360"/>
      <c r="D973" s="360"/>
      <c r="E973" s="224"/>
    </row>
    <row r="974" spans="1:5" ht="14.25">
      <c r="A974" s="221">
        <v>60406</v>
      </c>
      <c r="B974" s="221" t="s">
        <v>1529</v>
      </c>
      <c r="C974" s="222" t="s">
        <v>2</v>
      </c>
      <c r="D974" s="223">
        <v>182.93</v>
      </c>
      <c r="E974" s="224"/>
    </row>
    <row r="975" spans="1:5" ht="28.5">
      <c r="A975" s="221">
        <v>60443</v>
      </c>
      <c r="B975" s="221" t="s">
        <v>1530</v>
      </c>
      <c r="C975" s="222" t="s">
        <v>2</v>
      </c>
      <c r="D975" s="223">
        <v>37.880000000000003</v>
      </c>
      <c r="E975" s="361"/>
    </row>
    <row r="976" spans="1:5" ht="15">
      <c r="A976" s="220">
        <v>605</v>
      </c>
      <c r="B976" s="359" t="s">
        <v>6418</v>
      </c>
      <c r="C976" s="360"/>
      <c r="D976" s="360"/>
      <c r="E976" s="224"/>
    </row>
    <row r="977" spans="1:5" ht="28.5">
      <c r="A977" s="221">
        <v>60501</v>
      </c>
      <c r="B977" s="221" t="s">
        <v>1531</v>
      </c>
      <c r="C977" s="222" t="s">
        <v>1</v>
      </c>
      <c r="D977" s="223">
        <v>22.91</v>
      </c>
      <c r="E977" s="224"/>
    </row>
    <row r="978" spans="1:5" ht="28.5">
      <c r="A978" s="221">
        <v>60502</v>
      </c>
      <c r="B978" s="221" t="s">
        <v>1532</v>
      </c>
      <c r="C978" s="222" t="s">
        <v>1</v>
      </c>
      <c r="D978" s="223">
        <v>29.67</v>
      </c>
      <c r="E978" s="224"/>
    </row>
    <row r="979" spans="1:5" ht="28.5">
      <c r="A979" s="221">
        <v>60503</v>
      </c>
      <c r="B979" s="221" t="s">
        <v>1533</v>
      </c>
      <c r="C979" s="222" t="s">
        <v>1</v>
      </c>
      <c r="D979" s="223">
        <v>41.61</v>
      </c>
      <c r="E979" s="224"/>
    </row>
    <row r="980" spans="1:5" ht="28.5">
      <c r="A980" s="221">
        <v>60504</v>
      </c>
      <c r="B980" s="221" t="s">
        <v>1534</v>
      </c>
      <c r="C980" s="222" t="s">
        <v>1</v>
      </c>
      <c r="D980" s="223">
        <v>52.08</v>
      </c>
      <c r="E980" s="224"/>
    </row>
    <row r="981" spans="1:5" ht="28.5">
      <c r="A981" s="221">
        <v>60505</v>
      </c>
      <c r="B981" s="221" t="s">
        <v>1535</v>
      </c>
      <c r="C981" s="222" t="s">
        <v>1</v>
      </c>
      <c r="D981" s="223">
        <v>68.099999999999994</v>
      </c>
      <c r="E981" s="224"/>
    </row>
    <row r="982" spans="1:5" ht="28.5">
      <c r="A982" s="221">
        <v>60506</v>
      </c>
      <c r="B982" s="221" t="s">
        <v>1536</v>
      </c>
      <c r="C982" s="222" t="s">
        <v>1</v>
      </c>
      <c r="D982" s="223">
        <v>88.02</v>
      </c>
      <c r="E982" s="224"/>
    </row>
    <row r="983" spans="1:5" ht="28.5">
      <c r="A983" s="221">
        <v>60507</v>
      </c>
      <c r="B983" s="221" t="s">
        <v>1537</v>
      </c>
      <c r="C983" s="222" t="s">
        <v>1</v>
      </c>
      <c r="D983" s="223">
        <v>123.83</v>
      </c>
      <c r="E983" s="361"/>
    </row>
    <row r="984" spans="1:5" ht="28.5">
      <c r="A984" s="221">
        <v>60508</v>
      </c>
      <c r="B984" s="221" t="s">
        <v>1538</v>
      </c>
      <c r="C984" s="222" t="s">
        <v>1</v>
      </c>
      <c r="D984" s="223">
        <v>143.06</v>
      </c>
      <c r="E984" s="361"/>
    </row>
    <row r="985" spans="1:5" ht="28.5">
      <c r="A985" s="221">
        <v>60509</v>
      </c>
      <c r="B985" s="221" t="s">
        <v>1539</v>
      </c>
      <c r="C985" s="222" t="s">
        <v>1</v>
      </c>
      <c r="D985" s="223">
        <v>208.6</v>
      </c>
      <c r="E985" s="224"/>
    </row>
    <row r="986" spans="1:5" ht="14.25">
      <c r="A986" s="221">
        <v>60517</v>
      </c>
      <c r="B986" s="221" t="s">
        <v>9912</v>
      </c>
      <c r="C986" s="222" t="s">
        <v>2</v>
      </c>
      <c r="D986" s="223">
        <v>49.13</v>
      </c>
      <c r="E986" s="224"/>
    </row>
    <row r="987" spans="1:5" ht="28.5">
      <c r="A987" s="221">
        <v>60518</v>
      </c>
      <c r="B987" s="221" t="s">
        <v>9913</v>
      </c>
      <c r="C987" s="222" t="s">
        <v>2</v>
      </c>
      <c r="D987" s="223">
        <v>84.41</v>
      </c>
      <c r="E987" s="361"/>
    </row>
    <row r="988" spans="1:5" ht="14.25">
      <c r="A988" s="221">
        <v>60519</v>
      </c>
      <c r="B988" s="221" t="s">
        <v>9914</v>
      </c>
      <c r="C988" s="222" t="s">
        <v>2</v>
      </c>
      <c r="D988" s="223">
        <v>147.28</v>
      </c>
      <c r="E988" s="224"/>
    </row>
    <row r="989" spans="1:5" ht="28.5">
      <c r="A989" s="221">
        <v>60528</v>
      </c>
      <c r="B989" s="221" t="s">
        <v>9915</v>
      </c>
      <c r="C989" s="222" t="s">
        <v>2</v>
      </c>
      <c r="D989" s="223">
        <v>33.92</v>
      </c>
      <c r="E989" s="224"/>
    </row>
    <row r="990" spans="1:5" ht="28.5">
      <c r="A990" s="221">
        <v>60545</v>
      </c>
      <c r="B990" s="221" t="s">
        <v>9916</v>
      </c>
      <c r="C990" s="222" t="s">
        <v>2</v>
      </c>
      <c r="D990" s="223">
        <v>108.28</v>
      </c>
      <c r="E990" s="224"/>
    </row>
    <row r="991" spans="1:5" ht="28.5">
      <c r="A991" s="221">
        <v>60546</v>
      </c>
      <c r="B991" s="221" t="s">
        <v>9917</v>
      </c>
      <c r="C991" s="222" t="s">
        <v>2</v>
      </c>
      <c r="D991" s="223">
        <v>62.79</v>
      </c>
      <c r="E991" s="361"/>
    </row>
    <row r="992" spans="1:5" ht="28.5">
      <c r="A992" s="221">
        <v>60585</v>
      </c>
      <c r="B992" s="221" t="s">
        <v>9918</v>
      </c>
      <c r="C992" s="222" t="s">
        <v>2</v>
      </c>
      <c r="D992" s="223">
        <v>36.15</v>
      </c>
      <c r="E992" s="224"/>
    </row>
    <row r="993" spans="1:5" ht="28.5">
      <c r="A993" s="221">
        <v>60596</v>
      </c>
      <c r="B993" s="221" t="s">
        <v>9919</v>
      </c>
      <c r="C993" s="222" t="s">
        <v>2</v>
      </c>
      <c r="D993" s="223">
        <v>126.58</v>
      </c>
      <c r="E993" s="224"/>
    </row>
    <row r="994" spans="1:5" ht="28.5">
      <c r="A994" s="221">
        <v>60598</v>
      </c>
      <c r="B994" s="221" t="s">
        <v>9920</v>
      </c>
      <c r="C994" s="222" t="s">
        <v>2</v>
      </c>
      <c r="D994" s="223">
        <v>64.2</v>
      </c>
      <c r="E994" s="361"/>
    </row>
    <row r="995" spans="1:5" ht="15">
      <c r="A995" s="220">
        <v>607</v>
      </c>
      <c r="B995" s="359" t="s">
        <v>6418</v>
      </c>
      <c r="C995" s="360"/>
      <c r="D995" s="360"/>
      <c r="E995" s="224"/>
    </row>
    <row r="996" spans="1:5" ht="28.5">
      <c r="A996" s="221">
        <v>60712</v>
      </c>
      <c r="B996" s="221" t="s">
        <v>9921</v>
      </c>
      <c r="C996" s="222" t="s">
        <v>2</v>
      </c>
      <c r="D996" s="223">
        <v>221.95</v>
      </c>
      <c r="E996" s="224"/>
    </row>
    <row r="997" spans="1:5" ht="28.5">
      <c r="A997" s="221">
        <v>60719</v>
      </c>
      <c r="B997" s="221" t="s">
        <v>9922</v>
      </c>
      <c r="C997" s="222" t="s">
        <v>2</v>
      </c>
      <c r="D997" s="223">
        <v>224.33</v>
      </c>
      <c r="E997" s="224"/>
    </row>
    <row r="998" spans="1:5" ht="15">
      <c r="A998" s="220">
        <v>609</v>
      </c>
      <c r="B998" s="359" t="s">
        <v>9923</v>
      </c>
      <c r="C998" s="360"/>
      <c r="D998" s="360"/>
      <c r="E998" s="224"/>
    </row>
    <row r="999" spans="1:5" ht="14.25">
      <c r="A999" s="221">
        <v>60906</v>
      </c>
      <c r="B999" s="221" t="s">
        <v>9924</v>
      </c>
      <c r="C999" s="222" t="s">
        <v>2</v>
      </c>
      <c r="D999" s="223">
        <v>292.88</v>
      </c>
      <c r="E999" s="224"/>
    </row>
    <row r="1000" spans="1:5" ht="15">
      <c r="A1000" s="220">
        <v>610</v>
      </c>
      <c r="B1000" s="359" t="s">
        <v>6419</v>
      </c>
      <c r="C1000" s="360"/>
      <c r="D1000" s="360"/>
      <c r="E1000" s="224"/>
    </row>
    <row r="1001" spans="1:5" ht="28.5">
      <c r="A1001" s="221">
        <v>61004</v>
      </c>
      <c r="B1001" s="221" t="s">
        <v>12365</v>
      </c>
      <c r="C1001" s="222" t="s">
        <v>1</v>
      </c>
      <c r="D1001" s="223">
        <v>611.61</v>
      </c>
      <c r="E1001" s="224"/>
    </row>
    <row r="1002" spans="1:5" ht="15">
      <c r="A1002" s="220">
        <v>621</v>
      </c>
      <c r="B1002" s="359" t="s">
        <v>6420</v>
      </c>
      <c r="C1002" s="360"/>
      <c r="D1002" s="360"/>
      <c r="E1002" s="224"/>
    </row>
    <row r="1003" spans="1:5" ht="28.5">
      <c r="A1003" s="221">
        <v>62101</v>
      </c>
      <c r="B1003" s="221" t="s">
        <v>1540</v>
      </c>
      <c r="C1003" s="222" t="s">
        <v>2</v>
      </c>
      <c r="D1003" s="223">
        <v>14.3</v>
      </c>
      <c r="E1003" s="224"/>
    </row>
    <row r="1004" spans="1:5" ht="28.5">
      <c r="A1004" s="221">
        <v>62102</v>
      </c>
      <c r="B1004" s="221" t="s">
        <v>1541</v>
      </c>
      <c r="C1004" s="222" t="s">
        <v>2</v>
      </c>
      <c r="D1004" s="223">
        <v>17.32</v>
      </c>
      <c r="E1004" s="224"/>
    </row>
    <row r="1005" spans="1:5" ht="28.5">
      <c r="A1005" s="221">
        <v>62103</v>
      </c>
      <c r="B1005" s="221" t="s">
        <v>1542</v>
      </c>
      <c r="C1005" s="222" t="s">
        <v>2</v>
      </c>
      <c r="D1005" s="223">
        <v>25.04</v>
      </c>
      <c r="E1005" s="224"/>
    </row>
    <row r="1006" spans="1:5" ht="28.5">
      <c r="A1006" s="221">
        <v>62104</v>
      </c>
      <c r="B1006" s="221" t="s">
        <v>1543</v>
      </c>
      <c r="C1006" s="222" t="s">
        <v>2</v>
      </c>
      <c r="D1006" s="223">
        <v>26.95</v>
      </c>
      <c r="E1006" s="224"/>
    </row>
    <row r="1007" spans="1:5" ht="28.5">
      <c r="A1007" s="221">
        <v>62105</v>
      </c>
      <c r="B1007" s="221" t="s">
        <v>1544</v>
      </c>
      <c r="C1007" s="222" t="s">
        <v>2</v>
      </c>
      <c r="D1007" s="223">
        <v>34.909999999999997</v>
      </c>
      <c r="E1007" s="224"/>
    </row>
    <row r="1008" spans="1:5" ht="28.5">
      <c r="A1008" s="221">
        <v>62106</v>
      </c>
      <c r="B1008" s="221" t="s">
        <v>1545</v>
      </c>
      <c r="C1008" s="222" t="s">
        <v>2</v>
      </c>
      <c r="D1008" s="223">
        <v>49.21</v>
      </c>
      <c r="E1008" s="224"/>
    </row>
    <row r="1009" spans="1:5" ht="28.5">
      <c r="A1009" s="221">
        <v>62107</v>
      </c>
      <c r="B1009" s="221" t="s">
        <v>1546</v>
      </c>
      <c r="C1009" s="222" t="s">
        <v>2</v>
      </c>
      <c r="D1009" s="223">
        <v>315.51</v>
      </c>
      <c r="E1009" s="224"/>
    </row>
    <row r="1010" spans="1:5" ht="28.5">
      <c r="A1010" s="221">
        <v>62111</v>
      </c>
      <c r="B1010" s="221" t="s">
        <v>1547</v>
      </c>
      <c r="C1010" s="222" t="s">
        <v>2</v>
      </c>
      <c r="D1010" s="223">
        <v>1.1499999999999999</v>
      </c>
      <c r="E1010" s="224"/>
    </row>
    <row r="1011" spans="1:5" ht="28.5">
      <c r="A1011" s="221">
        <v>62112</v>
      </c>
      <c r="B1011" s="221" t="s">
        <v>1548</v>
      </c>
      <c r="C1011" s="222" t="s">
        <v>2</v>
      </c>
      <c r="D1011" s="223">
        <v>2.37</v>
      </c>
      <c r="E1011" s="224"/>
    </row>
    <row r="1012" spans="1:5" ht="28.5">
      <c r="A1012" s="221">
        <v>62116</v>
      </c>
      <c r="B1012" s="221" t="s">
        <v>1549</v>
      </c>
      <c r="C1012" s="222" t="s">
        <v>2</v>
      </c>
      <c r="D1012" s="223">
        <v>6.14</v>
      </c>
      <c r="E1012" s="224"/>
    </row>
    <row r="1013" spans="1:5" ht="28.5">
      <c r="A1013" s="221">
        <v>62122</v>
      </c>
      <c r="B1013" s="221" t="s">
        <v>1550</v>
      </c>
      <c r="C1013" s="222" t="s">
        <v>2</v>
      </c>
      <c r="D1013" s="223">
        <v>1.3</v>
      </c>
      <c r="E1013" s="361"/>
    </row>
    <row r="1014" spans="1:5" ht="28.5">
      <c r="A1014" s="221">
        <v>62129</v>
      </c>
      <c r="B1014" s="221" t="s">
        <v>1551</v>
      </c>
      <c r="C1014" s="222" t="s">
        <v>2</v>
      </c>
      <c r="D1014" s="223">
        <v>6.95</v>
      </c>
      <c r="E1014" s="224"/>
    </row>
    <row r="1015" spans="1:5" ht="28.5">
      <c r="A1015" s="221">
        <v>62187</v>
      </c>
      <c r="B1015" s="221" t="s">
        <v>1552</v>
      </c>
      <c r="C1015" s="222" t="s">
        <v>2</v>
      </c>
      <c r="D1015" s="223">
        <v>6.42</v>
      </c>
      <c r="E1015" s="224"/>
    </row>
    <row r="1016" spans="1:5" ht="15">
      <c r="A1016" s="220">
        <v>623</v>
      </c>
      <c r="B1016" s="359" t="s">
        <v>6421</v>
      </c>
      <c r="C1016" s="360"/>
      <c r="D1016" s="360"/>
      <c r="E1016" s="361"/>
    </row>
    <row r="1017" spans="1:5" ht="28.5">
      <c r="A1017" s="221">
        <v>62319</v>
      </c>
      <c r="B1017" s="221" t="s">
        <v>1553</v>
      </c>
      <c r="C1017" s="222" t="s">
        <v>2</v>
      </c>
      <c r="D1017" s="223">
        <v>4.7699999999999996</v>
      </c>
      <c r="E1017" s="224"/>
    </row>
    <row r="1018" spans="1:5" ht="28.5">
      <c r="A1018" s="221">
        <v>62321</v>
      </c>
      <c r="B1018" s="221" t="s">
        <v>1554</v>
      </c>
      <c r="C1018" s="222" t="s">
        <v>2</v>
      </c>
      <c r="D1018" s="223">
        <v>4.09</v>
      </c>
      <c r="E1018" s="361"/>
    </row>
    <row r="1019" spans="1:5" ht="14.25">
      <c r="A1019" s="221">
        <v>62324</v>
      </c>
      <c r="B1019" s="221" t="s">
        <v>1555</v>
      </c>
      <c r="C1019" s="222" t="s">
        <v>2</v>
      </c>
      <c r="D1019" s="223">
        <v>2.58</v>
      </c>
      <c r="E1019" s="224"/>
    </row>
    <row r="1020" spans="1:5" ht="42.75">
      <c r="A1020" s="221">
        <v>62375</v>
      </c>
      <c r="B1020" s="221" t="s">
        <v>6422</v>
      </c>
      <c r="C1020" s="222" t="s">
        <v>1</v>
      </c>
      <c r="D1020" s="223">
        <v>89.87</v>
      </c>
      <c r="E1020" s="361"/>
    </row>
    <row r="1021" spans="1:5" ht="15">
      <c r="A1021" s="220">
        <v>624</v>
      </c>
      <c r="B1021" s="359" t="s">
        <v>6423</v>
      </c>
      <c r="C1021" s="360"/>
      <c r="D1021" s="360"/>
      <c r="E1021" s="224"/>
    </row>
    <row r="1022" spans="1:5" ht="28.5">
      <c r="A1022" s="221">
        <v>62419</v>
      </c>
      <c r="B1022" s="221" t="s">
        <v>1556</v>
      </c>
      <c r="C1022" s="222" t="s">
        <v>1</v>
      </c>
      <c r="D1022" s="223">
        <v>63.53</v>
      </c>
      <c r="E1022" s="224"/>
    </row>
    <row r="1023" spans="1:5" ht="14.25">
      <c r="A1023" s="221">
        <v>62420</v>
      </c>
      <c r="B1023" s="221" t="s">
        <v>1557</v>
      </c>
      <c r="C1023" s="222" t="s">
        <v>2</v>
      </c>
      <c r="D1023" s="223">
        <v>6</v>
      </c>
      <c r="E1023" s="224"/>
    </row>
    <row r="1024" spans="1:5" ht="14.25">
      <c r="A1024" s="221">
        <v>62423</v>
      </c>
      <c r="B1024" s="221" t="s">
        <v>1558</v>
      </c>
      <c r="C1024" s="222" t="s">
        <v>2</v>
      </c>
      <c r="D1024" s="223">
        <v>27.44</v>
      </c>
      <c r="E1024" s="224"/>
    </row>
    <row r="1025" spans="1:5" ht="14.25">
      <c r="A1025" s="221">
        <v>62430</v>
      </c>
      <c r="B1025" s="221" t="s">
        <v>1559</v>
      </c>
      <c r="C1025" s="222" t="s">
        <v>2</v>
      </c>
      <c r="D1025" s="223">
        <v>58.11</v>
      </c>
      <c r="E1025" s="224"/>
    </row>
    <row r="1026" spans="1:5" ht="14.25">
      <c r="A1026" s="221">
        <v>62440</v>
      </c>
      <c r="B1026" s="221" t="s">
        <v>1560</v>
      </c>
      <c r="C1026" s="222" t="s">
        <v>2</v>
      </c>
      <c r="D1026" s="223">
        <v>26.74</v>
      </c>
      <c r="E1026" s="224"/>
    </row>
    <row r="1027" spans="1:5" ht="14.25">
      <c r="A1027" s="221">
        <v>62472</v>
      </c>
      <c r="B1027" s="221" t="s">
        <v>1561</v>
      </c>
      <c r="C1027" s="222" t="s">
        <v>2</v>
      </c>
      <c r="D1027" s="223">
        <v>19.3</v>
      </c>
      <c r="E1027" s="224"/>
    </row>
    <row r="1028" spans="1:5" ht="14.25">
      <c r="A1028" s="221">
        <v>62482</v>
      </c>
      <c r="B1028" s="221" t="s">
        <v>1562</v>
      </c>
      <c r="C1028" s="222" t="s">
        <v>2</v>
      </c>
      <c r="D1028" s="223">
        <v>70.94</v>
      </c>
      <c r="E1028" s="224"/>
    </row>
    <row r="1029" spans="1:5" ht="30">
      <c r="A1029" s="220">
        <v>625</v>
      </c>
      <c r="B1029" s="359" t="s">
        <v>6424</v>
      </c>
      <c r="C1029" s="360"/>
      <c r="D1029" s="360"/>
      <c r="E1029" s="224"/>
    </row>
    <row r="1030" spans="1:5" ht="42.75">
      <c r="A1030" s="221">
        <v>62501</v>
      </c>
      <c r="B1030" s="221" t="s">
        <v>6425</v>
      </c>
      <c r="C1030" s="222" t="s">
        <v>1</v>
      </c>
      <c r="D1030" s="223">
        <v>3.82</v>
      </c>
      <c r="E1030" s="224"/>
    </row>
    <row r="1031" spans="1:5" ht="42.75">
      <c r="A1031" s="221">
        <v>62502</v>
      </c>
      <c r="B1031" s="221" t="s">
        <v>6426</v>
      </c>
      <c r="C1031" s="222" t="s">
        <v>1</v>
      </c>
      <c r="D1031" s="223">
        <v>4.43</v>
      </c>
      <c r="E1031" s="224"/>
    </row>
    <row r="1032" spans="1:5" ht="42.75">
      <c r="A1032" s="221">
        <v>62503</v>
      </c>
      <c r="B1032" s="221" t="s">
        <v>6427</v>
      </c>
      <c r="C1032" s="222" t="s">
        <v>1</v>
      </c>
      <c r="D1032" s="223">
        <v>9.41</v>
      </c>
      <c r="E1032" s="224"/>
    </row>
    <row r="1033" spans="1:5" ht="42.75">
      <c r="A1033" s="221">
        <v>62504</v>
      </c>
      <c r="B1033" s="221" t="s">
        <v>6428</v>
      </c>
      <c r="C1033" s="222" t="s">
        <v>1</v>
      </c>
      <c r="D1033" s="223">
        <v>14</v>
      </c>
      <c r="E1033" s="224"/>
    </row>
    <row r="1034" spans="1:5" ht="42.75">
      <c r="A1034" s="221">
        <v>62505</v>
      </c>
      <c r="B1034" s="221" t="s">
        <v>6429</v>
      </c>
      <c r="C1034" s="222" t="s">
        <v>1</v>
      </c>
      <c r="D1034" s="223">
        <v>17.170000000000002</v>
      </c>
      <c r="E1034" s="361"/>
    </row>
    <row r="1035" spans="1:5" ht="42.75">
      <c r="A1035" s="221">
        <v>62506</v>
      </c>
      <c r="B1035" s="221" t="s">
        <v>6430</v>
      </c>
      <c r="C1035" s="222" t="s">
        <v>1</v>
      </c>
      <c r="D1035" s="223">
        <v>31.91</v>
      </c>
      <c r="E1035" s="224"/>
    </row>
    <row r="1036" spans="1:5" ht="42.75">
      <c r="A1036" s="221">
        <v>62507</v>
      </c>
      <c r="B1036" s="221" t="s">
        <v>6431</v>
      </c>
      <c r="C1036" s="222" t="s">
        <v>1</v>
      </c>
      <c r="D1036" s="223">
        <v>52.78</v>
      </c>
      <c r="E1036" s="224"/>
    </row>
    <row r="1037" spans="1:5" ht="42.75">
      <c r="A1037" s="221">
        <v>62508</v>
      </c>
      <c r="B1037" s="221" t="s">
        <v>6432</v>
      </c>
      <c r="C1037" s="222" t="s">
        <v>1</v>
      </c>
      <c r="D1037" s="223">
        <v>77.61</v>
      </c>
      <c r="E1037" s="224"/>
    </row>
    <row r="1038" spans="1:5" ht="14.25">
      <c r="A1038" s="221">
        <v>62511</v>
      </c>
      <c r="B1038" s="221" t="s">
        <v>1563</v>
      </c>
      <c r="C1038" s="222" t="s">
        <v>2</v>
      </c>
      <c r="D1038" s="223">
        <v>1.05</v>
      </c>
      <c r="E1038" s="224"/>
    </row>
    <row r="1039" spans="1:5" ht="15">
      <c r="A1039" s="221">
        <v>62512</v>
      </c>
      <c r="B1039" s="221" t="s">
        <v>1564</v>
      </c>
      <c r="C1039" s="222" t="s">
        <v>2</v>
      </c>
      <c r="D1039" s="223">
        <v>3.23</v>
      </c>
      <c r="E1039" s="361"/>
    </row>
    <row r="1040" spans="1:5" ht="14.25">
      <c r="A1040" s="221">
        <v>62514</v>
      </c>
      <c r="B1040" s="221" t="s">
        <v>1565</v>
      </c>
      <c r="C1040" s="222" t="s">
        <v>2</v>
      </c>
      <c r="D1040" s="223">
        <v>6.6</v>
      </c>
      <c r="E1040" s="224"/>
    </row>
    <row r="1041" spans="1:5" ht="14.25">
      <c r="A1041" s="221">
        <v>62520</v>
      </c>
      <c r="B1041" s="221" t="s">
        <v>1566</v>
      </c>
      <c r="C1041" s="222" t="s">
        <v>2</v>
      </c>
      <c r="D1041" s="223">
        <v>1.62</v>
      </c>
      <c r="E1041" s="224"/>
    </row>
    <row r="1042" spans="1:5" ht="14.25">
      <c r="A1042" s="221">
        <v>62521</v>
      </c>
      <c r="B1042" s="221" t="s">
        <v>1567</v>
      </c>
      <c r="C1042" s="222" t="s">
        <v>2</v>
      </c>
      <c r="D1042" s="223">
        <v>4.93</v>
      </c>
      <c r="E1042" s="224"/>
    </row>
    <row r="1043" spans="1:5" ht="42.75">
      <c r="A1043" s="221">
        <v>62530</v>
      </c>
      <c r="B1043" s="221" t="s">
        <v>6433</v>
      </c>
      <c r="C1043" s="222" t="s">
        <v>1</v>
      </c>
      <c r="D1043" s="223">
        <v>6.73</v>
      </c>
      <c r="E1043" s="224"/>
    </row>
    <row r="1044" spans="1:5" ht="42.75">
      <c r="A1044" s="221">
        <v>62531</v>
      </c>
      <c r="B1044" s="221" t="s">
        <v>6434</v>
      </c>
      <c r="C1044" s="222" t="s">
        <v>1</v>
      </c>
      <c r="D1044" s="223">
        <v>10.71</v>
      </c>
      <c r="E1044" s="224"/>
    </row>
    <row r="1045" spans="1:5" ht="42.75">
      <c r="A1045" s="221">
        <v>62532</v>
      </c>
      <c r="B1045" s="221" t="s">
        <v>6435</v>
      </c>
      <c r="C1045" s="222" t="s">
        <v>1</v>
      </c>
      <c r="D1045" s="223">
        <v>18.7</v>
      </c>
      <c r="E1045" s="224"/>
    </row>
    <row r="1046" spans="1:5" ht="42.75">
      <c r="A1046" s="221">
        <v>62533</v>
      </c>
      <c r="B1046" s="221" t="s">
        <v>6436</v>
      </c>
      <c r="C1046" s="222" t="s">
        <v>1</v>
      </c>
      <c r="D1046" s="223">
        <v>20.05</v>
      </c>
      <c r="E1046" s="224"/>
    </row>
    <row r="1047" spans="1:5" ht="14.45" customHeight="1">
      <c r="A1047" s="221">
        <v>62534</v>
      </c>
      <c r="B1047" s="221" t="s">
        <v>6437</v>
      </c>
      <c r="C1047" s="222" t="s">
        <v>1</v>
      </c>
      <c r="D1047" s="223">
        <v>50.89</v>
      </c>
      <c r="E1047" s="361"/>
    </row>
    <row r="1048" spans="1:5" ht="42.75">
      <c r="A1048" s="221">
        <v>62535</v>
      </c>
      <c r="B1048" s="221" t="s">
        <v>6438</v>
      </c>
      <c r="C1048" s="222" t="s">
        <v>1</v>
      </c>
      <c r="D1048" s="223">
        <v>83.88</v>
      </c>
      <c r="E1048" s="224"/>
    </row>
    <row r="1049" spans="1:5" ht="14.25">
      <c r="A1049" s="221">
        <v>62536</v>
      </c>
      <c r="B1049" s="221" t="s">
        <v>1568</v>
      </c>
      <c r="C1049" s="222" t="s">
        <v>2</v>
      </c>
      <c r="D1049" s="223">
        <v>2.92</v>
      </c>
      <c r="E1049" s="224"/>
    </row>
    <row r="1050" spans="1:5" ht="14.25">
      <c r="A1050" s="221">
        <v>62540</v>
      </c>
      <c r="B1050" s="221" t="s">
        <v>1569</v>
      </c>
      <c r="C1050" s="222" t="s">
        <v>2</v>
      </c>
      <c r="D1050" s="223">
        <v>2.52</v>
      </c>
      <c r="E1050" s="224"/>
    </row>
    <row r="1051" spans="1:5" ht="14.25">
      <c r="A1051" s="221">
        <v>62542</v>
      </c>
      <c r="B1051" s="221" t="s">
        <v>1570</v>
      </c>
      <c r="C1051" s="222" t="s">
        <v>2</v>
      </c>
      <c r="D1051" s="223">
        <v>8.1</v>
      </c>
      <c r="E1051" s="224"/>
    </row>
    <row r="1052" spans="1:5" ht="14.25">
      <c r="A1052" s="221">
        <v>62543</v>
      </c>
      <c r="B1052" s="221" t="s">
        <v>1571</v>
      </c>
      <c r="C1052" s="222" t="s">
        <v>2</v>
      </c>
      <c r="D1052" s="223">
        <v>10.09</v>
      </c>
      <c r="E1052" s="224"/>
    </row>
    <row r="1053" spans="1:5" ht="28.5">
      <c r="A1053" s="221">
        <v>62544</v>
      </c>
      <c r="B1053" s="221" t="s">
        <v>1572</v>
      </c>
      <c r="C1053" s="222" t="s">
        <v>2</v>
      </c>
      <c r="D1053" s="223">
        <v>4.7699999999999996</v>
      </c>
      <c r="E1053" s="224"/>
    </row>
    <row r="1054" spans="1:5" ht="28.5">
      <c r="A1054" s="221">
        <v>62547</v>
      </c>
      <c r="B1054" s="221" t="s">
        <v>1573</v>
      </c>
      <c r="C1054" s="222" t="s">
        <v>2</v>
      </c>
      <c r="D1054" s="223">
        <v>18.059999999999999</v>
      </c>
      <c r="E1054" s="224"/>
    </row>
    <row r="1055" spans="1:5" ht="14.25">
      <c r="A1055" s="221">
        <v>62549</v>
      </c>
      <c r="B1055" s="221" t="s">
        <v>1574</v>
      </c>
      <c r="C1055" s="222" t="s">
        <v>2</v>
      </c>
      <c r="D1055" s="223">
        <v>16.89</v>
      </c>
      <c r="E1055" s="224"/>
    </row>
    <row r="1056" spans="1:5" ht="14.25">
      <c r="A1056" s="221">
        <v>62570</v>
      </c>
      <c r="B1056" s="221" t="s">
        <v>1575</v>
      </c>
      <c r="C1056" s="222" t="s">
        <v>2</v>
      </c>
      <c r="D1056" s="223">
        <v>1.0900000000000001</v>
      </c>
      <c r="E1056" s="224"/>
    </row>
    <row r="1057" spans="1:5" ht="14.25">
      <c r="A1057" s="221">
        <v>62577</v>
      </c>
      <c r="B1057" s="221" t="s">
        <v>1576</v>
      </c>
      <c r="C1057" s="222" t="s">
        <v>2</v>
      </c>
      <c r="D1057" s="223">
        <v>69.319999999999993</v>
      </c>
      <c r="E1057" s="224"/>
    </row>
    <row r="1058" spans="1:5" ht="14.25">
      <c r="A1058" s="221">
        <v>62588</v>
      </c>
      <c r="B1058" s="221" t="s">
        <v>1577</v>
      </c>
      <c r="C1058" s="222" t="s">
        <v>2</v>
      </c>
      <c r="D1058" s="223">
        <v>8.85</v>
      </c>
      <c r="E1058" s="224"/>
    </row>
    <row r="1059" spans="1:5" ht="14.25">
      <c r="A1059" s="221">
        <v>62594</v>
      </c>
      <c r="B1059" s="221" t="s">
        <v>1578</v>
      </c>
      <c r="C1059" s="222" t="s">
        <v>2</v>
      </c>
      <c r="D1059" s="223">
        <v>1.97</v>
      </c>
      <c r="E1059" s="224"/>
    </row>
    <row r="1060" spans="1:5" ht="15">
      <c r="A1060" s="220">
        <v>626</v>
      </c>
      <c r="B1060" s="359" t="s">
        <v>6439</v>
      </c>
      <c r="C1060" s="360"/>
      <c r="D1060" s="360"/>
      <c r="E1060" s="224"/>
    </row>
    <row r="1061" spans="1:5" ht="28.5">
      <c r="A1061" s="221">
        <v>62674</v>
      </c>
      <c r="B1061" s="221" t="s">
        <v>1579</v>
      </c>
      <c r="C1061" s="222" t="s">
        <v>2</v>
      </c>
      <c r="D1061" s="223">
        <v>8.8800000000000008</v>
      </c>
      <c r="E1061" s="224"/>
    </row>
    <row r="1062" spans="1:5" ht="15">
      <c r="A1062" s="220">
        <v>627</v>
      </c>
      <c r="B1062" s="359" t="s">
        <v>6440</v>
      </c>
      <c r="C1062" s="360"/>
      <c r="D1062" s="360"/>
      <c r="E1062" s="224"/>
    </row>
    <row r="1063" spans="1:5" ht="14.25">
      <c r="A1063" s="221">
        <v>62702</v>
      </c>
      <c r="B1063" s="221" t="s">
        <v>1580</v>
      </c>
      <c r="C1063" s="222" t="s">
        <v>1</v>
      </c>
      <c r="D1063" s="223">
        <v>18.760000000000002</v>
      </c>
      <c r="E1063" s="224"/>
    </row>
    <row r="1064" spans="1:5" ht="14.25">
      <c r="A1064" s="221">
        <v>62703</v>
      </c>
      <c r="B1064" s="221" t="s">
        <v>1581</v>
      </c>
      <c r="C1064" s="222" t="s">
        <v>1</v>
      </c>
      <c r="D1064" s="223">
        <v>42.8</v>
      </c>
      <c r="E1064" s="224"/>
    </row>
    <row r="1065" spans="1:5" ht="15">
      <c r="A1065" s="220">
        <v>628</v>
      </c>
      <c r="B1065" s="359" t="s">
        <v>6440</v>
      </c>
      <c r="C1065" s="360"/>
      <c r="D1065" s="360"/>
      <c r="E1065" s="224"/>
    </row>
    <row r="1066" spans="1:5" ht="14.25">
      <c r="A1066" s="221">
        <v>62813</v>
      </c>
      <c r="B1066" s="221" t="s">
        <v>1582</v>
      </c>
      <c r="C1066" s="222" t="s">
        <v>2</v>
      </c>
      <c r="D1066" s="223">
        <v>3.22</v>
      </c>
      <c r="E1066" s="224"/>
    </row>
    <row r="1067" spans="1:5" ht="14.25">
      <c r="A1067" s="221">
        <v>62814</v>
      </c>
      <c r="B1067" s="221" t="s">
        <v>1583</v>
      </c>
      <c r="C1067" s="222" t="s">
        <v>2</v>
      </c>
      <c r="D1067" s="223">
        <v>4.72</v>
      </c>
      <c r="E1067" s="224"/>
    </row>
    <row r="1068" spans="1:5" ht="28.5">
      <c r="A1068" s="221">
        <v>62890</v>
      </c>
      <c r="B1068" s="221" t="s">
        <v>1584</v>
      </c>
      <c r="C1068" s="222" t="s">
        <v>2</v>
      </c>
      <c r="D1068" s="223">
        <v>10.1</v>
      </c>
      <c r="E1068" s="224"/>
    </row>
    <row r="1069" spans="1:5" ht="15">
      <c r="A1069" s="220">
        <v>630</v>
      </c>
      <c r="B1069" s="359" t="s">
        <v>9925</v>
      </c>
      <c r="C1069" s="360"/>
      <c r="D1069" s="360"/>
      <c r="E1069" s="224"/>
    </row>
    <row r="1070" spans="1:5" ht="28.5">
      <c r="A1070" s="221">
        <v>63043</v>
      </c>
      <c r="B1070" s="221" t="s">
        <v>9926</v>
      </c>
      <c r="C1070" s="222" t="s">
        <v>1</v>
      </c>
      <c r="D1070" s="223">
        <v>23.92</v>
      </c>
      <c r="E1070" s="224"/>
    </row>
    <row r="1071" spans="1:5" ht="28.5">
      <c r="A1071" s="221">
        <v>63096</v>
      </c>
      <c r="B1071" s="221" t="s">
        <v>9927</v>
      </c>
      <c r="C1071" s="222" t="s">
        <v>1</v>
      </c>
      <c r="D1071" s="223">
        <v>53.36</v>
      </c>
      <c r="E1071" s="224"/>
    </row>
    <row r="1072" spans="1:5" ht="15">
      <c r="A1072" s="220">
        <v>631</v>
      </c>
      <c r="B1072" s="359" t="s">
        <v>9928</v>
      </c>
      <c r="C1072" s="360"/>
      <c r="D1072" s="360"/>
      <c r="E1072" s="224"/>
    </row>
    <row r="1073" spans="1:5" ht="28.5">
      <c r="A1073" s="221">
        <v>63108</v>
      </c>
      <c r="B1073" s="221" t="s">
        <v>9929</v>
      </c>
      <c r="C1073" s="222" t="s">
        <v>1</v>
      </c>
      <c r="D1073" s="223">
        <v>62.14</v>
      </c>
      <c r="E1073" s="224"/>
    </row>
    <row r="1074" spans="1:5" ht="28.5">
      <c r="A1074" s="221">
        <v>63109</v>
      </c>
      <c r="B1074" s="221" t="s">
        <v>9930</v>
      </c>
      <c r="C1074" s="222" t="s">
        <v>1</v>
      </c>
      <c r="D1074" s="223">
        <v>79.540000000000006</v>
      </c>
      <c r="E1074" s="224"/>
    </row>
    <row r="1075" spans="1:5" ht="28.5">
      <c r="A1075" s="221">
        <v>63148</v>
      </c>
      <c r="B1075" s="221" t="s">
        <v>9931</v>
      </c>
      <c r="C1075" s="222" t="s">
        <v>1</v>
      </c>
      <c r="D1075" s="223">
        <v>15.23</v>
      </c>
      <c r="E1075" s="224"/>
    </row>
    <row r="1076" spans="1:5" ht="28.5">
      <c r="A1076" s="221">
        <v>63149</v>
      </c>
      <c r="B1076" s="221" t="s">
        <v>9932</v>
      </c>
      <c r="C1076" s="222" t="s">
        <v>1</v>
      </c>
      <c r="D1076" s="223">
        <v>29.57</v>
      </c>
      <c r="E1076" s="224"/>
    </row>
    <row r="1077" spans="1:5" ht="28.5">
      <c r="A1077" s="221">
        <v>63150</v>
      </c>
      <c r="B1077" s="221" t="s">
        <v>9933</v>
      </c>
      <c r="C1077" s="222" t="s">
        <v>1</v>
      </c>
      <c r="D1077" s="223">
        <v>41.54</v>
      </c>
      <c r="E1077" s="224"/>
    </row>
    <row r="1078" spans="1:5" ht="28.5">
      <c r="A1078" s="221">
        <v>63164</v>
      </c>
      <c r="B1078" s="221" t="s">
        <v>9934</v>
      </c>
      <c r="C1078" s="222" t="s">
        <v>1</v>
      </c>
      <c r="D1078" s="223">
        <v>132.63999999999999</v>
      </c>
      <c r="E1078" s="361"/>
    </row>
    <row r="1079" spans="1:5" ht="28.5">
      <c r="A1079" s="221">
        <v>63165</v>
      </c>
      <c r="B1079" s="221" t="s">
        <v>9935</v>
      </c>
      <c r="C1079" s="222" t="s">
        <v>1</v>
      </c>
      <c r="D1079" s="223">
        <v>101.34</v>
      </c>
      <c r="E1079" s="224"/>
    </row>
    <row r="1080" spans="1:5" ht="15">
      <c r="A1080" s="220">
        <v>634</v>
      </c>
      <c r="B1080" s="359" t="s">
        <v>6441</v>
      </c>
      <c r="C1080" s="360"/>
      <c r="D1080" s="360"/>
      <c r="E1080" s="361"/>
    </row>
    <row r="1081" spans="1:5" ht="28.5">
      <c r="A1081" s="221">
        <v>63480</v>
      </c>
      <c r="B1081" s="221" t="s">
        <v>1585</v>
      </c>
      <c r="C1081" s="222" t="s">
        <v>2</v>
      </c>
      <c r="D1081" s="223">
        <v>290.98</v>
      </c>
      <c r="E1081" s="224"/>
    </row>
    <row r="1082" spans="1:5" ht="15">
      <c r="A1082" s="220">
        <v>635</v>
      </c>
      <c r="B1082" s="359" t="s">
        <v>6442</v>
      </c>
      <c r="C1082" s="360"/>
      <c r="D1082" s="360"/>
      <c r="E1082" s="224"/>
    </row>
    <row r="1083" spans="1:5" ht="15">
      <c r="A1083" s="221">
        <v>63501</v>
      </c>
      <c r="B1083" s="221" t="s">
        <v>1586</v>
      </c>
      <c r="C1083" s="222" t="s">
        <v>2</v>
      </c>
      <c r="D1083" s="223">
        <v>32.4</v>
      </c>
      <c r="E1083" s="361"/>
    </row>
    <row r="1084" spans="1:5" ht="14.25">
      <c r="A1084" s="221">
        <v>63502</v>
      </c>
      <c r="B1084" s="221" t="s">
        <v>1587</v>
      </c>
      <c r="C1084" s="222" t="s">
        <v>2</v>
      </c>
      <c r="D1084" s="223">
        <v>41.33</v>
      </c>
      <c r="E1084" s="224"/>
    </row>
    <row r="1085" spans="1:5" ht="14.25">
      <c r="A1085" s="221">
        <v>63503</v>
      </c>
      <c r="B1085" s="221" t="s">
        <v>1588</v>
      </c>
      <c r="C1085" s="222" t="s">
        <v>2</v>
      </c>
      <c r="D1085" s="223">
        <v>57.06</v>
      </c>
      <c r="E1085" s="224"/>
    </row>
    <row r="1086" spans="1:5" ht="14.25">
      <c r="A1086" s="221">
        <v>63504</v>
      </c>
      <c r="B1086" s="221" t="s">
        <v>1589</v>
      </c>
      <c r="C1086" s="222" t="s">
        <v>2</v>
      </c>
      <c r="D1086" s="223">
        <v>67.599999999999994</v>
      </c>
      <c r="E1086" s="224"/>
    </row>
    <row r="1087" spans="1:5" ht="15">
      <c r="A1087" s="221">
        <v>63505</v>
      </c>
      <c r="B1087" s="221" t="s">
        <v>1590</v>
      </c>
      <c r="C1087" s="222" t="s">
        <v>2</v>
      </c>
      <c r="D1087" s="223">
        <v>84.43</v>
      </c>
      <c r="E1087" s="361"/>
    </row>
    <row r="1088" spans="1:5" ht="14.25">
      <c r="A1088" s="221">
        <v>63506</v>
      </c>
      <c r="B1088" s="221" t="s">
        <v>1591</v>
      </c>
      <c r="C1088" s="222" t="s">
        <v>2</v>
      </c>
      <c r="D1088" s="223">
        <v>158.97</v>
      </c>
      <c r="E1088" s="224"/>
    </row>
    <row r="1089" spans="1:5" ht="14.25">
      <c r="A1089" s="221">
        <v>63507</v>
      </c>
      <c r="B1089" s="221" t="s">
        <v>1592</v>
      </c>
      <c r="C1089" s="222" t="s">
        <v>2</v>
      </c>
      <c r="D1089" s="223">
        <v>393.07</v>
      </c>
      <c r="E1089" s="224"/>
    </row>
    <row r="1090" spans="1:5" ht="15">
      <c r="A1090" s="221">
        <v>63508</v>
      </c>
      <c r="B1090" s="221" t="s">
        <v>1593</v>
      </c>
      <c r="C1090" s="222" t="s">
        <v>2</v>
      </c>
      <c r="D1090" s="223">
        <v>529.76</v>
      </c>
      <c r="E1090" s="361"/>
    </row>
    <row r="1091" spans="1:5" ht="28.5">
      <c r="A1091" s="221">
        <v>63515</v>
      </c>
      <c r="B1091" s="221" t="s">
        <v>1594</v>
      </c>
      <c r="C1091" s="222" t="s">
        <v>2</v>
      </c>
      <c r="D1091" s="223">
        <v>95.16</v>
      </c>
      <c r="E1091" s="224"/>
    </row>
    <row r="1092" spans="1:5" ht="28.5">
      <c r="A1092" s="221">
        <v>63516</v>
      </c>
      <c r="B1092" s="221" t="s">
        <v>1595</v>
      </c>
      <c r="C1092" s="222" t="s">
        <v>2</v>
      </c>
      <c r="D1092" s="223">
        <v>99.63</v>
      </c>
      <c r="E1092" s="224"/>
    </row>
    <row r="1093" spans="1:5" ht="28.5">
      <c r="A1093" s="221">
        <v>63517</v>
      </c>
      <c r="B1093" s="221" t="s">
        <v>1596</v>
      </c>
      <c r="C1093" s="222" t="s">
        <v>2</v>
      </c>
      <c r="D1093" s="223">
        <v>140.78</v>
      </c>
      <c r="E1093" s="224"/>
    </row>
    <row r="1094" spans="1:5" ht="28.5">
      <c r="A1094" s="221">
        <v>63518</v>
      </c>
      <c r="B1094" s="221" t="s">
        <v>1597</v>
      </c>
      <c r="C1094" s="222" t="s">
        <v>2</v>
      </c>
      <c r="D1094" s="223">
        <v>202.22</v>
      </c>
      <c r="E1094" s="224"/>
    </row>
    <row r="1095" spans="1:5" ht="14.25">
      <c r="A1095" s="221">
        <v>63520</v>
      </c>
      <c r="B1095" s="221" t="s">
        <v>1598</v>
      </c>
      <c r="C1095" s="222" t="s">
        <v>2</v>
      </c>
      <c r="D1095" s="223">
        <v>80.39</v>
      </c>
      <c r="E1095" s="224"/>
    </row>
    <row r="1096" spans="1:5" ht="14.25">
      <c r="A1096" s="221">
        <v>63521</v>
      </c>
      <c r="B1096" s="221" t="s">
        <v>1599</v>
      </c>
      <c r="C1096" s="222" t="s">
        <v>2</v>
      </c>
      <c r="D1096" s="223">
        <v>89.39</v>
      </c>
      <c r="E1096" s="224"/>
    </row>
    <row r="1097" spans="1:5" ht="28.5">
      <c r="A1097" s="221">
        <v>63523</v>
      </c>
      <c r="B1097" s="221" t="s">
        <v>1600</v>
      </c>
      <c r="C1097" s="222" t="s">
        <v>2</v>
      </c>
      <c r="D1097" s="223">
        <v>188.99</v>
      </c>
      <c r="E1097" s="224"/>
    </row>
    <row r="1098" spans="1:5" ht="15">
      <c r="A1098" s="221">
        <v>63530</v>
      </c>
      <c r="B1098" s="221" t="s">
        <v>1601</v>
      </c>
      <c r="C1098" s="222" t="s">
        <v>2</v>
      </c>
      <c r="D1098" s="223">
        <v>44.21</v>
      </c>
      <c r="E1098" s="361"/>
    </row>
    <row r="1099" spans="1:5" ht="28.5">
      <c r="A1099" s="221">
        <v>63533</v>
      </c>
      <c r="B1099" s="221" t="s">
        <v>1602</v>
      </c>
      <c r="C1099" s="222" t="s">
        <v>2</v>
      </c>
      <c r="D1099" s="223">
        <v>50.3</v>
      </c>
      <c r="E1099" s="224"/>
    </row>
    <row r="1100" spans="1:5" ht="15">
      <c r="A1100" s="221">
        <v>63536</v>
      </c>
      <c r="B1100" s="221" t="s">
        <v>1603</v>
      </c>
      <c r="C1100" s="222" t="s">
        <v>2</v>
      </c>
      <c r="D1100" s="223">
        <v>38.880000000000003</v>
      </c>
      <c r="E1100" s="361"/>
    </row>
    <row r="1101" spans="1:5" ht="14.25">
      <c r="A1101" s="221">
        <v>63567</v>
      </c>
      <c r="B1101" s="221" t="s">
        <v>9936</v>
      </c>
      <c r="C1101" s="222" t="s">
        <v>2</v>
      </c>
      <c r="D1101" s="223">
        <v>905.07</v>
      </c>
      <c r="E1101" s="224"/>
    </row>
    <row r="1102" spans="1:5" ht="15">
      <c r="A1102" s="220">
        <v>640</v>
      </c>
      <c r="B1102" s="359" t="s">
        <v>6443</v>
      </c>
      <c r="C1102" s="360"/>
      <c r="D1102" s="360"/>
      <c r="E1102" s="224"/>
    </row>
    <row r="1103" spans="1:5" ht="28.5">
      <c r="A1103" s="221">
        <v>64001</v>
      </c>
      <c r="B1103" s="221" t="s">
        <v>12383</v>
      </c>
      <c r="C1103" s="222" t="s">
        <v>2</v>
      </c>
      <c r="D1103" s="223">
        <v>51.07</v>
      </c>
      <c r="E1103" s="224"/>
    </row>
    <row r="1104" spans="1:5" ht="28.5">
      <c r="A1104" s="221">
        <v>64002</v>
      </c>
      <c r="B1104" s="221" t="s">
        <v>1604</v>
      </c>
      <c r="C1104" s="222" t="s">
        <v>2</v>
      </c>
      <c r="D1104" s="223">
        <v>51.11</v>
      </c>
      <c r="E1104" s="224"/>
    </row>
    <row r="1105" spans="1:5" ht="28.5">
      <c r="A1105" s="221">
        <v>64003</v>
      </c>
      <c r="B1105" s="221" t="s">
        <v>1605</v>
      </c>
      <c r="C1105" s="222" t="s">
        <v>2</v>
      </c>
      <c r="D1105" s="223">
        <v>69.64</v>
      </c>
      <c r="E1105" s="224"/>
    </row>
    <row r="1106" spans="1:5" ht="28.5">
      <c r="A1106" s="221">
        <v>64004</v>
      </c>
      <c r="B1106" s="221" t="s">
        <v>1606</v>
      </c>
      <c r="C1106" s="222" t="s">
        <v>2</v>
      </c>
      <c r="D1106" s="223">
        <v>348.55</v>
      </c>
      <c r="E1106" s="224"/>
    </row>
    <row r="1107" spans="1:5" ht="14.25">
      <c r="A1107" s="221">
        <v>64005</v>
      </c>
      <c r="B1107" s="221" t="s">
        <v>1607</v>
      </c>
      <c r="C1107" s="222" t="s">
        <v>2</v>
      </c>
      <c r="D1107" s="223">
        <v>9</v>
      </c>
      <c r="E1107" s="224"/>
    </row>
    <row r="1108" spans="1:5" ht="14.25">
      <c r="A1108" s="221">
        <v>64006</v>
      </c>
      <c r="B1108" s="221" t="s">
        <v>1608</v>
      </c>
      <c r="C1108" s="222" t="s">
        <v>2</v>
      </c>
      <c r="D1108" s="223">
        <v>7.67</v>
      </c>
      <c r="E1108" s="224"/>
    </row>
    <row r="1109" spans="1:5" ht="28.5">
      <c r="A1109" s="221">
        <v>64010</v>
      </c>
      <c r="B1109" s="221" t="s">
        <v>1609</v>
      </c>
      <c r="C1109" s="222" t="s">
        <v>2</v>
      </c>
      <c r="D1109" s="223">
        <v>331.89</v>
      </c>
      <c r="E1109" s="224"/>
    </row>
    <row r="1110" spans="1:5" ht="28.5">
      <c r="A1110" s="221">
        <v>64011</v>
      </c>
      <c r="B1110" s="221" t="s">
        <v>1610</v>
      </c>
      <c r="C1110" s="222" t="s">
        <v>2</v>
      </c>
      <c r="D1110" s="223">
        <v>130.66999999999999</v>
      </c>
      <c r="E1110" s="224"/>
    </row>
    <row r="1111" spans="1:5" ht="28.5">
      <c r="A1111" s="221">
        <v>64015</v>
      </c>
      <c r="B1111" s="221" t="s">
        <v>12384</v>
      </c>
      <c r="C1111" s="222" t="s">
        <v>2</v>
      </c>
      <c r="D1111" s="223">
        <v>76.33</v>
      </c>
      <c r="E1111" s="224"/>
    </row>
    <row r="1112" spans="1:5" ht="28.5">
      <c r="A1112" s="221">
        <v>64016</v>
      </c>
      <c r="B1112" s="221" t="s">
        <v>12385</v>
      </c>
      <c r="C1112" s="222" t="s">
        <v>2</v>
      </c>
      <c r="D1112" s="223">
        <v>101.57</v>
      </c>
      <c r="E1112" s="224"/>
    </row>
    <row r="1113" spans="1:5" ht="28.5">
      <c r="A1113" s="221">
        <v>64017</v>
      </c>
      <c r="B1113" s="221" t="s">
        <v>12386</v>
      </c>
      <c r="C1113" s="222" t="s">
        <v>2</v>
      </c>
      <c r="D1113" s="223">
        <v>120.32</v>
      </c>
      <c r="E1113" s="224"/>
    </row>
    <row r="1114" spans="1:5" ht="28.5">
      <c r="A1114" s="221">
        <v>64018</v>
      </c>
      <c r="B1114" s="221" t="s">
        <v>12387</v>
      </c>
      <c r="C1114" s="222" t="s">
        <v>2</v>
      </c>
      <c r="D1114" s="223">
        <v>195.69</v>
      </c>
      <c r="E1114" s="224"/>
    </row>
    <row r="1115" spans="1:5" ht="28.5">
      <c r="A1115" s="221">
        <v>64019</v>
      </c>
      <c r="B1115" s="221" t="s">
        <v>12388</v>
      </c>
      <c r="C1115" s="222" t="s">
        <v>2</v>
      </c>
      <c r="D1115" s="223">
        <v>221.42</v>
      </c>
      <c r="E1115" s="224"/>
    </row>
    <row r="1116" spans="1:5" ht="28.5">
      <c r="A1116" s="221">
        <v>64020</v>
      </c>
      <c r="B1116" s="221" t="s">
        <v>12389</v>
      </c>
      <c r="C1116" s="222" t="s">
        <v>2</v>
      </c>
      <c r="D1116" s="223">
        <v>319.7</v>
      </c>
      <c r="E1116" s="224"/>
    </row>
    <row r="1117" spans="1:5" ht="28.5">
      <c r="A1117" s="221">
        <v>64021</v>
      </c>
      <c r="B1117" s="221" t="s">
        <v>12390</v>
      </c>
      <c r="C1117" s="222" t="s">
        <v>2</v>
      </c>
      <c r="D1117" s="223">
        <v>526.1</v>
      </c>
      <c r="E1117" s="224"/>
    </row>
    <row r="1118" spans="1:5" ht="28.5">
      <c r="A1118" s="221">
        <v>64022</v>
      </c>
      <c r="B1118" s="221" t="s">
        <v>1611</v>
      </c>
      <c r="C1118" s="222" t="s">
        <v>2</v>
      </c>
      <c r="D1118" s="223">
        <v>691.73</v>
      </c>
      <c r="E1118" s="224"/>
    </row>
    <row r="1119" spans="1:5" ht="28.5">
      <c r="A1119" s="221">
        <v>64023</v>
      </c>
      <c r="B1119" s="221" t="s">
        <v>12391</v>
      </c>
      <c r="C1119" s="222" t="s">
        <v>2</v>
      </c>
      <c r="D1119" s="226">
        <v>1041.23</v>
      </c>
      <c r="E1119" s="224"/>
    </row>
    <row r="1120" spans="1:5" ht="28.5">
      <c r="A1120" s="221">
        <v>64034</v>
      </c>
      <c r="B1120" s="221" t="s">
        <v>1612</v>
      </c>
      <c r="C1120" s="222" t="s">
        <v>2</v>
      </c>
      <c r="D1120" s="223">
        <v>89.74</v>
      </c>
      <c r="E1120" s="361"/>
    </row>
    <row r="1121" spans="1:5" ht="28.5">
      <c r="A1121" s="221">
        <v>64035</v>
      </c>
      <c r="B1121" s="221" t="s">
        <v>1613</v>
      </c>
      <c r="C1121" s="222" t="s">
        <v>2</v>
      </c>
      <c r="D1121" s="223">
        <v>56.83</v>
      </c>
      <c r="E1121" s="224"/>
    </row>
    <row r="1122" spans="1:5" ht="28.5">
      <c r="A1122" s="221">
        <v>64040</v>
      </c>
      <c r="B1122" s="221" t="s">
        <v>1614</v>
      </c>
      <c r="C1122" s="222" t="s">
        <v>2</v>
      </c>
      <c r="D1122" s="223">
        <v>53.57</v>
      </c>
      <c r="E1122" s="224"/>
    </row>
    <row r="1123" spans="1:5" ht="28.5">
      <c r="A1123" s="221">
        <v>64041</v>
      </c>
      <c r="B1123" s="221" t="s">
        <v>1615</v>
      </c>
      <c r="C1123" s="222" t="s">
        <v>2</v>
      </c>
      <c r="D1123" s="223">
        <v>133.28</v>
      </c>
      <c r="E1123" s="224"/>
    </row>
    <row r="1124" spans="1:5" ht="28.5">
      <c r="A1124" s="221">
        <v>64042</v>
      </c>
      <c r="B1124" s="221" t="s">
        <v>1616</v>
      </c>
      <c r="C1124" s="222" t="s">
        <v>2</v>
      </c>
      <c r="D1124" s="223">
        <v>226.19</v>
      </c>
      <c r="E1124" s="224"/>
    </row>
    <row r="1125" spans="1:5" ht="28.5">
      <c r="A1125" s="221">
        <v>64043</v>
      </c>
      <c r="B1125" s="221" t="s">
        <v>1617</v>
      </c>
      <c r="C1125" s="222" t="s">
        <v>2</v>
      </c>
      <c r="D1125" s="223">
        <v>330.02</v>
      </c>
      <c r="E1125" s="224"/>
    </row>
    <row r="1126" spans="1:5" ht="28.5">
      <c r="A1126" s="221">
        <v>64044</v>
      </c>
      <c r="B1126" s="221" t="s">
        <v>1618</v>
      </c>
      <c r="C1126" s="222" t="s">
        <v>2</v>
      </c>
      <c r="D1126" s="223">
        <v>455.56</v>
      </c>
      <c r="E1126" s="224"/>
    </row>
    <row r="1127" spans="1:5" ht="28.5">
      <c r="A1127" s="221">
        <v>64045</v>
      </c>
      <c r="B1127" s="221" t="s">
        <v>12392</v>
      </c>
      <c r="C1127" s="222" t="s">
        <v>2</v>
      </c>
      <c r="D1127" s="223">
        <v>51.07</v>
      </c>
      <c r="E1127" s="224"/>
    </row>
    <row r="1128" spans="1:5" ht="28.5">
      <c r="A1128" s="221">
        <v>64066</v>
      </c>
      <c r="B1128" s="221" t="s">
        <v>1619</v>
      </c>
      <c r="C1128" s="222" t="s">
        <v>2</v>
      </c>
      <c r="D1128" s="223">
        <v>76.099999999999994</v>
      </c>
      <c r="E1128" s="224"/>
    </row>
    <row r="1129" spans="1:5" ht="28.5">
      <c r="A1129" s="221">
        <v>64077</v>
      </c>
      <c r="B1129" s="221" t="s">
        <v>1620</v>
      </c>
      <c r="C1129" s="222" t="s">
        <v>2</v>
      </c>
      <c r="D1129" s="223">
        <v>7.67</v>
      </c>
      <c r="E1129" s="224"/>
    </row>
    <row r="1130" spans="1:5" ht="28.5">
      <c r="A1130" s="221">
        <v>64094</v>
      </c>
      <c r="B1130" s="221" t="s">
        <v>1621</v>
      </c>
      <c r="C1130" s="222" t="s">
        <v>2</v>
      </c>
      <c r="D1130" s="223">
        <v>303.92</v>
      </c>
      <c r="E1130" s="224"/>
    </row>
    <row r="1131" spans="1:5" ht="14.25">
      <c r="A1131" s="221">
        <v>64097</v>
      </c>
      <c r="B1131" s="221" t="s">
        <v>6444</v>
      </c>
      <c r="C1131" s="222" t="s">
        <v>2</v>
      </c>
      <c r="D1131" s="223">
        <v>348.55</v>
      </c>
      <c r="E1131" s="224"/>
    </row>
    <row r="1132" spans="1:5" ht="15">
      <c r="A1132" s="220">
        <v>641</v>
      </c>
      <c r="B1132" s="359" t="s">
        <v>6445</v>
      </c>
      <c r="C1132" s="360"/>
      <c r="D1132" s="360"/>
      <c r="E1132" s="224"/>
    </row>
    <row r="1133" spans="1:5" ht="28.5">
      <c r="A1133" s="221">
        <v>64142</v>
      </c>
      <c r="B1133" s="221" t="s">
        <v>9937</v>
      </c>
      <c r="C1133" s="222" t="s">
        <v>2</v>
      </c>
      <c r="D1133" s="223">
        <v>685.38</v>
      </c>
      <c r="E1133" s="224"/>
    </row>
    <row r="1134" spans="1:5" ht="14.25">
      <c r="A1134" s="221">
        <v>64149</v>
      </c>
      <c r="B1134" s="221" t="s">
        <v>1622</v>
      </c>
      <c r="C1134" s="222" t="s">
        <v>2</v>
      </c>
      <c r="D1134" s="223">
        <v>84.79</v>
      </c>
      <c r="E1134" s="224"/>
    </row>
    <row r="1135" spans="1:5" ht="15">
      <c r="A1135" s="220">
        <v>645</v>
      </c>
      <c r="B1135" s="359" t="s">
        <v>6446</v>
      </c>
      <c r="C1135" s="360"/>
      <c r="D1135" s="360"/>
      <c r="E1135" s="224"/>
    </row>
    <row r="1136" spans="1:5" ht="14.25">
      <c r="A1136" s="221">
        <v>64503</v>
      </c>
      <c r="B1136" s="221" t="s">
        <v>1623</v>
      </c>
      <c r="C1136" s="222" t="s">
        <v>2</v>
      </c>
      <c r="D1136" s="223">
        <v>151.22999999999999</v>
      </c>
      <c r="E1136" s="224"/>
    </row>
    <row r="1137" spans="1:5" ht="14.25">
      <c r="A1137" s="221">
        <v>64504</v>
      </c>
      <c r="B1137" s="221" t="s">
        <v>1624</v>
      </c>
      <c r="C1137" s="222" t="s">
        <v>2</v>
      </c>
      <c r="D1137" s="223">
        <v>207.89</v>
      </c>
      <c r="E1137" s="224"/>
    </row>
    <row r="1138" spans="1:5" ht="28.5">
      <c r="A1138" s="221">
        <v>64506</v>
      </c>
      <c r="B1138" s="221" t="s">
        <v>1625</v>
      </c>
      <c r="C1138" s="222" t="s">
        <v>2</v>
      </c>
      <c r="D1138" s="223">
        <v>138.01</v>
      </c>
      <c r="E1138" s="224"/>
    </row>
    <row r="1139" spans="1:5" ht="28.5">
      <c r="A1139" s="221">
        <v>64507</v>
      </c>
      <c r="B1139" s="221" t="s">
        <v>1626</v>
      </c>
      <c r="C1139" s="222" t="s">
        <v>2</v>
      </c>
      <c r="D1139" s="223">
        <v>15.91</v>
      </c>
      <c r="E1139" s="224"/>
    </row>
    <row r="1140" spans="1:5" ht="28.5">
      <c r="A1140" s="221">
        <v>64511</v>
      </c>
      <c r="B1140" s="221" t="s">
        <v>1627</v>
      </c>
      <c r="C1140" s="222" t="s">
        <v>2</v>
      </c>
      <c r="D1140" s="223">
        <v>138.01</v>
      </c>
      <c r="E1140" s="224"/>
    </row>
    <row r="1141" spans="1:5" ht="14.25">
      <c r="A1141" s="221">
        <v>64515</v>
      </c>
      <c r="B1141" s="221" t="s">
        <v>1628</v>
      </c>
      <c r="C1141" s="222" t="s">
        <v>2</v>
      </c>
      <c r="D1141" s="223">
        <v>17.100000000000001</v>
      </c>
      <c r="E1141" s="224"/>
    </row>
    <row r="1142" spans="1:5" ht="28.5">
      <c r="A1142" s="221">
        <v>64519</v>
      </c>
      <c r="B1142" s="221" t="s">
        <v>1629</v>
      </c>
      <c r="C1142" s="222" t="s">
        <v>2</v>
      </c>
      <c r="D1142" s="223">
        <v>17.100000000000001</v>
      </c>
      <c r="E1142" s="224"/>
    </row>
    <row r="1143" spans="1:5" ht="28.5">
      <c r="A1143" s="221">
        <v>64527</v>
      </c>
      <c r="B1143" s="221" t="s">
        <v>1630</v>
      </c>
      <c r="C1143" s="222" t="s">
        <v>2</v>
      </c>
      <c r="D1143" s="223">
        <v>34.770000000000003</v>
      </c>
      <c r="E1143" s="224"/>
    </row>
    <row r="1144" spans="1:5" ht="15">
      <c r="A1144" s="220">
        <v>647</v>
      </c>
      <c r="B1144" s="359" t="s">
        <v>1101</v>
      </c>
      <c r="C1144" s="360"/>
      <c r="D1144" s="360"/>
      <c r="E1144" s="224"/>
    </row>
    <row r="1145" spans="1:5" ht="28.5">
      <c r="A1145" s="221">
        <v>64701</v>
      </c>
      <c r="B1145" s="221" t="s">
        <v>1631</v>
      </c>
      <c r="C1145" s="222" t="s">
        <v>1</v>
      </c>
      <c r="D1145" s="223">
        <v>40.83</v>
      </c>
      <c r="E1145" s="224"/>
    </row>
    <row r="1146" spans="1:5" ht="14.25">
      <c r="A1146" s="221">
        <v>64702</v>
      </c>
      <c r="B1146" s="221" t="s">
        <v>1632</v>
      </c>
      <c r="C1146" s="222" t="s">
        <v>2</v>
      </c>
      <c r="D1146" s="223">
        <v>28.17</v>
      </c>
      <c r="E1146" s="224"/>
    </row>
    <row r="1147" spans="1:5" ht="28.5">
      <c r="A1147" s="221">
        <v>64703</v>
      </c>
      <c r="B1147" s="221" t="s">
        <v>1633</v>
      </c>
      <c r="C1147" s="222" t="s">
        <v>2</v>
      </c>
      <c r="D1147" s="223">
        <v>16.8</v>
      </c>
      <c r="E1147" s="224"/>
    </row>
    <row r="1148" spans="1:5" ht="14.25">
      <c r="A1148" s="221">
        <v>64704</v>
      </c>
      <c r="B1148" s="221" t="s">
        <v>1634</v>
      </c>
      <c r="C1148" s="222" t="s">
        <v>2</v>
      </c>
      <c r="D1148" s="223">
        <v>35.85</v>
      </c>
      <c r="E1148" s="224"/>
    </row>
    <row r="1149" spans="1:5" ht="14.25">
      <c r="A1149" s="221">
        <v>64706</v>
      </c>
      <c r="B1149" s="221" t="s">
        <v>1635</v>
      </c>
      <c r="C1149" s="222" t="s">
        <v>2</v>
      </c>
      <c r="D1149" s="223">
        <v>56</v>
      </c>
      <c r="E1149" s="224"/>
    </row>
    <row r="1150" spans="1:5" ht="28.5">
      <c r="A1150" s="221">
        <v>64707</v>
      </c>
      <c r="B1150" s="221" t="s">
        <v>1636</v>
      </c>
      <c r="C1150" s="222" t="s">
        <v>2</v>
      </c>
      <c r="D1150" s="223">
        <v>701.23</v>
      </c>
      <c r="E1150" s="361"/>
    </row>
    <row r="1151" spans="1:5" ht="28.5">
      <c r="A1151" s="221">
        <v>64709</v>
      </c>
      <c r="B1151" s="221" t="s">
        <v>12366</v>
      </c>
      <c r="C1151" s="222" t="s">
        <v>2</v>
      </c>
      <c r="D1151" s="223">
        <v>15.73</v>
      </c>
      <c r="E1151" s="224"/>
    </row>
    <row r="1152" spans="1:5" ht="15">
      <c r="A1152" s="220">
        <v>650</v>
      </c>
      <c r="B1152" s="359" t="s">
        <v>6447</v>
      </c>
      <c r="C1152" s="360"/>
      <c r="D1152" s="360"/>
      <c r="E1152" s="224"/>
    </row>
    <row r="1153" spans="1:5" ht="28.5">
      <c r="A1153" s="221">
        <v>65002</v>
      </c>
      <c r="B1153" s="221" t="s">
        <v>1637</v>
      </c>
      <c r="C1153" s="222" t="s">
        <v>2</v>
      </c>
      <c r="D1153" s="223">
        <v>75.66</v>
      </c>
      <c r="E1153" s="361"/>
    </row>
    <row r="1154" spans="1:5" ht="28.5">
      <c r="A1154" s="221">
        <v>65004</v>
      </c>
      <c r="B1154" s="221" t="s">
        <v>1638</v>
      </c>
      <c r="C1154" s="222" t="s">
        <v>2</v>
      </c>
      <c r="D1154" s="223">
        <v>459.67</v>
      </c>
      <c r="E1154" s="224"/>
    </row>
    <row r="1155" spans="1:5" ht="28.5">
      <c r="A1155" s="221">
        <v>65005</v>
      </c>
      <c r="B1155" s="221" t="s">
        <v>1639</v>
      </c>
      <c r="C1155" s="222" t="s">
        <v>2</v>
      </c>
      <c r="D1155" s="226">
        <v>3582.59</v>
      </c>
      <c r="E1155" s="224"/>
    </row>
    <row r="1156" spans="1:5" ht="28.5">
      <c r="A1156" s="221">
        <v>65023</v>
      </c>
      <c r="B1156" s="221" t="s">
        <v>1640</v>
      </c>
      <c r="C1156" s="222" t="s">
        <v>2</v>
      </c>
      <c r="D1156" s="226">
        <v>1124.74</v>
      </c>
      <c r="E1156" s="224"/>
    </row>
    <row r="1157" spans="1:5" ht="28.5">
      <c r="A1157" s="221">
        <v>65024</v>
      </c>
      <c r="B1157" s="221" t="s">
        <v>1641</v>
      </c>
      <c r="C1157" s="222" t="s">
        <v>2</v>
      </c>
      <c r="D1157" s="223">
        <v>289.47000000000003</v>
      </c>
      <c r="E1157" s="224"/>
    </row>
    <row r="1158" spans="1:5" ht="28.5">
      <c r="A1158" s="221">
        <v>65031</v>
      </c>
      <c r="B1158" s="221" t="s">
        <v>1642</v>
      </c>
      <c r="C1158" s="222" t="s">
        <v>2</v>
      </c>
      <c r="D1158" s="223">
        <v>271.91000000000003</v>
      </c>
      <c r="E1158" s="224"/>
    </row>
    <row r="1159" spans="1:5" ht="28.5">
      <c r="A1159" s="221">
        <v>65032</v>
      </c>
      <c r="B1159" s="221" t="s">
        <v>1643</v>
      </c>
      <c r="C1159" s="222" t="s">
        <v>2</v>
      </c>
      <c r="D1159" s="226">
        <v>2176.35</v>
      </c>
      <c r="E1159" s="224"/>
    </row>
    <row r="1160" spans="1:5" ht="28.5">
      <c r="A1160" s="221">
        <v>65033</v>
      </c>
      <c r="B1160" s="221" t="s">
        <v>1644</v>
      </c>
      <c r="C1160" s="222" t="s">
        <v>2</v>
      </c>
      <c r="D1160" s="226">
        <v>1256.8699999999999</v>
      </c>
      <c r="E1160" s="224"/>
    </row>
    <row r="1161" spans="1:5" ht="28.5">
      <c r="A1161" s="221">
        <v>65076</v>
      </c>
      <c r="B1161" s="221" t="s">
        <v>1645</v>
      </c>
      <c r="C1161" s="222" t="s">
        <v>2</v>
      </c>
      <c r="D1161" s="226">
        <v>13053</v>
      </c>
      <c r="E1161" s="224"/>
    </row>
    <row r="1162" spans="1:5" ht="15">
      <c r="A1162" s="220">
        <v>652</v>
      </c>
      <c r="B1162" s="359" t="s">
        <v>6448</v>
      </c>
      <c r="C1162" s="360"/>
      <c r="D1162" s="360"/>
      <c r="E1162" s="361"/>
    </row>
    <row r="1163" spans="1:5" ht="28.5">
      <c r="A1163" s="221">
        <v>65204</v>
      </c>
      <c r="B1163" s="221" t="s">
        <v>1646</v>
      </c>
      <c r="C1163" s="222" t="s">
        <v>2</v>
      </c>
      <c r="D1163" s="226">
        <v>1017.74</v>
      </c>
      <c r="E1163" s="224"/>
    </row>
    <row r="1164" spans="1:5" ht="42.75">
      <c r="A1164" s="221">
        <v>65256</v>
      </c>
      <c r="B1164" s="221" t="s">
        <v>6947</v>
      </c>
      <c r="C1164" s="222" t="s">
        <v>2</v>
      </c>
      <c r="D1164" s="223">
        <v>209.4</v>
      </c>
      <c r="E1164" s="224"/>
    </row>
    <row r="1165" spans="1:5" ht="28.5">
      <c r="A1165" s="221">
        <v>65257</v>
      </c>
      <c r="B1165" s="221" t="s">
        <v>1647</v>
      </c>
      <c r="C1165" s="222" t="s">
        <v>2</v>
      </c>
      <c r="D1165" s="223">
        <v>585.46</v>
      </c>
      <c r="E1165" s="224"/>
    </row>
    <row r="1166" spans="1:5" ht="15">
      <c r="A1166" s="220">
        <v>655</v>
      </c>
      <c r="B1166" s="359" t="s">
        <v>6448</v>
      </c>
      <c r="C1166" s="360"/>
      <c r="D1166" s="360"/>
      <c r="E1166" s="224"/>
    </row>
    <row r="1167" spans="1:5" ht="14.25">
      <c r="A1167" s="221">
        <v>65502</v>
      </c>
      <c r="B1167" s="221" t="s">
        <v>1648</v>
      </c>
      <c r="C1167" s="222" t="s">
        <v>2</v>
      </c>
      <c r="D1167" s="223">
        <v>203.43</v>
      </c>
      <c r="E1167" s="224"/>
    </row>
    <row r="1168" spans="1:5" ht="28.5">
      <c r="A1168" s="221">
        <v>65503</v>
      </c>
      <c r="B1168" s="221" t="s">
        <v>1649</v>
      </c>
      <c r="C1168" s="222" t="s">
        <v>2</v>
      </c>
      <c r="D1168" s="223">
        <v>442.14</v>
      </c>
      <c r="E1168" s="224"/>
    </row>
    <row r="1169" spans="1:5" ht="28.5">
      <c r="A1169" s="221">
        <v>65507</v>
      </c>
      <c r="B1169" s="221" t="s">
        <v>1650</v>
      </c>
      <c r="C1169" s="222" t="s">
        <v>2</v>
      </c>
      <c r="D1169" s="223">
        <v>43.34</v>
      </c>
      <c r="E1169" s="224"/>
    </row>
    <row r="1170" spans="1:5" ht="28.5">
      <c r="A1170" s="221">
        <v>65508</v>
      </c>
      <c r="B1170" s="221" t="s">
        <v>1651</v>
      </c>
      <c r="C1170" s="222" t="s">
        <v>2</v>
      </c>
      <c r="D1170" s="223">
        <v>197.67</v>
      </c>
      <c r="E1170" s="361"/>
    </row>
    <row r="1171" spans="1:5" ht="28.5">
      <c r="A1171" s="221">
        <v>65509</v>
      </c>
      <c r="B1171" s="221" t="s">
        <v>1652</v>
      </c>
      <c r="C1171" s="222" t="s">
        <v>2</v>
      </c>
      <c r="D1171" s="223">
        <v>101.62</v>
      </c>
      <c r="E1171" s="224"/>
    </row>
    <row r="1172" spans="1:5" ht="28.5">
      <c r="A1172" s="221">
        <v>65510</v>
      </c>
      <c r="B1172" s="221" t="s">
        <v>1653</v>
      </c>
      <c r="C1172" s="222" t="s">
        <v>1</v>
      </c>
      <c r="D1172" s="226">
        <v>1386.74</v>
      </c>
      <c r="E1172" s="224"/>
    </row>
    <row r="1173" spans="1:5" ht="28.5">
      <c r="A1173" s="221">
        <v>65513</v>
      </c>
      <c r="B1173" s="221" t="s">
        <v>1654</v>
      </c>
      <c r="C1173" s="222" t="s">
        <v>2</v>
      </c>
      <c r="D1173" s="226">
        <v>1781.93</v>
      </c>
      <c r="E1173" s="224"/>
    </row>
    <row r="1174" spans="1:5" ht="28.5">
      <c r="A1174" s="221">
        <v>65521</v>
      </c>
      <c r="B1174" s="221" t="s">
        <v>1655</v>
      </c>
      <c r="C1174" s="222" t="s">
        <v>2</v>
      </c>
      <c r="D1174" s="226">
        <v>2095.9299999999998</v>
      </c>
      <c r="E1174" s="224"/>
    </row>
    <row r="1175" spans="1:5" ht="28.5">
      <c r="A1175" s="221">
        <v>65523</v>
      </c>
      <c r="B1175" s="221" t="s">
        <v>1656</v>
      </c>
      <c r="C1175" s="222" t="s">
        <v>2</v>
      </c>
      <c r="D1175" s="226">
        <v>1733.55</v>
      </c>
      <c r="E1175" s="224"/>
    </row>
    <row r="1176" spans="1:5" ht="28.5">
      <c r="A1176" s="221">
        <v>65524</v>
      </c>
      <c r="B1176" s="221" t="s">
        <v>1657</v>
      </c>
      <c r="C1176" s="222" t="s">
        <v>2</v>
      </c>
      <c r="D1176" s="223">
        <v>33.130000000000003</v>
      </c>
      <c r="E1176" s="224"/>
    </row>
    <row r="1177" spans="1:5" ht="14.25">
      <c r="A1177" s="221">
        <v>65526</v>
      </c>
      <c r="B1177" s="221" t="s">
        <v>1658</v>
      </c>
      <c r="C1177" s="222" t="s">
        <v>2</v>
      </c>
      <c r="D1177" s="223">
        <v>16</v>
      </c>
      <c r="E1177" s="224"/>
    </row>
    <row r="1178" spans="1:5" ht="28.5">
      <c r="A1178" s="221">
        <v>65528</v>
      </c>
      <c r="B1178" s="221" t="s">
        <v>1659</v>
      </c>
      <c r="C1178" s="222" t="s">
        <v>2</v>
      </c>
      <c r="D1178" s="223">
        <v>543.54999999999995</v>
      </c>
      <c r="E1178" s="224"/>
    </row>
    <row r="1179" spans="1:5" ht="28.5">
      <c r="A1179" s="221">
        <v>65544</v>
      </c>
      <c r="B1179" s="221" t="s">
        <v>1660</v>
      </c>
      <c r="C1179" s="222" t="s">
        <v>2</v>
      </c>
      <c r="D1179" s="223">
        <v>92.54</v>
      </c>
      <c r="E1179" s="224"/>
    </row>
    <row r="1180" spans="1:5" ht="28.5">
      <c r="A1180" s="221">
        <v>65555</v>
      </c>
      <c r="B1180" s="221" t="s">
        <v>1661</v>
      </c>
      <c r="C1180" s="222" t="s">
        <v>1</v>
      </c>
      <c r="D1180" s="226">
        <v>1427.45</v>
      </c>
      <c r="E1180" s="361"/>
    </row>
    <row r="1181" spans="1:5" ht="14.25">
      <c r="A1181" s="221">
        <v>65556</v>
      </c>
      <c r="B1181" s="221" t="s">
        <v>1662</v>
      </c>
      <c r="C1181" s="222" t="s">
        <v>1</v>
      </c>
      <c r="D1181" s="226">
        <v>1427.45</v>
      </c>
      <c r="E1181" s="224"/>
    </row>
    <row r="1182" spans="1:5" ht="28.5">
      <c r="A1182" s="221">
        <v>65563</v>
      </c>
      <c r="B1182" s="221" t="s">
        <v>1663</v>
      </c>
      <c r="C1182" s="222" t="s">
        <v>1</v>
      </c>
      <c r="D1182" s="226">
        <v>1386.74</v>
      </c>
      <c r="E1182" s="224"/>
    </row>
    <row r="1183" spans="1:5" ht="28.5">
      <c r="A1183" s="221">
        <v>65565</v>
      </c>
      <c r="B1183" s="221" t="s">
        <v>1664</v>
      </c>
      <c r="C1183" s="222" t="s">
        <v>2</v>
      </c>
      <c r="D1183" s="226">
        <v>3114.19</v>
      </c>
      <c r="E1183" s="224"/>
    </row>
    <row r="1184" spans="1:5" ht="28.5">
      <c r="A1184" s="221">
        <v>65566</v>
      </c>
      <c r="B1184" s="221" t="s">
        <v>1665</v>
      </c>
      <c r="C1184" s="222" t="s">
        <v>2</v>
      </c>
      <c r="D1184" s="226">
        <v>3933.01</v>
      </c>
      <c r="E1184" s="361"/>
    </row>
    <row r="1185" spans="1:5" ht="28.5">
      <c r="A1185" s="221">
        <v>65567</v>
      </c>
      <c r="B1185" s="221" t="s">
        <v>1666</v>
      </c>
      <c r="C1185" s="222" t="s">
        <v>2</v>
      </c>
      <c r="D1185" s="226">
        <v>1808.25</v>
      </c>
      <c r="E1185" s="224"/>
    </row>
    <row r="1186" spans="1:5" ht="28.5">
      <c r="A1186" s="221">
        <v>65572</v>
      </c>
      <c r="B1186" s="221" t="s">
        <v>1667</v>
      </c>
      <c r="C1186" s="222" t="s">
        <v>2</v>
      </c>
      <c r="D1186" s="226">
        <v>3130.66</v>
      </c>
      <c r="E1186" s="224"/>
    </row>
    <row r="1187" spans="1:5" ht="28.5">
      <c r="A1187" s="221">
        <v>65594</v>
      </c>
      <c r="B1187" s="221" t="s">
        <v>1668</v>
      </c>
      <c r="C1187" s="222" t="s">
        <v>1</v>
      </c>
      <c r="D1187" s="226">
        <v>1427.45</v>
      </c>
      <c r="E1187" s="224"/>
    </row>
    <row r="1188" spans="1:5" ht="28.5">
      <c r="A1188" s="221">
        <v>65596</v>
      </c>
      <c r="B1188" s="221" t="s">
        <v>1669</v>
      </c>
      <c r="C1188" s="222" t="s">
        <v>2</v>
      </c>
      <c r="D1188" s="223">
        <v>224</v>
      </c>
      <c r="E1188" s="224"/>
    </row>
    <row r="1189" spans="1:5" ht="28.5">
      <c r="A1189" s="221">
        <v>65598</v>
      </c>
      <c r="B1189" s="221" t="s">
        <v>1670</v>
      </c>
      <c r="C1189" s="222" t="s">
        <v>2</v>
      </c>
      <c r="D1189" s="223">
        <v>218.02</v>
      </c>
      <c r="E1189" s="224"/>
    </row>
    <row r="1190" spans="1:5" ht="15">
      <c r="A1190" s="220">
        <v>656</v>
      </c>
      <c r="B1190" s="359" t="s">
        <v>6448</v>
      </c>
      <c r="C1190" s="360"/>
      <c r="D1190" s="360"/>
      <c r="E1190" s="224"/>
    </row>
    <row r="1191" spans="1:5" ht="28.5">
      <c r="A1191" s="221">
        <v>65604</v>
      </c>
      <c r="B1191" s="221" t="s">
        <v>1671</v>
      </c>
      <c r="C1191" s="222" t="s">
        <v>2</v>
      </c>
      <c r="D1191" s="223">
        <v>38.33</v>
      </c>
      <c r="E1191" s="224"/>
    </row>
    <row r="1192" spans="1:5" ht="14.25">
      <c r="A1192" s="221">
        <v>65611</v>
      </c>
      <c r="B1192" s="221" t="s">
        <v>1672</v>
      </c>
      <c r="C1192" s="222" t="s">
        <v>2</v>
      </c>
      <c r="D1192" s="223">
        <v>77.67</v>
      </c>
      <c r="E1192" s="224"/>
    </row>
    <row r="1193" spans="1:5" ht="28.5">
      <c r="A1193" s="221">
        <v>65670</v>
      </c>
      <c r="B1193" s="221" t="s">
        <v>1673</v>
      </c>
      <c r="C1193" s="222" t="s">
        <v>2</v>
      </c>
      <c r="D1193" s="223">
        <v>92.44</v>
      </c>
      <c r="E1193" s="224"/>
    </row>
    <row r="1194" spans="1:5" ht="14.25">
      <c r="A1194" s="221">
        <v>65697</v>
      </c>
      <c r="B1194" s="221" t="s">
        <v>1674</v>
      </c>
      <c r="C1194" s="222" t="s">
        <v>2</v>
      </c>
      <c r="D1194" s="223">
        <v>215.98</v>
      </c>
      <c r="E1194" s="224"/>
    </row>
    <row r="1195" spans="1:5" ht="28.5">
      <c r="A1195" s="221">
        <v>65698</v>
      </c>
      <c r="B1195" s="221" t="s">
        <v>1675</v>
      </c>
      <c r="C1195" s="222" t="s">
        <v>2</v>
      </c>
      <c r="D1195" s="223">
        <v>87.09</v>
      </c>
      <c r="E1195" s="224"/>
    </row>
    <row r="1196" spans="1:5" ht="15">
      <c r="A1196" s="220">
        <v>657</v>
      </c>
      <c r="B1196" s="359" t="s">
        <v>6448</v>
      </c>
      <c r="C1196" s="360"/>
      <c r="D1196" s="360"/>
      <c r="E1196" s="224"/>
    </row>
    <row r="1197" spans="1:5" ht="28.5">
      <c r="A1197" s="221">
        <v>65717</v>
      </c>
      <c r="B1197" s="221" t="s">
        <v>1676</v>
      </c>
      <c r="C1197" s="222" t="s">
        <v>2</v>
      </c>
      <c r="D1197" s="223">
        <v>165.45</v>
      </c>
      <c r="E1197" s="224"/>
    </row>
    <row r="1198" spans="1:5" ht="15">
      <c r="A1198" s="220">
        <v>658</v>
      </c>
      <c r="B1198" s="359" t="s">
        <v>6448</v>
      </c>
      <c r="C1198" s="360"/>
      <c r="D1198" s="360"/>
      <c r="E1198" s="224"/>
    </row>
    <row r="1199" spans="1:5" ht="28.5">
      <c r="A1199" s="221">
        <v>65812</v>
      </c>
      <c r="B1199" s="221" t="s">
        <v>1677</v>
      </c>
      <c r="C1199" s="222" t="s">
        <v>2</v>
      </c>
      <c r="D1199" s="223">
        <v>379.26</v>
      </c>
      <c r="E1199" s="224"/>
    </row>
    <row r="1200" spans="1:5" ht="28.5">
      <c r="A1200" s="221">
        <v>65829</v>
      </c>
      <c r="B1200" s="221" t="s">
        <v>1678</v>
      </c>
      <c r="C1200" s="222" t="s">
        <v>2</v>
      </c>
      <c r="D1200" s="226">
        <v>2029.2</v>
      </c>
      <c r="E1200" s="224"/>
    </row>
    <row r="1201" spans="1:5" ht="28.5">
      <c r="A1201" s="221">
        <v>65830</v>
      </c>
      <c r="B1201" s="221" t="s">
        <v>1679</v>
      </c>
      <c r="C1201" s="222" t="s">
        <v>2</v>
      </c>
      <c r="D1201" s="226">
        <v>2750.34</v>
      </c>
      <c r="E1201" s="224"/>
    </row>
    <row r="1202" spans="1:5" ht="28.5">
      <c r="A1202" s="221">
        <v>65831</v>
      </c>
      <c r="B1202" s="221" t="s">
        <v>1680</v>
      </c>
      <c r="C1202" s="222" t="s">
        <v>2</v>
      </c>
      <c r="D1202" s="223">
        <v>194.31</v>
      </c>
      <c r="E1202" s="224"/>
    </row>
    <row r="1203" spans="1:5" ht="14.25">
      <c r="A1203" s="221">
        <v>65847</v>
      </c>
      <c r="B1203" s="221" t="s">
        <v>1681</v>
      </c>
      <c r="C1203" s="222" t="s">
        <v>2</v>
      </c>
      <c r="D1203" s="223">
        <v>183.39</v>
      </c>
      <c r="E1203" s="224"/>
    </row>
    <row r="1204" spans="1:5" ht="28.5">
      <c r="A1204" s="221">
        <v>65861</v>
      </c>
      <c r="B1204" s="221" t="s">
        <v>1682</v>
      </c>
      <c r="C1204" s="222" t="s">
        <v>2</v>
      </c>
      <c r="D1204" s="223">
        <v>354.26</v>
      </c>
      <c r="E1204" s="224"/>
    </row>
    <row r="1205" spans="1:5" ht="28.5">
      <c r="A1205" s="221">
        <v>65881</v>
      </c>
      <c r="B1205" s="221" t="s">
        <v>1683</v>
      </c>
      <c r="C1205" s="222" t="s">
        <v>2</v>
      </c>
      <c r="D1205" s="226">
        <v>1375.68</v>
      </c>
      <c r="E1205" s="224"/>
    </row>
    <row r="1206" spans="1:5" ht="15">
      <c r="A1206" s="220">
        <v>659</v>
      </c>
      <c r="B1206" s="359" t="s">
        <v>6448</v>
      </c>
      <c r="C1206" s="360"/>
      <c r="D1206" s="360"/>
      <c r="E1206" s="224"/>
    </row>
    <row r="1207" spans="1:5" ht="28.5">
      <c r="A1207" s="221">
        <v>65943</v>
      </c>
      <c r="B1207" s="221" t="s">
        <v>1684</v>
      </c>
      <c r="C1207" s="222" t="s">
        <v>2</v>
      </c>
      <c r="D1207" s="223">
        <v>318.14999999999998</v>
      </c>
      <c r="E1207" s="224"/>
    </row>
    <row r="1208" spans="1:5" ht="28.5">
      <c r="A1208" s="221">
        <v>65955</v>
      </c>
      <c r="B1208" s="221" t="s">
        <v>9938</v>
      </c>
      <c r="C1208" s="222" t="s">
        <v>2</v>
      </c>
      <c r="D1208" s="223">
        <v>500.28</v>
      </c>
      <c r="E1208" s="361"/>
    </row>
    <row r="1209" spans="1:5" ht="28.5">
      <c r="A1209" s="221">
        <v>65973</v>
      </c>
      <c r="B1209" s="221" t="s">
        <v>1685</v>
      </c>
      <c r="C1209" s="222" t="s">
        <v>2</v>
      </c>
      <c r="D1209" s="226">
        <v>1045.3800000000001</v>
      </c>
      <c r="E1209" s="224"/>
    </row>
    <row r="1210" spans="1:5" ht="15">
      <c r="A1210" s="220">
        <v>660</v>
      </c>
      <c r="B1210" s="359" t="s">
        <v>6449</v>
      </c>
      <c r="C1210" s="360"/>
      <c r="D1210" s="360"/>
      <c r="E1210" s="224"/>
    </row>
    <row r="1211" spans="1:5" ht="14.25">
      <c r="A1211" s="221">
        <v>66008</v>
      </c>
      <c r="B1211" s="221" t="s">
        <v>1686</v>
      </c>
      <c r="C1211" s="222" t="s">
        <v>2</v>
      </c>
      <c r="D1211" s="223">
        <v>92.27</v>
      </c>
      <c r="E1211" s="224"/>
    </row>
    <row r="1212" spans="1:5" ht="28.5">
      <c r="A1212" s="221">
        <v>66009</v>
      </c>
      <c r="B1212" s="221" t="s">
        <v>12393</v>
      </c>
      <c r="C1212" s="222" t="s">
        <v>2</v>
      </c>
      <c r="D1212" s="223">
        <v>163.53</v>
      </c>
      <c r="E1212" s="224"/>
    </row>
    <row r="1213" spans="1:5" ht="28.5">
      <c r="A1213" s="221">
        <v>66012</v>
      </c>
      <c r="B1213" s="221" t="s">
        <v>1687</v>
      </c>
      <c r="C1213" s="222" t="s">
        <v>2</v>
      </c>
      <c r="D1213" s="223">
        <v>158.32</v>
      </c>
      <c r="E1213" s="224"/>
    </row>
    <row r="1214" spans="1:5" ht="28.5">
      <c r="A1214" s="221">
        <v>66013</v>
      </c>
      <c r="B1214" s="221" t="s">
        <v>1688</v>
      </c>
      <c r="C1214" s="222" t="s">
        <v>2</v>
      </c>
      <c r="D1214" s="223">
        <v>97.78</v>
      </c>
      <c r="E1214" s="361"/>
    </row>
    <row r="1215" spans="1:5" ht="28.5">
      <c r="A1215" s="221">
        <v>66022</v>
      </c>
      <c r="B1215" s="221" t="s">
        <v>1689</v>
      </c>
      <c r="C1215" s="222" t="s">
        <v>2</v>
      </c>
      <c r="D1215" s="223">
        <v>78.349999999999994</v>
      </c>
      <c r="E1215" s="224"/>
    </row>
    <row r="1216" spans="1:5" ht="15">
      <c r="A1216" s="221">
        <v>66024</v>
      </c>
      <c r="B1216" s="221" t="s">
        <v>1690</v>
      </c>
      <c r="C1216" s="222" t="s">
        <v>2</v>
      </c>
      <c r="D1216" s="223">
        <v>23.07</v>
      </c>
      <c r="E1216" s="361"/>
    </row>
    <row r="1217" spans="1:5" ht="28.5">
      <c r="A1217" s="221">
        <v>66027</v>
      </c>
      <c r="B1217" s="221" t="s">
        <v>1691</v>
      </c>
      <c r="C1217" s="222" t="s">
        <v>2</v>
      </c>
      <c r="D1217" s="223">
        <v>318.63</v>
      </c>
      <c r="E1217" s="224"/>
    </row>
    <row r="1218" spans="1:5" ht="28.5">
      <c r="A1218" s="221">
        <v>66045</v>
      </c>
      <c r="B1218" s="221" t="s">
        <v>1692</v>
      </c>
      <c r="C1218" s="222" t="s">
        <v>2</v>
      </c>
      <c r="D1218" s="223">
        <v>193.88</v>
      </c>
      <c r="E1218" s="224"/>
    </row>
    <row r="1219" spans="1:5" ht="42.75">
      <c r="A1219" s="221">
        <v>66048</v>
      </c>
      <c r="B1219" s="221" t="s">
        <v>1693</v>
      </c>
      <c r="C1219" s="222" t="s">
        <v>2</v>
      </c>
      <c r="D1219" s="223">
        <v>63.17</v>
      </c>
      <c r="E1219" s="224"/>
    </row>
    <row r="1220" spans="1:5" ht="14.25">
      <c r="A1220" s="221">
        <v>66049</v>
      </c>
      <c r="B1220" s="221" t="s">
        <v>1694</v>
      </c>
      <c r="C1220" s="222" t="s">
        <v>2</v>
      </c>
      <c r="D1220" s="223">
        <v>15.74</v>
      </c>
      <c r="E1220" s="224"/>
    </row>
    <row r="1221" spans="1:5" ht="28.5">
      <c r="A1221" s="221">
        <v>66058</v>
      </c>
      <c r="B1221" s="221" t="s">
        <v>1695</v>
      </c>
      <c r="C1221" s="222" t="s">
        <v>2</v>
      </c>
      <c r="D1221" s="223">
        <v>92.27</v>
      </c>
      <c r="E1221" s="224"/>
    </row>
    <row r="1222" spans="1:5" ht="28.5">
      <c r="A1222" s="221">
        <v>66074</v>
      </c>
      <c r="B1222" s="221" t="s">
        <v>1696</v>
      </c>
      <c r="C1222" s="222" t="s">
        <v>2</v>
      </c>
      <c r="D1222" s="223">
        <v>296.38</v>
      </c>
      <c r="E1222" s="224"/>
    </row>
    <row r="1223" spans="1:5" ht="15">
      <c r="A1223" s="220">
        <v>661</v>
      </c>
      <c r="B1223" s="359" t="s">
        <v>6449</v>
      </c>
      <c r="C1223" s="360"/>
      <c r="D1223" s="360"/>
      <c r="E1223" s="224"/>
    </row>
    <row r="1224" spans="1:5" ht="28.5">
      <c r="A1224" s="221">
        <v>66124</v>
      </c>
      <c r="B1224" s="221" t="s">
        <v>1697</v>
      </c>
      <c r="C1224" s="222" t="s">
        <v>2</v>
      </c>
      <c r="D1224" s="223">
        <v>163.53</v>
      </c>
      <c r="E1224" s="361"/>
    </row>
    <row r="1225" spans="1:5" ht="28.5">
      <c r="A1225" s="221">
        <v>66125</v>
      </c>
      <c r="B1225" s="221" t="s">
        <v>1698</v>
      </c>
      <c r="C1225" s="222" t="s">
        <v>2</v>
      </c>
      <c r="D1225" s="223">
        <v>128.25</v>
      </c>
      <c r="E1225" s="224"/>
    </row>
    <row r="1226" spans="1:5" ht="28.5">
      <c r="A1226" s="221">
        <v>66178</v>
      </c>
      <c r="B1226" s="221" t="s">
        <v>1699</v>
      </c>
      <c r="C1226" s="222" t="s">
        <v>2</v>
      </c>
      <c r="D1226" s="223">
        <v>839.65</v>
      </c>
      <c r="E1226" s="224"/>
    </row>
    <row r="1227" spans="1:5" ht="15">
      <c r="A1227" s="220">
        <v>662</v>
      </c>
      <c r="B1227" s="359" t="s">
        <v>6448</v>
      </c>
      <c r="C1227" s="360"/>
      <c r="D1227" s="360"/>
      <c r="E1227" s="224"/>
    </row>
    <row r="1228" spans="1:5" ht="28.5">
      <c r="A1228" s="221">
        <v>66207</v>
      </c>
      <c r="B1228" s="221" t="s">
        <v>1700</v>
      </c>
      <c r="C1228" s="222" t="s">
        <v>2</v>
      </c>
      <c r="D1228" s="223">
        <v>787.97</v>
      </c>
      <c r="E1228" s="361"/>
    </row>
    <row r="1229" spans="1:5" ht="15">
      <c r="A1229" s="220">
        <v>663</v>
      </c>
      <c r="B1229" s="359" t="s">
        <v>6449</v>
      </c>
      <c r="C1229" s="360"/>
      <c r="D1229" s="360"/>
      <c r="E1229" s="224"/>
    </row>
    <row r="1230" spans="1:5" ht="57">
      <c r="A1230" s="221">
        <v>66301</v>
      </c>
      <c r="B1230" s="221" t="s">
        <v>6450</v>
      </c>
      <c r="C1230" s="222" t="s">
        <v>2</v>
      </c>
      <c r="D1230" s="223">
        <v>515.48</v>
      </c>
      <c r="E1230" s="224"/>
    </row>
    <row r="1231" spans="1:5" ht="28.5">
      <c r="A1231" s="221">
        <v>66335</v>
      </c>
      <c r="B1231" s="221" t="s">
        <v>1701</v>
      </c>
      <c r="C1231" s="222" t="s">
        <v>2</v>
      </c>
      <c r="D1231" s="223">
        <v>164.09</v>
      </c>
      <c r="E1231" s="224"/>
    </row>
    <row r="1232" spans="1:5" ht="28.5">
      <c r="A1232" s="221">
        <v>66368</v>
      </c>
      <c r="B1232" s="221" t="s">
        <v>1702</v>
      </c>
      <c r="C1232" s="222" t="s">
        <v>2</v>
      </c>
      <c r="D1232" s="223">
        <v>795.01</v>
      </c>
      <c r="E1232" s="224"/>
    </row>
    <row r="1233" spans="1:5" ht="28.5">
      <c r="A1233" s="221">
        <v>66372</v>
      </c>
      <c r="B1233" s="221" t="s">
        <v>9939</v>
      </c>
      <c r="C1233" s="222" t="s">
        <v>2</v>
      </c>
      <c r="D1233" s="223">
        <v>393.92</v>
      </c>
      <c r="E1233" s="224"/>
    </row>
    <row r="1234" spans="1:5" ht="15">
      <c r="A1234" s="220">
        <v>666</v>
      </c>
      <c r="B1234" s="359" t="s">
        <v>6451</v>
      </c>
      <c r="C1234" s="360"/>
      <c r="D1234" s="360"/>
      <c r="E1234" s="224"/>
    </row>
    <row r="1235" spans="1:5" ht="28.5">
      <c r="A1235" s="221">
        <v>66608</v>
      </c>
      <c r="B1235" s="221" t="s">
        <v>1703</v>
      </c>
      <c r="C1235" s="222" t="s">
        <v>2</v>
      </c>
      <c r="D1235" s="223">
        <v>968.72</v>
      </c>
      <c r="E1235" s="224"/>
    </row>
    <row r="1236" spans="1:5" ht="15">
      <c r="A1236" s="220">
        <v>670</v>
      </c>
      <c r="B1236" s="359" t="s">
        <v>6452</v>
      </c>
      <c r="C1236" s="360"/>
      <c r="D1236" s="360"/>
      <c r="E1236" s="224"/>
    </row>
    <row r="1237" spans="1:5" ht="42.75">
      <c r="A1237" s="221">
        <v>67001</v>
      </c>
      <c r="B1237" s="221" t="s">
        <v>1704</v>
      </c>
      <c r="C1237" s="222" t="s">
        <v>2</v>
      </c>
      <c r="D1237" s="223">
        <v>393.45</v>
      </c>
      <c r="E1237" s="224"/>
    </row>
    <row r="1238" spans="1:5" ht="28.5">
      <c r="A1238" s="221">
        <v>67004</v>
      </c>
      <c r="B1238" s="221" t="s">
        <v>1705</v>
      </c>
      <c r="C1238" s="222" t="s">
        <v>2</v>
      </c>
      <c r="D1238" s="223">
        <v>646.12</v>
      </c>
      <c r="E1238" s="224"/>
    </row>
    <row r="1239" spans="1:5" ht="28.5">
      <c r="A1239" s="221">
        <v>67007</v>
      </c>
      <c r="B1239" s="221" t="s">
        <v>1706</v>
      </c>
      <c r="C1239" s="222" t="s">
        <v>2</v>
      </c>
      <c r="D1239" s="223">
        <v>248.53</v>
      </c>
      <c r="E1239" s="224"/>
    </row>
    <row r="1240" spans="1:5" ht="28.5">
      <c r="A1240" s="221">
        <v>67008</v>
      </c>
      <c r="B1240" s="221" t="s">
        <v>1707</v>
      </c>
      <c r="C1240" s="222" t="s">
        <v>2</v>
      </c>
      <c r="D1240" s="223">
        <v>93.57</v>
      </c>
      <c r="E1240" s="224"/>
    </row>
    <row r="1241" spans="1:5" ht="15">
      <c r="A1241" s="221">
        <v>67035</v>
      </c>
      <c r="B1241" s="221" t="s">
        <v>1708</v>
      </c>
      <c r="C1241" s="222" t="s">
        <v>2</v>
      </c>
      <c r="D1241" s="223">
        <v>8</v>
      </c>
      <c r="E1241" s="361"/>
    </row>
    <row r="1242" spans="1:5" ht="14.25">
      <c r="A1242" s="221">
        <v>67040</v>
      </c>
      <c r="B1242" s="221" t="s">
        <v>1709</v>
      </c>
      <c r="C1242" s="222" t="s">
        <v>2</v>
      </c>
      <c r="D1242" s="223">
        <v>188.05</v>
      </c>
      <c r="E1242" s="224"/>
    </row>
    <row r="1243" spans="1:5" ht="28.5">
      <c r="A1243" s="221">
        <v>67042</v>
      </c>
      <c r="B1243" s="221" t="s">
        <v>1710</v>
      </c>
      <c r="C1243" s="222" t="s">
        <v>2</v>
      </c>
      <c r="D1243" s="223">
        <v>203.72</v>
      </c>
      <c r="E1243" s="224"/>
    </row>
    <row r="1244" spans="1:5" ht="28.5">
      <c r="A1244" s="221">
        <v>67043</v>
      </c>
      <c r="B1244" s="221" t="s">
        <v>1711</v>
      </c>
      <c r="C1244" s="222" t="s">
        <v>2</v>
      </c>
      <c r="D1244" s="223">
        <v>230.28</v>
      </c>
      <c r="E1244" s="224"/>
    </row>
    <row r="1245" spans="1:5" ht="15">
      <c r="A1245" s="221">
        <v>67046</v>
      </c>
      <c r="B1245" s="221" t="s">
        <v>1712</v>
      </c>
      <c r="C1245" s="222" t="s">
        <v>2</v>
      </c>
      <c r="D1245" s="223">
        <v>147.62</v>
      </c>
      <c r="E1245" s="361"/>
    </row>
    <row r="1246" spans="1:5" ht="28.5">
      <c r="A1246" s="221">
        <v>67047</v>
      </c>
      <c r="B1246" s="221" t="s">
        <v>1713</v>
      </c>
      <c r="C1246" s="222" t="s">
        <v>2</v>
      </c>
      <c r="D1246" s="223">
        <v>755.58</v>
      </c>
      <c r="E1246" s="224"/>
    </row>
    <row r="1247" spans="1:5" ht="15">
      <c r="A1247" s="221">
        <v>67050</v>
      </c>
      <c r="B1247" s="221" t="s">
        <v>1714</v>
      </c>
      <c r="C1247" s="222" t="s">
        <v>2</v>
      </c>
      <c r="D1247" s="223">
        <v>338.67</v>
      </c>
      <c r="E1247" s="361"/>
    </row>
    <row r="1248" spans="1:5" ht="28.5">
      <c r="A1248" s="221">
        <v>67051</v>
      </c>
      <c r="B1248" s="221" t="s">
        <v>1715</v>
      </c>
      <c r="C1248" s="222" t="s">
        <v>2</v>
      </c>
      <c r="D1248" s="223">
        <v>87.92</v>
      </c>
      <c r="E1248" s="224"/>
    </row>
    <row r="1249" spans="1:5" ht="42.75">
      <c r="A1249" s="221">
        <v>67054</v>
      </c>
      <c r="B1249" s="221" t="s">
        <v>1716</v>
      </c>
      <c r="C1249" s="222" t="s">
        <v>2</v>
      </c>
      <c r="D1249" s="223">
        <v>614.26</v>
      </c>
      <c r="E1249" s="224"/>
    </row>
    <row r="1250" spans="1:5" ht="28.5">
      <c r="A1250" s="221">
        <v>67061</v>
      </c>
      <c r="B1250" s="221" t="s">
        <v>1717</v>
      </c>
      <c r="C1250" s="222" t="s">
        <v>2</v>
      </c>
      <c r="D1250" s="223">
        <v>15.47</v>
      </c>
      <c r="E1250" s="224"/>
    </row>
    <row r="1251" spans="1:5" ht="28.5">
      <c r="A1251" s="221">
        <v>67066</v>
      </c>
      <c r="B1251" s="221" t="s">
        <v>1718</v>
      </c>
      <c r="C1251" s="222" t="s">
        <v>2</v>
      </c>
      <c r="D1251" s="223">
        <v>584.84</v>
      </c>
      <c r="E1251" s="224"/>
    </row>
    <row r="1252" spans="1:5" ht="28.5">
      <c r="A1252" s="221">
        <v>67067</v>
      </c>
      <c r="B1252" s="221" t="s">
        <v>1719</v>
      </c>
      <c r="C1252" s="222" t="s">
        <v>2</v>
      </c>
      <c r="D1252" s="223">
        <v>132.09</v>
      </c>
      <c r="E1252" s="361"/>
    </row>
    <row r="1253" spans="1:5" ht="57">
      <c r="A1253" s="221">
        <v>67090</v>
      </c>
      <c r="B1253" s="221" t="s">
        <v>1720</v>
      </c>
      <c r="C1253" s="222" t="s">
        <v>2</v>
      </c>
      <c r="D1253" s="223">
        <v>9.8699999999999992</v>
      </c>
      <c r="E1253" s="224"/>
    </row>
    <row r="1254" spans="1:5" ht="15">
      <c r="A1254" s="221">
        <v>67094</v>
      </c>
      <c r="B1254" s="221" t="s">
        <v>1721</v>
      </c>
      <c r="C1254" s="222" t="s">
        <v>2</v>
      </c>
      <c r="D1254" s="223">
        <v>132.25</v>
      </c>
      <c r="E1254" s="361"/>
    </row>
    <row r="1255" spans="1:5" ht="15">
      <c r="A1255" s="220">
        <v>671</v>
      </c>
      <c r="B1255" s="359" t="s">
        <v>6452</v>
      </c>
      <c r="C1255" s="360"/>
      <c r="D1255" s="360"/>
      <c r="E1255" s="224"/>
    </row>
    <row r="1256" spans="1:5" ht="28.5">
      <c r="A1256" s="221">
        <v>67130</v>
      </c>
      <c r="B1256" s="221" t="s">
        <v>9940</v>
      </c>
      <c r="C1256" s="222" t="s">
        <v>2</v>
      </c>
      <c r="D1256" s="223">
        <v>98.03</v>
      </c>
      <c r="E1256" s="224"/>
    </row>
    <row r="1257" spans="1:5" ht="15">
      <c r="A1257" s="220">
        <v>675</v>
      </c>
      <c r="B1257" s="359" t="s">
        <v>6453</v>
      </c>
      <c r="C1257" s="360"/>
      <c r="D1257" s="360"/>
      <c r="E1257" s="224"/>
    </row>
    <row r="1258" spans="1:5" ht="28.5">
      <c r="A1258" s="221">
        <v>67507</v>
      </c>
      <c r="B1258" s="221" t="s">
        <v>1722</v>
      </c>
      <c r="C1258" s="222" t="s">
        <v>2</v>
      </c>
      <c r="D1258" s="223">
        <v>14.41</v>
      </c>
      <c r="E1258" s="224"/>
    </row>
    <row r="1259" spans="1:5" ht="28.5">
      <c r="A1259" s="221">
        <v>67510</v>
      </c>
      <c r="B1259" s="221" t="s">
        <v>1723</v>
      </c>
      <c r="C1259" s="222" t="s">
        <v>2</v>
      </c>
      <c r="D1259" s="223">
        <v>14.07</v>
      </c>
      <c r="E1259" s="224"/>
    </row>
    <row r="1260" spans="1:5" ht="28.5">
      <c r="A1260" s="221">
        <v>67512</v>
      </c>
      <c r="B1260" s="221" t="s">
        <v>1724</v>
      </c>
      <c r="C1260" s="222" t="s">
        <v>2</v>
      </c>
      <c r="D1260" s="223">
        <v>44.3</v>
      </c>
      <c r="E1260" s="224"/>
    </row>
    <row r="1261" spans="1:5" ht="28.5">
      <c r="A1261" s="221">
        <v>67522</v>
      </c>
      <c r="B1261" s="221" t="s">
        <v>1725</v>
      </c>
      <c r="C1261" s="222" t="s">
        <v>2</v>
      </c>
      <c r="D1261" s="223">
        <v>22.38</v>
      </c>
      <c r="E1261" s="224"/>
    </row>
    <row r="1262" spans="1:5" ht="28.5">
      <c r="A1262" s="221">
        <v>67552</v>
      </c>
      <c r="B1262" s="221" t="s">
        <v>1726</v>
      </c>
      <c r="C1262" s="222" t="s">
        <v>2</v>
      </c>
      <c r="D1262" s="223">
        <v>21.07</v>
      </c>
      <c r="E1262" s="224"/>
    </row>
    <row r="1263" spans="1:5" ht="28.5">
      <c r="A1263" s="221">
        <v>67560</v>
      </c>
      <c r="B1263" s="221" t="s">
        <v>1727</v>
      </c>
      <c r="C1263" s="222" t="s">
        <v>2</v>
      </c>
      <c r="D1263" s="223">
        <v>29.58</v>
      </c>
      <c r="E1263" s="224"/>
    </row>
    <row r="1264" spans="1:5" ht="28.5">
      <c r="A1264" s="221">
        <v>67561</v>
      </c>
      <c r="B1264" s="221" t="s">
        <v>1728</v>
      </c>
      <c r="C1264" s="222" t="s">
        <v>2</v>
      </c>
      <c r="D1264" s="223">
        <v>26.04</v>
      </c>
      <c r="E1264" s="224"/>
    </row>
    <row r="1265" spans="1:5" ht="28.5">
      <c r="A1265" s="221">
        <v>67578</v>
      </c>
      <c r="B1265" s="221" t="s">
        <v>1729</v>
      </c>
      <c r="C1265" s="222" t="s">
        <v>2</v>
      </c>
      <c r="D1265" s="223">
        <v>14.41</v>
      </c>
      <c r="E1265" s="224"/>
    </row>
    <row r="1266" spans="1:5" ht="15">
      <c r="A1266" s="220">
        <v>676</v>
      </c>
      <c r="B1266" s="359" t="s">
        <v>6454</v>
      </c>
      <c r="C1266" s="360"/>
      <c r="D1266" s="360"/>
      <c r="E1266" s="224"/>
    </row>
    <row r="1267" spans="1:5" ht="28.5">
      <c r="A1267" s="221">
        <v>67650</v>
      </c>
      <c r="B1267" s="221" t="s">
        <v>1730</v>
      </c>
      <c r="C1267" s="222" t="s">
        <v>2</v>
      </c>
      <c r="D1267" s="223">
        <v>46.27</v>
      </c>
      <c r="E1267" s="224"/>
    </row>
    <row r="1268" spans="1:5" ht="28.5">
      <c r="A1268" s="221">
        <v>67651</v>
      </c>
      <c r="B1268" s="221" t="s">
        <v>1731</v>
      </c>
      <c r="C1268" s="222" t="s">
        <v>2</v>
      </c>
      <c r="D1268" s="223">
        <v>28.13</v>
      </c>
      <c r="E1268" s="224"/>
    </row>
    <row r="1269" spans="1:5" ht="14.25">
      <c r="A1269" s="221">
        <v>67652</v>
      </c>
      <c r="B1269" s="221" t="s">
        <v>1732</v>
      </c>
      <c r="C1269" s="222" t="s">
        <v>2</v>
      </c>
      <c r="D1269" s="223">
        <v>16.420000000000002</v>
      </c>
      <c r="E1269" s="224"/>
    </row>
    <row r="1270" spans="1:5" ht="15">
      <c r="A1270" s="220">
        <v>680</v>
      </c>
      <c r="B1270" s="359" t="s">
        <v>6455</v>
      </c>
      <c r="C1270" s="360"/>
      <c r="D1270" s="360"/>
      <c r="E1270" s="224"/>
    </row>
    <row r="1271" spans="1:5" ht="14.25">
      <c r="A1271" s="221">
        <v>68001</v>
      </c>
      <c r="B1271" s="221" t="s">
        <v>1733</v>
      </c>
      <c r="C1271" s="222" t="s">
        <v>1</v>
      </c>
      <c r="D1271" s="223">
        <v>16.27</v>
      </c>
      <c r="E1271" s="224"/>
    </row>
    <row r="1272" spans="1:5" ht="14.25">
      <c r="A1272" s="221">
        <v>68017</v>
      </c>
      <c r="B1272" s="221" t="s">
        <v>1734</v>
      </c>
      <c r="C1272" s="222" t="s">
        <v>2</v>
      </c>
      <c r="D1272" s="223">
        <v>14.66</v>
      </c>
      <c r="E1272" s="224"/>
    </row>
    <row r="1273" spans="1:5" ht="28.5">
      <c r="A1273" s="221">
        <v>68020</v>
      </c>
      <c r="B1273" s="221" t="s">
        <v>1735</v>
      </c>
      <c r="C1273" s="222" t="s">
        <v>4</v>
      </c>
      <c r="D1273" s="223">
        <v>142.12</v>
      </c>
      <c r="E1273" s="361"/>
    </row>
    <row r="1274" spans="1:5" ht="28.5">
      <c r="A1274" s="221">
        <v>68023</v>
      </c>
      <c r="B1274" s="221" t="s">
        <v>1736</v>
      </c>
      <c r="C1274" s="222" t="s">
        <v>1</v>
      </c>
      <c r="D1274" s="223">
        <v>179.38</v>
      </c>
      <c r="E1274" s="224"/>
    </row>
    <row r="1275" spans="1:5" ht="28.5">
      <c r="A1275" s="221">
        <v>68047</v>
      </c>
      <c r="B1275" s="221" t="s">
        <v>1737</v>
      </c>
      <c r="C1275" s="222" t="s">
        <v>4</v>
      </c>
      <c r="D1275" s="223">
        <v>177.38</v>
      </c>
      <c r="E1275" s="361"/>
    </row>
    <row r="1276" spans="1:5" ht="15">
      <c r="A1276" s="220">
        <v>681</v>
      </c>
      <c r="B1276" s="359" t="s">
        <v>6456</v>
      </c>
      <c r="C1276" s="360"/>
      <c r="D1276" s="360"/>
      <c r="E1276" s="224"/>
    </row>
    <row r="1277" spans="1:5" ht="28.5">
      <c r="A1277" s="221">
        <v>68138</v>
      </c>
      <c r="B1277" s="221" t="s">
        <v>1738</v>
      </c>
      <c r="C1277" s="222" t="s">
        <v>2</v>
      </c>
      <c r="D1277" s="223">
        <v>313.06</v>
      </c>
      <c r="E1277" s="224"/>
    </row>
    <row r="1278" spans="1:5" ht="15">
      <c r="A1278" s="220">
        <v>691</v>
      </c>
      <c r="B1278" s="359" t="s">
        <v>6339</v>
      </c>
      <c r="C1278" s="360"/>
      <c r="D1278" s="360"/>
      <c r="E1278" s="224"/>
    </row>
    <row r="1279" spans="1:5" ht="14.25">
      <c r="A1279" s="221">
        <v>69172</v>
      </c>
      <c r="B1279" s="221" t="s">
        <v>1739</v>
      </c>
      <c r="C1279" s="222" t="s">
        <v>2</v>
      </c>
      <c r="D1279" s="223">
        <v>51.43</v>
      </c>
      <c r="E1279" s="224"/>
    </row>
    <row r="1280" spans="1:5" ht="28.5">
      <c r="A1280" s="221">
        <v>69185</v>
      </c>
      <c r="B1280" s="221" t="s">
        <v>9941</v>
      </c>
      <c r="C1280" s="222" t="s">
        <v>1</v>
      </c>
      <c r="D1280" s="223">
        <v>13.16</v>
      </c>
      <c r="E1280" s="224"/>
    </row>
    <row r="1281" spans="1:5" ht="28.5">
      <c r="A1281" s="221">
        <v>69191</v>
      </c>
      <c r="B1281" s="221" t="s">
        <v>1740</v>
      </c>
      <c r="C1281" s="222" t="s">
        <v>2</v>
      </c>
      <c r="D1281" s="223">
        <v>225.14</v>
      </c>
      <c r="E1281" s="224"/>
    </row>
    <row r="1282" spans="1:5" ht="28.5">
      <c r="A1282" s="221">
        <v>69194</v>
      </c>
      <c r="B1282" s="221" t="s">
        <v>9942</v>
      </c>
      <c r="C1282" s="222" t="s">
        <v>2</v>
      </c>
      <c r="D1282" s="223">
        <v>743.95</v>
      </c>
      <c r="E1282" s="224"/>
    </row>
    <row r="1283" spans="1:5" ht="15">
      <c r="A1283" s="220">
        <v>692</v>
      </c>
      <c r="B1283" s="359" t="s">
        <v>6457</v>
      </c>
      <c r="C1283" s="360"/>
      <c r="D1283" s="360"/>
      <c r="E1283" s="224"/>
    </row>
    <row r="1284" spans="1:5" ht="42.75">
      <c r="A1284" s="221">
        <v>69213</v>
      </c>
      <c r="B1284" s="221" t="s">
        <v>9943</v>
      </c>
      <c r="C1284" s="222" t="s">
        <v>2</v>
      </c>
      <c r="D1284" s="223">
        <v>186.68</v>
      </c>
      <c r="E1284" s="361"/>
    </row>
    <row r="1285" spans="1:5" ht="28.5">
      <c r="A1285" s="221">
        <v>69284</v>
      </c>
      <c r="B1285" s="221" t="s">
        <v>9944</v>
      </c>
      <c r="C1285" s="222" t="s">
        <v>4</v>
      </c>
      <c r="D1285" s="223">
        <v>81.180000000000007</v>
      </c>
      <c r="E1285" s="224"/>
    </row>
    <row r="1286" spans="1:5" ht="28.5">
      <c r="A1286" s="221">
        <v>69291</v>
      </c>
      <c r="B1286" s="221" t="s">
        <v>6458</v>
      </c>
      <c r="C1286" s="222" t="s">
        <v>2</v>
      </c>
      <c r="D1286" s="226">
        <v>1350.73</v>
      </c>
      <c r="E1286" s="224"/>
    </row>
    <row r="1287" spans="1:5" ht="15">
      <c r="A1287" s="220">
        <v>694</v>
      </c>
      <c r="B1287" s="359" t="s">
        <v>6368</v>
      </c>
      <c r="C1287" s="360"/>
      <c r="D1287" s="360"/>
      <c r="E1287" s="224"/>
    </row>
    <row r="1288" spans="1:5" ht="28.5">
      <c r="A1288" s="221">
        <v>69404</v>
      </c>
      <c r="B1288" s="221" t="s">
        <v>1741</v>
      </c>
      <c r="C1288" s="222" t="s">
        <v>2</v>
      </c>
      <c r="D1288" s="226">
        <v>1834.07</v>
      </c>
      <c r="E1288" s="361"/>
    </row>
    <row r="1289" spans="1:5" ht="28.5">
      <c r="A1289" s="221">
        <v>69409</v>
      </c>
      <c r="B1289" s="221" t="s">
        <v>1742</v>
      </c>
      <c r="C1289" s="222" t="s">
        <v>2</v>
      </c>
      <c r="D1289" s="223">
        <v>71.75</v>
      </c>
      <c r="E1289" s="224"/>
    </row>
    <row r="1290" spans="1:5" ht="28.5">
      <c r="A1290" s="221">
        <v>69421</v>
      </c>
      <c r="B1290" s="221" t="s">
        <v>1743</v>
      </c>
      <c r="C1290" s="222" t="s">
        <v>2</v>
      </c>
      <c r="D1290" s="223">
        <v>362.13</v>
      </c>
      <c r="E1290" s="224"/>
    </row>
    <row r="1291" spans="1:5" ht="42.75">
      <c r="A1291" s="221">
        <v>69445</v>
      </c>
      <c r="B1291" s="221" t="s">
        <v>6459</v>
      </c>
      <c r="C1291" s="222" t="s">
        <v>2</v>
      </c>
      <c r="D1291" s="226">
        <v>1309.8</v>
      </c>
      <c r="E1291" s="224"/>
    </row>
    <row r="1292" spans="1:5" ht="15">
      <c r="A1292" s="220">
        <v>695</v>
      </c>
      <c r="B1292" s="359" t="s">
        <v>1101</v>
      </c>
      <c r="C1292" s="360"/>
      <c r="D1292" s="360"/>
      <c r="E1292" s="224"/>
    </row>
    <row r="1293" spans="1:5" ht="28.5">
      <c r="A1293" s="221">
        <v>69503</v>
      </c>
      <c r="B1293" s="221" t="s">
        <v>1744</v>
      </c>
      <c r="C1293" s="222" t="s">
        <v>2</v>
      </c>
      <c r="D1293" s="223">
        <v>12.3</v>
      </c>
      <c r="E1293" s="224"/>
    </row>
    <row r="1294" spans="1:5" ht="15">
      <c r="A1294" s="221">
        <v>69505</v>
      </c>
      <c r="B1294" s="221" t="s">
        <v>1745</v>
      </c>
      <c r="C1294" s="222" t="s">
        <v>2</v>
      </c>
      <c r="D1294" s="223">
        <v>7.18</v>
      </c>
      <c r="E1294" s="361"/>
    </row>
    <row r="1295" spans="1:5" ht="14.25">
      <c r="A1295" s="221">
        <v>69506</v>
      </c>
      <c r="B1295" s="221" t="s">
        <v>1746</v>
      </c>
      <c r="C1295" s="222" t="s">
        <v>2</v>
      </c>
      <c r="D1295" s="223">
        <v>34.770000000000003</v>
      </c>
      <c r="E1295" s="224"/>
    </row>
    <row r="1296" spans="1:5" ht="28.5">
      <c r="A1296" s="221">
        <v>69508</v>
      </c>
      <c r="B1296" s="221" t="s">
        <v>9945</v>
      </c>
      <c r="C1296" s="222" t="s">
        <v>3</v>
      </c>
      <c r="D1296" s="223">
        <v>326.16000000000003</v>
      </c>
      <c r="E1296" s="361"/>
    </row>
    <row r="1297" spans="1:5" ht="28.5">
      <c r="A1297" s="221">
        <v>69509</v>
      </c>
      <c r="B1297" s="221" t="s">
        <v>1747</v>
      </c>
      <c r="C1297" s="222" t="s">
        <v>2</v>
      </c>
      <c r="D1297" s="223">
        <v>54.88</v>
      </c>
      <c r="E1297" s="224"/>
    </row>
    <row r="1298" spans="1:5" ht="14.25">
      <c r="A1298" s="221">
        <v>69512</v>
      </c>
      <c r="B1298" s="221" t="s">
        <v>1748</v>
      </c>
      <c r="C1298" s="222" t="s">
        <v>1</v>
      </c>
      <c r="D1298" s="223">
        <v>0.13</v>
      </c>
      <c r="E1298" s="224"/>
    </row>
    <row r="1299" spans="1:5" ht="14.25">
      <c r="A1299" s="221">
        <v>69513</v>
      </c>
      <c r="B1299" s="221" t="s">
        <v>1749</v>
      </c>
      <c r="C1299" s="222" t="s">
        <v>3</v>
      </c>
      <c r="D1299" s="223">
        <v>72.33</v>
      </c>
      <c r="E1299" s="224"/>
    </row>
    <row r="1300" spans="1:5" ht="14.25">
      <c r="A1300" s="221">
        <v>69514</v>
      </c>
      <c r="B1300" s="221" t="s">
        <v>1750</v>
      </c>
      <c r="C1300" s="222" t="s">
        <v>10</v>
      </c>
      <c r="D1300" s="223">
        <v>64.959999999999994</v>
      </c>
      <c r="E1300" s="224"/>
    </row>
    <row r="1301" spans="1:5" ht="28.5">
      <c r="A1301" s="221">
        <v>69515</v>
      </c>
      <c r="B1301" s="221" t="s">
        <v>1751</v>
      </c>
      <c r="C1301" s="222" t="s">
        <v>2</v>
      </c>
      <c r="D1301" s="223">
        <v>66.95</v>
      </c>
      <c r="E1301" s="361"/>
    </row>
    <row r="1302" spans="1:5" ht="28.5">
      <c r="A1302" s="221">
        <v>69516</v>
      </c>
      <c r="B1302" s="221" t="s">
        <v>12394</v>
      </c>
      <c r="C1302" s="222" t="s">
        <v>2</v>
      </c>
      <c r="D1302" s="223">
        <v>94.91</v>
      </c>
      <c r="E1302" s="224"/>
    </row>
    <row r="1303" spans="1:5" ht="28.5">
      <c r="A1303" s="221">
        <v>69521</v>
      </c>
      <c r="B1303" s="221" t="s">
        <v>1752</v>
      </c>
      <c r="C1303" s="222" t="s">
        <v>2</v>
      </c>
      <c r="D1303" s="223">
        <v>66.95</v>
      </c>
      <c r="E1303" s="224"/>
    </row>
    <row r="1304" spans="1:5" ht="28.5">
      <c r="A1304" s="221">
        <v>69522</v>
      </c>
      <c r="B1304" s="221" t="s">
        <v>12395</v>
      </c>
      <c r="C1304" s="222" t="s">
        <v>2</v>
      </c>
      <c r="D1304" s="223">
        <v>197.43</v>
      </c>
      <c r="E1304" s="224"/>
    </row>
    <row r="1305" spans="1:5" ht="28.5">
      <c r="A1305" s="221">
        <v>69525</v>
      </c>
      <c r="B1305" s="221" t="s">
        <v>1753</v>
      </c>
      <c r="C1305" s="222" t="s">
        <v>2</v>
      </c>
      <c r="D1305" s="226">
        <v>1834.07</v>
      </c>
      <c r="E1305" s="361"/>
    </row>
    <row r="1306" spans="1:5" ht="28.5">
      <c r="A1306" s="221">
        <v>69526</v>
      </c>
      <c r="B1306" s="221" t="s">
        <v>1754</v>
      </c>
      <c r="C1306" s="222" t="s">
        <v>2</v>
      </c>
      <c r="D1306" s="226">
        <v>3854.07</v>
      </c>
      <c r="E1306" s="224"/>
    </row>
    <row r="1307" spans="1:5" ht="28.5">
      <c r="A1307" s="221">
        <v>69527</v>
      </c>
      <c r="B1307" s="221" t="s">
        <v>1755</v>
      </c>
      <c r="C1307" s="222" t="s">
        <v>2</v>
      </c>
      <c r="D1307" s="226">
        <v>4322.7299999999996</v>
      </c>
      <c r="E1307" s="224"/>
    </row>
    <row r="1308" spans="1:5" ht="28.5">
      <c r="A1308" s="221">
        <v>69545</v>
      </c>
      <c r="B1308" s="221" t="s">
        <v>1756</v>
      </c>
      <c r="C1308" s="222" t="s">
        <v>2</v>
      </c>
      <c r="D1308" s="223">
        <v>198.75</v>
      </c>
      <c r="E1308" s="224"/>
    </row>
    <row r="1309" spans="1:5" ht="14.25">
      <c r="A1309" s="221">
        <v>69547</v>
      </c>
      <c r="B1309" s="221" t="s">
        <v>1757</v>
      </c>
      <c r="C1309" s="222" t="s">
        <v>2</v>
      </c>
      <c r="D1309" s="223">
        <v>7.18</v>
      </c>
      <c r="E1309" s="224"/>
    </row>
    <row r="1310" spans="1:5" ht="28.5">
      <c r="A1310" s="221">
        <v>69567</v>
      </c>
      <c r="B1310" s="221" t="s">
        <v>1758</v>
      </c>
      <c r="C1310" s="222" t="s">
        <v>2</v>
      </c>
      <c r="D1310" s="223">
        <v>7.18</v>
      </c>
      <c r="E1310" s="361"/>
    </row>
    <row r="1311" spans="1:5" ht="28.5">
      <c r="A1311" s="221">
        <v>69572</v>
      </c>
      <c r="B1311" s="221" t="s">
        <v>1759</v>
      </c>
      <c r="C1311" s="222" t="s">
        <v>3</v>
      </c>
      <c r="D1311" s="223">
        <v>53.54</v>
      </c>
      <c r="E1311" s="224"/>
    </row>
    <row r="1312" spans="1:5" ht="15">
      <c r="A1312" s="220">
        <v>696</v>
      </c>
      <c r="B1312" s="359" t="s">
        <v>6411</v>
      </c>
      <c r="C1312" s="360"/>
      <c r="D1312" s="360"/>
      <c r="E1312" s="224"/>
    </row>
    <row r="1313" spans="1:5" ht="28.5">
      <c r="A1313" s="221">
        <v>69606</v>
      </c>
      <c r="B1313" s="221" t="s">
        <v>1760</v>
      </c>
      <c r="C1313" s="222" t="s">
        <v>2</v>
      </c>
      <c r="D1313" s="226">
        <v>1927.07</v>
      </c>
      <c r="E1313" s="224"/>
    </row>
    <row r="1314" spans="1:5" ht="14.25">
      <c r="A1314" s="221">
        <v>69616</v>
      </c>
      <c r="B1314" s="221" t="s">
        <v>1761</v>
      </c>
      <c r="C1314" s="222" t="s">
        <v>2</v>
      </c>
      <c r="D1314" s="223">
        <v>47.53</v>
      </c>
      <c r="E1314" s="224"/>
    </row>
    <row r="1315" spans="1:5" ht="28.5">
      <c r="A1315" s="221">
        <v>69626</v>
      </c>
      <c r="B1315" s="221" t="s">
        <v>1762</v>
      </c>
      <c r="C1315" s="222" t="s">
        <v>2</v>
      </c>
      <c r="D1315" s="223">
        <v>92.49</v>
      </c>
      <c r="E1315" s="224"/>
    </row>
    <row r="1316" spans="1:5" ht="28.5">
      <c r="A1316" s="221">
        <v>69646</v>
      </c>
      <c r="B1316" s="221" t="s">
        <v>9946</v>
      </c>
      <c r="C1316" s="222" t="s">
        <v>2</v>
      </c>
      <c r="D1316" s="223">
        <v>123.5</v>
      </c>
      <c r="E1316" s="224"/>
    </row>
    <row r="1317" spans="1:5" ht="28.5">
      <c r="A1317" s="221">
        <v>69656</v>
      </c>
      <c r="B1317" s="221" t="s">
        <v>9947</v>
      </c>
      <c r="C1317" s="222" t="s">
        <v>2</v>
      </c>
      <c r="D1317" s="223">
        <v>124.32</v>
      </c>
      <c r="E1317" s="224"/>
    </row>
    <row r="1318" spans="1:5" ht="28.5">
      <c r="A1318" s="221">
        <v>69670</v>
      </c>
      <c r="B1318" s="221" t="s">
        <v>9948</v>
      </c>
      <c r="C1318" s="222" t="s">
        <v>2</v>
      </c>
      <c r="D1318" s="223">
        <v>172.18</v>
      </c>
      <c r="E1318" s="224"/>
    </row>
    <row r="1319" spans="1:5" ht="28.5">
      <c r="A1319" s="221">
        <v>69681</v>
      </c>
      <c r="B1319" s="221" t="s">
        <v>1763</v>
      </c>
      <c r="C1319" s="222" t="s">
        <v>2</v>
      </c>
      <c r="D1319" s="223">
        <v>474.84</v>
      </c>
      <c r="E1319" s="224"/>
    </row>
    <row r="1320" spans="1:5" ht="14.25">
      <c r="A1320" s="221">
        <v>69682</v>
      </c>
      <c r="B1320" s="221" t="s">
        <v>1764</v>
      </c>
      <c r="C1320" s="222" t="s">
        <v>2</v>
      </c>
      <c r="D1320" s="223">
        <v>503.2</v>
      </c>
      <c r="E1320" s="224"/>
    </row>
    <row r="1321" spans="1:5" ht="15">
      <c r="A1321" s="220">
        <v>697</v>
      </c>
      <c r="B1321" s="359" t="s">
        <v>6460</v>
      </c>
      <c r="C1321" s="360"/>
      <c r="D1321" s="360"/>
      <c r="E1321" s="224"/>
    </row>
    <row r="1322" spans="1:5" ht="14.25">
      <c r="A1322" s="221">
        <v>69753</v>
      </c>
      <c r="B1322" s="221" t="s">
        <v>1765</v>
      </c>
      <c r="C1322" s="222" t="s">
        <v>2</v>
      </c>
      <c r="D1322" s="223">
        <v>42.17</v>
      </c>
      <c r="E1322" s="224"/>
    </row>
    <row r="1323" spans="1:5" ht="15">
      <c r="A1323" s="220">
        <v>7</v>
      </c>
      <c r="B1323" s="359" t="s">
        <v>1101</v>
      </c>
      <c r="C1323" s="360"/>
      <c r="D1323" s="360"/>
      <c r="E1323" s="224"/>
    </row>
    <row r="1324" spans="1:5" ht="15">
      <c r="A1324" s="220">
        <v>701</v>
      </c>
      <c r="B1324" s="359" t="s">
        <v>1101</v>
      </c>
      <c r="C1324" s="360"/>
      <c r="D1324" s="360"/>
      <c r="E1324" s="224"/>
    </row>
    <row r="1325" spans="1:5" ht="42.75">
      <c r="A1325" s="221">
        <v>70114</v>
      </c>
      <c r="B1325" s="221" t="s">
        <v>1766</v>
      </c>
      <c r="C1325" s="222" t="s">
        <v>7</v>
      </c>
      <c r="D1325" s="223">
        <v>63.33</v>
      </c>
      <c r="E1325" s="224"/>
    </row>
    <row r="1326" spans="1:5" ht="15">
      <c r="A1326" s="220">
        <v>702</v>
      </c>
      <c r="B1326" s="359" t="s">
        <v>6408</v>
      </c>
      <c r="C1326" s="360"/>
      <c r="D1326" s="360"/>
      <c r="E1326" s="224"/>
    </row>
    <row r="1327" spans="1:5" ht="28.5">
      <c r="A1327" s="221">
        <v>70276</v>
      </c>
      <c r="B1327" s="221" t="s">
        <v>1767</v>
      </c>
      <c r="C1327" s="222" t="s">
        <v>1</v>
      </c>
      <c r="D1327" s="223">
        <v>14.24</v>
      </c>
      <c r="E1327" s="224"/>
    </row>
    <row r="1328" spans="1:5" ht="15">
      <c r="A1328" s="220">
        <v>703</v>
      </c>
      <c r="B1328" s="359" t="s">
        <v>6408</v>
      </c>
      <c r="C1328" s="360"/>
      <c r="D1328" s="360"/>
      <c r="E1328" s="224"/>
    </row>
    <row r="1329" spans="1:5" ht="28.5">
      <c r="A1329" s="221">
        <v>70328</v>
      </c>
      <c r="B1329" s="221" t="s">
        <v>1768</v>
      </c>
      <c r="C1329" s="222" t="s">
        <v>1</v>
      </c>
      <c r="D1329" s="223">
        <v>94.62</v>
      </c>
      <c r="E1329" s="224"/>
    </row>
    <row r="1330" spans="1:5" ht="28.5">
      <c r="A1330" s="221">
        <v>70350</v>
      </c>
      <c r="B1330" s="221" t="s">
        <v>1769</v>
      </c>
      <c r="C1330" s="222" t="s">
        <v>1</v>
      </c>
      <c r="D1330" s="223">
        <v>44.58</v>
      </c>
      <c r="E1330" s="361"/>
    </row>
    <row r="1331" spans="1:5" ht="15">
      <c r="A1331" s="220">
        <v>706</v>
      </c>
      <c r="B1331" s="359" t="s">
        <v>6408</v>
      </c>
      <c r="C1331" s="360"/>
      <c r="D1331" s="360"/>
      <c r="E1331" s="224"/>
    </row>
    <row r="1332" spans="1:5" ht="14.25">
      <c r="A1332" s="221">
        <v>70674</v>
      </c>
      <c r="B1332" s="221" t="s">
        <v>1770</v>
      </c>
      <c r="C1332" s="222" t="s">
        <v>2</v>
      </c>
      <c r="D1332" s="223">
        <v>483.33</v>
      </c>
      <c r="E1332" s="224"/>
    </row>
    <row r="1333" spans="1:5" ht="15">
      <c r="A1333" s="220">
        <v>710</v>
      </c>
      <c r="B1333" s="359" t="s">
        <v>6408</v>
      </c>
      <c r="C1333" s="360"/>
      <c r="D1333" s="360"/>
      <c r="E1333" s="224"/>
    </row>
    <row r="1334" spans="1:5" ht="14.25">
      <c r="A1334" s="221">
        <v>71096</v>
      </c>
      <c r="B1334" s="221" t="s">
        <v>1771</v>
      </c>
      <c r="C1334" s="222" t="s">
        <v>4</v>
      </c>
      <c r="D1334" s="223">
        <v>51</v>
      </c>
      <c r="E1334" s="224"/>
    </row>
    <row r="1335" spans="1:5" ht="15">
      <c r="A1335" s="220">
        <v>712</v>
      </c>
      <c r="B1335" s="359" t="s">
        <v>6408</v>
      </c>
      <c r="C1335" s="360"/>
      <c r="D1335" s="360"/>
      <c r="E1335" s="224"/>
    </row>
    <row r="1336" spans="1:5" ht="28.5">
      <c r="A1336" s="221">
        <v>71268</v>
      </c>
      <c r="B1336" s="221" t="s">
        <v>1772</v>
      </c>
      <c r="C1336" s="222" t="s">
        <v>1</v>
      </c>
      <c r="D1336" s="223">
        <v>32.909999999999997</v>
      </c>
      <c r="E1336" s="224"/>
    </row>
    <row r="1337" spans="1:5" ht="28.5">
      <c r="A1337" s="221">
        <v>71270</v>
      </c>
      <c r="B1337" s="221" t="s">
        <v>1773</v>
      </c>
      <c r="C1337" s="222" t="s">
        <v>1</v>
      </c>
      <c r="D1337" s="223">
        <v>136.78</v>
      </c>
      <c r="E1337" s="224"/>
    </row>
    <row r="1338" spans="1:5" ht="15">
      <c r="A1338" s="220">
        <v>716</v>
      </c>
      <c r="B1338" s="359" t="s">
        <v>6408</v>
      </c>
      <c r="C1338" s="360"/>
      <c r="D1338" s="360"/>
      <c r="E1338" s="224"/>
    </row>
    <row r="1339" spans="1:5" ht="28.5">
      <c r="A1339" s="221">
        <v>71637</v>
      </c>
      <c r="B1339" s="221" t="s">
        <v>9949</v>
      </c>
      <c r="C1339" s="222" t="s">
        <v>2</v>
      </c>
      <c r="D1339" s="223">
        <v>155.38</v>
      </c>
      <c r="E1339" s="361"/>
    </row>
    <row r="1340" spans="1:5" ht="15">
      <c r="A1340" s="220">
        <v>717</v>
      </c>
      <c r="B1340" s="359" t="s">
        <v>6408</v>
      </c>
      <c r="C1340" s="360"/>
      <c r="D1340" s="360"/>
      <c r="E1340" s="224"/>
    </row>
    <row r="1341" spans="1:5" ht="28.5">
      <c r="A1341" s="221">
        <v>71707</v>
      </c>
      <c r="B1341" s="221" t="s">
        <v>1774</v>
      </c>
      <c r="C1341" s="222" t="s">
        <v>868</v>
      </c>
      <c r="D1341" s="223">
        <v>707.4</v>
      </c>
      <c r="E1341" s="361"/>
    </row>
    <row r="1342" spans="1:5" ht="28.5">
      <c r="A1342" s="221">
        <v>71711</v>
      </c>
      <c r="B1342" s="221" t="s">
        <v>1775</v>
      </c>
      <c r="C1342" s="222" t="s">
        <v>4</v>
      </c>
      <c r="D1342" s="223">
        <v>11.99</v>
      </c>
      <c r="E1342" s="361"/>
    </row>
    <row r="1343" spans="1:5" ht="15">
      <c r="A1343" s="220">
        <v>718</v>
      </c>
      <c r="B1343" s="359" t="s">
        <v>6408</v>
      </c>
      <c r="C1343" s="360"/>
      <c r="D1343" s="360"/>
      <c r="E1343" s="224"/>
    </row>
    <row r="1344" spans="1:5" ht="28.5">
      <c r="A1344" s="221">
        <v>71820</v>
      </c>
      <c r="B1344" s="221" t="s">
        <v>1776</v>
      </c>
      <c r="C1344" s="222" t="s">
        <v>2</v>
      </c>
      <c r="D1344" s="226">
        <v>1866.67</v>
      </c>
      <c r="E1344" s="361"/>
    </row>
    <row r="1345" spans="1:5" ht="28.5">
      <c r="A1345" s="221">
        <v>71874</v>
      </c>
      <c r="B1345" s="221" t="s">
        <v>1777</v>
      </c>
      <c r="C1345" s="222" t="s">
        <v>1</v>
      </c>
      <c r="D1345" s="223">
        <v>73.97</v>
      </c>
      <c r="E1345" s="224"/>
    </row>
    <row r="1346" spans="1:5" ht="28.5">
      <c r="A1346" s="221">
        <v>71894</v>
      </c>
      <c r="B1346" s="221" t="s">
        <v>1778</v>
      </c>
      <c r="C1346" s="222" t="s">
        <v>2</v>
      </c>
      <c r="D1346" s="223">
        <v>246.04</v>
      </c>
      <c r="E1346" s="361"/>
    </row>
    <row r="1347" spans="1:5" ht="15">
      <c r="A1347" s="220">
        <v>719</v>
      </c>
      <c r="B1347" s="359" t="s">
        <v>6408</v>
      </c>
      <c r="C1347" s="360"/>
      <c r="D1347" s="360"/>
      <c r="E1347" s="224"/>
    </row>
    <row r="1348" spans="1:5" ht="28.5">
      <c r="A1348" s="221">
        <v>71911</v>
      </c>
      <c r="B1348" s="221" t="s">
        <v>1779</v>
      </c>
      <c r="C1348" s="222" t="s">
        <v>1780</v>
      </c>
      <c r="D1348" s="223">
        <v>295.10000000000002</v>
      </c>
      <c r="E1348" s="224"/>
    </row>
    <row r="1349" spans="1:5" ht="28.5">
      <c r="A1349" s="221">
        <v>71963</v>
      </c>
      <c r="B1349" s="221" t="s">
        <v>12367</v>
      </c>
      <c r="C1349" s="222" t="s">
        <v>2</v>
      </c>
      <c r="D1349" s="223">
        <v>19.07</v>
      </c>
      <c r="E1349" s="361"/>
    </row>
    <row r="1350" spans="1:5" ht="15">
      <c r="A1350" s="220">
        <v>720</v>
      </c>
      <c r="B1350" s="359" t="s">
        <v>6408</v>
      </c>
      <c r="C1350" s="360"/>
      <c r="D1350" s="360"/>
      <c r="E1350" s="224"/>
    </row>
    <row r="1351" spans="1:5" ht="28.5">
      <c r="A1351" s="221">
        <v>72054</v>
      </c>
      <c r="B1351" s="221" t="s">
        <v>1781</v>
      </c>
      <c r="C1351" s="222" t="s">
        <v>868</v>
      </c>
      <c r="D1351" s="223">
        <v>719</v>
      </c>
      <c r="E1351" s="361"/>
    </row>
    <row r="1352" spans="1:5" ht="15">
      <c r="A1352" s="220">
        <v>722</v>
      </c>
      <c r="B1352" s="359" t="s">
        <v>6408</v>
      </c>
      <c r="C1352" s="360"/>
      <c r="D1352" s="360"/>
      <c r="E1352" s="224"/>
    </row>
    <row r="1353" spans="1:5" ht="28.5">
      <c r="A1353" s="221">
        <v>72280</v>
      </c>
      <c r="B1353" s="221" t="s">
        <v>1782</v>
      </c>
      <c r="C1353" s="222" t="s">
        <v>868</v>
      </c>
      <c r="D1353" s="223">
        <v>975</v>
      </c>
      <c r="E1353" s="361"/>
    </row>
    <row r="1354" spans="1:5" ht="28.5">
      <c r="A1354" s="221">
        <v>72282</v>
      </c>
      <c r="B1354" s="221" t="s">
        <v>1783</v>
      </c>
      <c r="C1354" s="222" t="s">
        <v>868</v>
      </c>
      <c r="D1354" s="226">
        <v>1017.4</v>
      </c>
      <c r="E1354" s="224"/>
    </row>
    <row r="1355" spans="1:5" ht="15">
      <c r="A1355" s="220">
        <v>724</v>
      </c>
      <c r="B1355" s="359" t="s">
        <v>6408</v>
      </c>
      <c r="C1355" s="360"/>
      <c r="D1355" s="360"/>
      <c r="E1355" s="224"/>
    </row>
    <row r="1356" spans="1:5" ht="28.5">
      <c r="A1356" s="221">
        <v>72455</v>
      </c>
      <c r="B1356" s="221" t="s">
        <v>1784</v>
      </c>
      <c r="C1356" s="222" t="s">
        <v>2</v>
      </c>
      <c r="D1356" s="223">
        <v>82.44</v>
      </c>
      <c r="E1356" s="361"/>
    </row>
    <row r="1357" spans="1:5" ht="15">
      <c r="A1357" s="220">
        <v>727</v>
      </c>
      <c r="B1357" s="359" t="s">
        <v>6408</v>
      </c>
      <c r="C1357" s="360"/>
      <c r="D1357" s="360"/>
      <c r="E1357" s="224"/>
    </row>
    <row r="1358" spans="1:5" ht="28.5">
      <c r="A1358" s="221">
        <v>72708</v>
      </c>
      <c r="B1358" s="221" t="s">
        <v>1785</v>
      </c>
      <c r="C1358" s="222" t="s">
        <v>2</v>
      </c>
      <c r="D1358" s="223">
        <v>22.45</v>
      </c>
      <c r="E1358" s="361"/>
    </row>
    <row r="1359" spans="1:5" ht="15">
      <c r="A1359" s="220">
        <v>728</v>
      </c>
      <c r="B1359" s="359" t="s">
        <v>1101</v>
      </c>
      <c r="C1359" s="360"/>
      <c r="D1359" s="360"/>
      <c r="E1359" s="224"/>
    </row>
    <row r="1360" spans="1:5" ht="28.5">
      <c r="A1360" s="221">
        <v>72812</v>
      </c>
      <c r="B1360" s="221" t="s">
        <v>9950</v>
      </c>
      <c r="C1360" s="222" t="s">
        <v>1</v>
      </c>
      <c r="D1360" s="223">
        <v>10.42</v>
      </c>
      <c r="E1360" s="224"/>
    </row>
    <row r="1361" spans="1:5" ht="15">
      <c r="A1361" s="220">
        <v>781</v>
      </c>
      <c r="B1361" s="359" t="s">
        <v>6339</v>
      </c>
      <c r="C1361" s="360"/>
      <c r="D1361" s="360"/>
      <c r="E1361" s="361"/>
    </row>
    <row r="1362" spans="1:5" ht="28.5">
      <c r="A1362" s="221">
        <v>78133</v>
      </c>
      <c r="B1362" s="221" t="s">
        <v>1786</v>
      </c>
      <c r="C1362" s="222" t="s">
        <v>868</v>
      </c>
      <c r="D1362" s="226">
        <v>1033.33</v>
      </c>
      <c r="E1362" s="224"/>
    </row>
    <row r="1363" spans="1:5" ht="15">
      <c r="A1363" s="220">
        <v>782</v>
      </c>
      <c r="B1363" s="359" t="s">
        <v>1101</v>
      </c>
      <c r="C1363" s="360"/>
      <c r="D1363" s="360"/>
      <c r="E1363" s="224"/>
    </row>
    <row r="1364" spans="1:5" ht="28.5">
      <c r="A1364" s="221">
        <v>78203</v>
      </c>
      <c r="B1364" s="221" t="s">
        <v>1787</v>
      </c>
      <c r="C1364" s="222" t="s">
        <v>2</v>
      </c>
      <c r="D1364" s="223">
        <v>833.33</v>
      </c>
      <c r="E1364" s="224"/>
    </row>
    <row r="1365" spans="1:5" ht="28.5">
      <c r="A1365" s="221">
        <v>78226</v>
      </c>
      <c r="B1365" s="221" t="s">
        <v>1788</v>
      </c>
      <c r="C1365" s="222" t="s">
        <v>2</v>
      </c>
      <c r="D1365" s="223">
        <v>5.13</v>
      </c>
      <c r="E1365" s="361"/>
    </row>
    <row r="1366" spans="1:5" ht="15">
      <c r="A1366" s="220">
        <v>783</v>
      </c>
      <c r="B1366" s="359" t="s">
        <v>6461</v>
      </c>
      <c r="C1366" s="360"/>
      <c r="D1366" s="360"/>
      <c r="E1366" s="224"/>
    </row>
    <row r="1367" spans="1:5" ht="28.5">
      <c r="A1367" s="221">
        <v>78373</v>
      </c>
      <c r="B1367" s="221" t="s">
        <v>1789</v>
      </c>
      <c r="C1367" s="222" t="s">
        <v>868</v>
      </c>
      <c r="D1367" s="223">
        <v>963.75</v>
      </c>
      <c r="E1367" s="224"/>
    </row>
    <row r="1368" spans="1:5" ht="15">
      <c r="A1368" s="220">
        <v>784</v>
      </c>
      <c r="B1368" s="359" t="s">
        <v>1101</v>
      </c>
      <c r="C1368" s="360"/>
      <c r="D1368" s="360"/>
      <c r="E1368" s="361"/>
    </row>
    <row r="1369" spans="1:5" ht="28.5">
      <c r="A1369" s="221">
        <v>78402</v>
      </c>
      <c r="B1369" s="221" t="s">
        <v>9951</v>
      </c>
      <c r="C1369" s="222" t="s">
        <v>1</v>
      </c>
      <c r="D1369" s="223">
        <v>5.87</v>
      </c>
      <c r="E1369" s="224"/>
    </row>
    <row r="1370" spans="1:5" ht="28.5">
      <c r="A1370" s="221">
        <v>78403</v>
      </c>
      <c r="B1370" s="221" t="s">
        <v>9952</v>
      </c>
      <c r="C1370" s="222" t="s">
        <v>1</v>
      </c>
      <c r="D1370" s="223">
        <v>4.9000000000000004</v>
      </c>
      <c r="E1370" s="361"/>
    </row>
    <row r="1371" spans="1:5" ht="28.5">
      <c r="A1371" s="221">
        <v>78404</v>
      </c>
      <c r="B1371" s="221" t="s">
        <v>9953</v>
      </c>
      <c r="C1371" s="222" t="s">
        <v>1</v>
      </c>
      <c r="D1371" s="223">
        <v>7.19</v>
      </c>
      <c r="E1371" s="224"/>
    </row>
    <row r="1372" spans="1:5" ht="28.5">
      <c r="A1372" s="221">
        <v>78405</v>
      </c>
      <c r="B1372" s="221" t="s">
        <v>9954</v>
      </c>
      <c r="C1372" s="222" t="s">
        <v>1</v>
      </c>
      <c r="D1372" s="223">
        <v>9.2200000000000006</v>
      </c>
      <c r="E1372" s="224"/>
    </row>
    <row r="1373" spans="1:5" ht="28.5">
      <c r="A1373" s="221">
        <v>78406</v>
      </c>
      <c r="B1373" s="221" t="s">
        <v>9955</v>
      </c>
      <c r="C1373" s="222" t="s">
        <v>1</v>
      </c>
      <c r="D1373" s="223">
        <v>6.06</v>
      </c>
      <c r="E1373" s="361"/>
    </row>
    <row r="1374" spans="1:5" ht="15">
      <c r="A1374" s="220">
        <v>786</v>
      </c>
      <c r="B1374" s="359" t="s">
        <v>6368</v>
      </c>
      <c r="C1374" s="360"/>
      <c r="D1374" s="360"/>
      <c r="E1374" s="224"/>
    </row>
    <row r="1375" spans="1:5" ht="15">
      <c r="A1375" s="221">
        <v>78627</v>
      </c>
      <c r="B1375" s="221" t="s">
        <v>1790</v>
      </c>
      <c r="C1375" s="222" t="s">
        <v>2</v>
      </c>
      <c r="D1375" s="223">
        <v>175.9</v>
      </c>
      <c r="E1375" s="361"/>
    </row>
    <row r="1376" spans="1:5" ht="15">
      <c r="A1376" s="220">
        <v>787</v>
      </c>
      <c r="B1376" s="359" t="s">
        <v>6461</v>
      </c>
      <c r="C1376" s="360"/>
      <c r="D1376" s="360"/>
      <c r="E1376" s="224"/>
    </row>
    <row r="1377" spans="1:5" ht="15">
      <c r="A1377" s="221">
        <v>78735</v>
      </c>
      <c r="B1377" s="221" t="s">
        <v>1791</v>
      </c>
      <c r="C1377" s="222" t="s">
        <v>2</v>
      </c>
      <c r="D1377" s="223">
        <v>35.369999999999997</v>
      </c>
      <c r="E1377" s="361"/>
    </row>
    <row r="1378" spans="1:5" ht="14.25">
      <c r="A1378" s="221">
        <v>78749</v>
      </c>
      <c r="B1378" s="221" t="s">
        <v>1792</v>
      </c>
      <c r="C1378" s="222" t="s">
        <v>2</v>
      </c>
      <c r="D1378" s="223">
        <v>108.22</v>
      </c>
      <c r="E1378" s="224"/>
    </row>
    <row r="1379" spans="1:5" ht="28.5">
      <c r="A1379" s="221">
        <v>78760</v>
      </c>
      <c r="B1379" s="221" t="s">
        <v>9956</v>
      </c>
      <c r="C1379" s="222" t="s">
        <v>1</v>
      </c>
      <c r="D1379" s="223">
        <v>14.68</v>
      </c>
      <c r="E1379" s="361"/>
    </row>
    <row r="1380" spans="1:5" ht="15">
      <c r="A1380" s="220">
        <v>788</v>
      </c>
      <c r="B1380" s="359" t="s">
        <v>1101</v>
      </c>
      <c r="C1380" s="360"/>
      <c r="D1380" s="360"/>
      <c r="E1380" s="224"/>
    </row>
    <row r="1381" spans="1:5" ht="28.5">
      <c r="A1381" s="221">
        <v>78848</v>
      </c>
      <c r="B1381" s="221" t="s">
        <v>9957</v>
      </c>
      <c r="C1381" s="222" t="s">
        <v>1</v>
      </c>
      <c r="D1381" s="223">
        <v>13.49</v>
      </c>
      <c r="E1381" s="361"/>
    </row>
    <row r="1382" spans="1:5" ht="28.5">
      <c r="A1382" s="221">
        <v>78898</v>
      </c>
      <c r="B1382" s="221" t="s">
        <v>9958</v>
      </c>
      <c r="C1382" s="222" t="s">
        <v>2</v>
      </c>
      <c r="D1382" s="223">
        <v>29.52</v>
      </c>
      <c r="E1382" s="224"/>
    </row>
    <row r="1383" spans="1:5" ht="15">
      <c r="A1383" s="220">
        <v>791</v>
      </c>
      <c r="B1383" s="359" t="s">
        <v>9959</v>
      </c>
      <c r="C1383" s="360"/>
      <c r="D1383" s="360"/>
      <c r="E1383" s="224"/>
    </row>
    <row r="1384" spans="1:5" ht="28.5">
      <c r="A1384" s="221">
        <v>79166</v>
      </c>
      <c r="B1384" s="221" t="s">
        <v>9960</v>
      </c>
      <c r="C1384" s="222" t="s">
        <v>1</v>
      </c>
      <c r="D1384" s="223">
        <v>8.2799999999999994</v>
      </c>
      <c r="E1384" s="361"/>
    </row>
    <row r="1385" spans="1:5" ht="15">
      <c r="A1385" s="220">
        <v>792</v>
      </c>
      <c r="B1385" s="359" t="s">
        <v>9959</v>
      </c>
      <c r="C1385" s="360"/>
      <c r="D1385" s="360"/>
      <c r="E1385" s="224"/>
    </row>
    <row r="1386" spans="1:5" ht="15">
      <c r="A1386" s="221">
        <v>79245</v>
      </c>
      <c r="B1386" s="221" t="s">
        <v>9961</v>
      </c>
      <c r="C1386" s="222" t="s">
        <v>3</v>
      </c>
      <c r="D1386" s="223">
        <v>61.77</v>
      </c>
      <c r="E1386" s="361"/>
    </row>
    <row r="1387" spans="1:5" ht="14.25">
      <c r="A1387" s="221">
        <v>79246</v>
      </c>
      <c r="B1387" s="221" t="s">
        <v>9962</v>
      </c>
      <c r="C1387" s="222" t="s">
        <v>3</v>
      </c>
      <c r="D1387" s="223">
        <v>73.290000000000006</v>
      </c>
      <c r="E1387" s="224"/>
    </row>
    <row r="1388" spans="1:5" ht="14.25">
      <c r="A1388" s="221">
        <v>79247</v>
      </c>
      <c r="B1388" s="221" t="s">
        <v>9963</v>
      </c>
      <c r="C1388" s="222" t="s">
        <v>3</v>
      </c>
      <c r="D1388" s="223">
        <v>89.59</v>
      </c>
      <c r="E1388" s="224"/>
    </row>
    <row r="1389" spans="1:5" ht="15">
      <c r="A1389" s="220">
        <v>793</v>
      </c>
      <c r="B1389" s="359" t="s">
        <v>6408</v>
      </c>
      <c r="C1389" s="360"/>
      <c r="D1389" s="360"/>
      <c r="E1389" s="224"/>
    </row>
    <row r="1390" spans="1:5" ht="28.5">
      <c r="A1390" s="221">
        <v>79372</v>
      </c>
      <c r="B1390" s="221" t="s">
        <v>1793</v>
      </c>
      <c r="C1390" s="222" t="s">
        <v>1</v>
      </c>
      <c r="D1390" s="223">
        <v>209.72</v>
      </c>
      <c r="E1390" s="224"/>
    </row>
    <row r="1391" spans="1:5" ht="28.5">
      <c r="A1391" s="221">
        <v>79374</v>
      </c>
      <c r="B1391" s="221" t="s">
        <v>1794</v>
      </c>
      <c r="C1391" s="222" t="s">
        <v>2</v>
      </c>
      <c r="D1391" s="223">
        <v>29.05</v>
      </c>
      <c r="E1391" s="224"/>
    </row>
    <row r="1392" spans="1:5" ht="15">
      <c r="A1392" s="221">
        <v>79375</v>
      </c>
      <c r="B1392" s="221" t="s">
        <v>1795</v>
      </c>
      <c r="C1392" s="222" t="s">
        <v>3</v>
      </c>
      <c r="D1392" s="223">
        <v>3.2</v>
      </c>
      <c r="E1392" s="361"/>
    </row>
    <row r="1393" spans="1:5" ht="15">
      <c r="A1393" s="220">
        <v>794</v>
      </c>
      <c r="B1393" s="359" t="s">
        <v>9964</v>
      </c>
      <c r="C1393" s="360"/>
      <c r="D1393" s="360"/>
      <c r="E1393" s="224"/>
    </row>
    <row r="1394" spans="1:5" ht="28.5">
      <c r="A1394" s="221">
        <v>79419</v>
      </c>
      <c r="B1394" s="221" t="s">
        <v>9965</v>
      </c>
      <c r="C1394" s="222" t="s">
        <v>4</v>
      </c>
      <c r="D1394" s="223">
        <v>76.37</v>
      </c>
      <c r="E1394" s="361"/>
    </row>
    <row r="1395" spans="1:5" ht="15">
      <c r="A1395" s="220">
        <v>10</v>
      </c>
      <c r="B1395" s="359" t="s">
        <v>6462</v>
      </c>
      <c r="C1395" s="360"/>
      <c r="D1395" s="360"/>
      <c r="E1395" s="224"/>
    </row>
    <row r="1396" spans="1:5" ht="15">
      <c r="A1396" s="220">
        <v>1001</v>
      </c>
      <c r="B1396" s="359" t="s">
        <v>6462</v>
      </c>
      <c r="C1396" s="360"/>
      <c r="D1396" s="360"/>
      <c r="E1396" s="224"/>
    </row>
    <row r="1397" spans="1:5" ht="28.5">
      <c r="A1397" s="221">
        <v>100150</v>
      </c>
      <c r="B1397" s="221" t="s">
        <v>9966</v>
      </c>
      <c r="C1397" s="222" t="s">
        <v>7</v>
      </c>
      <c r="D1397" s="223">
        <v>67.61</v>
      </c>
      <c r="E1397" s="224"/>
    </row>
    <row r="1398" spans="1:5" ht="28.5">
      <c r="A1398" s="221">
        <v>100151</v>
      </c>
      <c r="B1398" s="221" t="s">
        <v>9967</v>
      </c>
      <c r="C1398" s="222" t="s">
        <v>3</v>
      </c>
      <c r="D1398" s="223">
        <v>147.15</v>
      </c>
      <c r="E1398" s="361"/>
    </row>
    <row r="1399" spans="1:5" ht="28.5">
      <c r="A1399" s="221">
        <v>100189</v>
      </c>
      <c r="B1399" s="221" t="s">
        <v>1796</v>
      </c>
      <c r="C1399" s="222" t="s">
        <v>1</v>
      </c>
      <c r="D1399" s="223">
        <v>5.05</v>
      </c>
      <c r="E1399" s="224"/>
    </row>
    <row r="1400" spans="1:5" ht="28.5">
      <c r="A1400" s="221">
        <v>100190</v>
      </c>
      <c r="B1400" s="221" t="s">
        <v>1797</v>
      </c>
      <c r="C1400" s="222" t="s">
        <v>1</v>
      </c>
      <c r="D1400" s="223">
        <v>17.29</v>
      </c>
      <c r="E1400" s="224"/>
    </row>
    <row r="1401" spans="1:5" ht="28.5">
      <c r="A1401" s="221">
        <v>100192</v>
      </c>
      <c r="B1401" s="221" t="s">
        <v>1798</v>
      </c>
      <c r="C1401" s="222" t="s">
        <v>1</v>
      </c>
      <c r="D1401" s="223">
        <v>26.21</v>
      </c>
      <c r="E1401" s="361"/>
    </row>
    <row r="1402" spans="1:5" ht="28.5">
      <c r="A1402" s="221">
        <v>100194</v>
      </c>
      <c r="B1402" s="221" t="s">
        <v>1799</v>
      </c>
      <c r="C1402" s="222" t="s">
        <v>1</v>
      </c>
      <c r="D1402" s="223">
        <v>9.3000000000000007</v>
      </c>
      <c r="E1402" s="224"/>
    </row>
    <row r="1403" spans="1:5" ht="28.5">
      <c r="A1403" s="221">
        <v>100195</v>
      </c>
      <c r="B1403" s="221" t="s">
        <v>1800</v>
      </c>
      <c r="C1403" s="222" t="s">
        <v>3</v>
      </c>
      <c r="D1403" s="223">
        <v>9.5399999999999991</v>
      </c>
      <c r="E1403" s="361"/>
    </row>
    <row r="1404" spans="1:5" ht="28.5">
      <c r="A1404" s="221">
        <v>100196</v>
      </c>
      <c r="B1404" s="221" t="s">
        <v>1801</v>
      </c>
      <c r="C1404" s="222" t="s">
        <v>3</v>
      </c>
      <c r="D1404" s="223">
        <v>9.5500000000000007</v>
      </c>
      <c r="E1404" s="224"/>
    </row>
    <row r="1405" spans="1:5" ht="28.5">
      <c r="A1405" s="221">
        <v>100197</v>
      </c>
      <c r="B1405" s="221" t="s">
        <v>1802</v>
      </c>
      <c r="C1405" s="222" t="s">
        <v>3</v>
      </c>
      <c r="D1405" s="223">
        <v>10.24</v>
      </c>
      <c r="E1405" s="224"/>
    </row>
    <row r="1406" spans="1:5" ht="14.25">
      <c r="A1406" s="221">
        <v>100198</v>
      </c>
      <c r="B1406" s="221" t="s">
        <v>1803</v>
      </c>
      <c r="C1406" s="222" t="s">
        <v>1</v>
      </c>
      <c r="D1406" s="223">
        <v>9.99</v>
      </c>
      <c r="E1406" s="224"/>
    </row>
    <row r="1407" spans="1:5" ht="15">
      <c r="A1407" s="220">
        <v>1002</v>
      </c>
      <c r="B1407" s="359" t="s">
        <v>6463</v>
      </c>
      <c r="C1407" s="360"/>
      <c r="D1407" s="360"/>
      <c r="E1407" s="361"/>
    </row>
    <row r="1408" spans="1:5" ht="14.25">
      <c r="A1408" s="221">
        <v>100202</v>
      </c>
      <c r="B1408" s="221" t="s">
        <v>1804</v>
      </c>
      <c r="C1408" s="222" t="s">
        <v>3</v>
      </c>
      <c r="D1408" s="223">
        <v>9.02</v>
      </c>
      <c r="E1408" s="224"/>
    </row>
    <row r="1409" spans="1:5" ht="28.5">
      <c r="A1409" s="221">
        <v>100203</v>
      </c>
      <c r="B1409" s="221" t="s">
        <v>1805</v>
      </c>
      <c r="C1409" s="222" t="s">
        <v>3</v>
      </c>
      <c r="D1409" s="223">
        <v>13.61</v>
      </c>
      <c r="E1409" s="224"/>
    </row>
    <row r="1410" spans="1:5" ht="28.5">
      <c r="A1410" s="221">
        <v>100205</v>
      </c>
      <c r="B1410" s="221" t="s">
        <v>9968</v>
      </c>
      <c r="C1410" s="222" t="s">
        <v>1</v>
      </c>
      <c r="D1410" s="223">
        <v>220.47</v>
      </c>
      <c r="E1410" s="224"/>
    </row>
    <row r="1411" spans="1:5" ht="28.5">
      <c r="A1411" s="221">
        <v>100208</v>
      </c>
      <c r="B1411" s="221" t="s">
        <v>1806</v>
      </c>
      <c r="C1411" s="222" t="s">
        <v>1</v>
      </c>
      <c r="D1411" s="223">
        <v>149.19</v>
      </c>
      <c r="E1411" s="361"/>
    </row>
    <row r="1412" spans="1:5" ht="28.5">
      <c r="A1412" s="221">
        <v>100209</v>
      </c>
      <c r="B1412" s="221" t="s">
        <v>1807</v>
      </c>
      <c r="C1412" s="222" t="s">
        <v>3</v>
      </c>
      <c r="D1412" s="223">
        <v>8.89</v>
      </c>
      <c r="E1412" s="224"/>
    </row>
    <row r="1413" spans="1:5" ht="15">
      <c r="A1413" s="220">
        <v>13</v>
      </c>
      <c r="B1413" s="359" t="s">
        <v>6464</v>
      </c>
      <c r="C1413" s="360"/>
      <c r="D1413" s="360"/>
      <c r="E1413" s="361"/>
    </row>
    <row r="1414" spans="1:5" ht="15">
      <c r="A1414" s="220">
        <v>1304</v>
      </c>
      <c r="B1414" s="359" t="s">
        <v>6465</v>
      </c>
      <c r="C1414" s="360"/>
      <c r="D1414" s="360"/>
      <c r="E1414" s="361"/>
    </row>
    <row r="1415" spans="1:5" ht="14.25">
      <c r="A1415" s="221">
        <v>130401</v>
      </c>
      <c r="B1415" s="221" t="s">
        <v>1808</v>
      </c>
      <c r="C1415" s="222" t="s">
        <v>2</v>
      </c>
      <c r="D1415" s="223">
        <v>245.27</v>
      </c>
      <c r="E1415" s="224"/>
    </row>
    <row r="1416" spans="1:5" ht="15">
      <c r="A1416" s="220">
        <v>1305</v>
      </c>
      <c r="B1416" s="359" t="s">
        <v>6399</v>
      </c>
      <c r="C1416" s="360"/>
      <c r="D1416" s="360"/>
      <c r="E1416" s="224"/>
    </row>
    <row r="1417" spans="1:5" ht="57">
      <c r="A1417" s="221">
        <v>130561</v>
      </c>
      <c r="B1417" s="221" t="s">
        <v>12368</v>
      </c>
      <c r="C1417" s="222" t="s">
        <v>2</v>
      </c>
      <c r="D1417" s="223">
        <v>143.24</v>
      </c>
      <c r="E1417" s="224"/>
    </row>
    <row r="1418" spans="1:5" ht="15">
      <c r="A1418" s="220">
        <v>1306</v>
      </c>
      <c r="B1418" s="359" t="s">
        <v>6379</v>
      </c>
      <c r="C1418" s="360"/>
      <c r="D1418" s="360"/>
      <c r="E1418" s="224"/>
    </row>
    <row r="1419" spans="1:5" ht="28.5">
      <c r="A1419" s="221">
        <v>130627</v>
      </c>
      <c r="B1419" s="221" t="s">
        <v>6948</v>
      </c>
      <c r="C1419" s="222" t="s">
        <v>2</v>
      </c>
      <c r="D1419" s="223">
        <v>53.45</v>
      </c>
      <c r="E1419" s="224"/>
    </row>
    <row r="1420" spans="1:5" ht="28.5">
      <c r="A1420" s="221">
        <v>130628</v>
      </c>
      <c r="B1420" s="221" t="s">
        <v>6949</v>
      </c>
      <c r="C1420" s="222" t="s">
        <v>2</v>
      </c>
      <c r="D1420" s="223">
        <v>64.459999999999994</v>
      </c>
      <c r="E1420" s="224"/>
    </row>
    <row r="1421" spans="1:5" ht="15" customHeight="1">
      <c r="A1421" s="220">
        <v>1307</v>
      </c>
      <c r="B1421" s="359" t="s">
        <v>6374</v>
      </c>
      <c r="C1421" s="360"/>
      <c r="D1421" s="360"/>
      <c r="E1421" s="224"/>
    </row>
    <row r="1422" spans="1:5" ht="28.5">
      <c r="A1422" s="221">
        <v>130701</v>
      </c>
      <c r="B1422" s="221" t="s">
        <v>5843</v>
      </c>
      <c r="C1422" s="222" t="s">
        <v>2</v>
      </c>
      <c r="D1422" s="223">
        <v>19.64</v>
      </c>
      <c r="E1422" s="224"/>
    </row>
    <row r="1423" spans="1:5" ht="15">
      <c r="A1423" s="220">
        <v>15</v>
      </c>
      <c r="B1423" s="359" t="s">
        <v>6466</v>
      </c>
      <c r="C1423" s="360"/>
      <c r="D1423" s="360"/>
      <c r="E1423" s="224"/>
    </row>
    <row r="1424" spans="1:5" ht="15">
      <c r="A1424" s="220">
        <v>1502</v>
      </c>
      <c r="B1424" s="359" t="s">
        <v>6467</v>
      </c>
      <c r="C1424" s="360"/>
      <c r="D1424" s="360"/>
      <c r="E1424" s="224"/>
    </row>
    <row r="1425" spans="1:5" ht="28.5">
      <c r="A1425" s="221">
        <v>150266</v>
      </c>
      <c r="B1425" s="221" t="s">
        <v>1809</v>
      </c>
      <c r="C1425" s="222" t="s">
        <v>4</v>
      </c>
      <c r="D1425" s="223">
        <v>42.02</v>
      </c>
      <c r="E1425" s="361"/>
    </row>
    <row r="1426" spans="1:5" ht="15">
      <c r="A1426" s="220">
        <v>1507</v>
      </c>
      <c r="B1426" s="359" t="s">
        <v>6468</v>
      </c>
      <c r="C1426" s="360"/>
      <c r="D1426" s="360"/>
      <c r="E1426" s="224"/>
    </row>
    <row r="1427" spans="1:5" ht="28.5">
      <c r="A1427" s="221">
        <v>150706</v>
      </c>
      <c r="B1427" s="221" t="s">
        <v>1810</v>
      </c>
      <c r="C1427" s="222" t="s">
        <v>2</v>
      </c>
      <c r="D1427" s="226">
        <v>2124.02</v>
      </c>
      <c r="E1427" s="224"/>
    </row>
    <row r="1428" spans="1:5" ht="15">
      <c r="A1428" s="220">
        <v>60</v>
      </c>
      <c r="B1428" s="359" t="s">
        <v>6469</v>
      </c>
      <c r="C1428" s="360"/>
      <c r="D1428" s="360"/>
      <c r="E1428" s="224"/>
    </row>
    <row r="1429" spans="1:5" ht="15">
      <c r="A1429" s="220">
        <v>6003</v>
      </c>
      <c r="B1429" s="359" t="s">
        <v>6470</v>
      </c>
      <c r="C1429" s="360"/>
      <c r="D1429" s="360"/>
      <c r="E1429" s="224"/>
    </row>
    <row r="1430" spans="1:5" ht="14.25">
      <c r="A1430" s="221">
        <v>600327</v>
      </c>
      <c r="B1430" s="221" t="s">
        <v>1811</v>
      </c>
      <c r="C1430" s="222" t="s">
        <v>7</v>
      </c>
      <c r="D1430" s="223">
        <v>112.14</v>
      </c>
      <c r="E1430" s="224"/>
    </row>
    <row r="1431" spans="1:5" ht="15">
      <c r="A1431" s="220">
        <v>80</v>
      </c>
      <c r="B1431" s="359" t="s">
        <v>6471</v>
      </c>
      <c r="C1431" s="360"/>
      <c r="D1431" s="360"/>
      <c r="E1431" s="361"/>
    </row>
    <row r="1432" spans="1:5" ht="15">
      <c r="A1432" s="220">
        <v>8001</v>
      </c>
      <c r="B1432" s="359" t="s">
        <v>6472</v>
      </c>
      <c r="C1432" s="360"/>
      <c r="D1432" s="360"/>
      <c r="E1432" s="361"/>
    </row>
    <row r="1433" spans="1:5" ht="14.25">
      <c r="A1433" s="221">
        <v>800102</v>
      </c>
      <c r="B1433" s="221" t="s">
        <v>13</v>
      </c>
      <c r="C1433" s="222" t="s">
        <v>10</v>
      </c>
      <c r="D1433" s="223">
        <v>5.79</v>
      </c>
      <c r="E1433" s="224"/>
    </row>
    <row r="1434" spans="1:5" ht="15">
      <c r="A1434" s="220">
        <v>8005</v>
      </c>
      <c r="B1434" s="359" t="s">
        <v>6473</v>
      </c>
      <c r="C1434" s="360"/>
      <c r="D1434" s="360"/>
      <c r="E1434" s="361"/>
    </row>
    <row r="1435" spans="1:5" ht="14.25">
      <c r="A1435" s="221">
        <v>800502</v>
      </c>
      <c r="B1435" s="221" t="s">
        <v>1812</v>
      </c>
      <c r="C1435" s="222" t="s">
        <v>3</v>
      </c>
      <c r="D1435" s="223">
        <v>14.75</v>
      </c>
      <c r="E1435" s="224"/>
    </row>
    <row r="1436" spans="1:5" ht="15">
      <c r="A1436" s="220">
        <v>82</v>
      </c>
      <c r="B1436" s="359" t="s">
        <v>12396</v>
      </c>
      <c r="C1436" s="360"/>
      <c r="D1436" s="360"/>
      <c r="E1436" s="361"/>
    </row>
    <row r="1437" spans="1:5" ht="15">
      <c r="A1437" s="220">
        <v>8201</v>
      </c>
      <c r="B1437" s="359" t="s">
        <v>12397</v>
      </c>
      <c r="C1437" s="360"/>
      <c r="D1437" s="360"/>
      <c r="E1437" s="224"/>
    </row>
    <row r="1438" spans="1:5" ht="14.25">
      <c r="A1438" s="221">
        <v>820101</v>
      </c>
      <c r="B1438" s="221" t="s">
        <v>1813</v>
      </c>
      <c r="C1438" s="222" t="s">
        <v>2</v>
      </c>
      <c r="D1438" s="223">
        <v>125.73</v>
      </c>
      <c r="E1438" s="224"/>
    </row>
    <row r="1439" spans="1:5" ht="15">
      <c r="A1439" s="221">
        <v>820104</v>
      </c>
      <c r="B1439" s="221" t="s">
        <v>1814</v>
      </c>
      <c r="C1439" s="222" t="s">
        <v>2</v>
      </c>
      <c r="D1439" s="223">
        <v>127.93</v>
      </c>
      <c r="E1439" s="361"/>
    </row>
    <row r="1440" spans="1:5" ht="14.25">
      <c r="A1440" s="221">
        <v>820106</v>
      </c>
      <c r="B1440" s="221" t="s">
        <v>1815</v>
      </c>
      <c r="C1440" s="222" t="s">
        <v>2</v>
      </c>
      <c r="D1440" s="223">
        <v>21.4</v>
      </c>
      <c r="E1440" s="224"/>
    </row>
    <row r="1441" spans="1:5" ht="28.5">
      <c r="A1441" s="221">
        <v>820113</v>
      </c>
      <c r="B1441" s="221" t="s">
        <v>1816</v>
      </c>
      <c r="C1441" s="222" t="s">
        <v>2</v>
      </c>
      <c r="D1441" s="223">
        <v>32.94</v>
      </c>
      <c r="E1441" s="361"/>
    </row>
    <row r="1442" spans="1:5" ht="15">
      <c r="A1442" s="221">
        <v>820114</v>
      </c>
      <c r="B1442" s="221" t="s">
        <v>1817</v>
      </c>
      <c r="C1442" s="222" t="s">
        <v>2</v>
      </c>
      <c r="D1442" s="223">
        <v>16.03</v>
      </c>
      <c r="E1442" s="361"/>
    </row>
    <row r="1443" spans="1:5" ht="14.25">
      <c r="A1443" s="221">
        <v>820115</v>
      </c>
      <c r="B1443" s="221" t="s">
        <v>1818</v>
      </c>
      <c r="C1443" s="222" t="s">
        <v>2</v>
      </c>
      <c r="D1443" s="223">
        <v>57.48</v>
      </c>
      <c r="E1443" s="224"/>
    </row>
    <row r="1444" spans="1:5" ht="15">
      <c r="A1444" s="221">
        <v>820116</v>
      </c>
      <c r="B1444" s="221" t="s">
        <v>1819</v>
      </c>
      <c r="C1444" s="222" t="s">
        <v>2</v>
      </c>
      <c r="D1444" s="223">
        <v>5.15</v>
      </c>
      <c r="E1444" s="361"/>
    </row>
    <row r="1445" spans="1:5" ht="14.25">
      <c r="A1445" s="221">
        <v>820117</v>
      </c>
      <c r="B1445" s="221" t="s">
        <v>1820</v>
      </c>
      <c r="C1445" s="222" t="s">
        <v>2</v>
      </c>
      <c r="D1445" s="223">
        <v>11.5</v>
      </c>
      <c r="E1445" s="224"/>
    </row>
    <row r="1446" spans="1:5" ht="15">
      <c r="A1446" s="221">
        <v>820118</v>
      </c>
      <c r="B1446" s="221" t="s">
        <v>1821</v>
      </c>
      <c r="C1446" s="222" t="s">
        <v>2</v>
      </c>
      <c r="D1446" s="223">
        <v>3.28</v>
      </c>
      <c r="E1446" s="361"/>
    </row>
    <row r="1447" spans="1:5" ht="15">
      <c r="A1447" s="220">
        <v>83</v>
      </c>
      <c r="B1447" s="359" t="s">
        <v>6474</v>
      </c>
      <c r="C1447" s="360"/>
      <c r="D1447" s="360"/>
      <c r="E1447" s="361"/>
    </row>
    <row r="1448" spans="1:5" ht="15">
      <c r="A1448" s="220">
        <v>8301</v>
      </c>
      <c r="B1448" s="359" t="s">
        <v>6475</v>
      </c>
      <c r="C1448" s="360"/>
      <c r="D1448" s="360"/>
      <c r="E1448" s="224"/>
    </row>
    <row r="1449" spans="1:5" ht="15">
      <c r="A1449" s="221">
        <v>830101</v>
      </c>
      <c r="B1449" s="221" t="s">
        <v>1822</v>
      </c>
      <c r="C1449" s="222" t="s">
        <v>2</v>
      </c>
      <c r="D1449" s="223">
        <v>111.33</v>
      </c>
      <c r="E1449" s="361"/>
    </row>
    <row r="1450" spans="1:5" ht="15">
      <c r="A1450" s="221">
        <v>830102</v>
      </c>
      <c r="B1450" s="221" t="s">
        <v>1823</v>
      </c>
      <c r="C1450" s="222" t="s">
        <v>2</v>
      </c>
      <c r="D1450" s="223">
        <v>50.5</v>
      </c>
      <c r="E1450" s="361"/>
    </row>
    <row r="1451" spans="1:5" ht="14.25">
      <c r="A1451" s="221">
        <v>830103</v>
      </c>
      <c r="B1451" s="221" t="s">
        <v>1824</v>
      </c>
      <c r="C1451" s="222" t="s">
        <v>2</v>
      </c>
      <c r="D1451" s="223">
        <v>71</v>
      </c>
      <c r="E1451" s="224"/>
    </row>
    <row r="1452" spans="1:5" ht="15">
      <c r="A1452" s="221">
        <v>830104</v>
      </c>
      <c r="B1452" s="221" t="s">
        <v>1825</v>
      </c>
      <c r="C1452" s="222" t="s">
        <v>2</v>
      </c>
      <c r="D1452" s="223">
        <v>75.62</v>
      </c>
      <c r="E1452" s="361"/>
    </row>
    <row r="1453" spans="1:5" ht="14.25">
      <c r="A1453" s="221">
        <v>830105</v>
      </c>
      <c r="B1453" s="221" t="s">
        <v>1826</v>
      </c>
      <c r="C1453" s="222" t="s">
        <v>2</v>
      </c>
      <c r="D1453" s="223">
        <v>30.64</v>
      </c>
      <c r="E1453" s="224"/>
    </row>
    <row r="1454" spans="1:5" ht="15">
      <c r="A1454" s="221">
        <v>830106</v>
      </c>
      <c r="B1454" s="221" t="s">
        <v>1827</v>
      </c>
      <c r="C1454" s="222" t="s">
        <v>2</v>
      </c>
      <c r="D1454" s="223">
        <v>30.45</v>
      </c>
      <c r="E1454" s="361"/>
    </row>
    <row r="1455" spans="1:5" ht="15">
      <c r="A1455" s="221">
        <v>830107</v>
      </c>
      <c r="B1455" s="221" t="s">
        <v>1828</v>
      </c>
      <c r="C1455" s="222" t="s">
        <v>2</v>
      </c>
      <c r="D1455" s="223">
        <v>33.78</v>
      </c>
      <c r="E1455" s="361"/>
    </row>
    <row r="1456" spans="1:5" ht="14.25">
      <c r="A1456" s="221">
        <v>830108</v>
      </c>
      <c r="B1456" s="221" t="s">
        <v>1829</v>
      </c>
      <c r="C1456" s="222" t="s">
        <v>2</v>
      </c>
      <c r="D1456" s="223">
        <v>149.33000000000001</v>
      </c>
      <c r="E1456" s="224"/>
    </row>
    <row r="1457" spans="1:5" ht="14.25">
      <c r="A1457" s="221">
        <v>830109</v>
      </c>
      <c r="B1457" s="221" t="s">
        <v>1830</v>
      </c>
      <c r="C1457" s="222" t="s">
        <v>2</v>
      </c>
      <c r="D1457" s="223">
        <v>77</v>
      </c>
      <c r="E1457" s="224"/>
    </row>
    <row r="1458" spans="1:5" ht="14.25">
      <c r="A1458" s="221">
        <v>830110</v>
      </c>
      <c r="B1458" s="221" t="s">
        <v>1831</v>
      </c>
      <c r="C1458" s="222" t="s">
        <v>2</v>
      </c>
      <c r="D1458" s="223">
        <v>41.46</v>
      </c>
      <c r="E1458" s="224"/>
    </row>
    <row r="1459" spans="1:5" ht="14.25">
      <c r="A1459" s="221">
        <v>830111</v>
      </c>
      <c r="B1459" s="221" t="s">
        <v>1832</v>
      </c>
      <c r="C1459" s="222" t="s">
        <v>2</v>
      </c>
      <c r="D1459" s="223">
        <v>65.28</v>
      </c>
      <c r="E1459" s="224"/>
    </row>
    <row r="1460" spans="1:5" ht="14.25">
      <c r="A1460" s="221">
        <v>830112</v>
      </c>
      <c r="B1460" s="221" t="s">
        <v>1833</v>
      </c>
      <c r="C1460" s="222" t="s">
        <v>2</v>
      </c>
      <c r="D1460" s="223">
        <v>567.65</v>
      </c>
      <c r="E1460" s="224"/>
    </row>
    <row r="1461" spans="1:5" ht="14.25">
      <c r="A1461" s="221">
        <v>830113</v>
      </c>
      <c r="B1461" s="221" t="s">
        <v>1834</v>
      </c>
      <c r="C1461" s="222" t="s">
        <v>2</v>
      </c>
      <c r="D1461" s="223">
        <v>806.34</v>
      </c>
      <c r="E1461" s="224"/>
    </row>
    <row r="1462" spans="1:5" ht="14.25">
      <c r="A1462" s="221">
        <v>830114</v>
      </c>
      <c r="B1462" s="221" t="s">
        <v>1835</v>
      </c>
      <c r="C1462" s="222" t="s">
        <v>2</v>
      </c>
      <c r="D1462" s="223">
        <v>282.85000000000002</v>
      </c>
      <c r="E1462" s="224"/>
    </row>
    <row r="1463" spans="1:5" ht="15">
      <c r="A1463" s="220">
        <v>92</v>
      </c>
      <c r="B1463" s="359" t="s">
        <v>6476</v>
      </c>
      <c r="C1463" s="360"/>
      <c r="D1463" s="360"/>
      <c r="E1463" s="224"/>
    </row>
    <row r="1464" spans="1:5" ht="15">
      <c r="A1464" s="220">
        <v>9201</v>
      </c>
      <c r="B1464" s="359" t="s">
        <v>6477</v>
      </c>
      <c r="C1464" s="360"/>
      <c r="D1464" s="360"/>
      <c r="E1464" s="224"/>
    </row>
    <row r="1465" spans="1:5" ht="28.5">
      <c r="A1465" s="221">
        <v>920110</v>
      </c>
      <c r="B1465" s="221" t="s">
        <v>1836</v>
      </c>
      <c r="C1465" s="222" t="s">
        <v>868</v>
      </c>
      <c r="D1465" s="226">
        <v>1272.5999999999999</v>
      </c>
      <c r="E1465" s="361"/>
    </row>
    <row r="1466" spans="1:5" ht="15">
      <c r="A1466" s="220">
        <v>9205</v>
      </c>
      <c r="B1466" s="359" t="s">
        <v>6478</v>
      </c>
      <c r="C1466" s="360"/>
      <c r="D1466" s="360"/>
      <c r="E1466" s="361"/>
    </row>
    <row r="1467" spans="1:5" ht="28.5">
      <c r="A1467" s="221">
        <v>920542</v>
      </c>
      <c r="B1467" s="221" t="s">
        <v>9969</v>
      </c>
      <c r="C1467" s="222" t="s">
        <v>868</v>
      </c>
      <c r="D1467" s="226">
        <v>6060.76</v>
      </c>
      <c r="E1467" s="224"/>
    </row>
    <row r="1468" spans="1:5" ht="28.5">
      <c r="A1468" s="221">
        <v>920543</v>
      </c>
      <c r="B1468" s="221" t="s">
        <v>9970</v>
      </c>
      <c r="C1468" s="222" t="s">
        <v>868</v>
      </c>
      <c r="D1468" s="226">
        <v>22729.360000000001</v>
      </c>
      <c r="E1468" s="224"/>
    </row>
    <row r="1469" spans="1:5" ht="28.5">
      <c r="A1469" s="221">
        <v>920544</v>
      </c>
      <c r="B1469" s="221" t="s">
        <v>9971</v>
      </c>
      <c r="C1469" s="222" t="s">
        <v>868</v>
      </c>
      <c r="D1469" s="226">
        <v>9451.34</v>
      </c>
      <c r="E1469" s="224"/>
    </row>
    <row r="1470" spans="1:5" ht="28.5">
      <c r="A1470" s="221">
        <v>920545</v>
      </c>
      <c r="B1470" s="221" t="s">
        <v>9972</v>
      </c>
      <c r="C1470" s="222" t="s">
        <v>868</v>
      </c>
      <c r="D1470" s="226">
        <v>2886.01</v>
      </c>
      <c r="E1470" s="224"/>
    </row>
    <row r="1471" spans="1:5" ht="28.5">
      <c r="A1471" s="221">
        <v>920546</v>
      </c>
      <c r="B1471" s="221" t="s">
        <v>9973</v>
      </c>
      <c r="C1471" s="222" t="s">
        <v>868</v>
      </c>
      <c r="D1471" s="226">
        <v>16235.47</v>
      </c>
      <c r="E1471" s="224"/>
    </row>
    <row r="1472" spans="1:5" ht="28.5">
      <c r="A1472" s="221">
        <v>920547</v>
      </c>
      <c r="B1472" s="221" t="s">
        <v>9974</v>
      </c>
      <c r="C1472" s="222" t="s">
        <v>868</v>
      </c>
      <c r="D1472" s="226">
        <v>4816.46</v>
      </c>
      <c r="E1472" s="224"/>
    </row>
    <row r="1473" spans="1:5" ht="28.5">
      <c r="A1473" s="221">
        <v>920548</v>
      </c>
      <c r="B1473" s="221" t="s">
        <v>9975</v>
      </c>
      <c r="C1473" s="222" t="s">
        <v>868</v>
      </c>
      <c r="D1473" s="226">
        <v>4365.4799999999996</v>
      </c>
      <c r="E1473" s="224"/>
    </row>
    <row r="1474" spans="1:5" ht="28.5">
      <c r="A1474" s="221">
        <v>920549</v>
      </c>
      <c r="B1474" s="221" t="s">
        <v>9976</v>
      </c>
      <c r="C1474" s="222" t="s">
        <v>868</v>
      </c>
      <c r="D1474" s="226">
        <v>12987.78</v>
      </c>
      <c r="E1474" s="224"/>
    </row>
    <row r="1475" spans="1:5" ht="28.5">
      <c r="A1475" s="221">
        <v>920550</v>
      </c>
      <c r="B1475" s="221" t="s">
        <v>9977</v>
      </c>
      <c r="C1475" s="222" t="s">
        <v>868</v>
      </c>
      <c r="D1475" s="226">
        <v>10750.71</v>
      </c>
      <c r="E1475" s="224"/>
    </row>
    <row r="1476" spans="1:5" ht="28.5">
      <c r="A1476" s="221">
        <v>920551</v>
      </c>
      <c r="B1476" s="221" t="s">
        <v>9978</v>
      </c>
      <c r="C1476" s="222" t="s">
        <v>868</v>
      </c>
      <c r="D1476" s="226">
        <v>10750.71</v>
      </c>
      <c r="E1476" s="224"/>
    </row>
    <row r="1477" spans="1:5" ht="28.5">
      <c r="A1477" s="221">
        <v>920552</v>
      </c>
      <c r="B1477" s="221" t="s">
        <v>9979</v>
      </c>
      <c r="C1477" s="222" t="s">
        <v>868</v>
      </c>
      <c r="D1477" s="226">
        <v>9972.2800000000007</v>
      </c>
      <c r="E1477" s="224"/>
    </row>
    <row r="1478" spans="1:5" ht="28.5">
      <c r="A1478" s="221">
        <v>920553</v>
      </c>
      <c r="B1478" s="221" t="s">
        <v>9980</v>
      </c>
      <c r="C1478" s="222" t="s">
        <v>868</v>
      </c>
      <c r="D1478" s="226">
        <v>10064.56</v>
      </c>
      <c r="E1478" s="224"/>
    </row>
    <row r="1479" spans="1:5" ht="28.5">
      <c r="A1479" s="221">
        <v>920554</v>
      </c>
      <c r="B1479" s="221" t="s">
        <v>9981</v>
      </c>
      <c r="C1479" s="222" t="s">
        <v>868</v>
      </c>
      <c r="D1479" s="226">
        <v>10765.6</v>
      </c>
      <c r="E1479" s="224"/>
    </row>
    <row r="1480" spans="1:5" ht="28.5">
      <c r="A1480" s="221">
        <v>920555</v>
      </c>
      <c r="B1480" s="221" t="s">
        <v>9982</v>
      </c>
      <c r="C1480" s="222" t="s">
        <v>868</v>
      </c>
      <c r="D1480" s="226">
        <v>23269.65</v>
      </c>
      <c r="E1480" s="224"/>
    </row>
    <row r="1481" spans="1:5" ht="15">
      <c r="A1481" s="221">
        <v>920556</v>
      </c>
      <c r="B1481" s="221" t="s">
        <v>9983</v>
      </c>
      <c r="C1481" s="222" t="s">
        <v>868</v>
      </c>
      <c r="D1481" s="226">
        <v>5767.55</v>
      </c>
      <c r="E1481" s="361"/>
    </row>
    <row r="1482" spans="1:5" ht="28.5">
      <c r="A1482" s="221">
        <v>920557</v>
      </c>
      <c r="B1482" s="221" t="s">
        <v>9984</v>
      </c>
      <c r="C1482" s="222" t="s">
        <v>868</v>
      </c>
      <c r="D1482" s="226">
        <v>12986.29</v>
      </c>
      <c r="E1482" s="361"/>
    </row>
    <row r="1483" spans="1:5" ht="28.5">
      <c r="A1483" s="221">
        <v>920558</v>
      </c>
      <c r="B1483" s="221" t="s">
        <v>9985</v>
      </c>
      <c r="C1483" s="222" t="s">
        <v>868</v>
      </c>
      <c r="D1483" s="226">
        <v>19468.27</v>
      </c>
      <c r="E1483" s="224"/>
    </row>
    <row r="1484" spans="1:5" ht="15">
      <c r="A1484" s="221">
        <v>920559</v>
      </c>
      <c r="B1484" s="221" t="s">
        <v>9986</v>
      </c>
      <c r="C1484" s="222" t="s">
        <v>868</v>
      </c>
      <c r="D1484" s="226">
        <v>2717.82</v>
      </c>
      <c r="E1484" s="361"/>
    </row>
    <row r="1485" spans="1:5" ht="28.5">
      <c r="A1485" s="221">
        <v>920560</v>
      </c>
      <c r="B1485" s="221" t="s">
        <v>9987</v>
      </c>
      <c r="C1485" s="222" t="s">
        <v>868</v>
      </c>
      <c r="D1485" s="226">
        <v>4916.63</v>
      </c>
      <c r="E1485" s="224"/>
    </row>
    <row r="1486" spans="1:5" ht="14.25">
      <c r="A1486" s="221">
        <v>920561</v>
      </c>
      <c r="B1486" s="221" t="s">
        <v>9988</v>
      </c>
      <c r="C1486" s="222" t="s">
        <v>868</v>
      </c>
      <c r="D1486" s="226">
        <v>2017.08</v>
      </c>
      <c r="E1486" s="224"/>
    </row>
    <row r="1487" spans="1:5" ht="28.5">
      <c r="A1487" s="221">
        <v>920562</v>
      </c>
      <c r="B1487" s="221" t="s">
        <v>9989</v>
      </c>
      <c r="C1487" s="222" t="s">
        <v>868</v>
      </c>
      <c r="D1487" s="226">
        <v>2017.08</v>
      </c>
      <c r="E1487" s="224"/>
    </row>
    <row r="1488" spans="1:5" ht="28.5">
      <c r="A1488" s="221">
        <v>920563</v>
      </c>
      <c r="B1488" s="221" t="s">
        <v>9990</v>
      </c>
      <c r="C1488" s="222" t="s">
        <v>868</v>
      </c>
      <c r="D1488" s="226">
        <v>3782.02</v>
      </c>
      <c r="E1488" s="224"/>
    </row>
    <row r="1489" spans="1:5" ht="28.5">
      <c r="A1489" s="221">
        <v>920564</v>
      </c>
      <c r="B1489" s="221" t="s">
        <v>9991</v>
      </c>
      <c r="C1489" s="222" t="s">
        <v>868</v>
      </c>
      <c r="D1489" s="226">
        <v>7018.5</v>
      </c>
      <c r="E1489" s="224"/>
    </row>
    <row r="1490" spans="1:5" ht="28.5">
      <c r="A1490" s="221">
        <v>920565</v>
      </c>
      <c r="B1490" s="221" t="s">
        <v>9992</v>
      </c>
      <c r="C1490" s="222" t="s">
        <v>868</v>
      </c>
      <c r="D1490" s="226">
        <v>26321.1</v>
      </c>
      <c r="E1490" s="224"/>
    </row>
    <row r="1491" spans="1:5" ht="28.5">
      <c r="A1491" s="221">
        <v>920566</v>
      </c>
      <c r="B1491" s="221" t="s">
        <v>9993</v>
      </c>
      <c r="C1491" s="222" t="s">
        <v>868</v>
      </c>
      <c r="D1491" s="226">
        <v>10944.86</v>
      </c>
      <c r="E1491" s="224"/>
    </row>
    <row r="1492" spans="1:5" ht="28.5">
      <c r="A1492" s="221">
        <v>920567</v>
      </c>
      <c r="B1492" s="221" t="s">
        <v>9994</v>
      </c>
      <c r="C1492" s="222" t="s">
        <v>868</v>
      </c>
      <c r="D1492" s="226">
        <v>3342.06</v>
      </c>
      <c r="E1492" s="224"/>
    </row>
    <row r="1493" spans="1:5" ht="28.5">
      <c r="A1493" s="221">
        <v>920568</v>
      </c>
      <c r="B1493" s="221" t="s">
        <v>9995</v>
      </c>
      <c r="C1493" s="222" t="s">
        <v>868</v>
      </c>
      <c r="D1493" s="226">
        <v>18801.03</v>
      </c>
      <c r="E1493" s="224"/>
    </row>
    <row r="1494" spans="1:5" ht="28.5">
      <c r="A1494" s="221">
        <v>920569</v>
      </c>
      <c r="B1494" s="221" t="s">
        <v>9996</v>
      </c>
      <c r="C1494" s="222" t="s">
        <v>868</v>
      </c>
      <c r="D1494" s="226">
        <v>5577.57</v>
      </c>
      <c r="E1494" s="224"/>
    </row>
    <row r="1495" spans="1:5" ht="28.5">
      <c r="A1495" s="221">
        <v>920570</v>
      </c>
      <c r="B1495" s="221" t="s">
        <v>9997</v>
      </c>
      <c r="C1495" s="222" t="s">
        <v>868</v>
      </c>
      <c r="D1495" s="226">
        <v>5055.32</v>
      </c>
      <c r="E1495" s="224"/>
    </row>
    <row r="1496" spans="1:5" ht="28.5">
      <c r="A1496" s="221">
        <v>920571</v>
      </c>
      <c r="B1496" s="221" t="s">
        <v>9998</v>
      </c>
      <c r="C1496" s="222" t="s">
        <v>868</v>
      </c>
      <c r="D1496" s="226">
        <v>15040.13</v>
      </c>
      <c r="E1496" s="224"/>
    </row>
    <row r="1497" spans="1:5" ht="28.5">
      <c r="A1497" s="221">
        <v>920572</v>
      </c>
      <c r="B1497" s="221" t="s">
        <v>9999</v>
      </c>
      <c r="C1497" s="222" t="s">
        <v>868</v>
      </c>
      <c r="D1497" s="226">
        <v>12449.56</v>
      </c>
      <c r="E1497" s="224"/>
    </row>
    <row r="1498" spans="1:5" ht="28.5">
      <c r="A1498" s="221">
        <v>920573</v>
      </c>
      <c r="B1498" s="221" t="s">
        <v>10000</v>
      </c>
      <c r="C1498" s="222" t="s">
        <v>868</v>
      </c>
      <c r="D1498" s="226">
        <v>12449.56</v>
      </c>
      <c r="E1498" s="224"/>
    </row>
    <row r="1499" spans="1:5" ht="28.5">
      <c r="A1499" s="221">
        <v>920574</v>
      </c>
      <c r="B1499" s="221" t="s">
        <v>10001</v>
      </c>
      <c r="C1499" s="222" t="s">
        <v>868</v>
      </c>
      <c r="D1499" s="226">
        <v>11548.12</v>
      </c>
      <c r="E1499" s="224"/>
    </row>
    <row r="1500" spans="1:5" ht="28.5">
      <c r="A1500" s="221">
        <v>920575</v>
      </c>
      <c r="B1500" s="221" t="s">
        <v>10002</v>
      </c>
      <c r="C1500" s="222" t="s">
        <v>868</v>
      </c>
      <c r="D1500" s="226">
        <v>11654.98</v>
      </c>
      <c r="E1500" s="224"/>
    </row>
    <row r="1501" spans="1:5" ht="28.5">
      <c r="A1501" s="221">
        <v>920576</v>
      </c>
      <c r="B1501" s="221" t="s">
        <v>10003</v>
      </c>
      <c r="C1501" s="222" t="s">
        <v>868</v>
      </c>
      <c r="D1501" s="226">
        <v>12466.8</v>
      </c>
      <c r="E1501" s="224"/>
    </row>
    <row r="1502" spans="1:5" ht="28.5">
      <c r="A1502" s="221">
        <v>920577</v>
      </c>
      <c r="B1502" s="221" t="s">
        <v>10004</v>
      </c>
      <c r="C1502" s="222" t="s">
        <v>868</v>
      </c>
      <c r="D1502" s="226">
        <v>26946.76</v>
      </c>
      <c r="E1502" s="224"/>
    </row>
    <row r="1503" spans="1:5" ht="14.25">
      <c r="A1503" s="221">
        <v>920578</v>
      </c>
      <c r="B1503" s="221" t="s">
        <v>10005</v>
      </c>
      <c r="C1503" s="222" t="s">
        <v>868</v>
      </c>
      <c r="D1503" s="226">
        <v>6678.95</v>
      </c>
      <c r="E1503" s="224"/>
    </row>
    <row r="1504" spans="1:5" ht="28.5">
      <c r="A1504" s="221">
        <v>920579</v>
      </c>
      <c r="B1504" s="221" t="s">
        <v>10006</v>
      </c>
      <c r="C1504" s="222" t="s">
        <v>868</v>
      </c>
      <c r="D1504" s="226">
        <v>15038.41</v>
      </c>
      <c r="E1504" s="224"/>
    </row>
    <row r="1505" spans="1:5" ht="28.5">
      <c r="A1505" s="221">
        <v>920580</v>
      </c>
      <c r="B1505" s="221" t="s">
        <v>10007</v>
      </c>
      <c r="C1505" s="222" t="s">
        <v>868</v>
      </c>
      <c r="D1505" s="226">
        <v>22544.69</v>
      </c>
      <c r="E1505" s="224"/>
    </row>
    <row r="1506" spans="1:5" ht="14.25">
      <c r="A1506" s="221">
        <v>920581</v>
      </c>
      <c r="B1506" s="221" t="s">
        <v>10008</v>
      </c>
      <c r="C1506" s="222" t="s">
        <v>868</v>
      </c>
      <c r="D1506" s="226">
        <v>3147.29</v>
      </c>
      <c r="E1506" s="224"/>
    </row>
    <row r="1507" spans="1:5" ht="28.5">
      <c r="A1507" s="221">
        <v>920582</v>
      </c>
      <c r="B1507" s="221" t="s">
        <v>10009</v>
      </c>
      <c r="C1507" s="222" t="s">
        <v>868</v>
      </c>
      <c r="D1507" s="226">
        <v>5693.57</v>
      </c>
      <c r="E1507" s="224"/>
    </row>
    <row r="1508" spans="1:5" ht="14.25">
      <c r="A1508" s="221">
        <v>920583</v>
      </c>
      <c r="B1508" s="221" t="s">
        <v>10010</v>
      </c>
      <c r="C1508" s="222" t="s">
        <v>868</v>
      </c>
      <c r="D1508" s="226">
        <v>2335.8200000000002</v>
      </c>
      <c r="E1508" s="224"/>
    </row>
    <row r="1509" spans="1:5" ht="28.5">
      <c r="A1509" s="221">
        <v>920584</v>
      </c>
      <c r="B1509" s="221" t="s">
        <v>10011</v>
      </c>
      <c r="C1509" s="222" t="s">
        <v>868</v>
      </c>
      <c r="D1509" s="226">
        <v>2335.8200000000002</v>
      </c>
      <c r="E1509" s="224"/>
    </row>
    <row r="1510" spans="1:5" ht="28.5">
      <c r="A1510" s="221">
        <v>920585</v>
      </c>
      <c r="B1510" s="221" t="s">
        <v>10012</v>
      </c>
      <c r="C1510" s="222" t="s">
        <v>868</v>
      </c>
      <c r="D1510" s="226">
        <v>4379.67</v>
      </c>
      <c r="E1510" s="224"/>
    </row>
    <row r="1511" spans="1:5" ht="15">
      <c r="A1511" s="220">
        <v>93</v>
      </c>
      <c r="B1511" s="359" t="s">
        <v>6479</v>
      </c>
      <c r="C1511" s="360"/>
      <c r="D1511" s="360"/>
      <c r="E1511" s="224"/>
    </row>
    <row r="1512" spans="1:5" ht="15">
      <c r="A1512" s="220">
        <v>9302</v>
      </c>
      <c r="B1512" s="359" t="s">
        <v>6480</v>
      </c>
      <c r="C1512" s="360"/>
      <c r="D1512" s="360"/>
      <c r="E1512" s="224"/>
    </row>
    <row r="1513" spans="1:5" ht="42.75">
      <c r="A1513" s="221">
        <v>930213</v>
      </c>
      <c r="B1513" s="221" t="s">
        <v>12369</v>
      </c>
      <c r="C1513" s="222" t="s">
        <v>2</v>
      </c>
      <c r="D1513" s="223">
        <v>737</v>
      </c>
      <c r="E1513" s="224"/>
    </row>
    <row r="1514" spans="1:5" ht="42.75">
      <c r="A1514" s="221">
        <v>930214</v>
      </c>
      <c r="B1514" s="221" t="s">
        <v>12370</v>
      </c>
      <c r="C1514" s="222" t="s">
        <v>2</v>
      </c>
      <c r="D1514" s="226">
        <v>1540.67</v>
      </c>
      <c r="E1514" s="224"/>
    </row>
    <row r="1515" spans="1:5" ht="28.5">
      <c r="A1515" s="221">
        <v>930218</v>
      </c>
      <c r="B1515" s="221" t="s">
        <v>12371</v>
      </c>
      <c r="C1515" s="222" t="s">
        <v>2</v>
      </c>
      <c r="D1515" s="223">
        <v>636</v>
      </c>
      <c r="E1515" s="224"/>
    </row>
    <row r="1516" spans="1:5" ht="28.5">
      <c r="A1516" s="221">
        <v>930219</v>
      </c>
      <c r="B1516" s="221" t="s">
        <v>12372</v>
      </c>
      <c r="C1516" s="222" t="s">
        <v>2</v>
      </c>
      <c r="D1516" s="223">
        <v>675.83</v>
      </c>
      <c r="E1516" s="224"/>
    </row>
    <row r="1517" spans="1:5" ht="28.5">
      <c r="A1517" s="221">
        <v>930220</v>
      </c>
      <c r="B1517" s="221" t="s">
        <v>12373</v>
      </c>
      <c r="C1517" s="222" t="s">
        <v>2</v>
      </c>
      <c r="D1517" s="223">
        <v>809.83</v>
      </c>
      <c r="E1517" s="224"/>
    </row>
    <row r="1518" spans="1:5" ht="28.5">
      <c r="A1518" s="221">
        <v>930226</v>
      </c>
      <c r="B1518" s="221" t="s">
        <v>10013</v>
      </c>
      <c r="C1518" s="222" t="s">
        <v>2</v>
      </c>
      <c r="D1518" s="226">
        <v>4130</v>
      </c>
      <c r="E1518" s="224"/>
    </row>
    <row r="1519" spans="1:5" ht="28.5">
      <c r="A1519" s="221">
        <v>930235</v>
      </c>
      <c r="B1519" s="221" t="s">
        <v>10014</v>
      </c>
      <c r="C1519" s="222" t="s">
        <v>2</v>
      </c>
      <c r="D1519" s="223">
        <v>336.1</v>
      </c>
      <c r="E1519" s="224"/>
    </row>
    <row r="1520" spans="1:5" ht="15">
      <c r="A1520" s="220">
        <v>95</v>
      </c>
      <c r="B1520" s="359" t="s">
        <v>1837</v>
      </c>
      <c r="C1520" s="360"/>
      <c r="D1520" s="360"/>
      <c r="E1520" s="224"/>
    </row>
    <row r="1521" spans="1:5" ht="15">
      <c r="A1521" s="220">
        <v>9501</v>
      </c>
      <c r="B1521" s="359" t="s">
        <v>6481</v>
      </c>
      <c r="C1521" s="360"/>
      <c r="D1521" s="360"/>
      <c r="E1521" s="224"/>
    </row>
    <row r="1522" spans="1:5" ht="28.5">
      <c r="A1522" s="221">
        <v>950101</v>
      </c>
      <c r="B1522" s="221" t="s">
        <v>1838</v>
      </c>
      <c r="C1522" s="222" t="s">
        <v>5</v>
      </c>
      <c r="D1522" s="223">
        <v>3.05</v>
      </c>
      <c r="E1522" s="224"/>
    </row>
    <row r="1523" spans="1:5" ht="28.5">
      <c r="A1523" s="221">
        <v>950102</v>
      </c>
      <c r="B1523" s="221" t="s">
        <v>1839</v>
      </c>
      <c r="C1523" s="222" t="s">
        <v>5</v>
      </c>
      <c r="D1523" s="223">
        <v>12.8</v>
      </c>
      <c r="E1523" s="224"/>
    </row>
    <row r="1524" spans="1:5" ht="14.25">
      <c r="A1524" s="362"/>
      <c r="B1524" s="363"/>
      <c r="C1524" s="363"/>
      <c r="D1524" s="363"/>
      <c r="E1524" s="224"/>
    </row>
    <row r="1525" spans="1:5" ht="15">
      <c r="A1525" s="359" t="s">
        <v>6482</v>
      </c>
      <c r="B1525" s="360"/>
      <c r="C1525" s="360"/>
      <c r="D1525" s="360"/>
      <c r="E1525" s="224"/>
    </row>
    <row r="1526" spans="1:5" ht="14.25">
      <c r="A1526" s="362"/>
      <c r="B1526" s="363"/>
      <c r="C1526" s="363"/>
      <c r="D1526" s="363"/>
      <c r="E1526" s="224"/>
    </row>
    <row r="1527" spans="1:5" ht="15">
      <c r="A1527" s="218" t="s">
        <v>6306</v>
      </c>
      <c r="B1527" s="218" t="s">
        <v>6307</v>
      </c>
      <c r="C1527" s="219" t="s">
        <v>6308</v>
      </c>
      <c r="D1527" s="219" t="s">
        <v>6483</v>
      </c>
      <c r="E1527" s="224"/>
    </row>
    <row r="1528" spans="1:5" ht="30">
      <c r="A1528" s="220">
        <v>8</v>
      </c>
      <c r="B1528" s="359" t="s">
        <v>6484</v>
      </c>
      <c r="C1528" s="360"/>
      <c r="D1528" s="360"/>
      <c r="E1528" s="224"/>
    </row>
    <row r="1529" spans="1:5" ht="15">
      <c r="A1529" s="220">
        <v>801</v>
      </c>
      <c r="B1529" s="359" t="s">
        <v>6485</v>
      </c>
      <c r="C1529" s="360"/>
      <c r="D1529" s="360"/>
      <c r="E1529" s="361"/>
    </row>
    <row r="1530" spans="1:5" ht="28.5">
      <c r="A1530" s="221">
        <v>80124</v>
      </c>
      <c r="B1530" s="221" t="s">
        <v>1840</v>
      </c>
      <c r="C1530" s="222" t="s">
        <v>5</v>
      </c>
      <c r="D1530" s="223">
        <v>108.49</v>
      </c>
      <c r="E1530" s="361"/>
    </row>
    <row r="1531" spans="1:5" ht="14.25">
      <c r="A1531" s="221">
        <v>80125</v>
      </c>
      <c r="B1531" s="221" t="s">
        <v>1841</v>
      </c>
      <c r="C1531" s="222" t="s">
        <v>5</v>
      </c>
      <c r="D1531" s="223">
        <v>42.84</v>
      </c>
      <c r="E1531" s="224"/>
    </row>
    <row r="1532" spans="1:5" ht="28.5">
      <c r="A1532" s="221">
        <v>80144</v>
      </c>
      <c r="B1532" s="221" t="s">
        <v>1842</v>
      </c>
      <c r="C1532" s="222" t="s">
        <v>5</v>
      </c>
      <c r="D1532" s="223">
        <v>24.5</v>
      </c>
      <c r="E1532" s="224"/>
    </row>
    <row r="1533" spans="1:5" ht="28.5">
      <c r="A1533" s="221">
        <v>80170</v>
      </c>
      <c r="B1533" s="221" t="s">
        <v>1843</v>
      </c>
      <c r="C1533" s="222" t="s">
        <v>5</v>
      </c>
      <c r="D1533" s="223">
        <v>245.17</v>
      </c>
      <c r="E1533" s="224"/>
    </row>
    <row r="1534" spans="1:5" ht="28.5">
      <c r="A1534" s="221">
        <v>80178</v>
      </c>
      <c r="B1534" s="221" t="s">
        <v>1844</v>
      </c>
      <c r="C1534" s="222" t="s">
        <v>5</v>
      </c>
      <c r="D1534" s="223">
        <v>167.59</v>
      </c>
      <c r="E1534" s="224"/>
    </row>
    <row r="1535" spans="1:5" ht="15">
      <c r="A1535" s="220">
        <v>802</v>
      </c>
      <c r="B1535" s="359" t="s">
        <v>6486</v>
      </c>
      <c r="C1535" s="360"/>
      <c r="D1535" s="360"/>
      <c r="E1535" s="224"/>
    </row>
    <row r="1536" spans="1:5" ht="28.5">
      <c r="A1536" s="221">
        <v>80201</v>
      </c>
      <c r="B1536" s="221" t="s">
        <v>1845</v>
      </c>
      <c r="C1536" s="222" t="s">
        <v>5</v>
      </c>
      <c r="D1536" s="223">
        <v>2.25</v>
      </c>
      <c r="E1536" s="224"/>
    </row>
    <row r="1537" spans="1:5" ht="28.5">
      <c r="A1537" s="221">
        <v>80202</v>
      </c>
      <c r="B1537" s="221" t="s">
        <v>1846</v>
      </c>
      <c r="C1537" s="222" t="s">
        <v>5</v>
      </c>
      <c r="D1537" s="223">
        <v>2.25</v>
      </c>
      <c r="E1537" s="224"/>
    </row>
    <row r="1538" spans="1:5" ht="28.5">
      <c r="A1538" s="221">
        <v>80276</v>
      </c>
      <c r="B1538" s="221" t="s">
        <v>1847</v>
      </c>
      <c r="C1538" s="222" t="s">
        <v>2</v>
      </c>
      <c r="D1538" s="226">
        <v>48197</v>
      </c>
      <c r="E1538" s="361"/>
    </row>
    <row r="1539" spans="1:5" ht="15">
      <c r="A1539" s="220">
        <v>804</v>
      </c>
      <c r="B1539" s="359" t="s">
        <v>10015</v>
      </c>
      <c r="C1539" s="360"/>
      <c r="D1539" s="360"/>
      <c r="E1539" s="361"/>
    </row>
    <row r="1540" spans="1:5" ht="42.75">
      <c r="A1540" s="221">
        <v>80425</v>
      </c>
      <c r="B1540" s="221" t="s">
        <v>10016</v>
      </c>
      <c r="C1540" s="222" t="s">
        <v>2</v>
      </c>
      <c r="D1540" s="223">
        <v>290.47000000000003</v>
      </c>
      <c r="E1540" s="224"/>
    </row>
    <row r="1541" spans="1:5" ht="15">
      <c r="A1541" s="220">
        <v>807</v>
      </c>
      <c r="B1541" s="359" t="s">
        <v>6487</v>
      </c>
      <c r="C1541" s="360"/>
      <c r="D1541" s="360"/>
      <c r="E1541" s="225"/>
    </row>
    <row r="1542" spans="1:5" ht="28.5">
      <c r="A1542" s="221">
        <v>80716</v>
      </c>
      <c r="B1542" s="221" t="s">
        <v>1848</v>
      </c>
      <c r="C1542" s="222" t="s">
        <v>2</v>
      </c>
      <c r="D1542" s="226">
        <v>40032</v>
      </c>
      <c r="E1542" s="364"/>
    </row>
    <row r="1543" spans="1:5" ht="15">
      <c r="A1543" s="220">
        <v>860</v>
      </c>
      <c r="B1543" s="359" t="s">
        <v>6488</v>
      </c>
      <c r="C1543" s="360"/>
      <c r="D1543" s="360"/>
      <c r="E1543" s="361"/>
    </row>
    <row r="1544" spans="1:5" ht="28.5">
      <c r="A1544" s="221">
        <v>86030</v>
      </c>
      <c r="B1544" s="221" t="s">
        <v>1849</v>
      </c>
      <c r="C1544" s="222" t="s">
        <v>5</v>
      </c>
      <c r="D1544" s="223">
        <v>142.31</v>
      </c>
      <c r="E1544" s="364"/>
    </row>
    <row r="1545" spans="1:5" ht="28.5">
      <c r="A1545" s="221">
        <v>86049</v>
      </c>
      <c r="B1545" s="221" t="s">
        <v>1850</v>
      </c>
      <c r="C1545" s="222" t="s">
        <v>5</v>
      </c>
      <c r="D1545" s="223">
        <v>168.14</v>
      </c>
      <c r="E1545" s="219"/>
    </row>
    <row r="1546" spans="1:5" ht="28.5">
      <c r="A1546" s="221">
        <v>86096</v>
      </c>
      <c r="B1546" s="221" t="s">
        <v>1851</v>
      </c>
      <c r="C1546" s="222" t="s">
        <v>5</v>
      </c>
      <c r="D1546" s="223">
        <v>20.329999999999998</v>
      </c>
      <c r="E1546" s="361"/>
    </row>
    <row r="1547" spans="1:5" ht="15">
      <c r="A1547" s="220"/>
      <c r="B1547" s="409"/>
      <c r="C1547" s="410"/>
      <c r="D1547" s="410"/>
      <c r="E1547" s="411"/>
    </row>
    <row r="1548" spans="1:5" ht="14.25">
      <c r="A1548" s="221"/>
      <c r="B1548" s="221"/>
      <c r="C1548" s="222"/>
      <c r="D1548" s="223"/>
      <c r="E1548" s="223"/>
    </row>
    <row r="1549" spans="1:5" ht="14.25">
      <c r="A1549" s="221"/>
      <c r="B1549" s="221"/>
      <c r="C1549" s="222"/>
      <c r="D1549" s="223"/>
      <c r="E1549" s="223"/>
    </row>
    <row r="1550" spans="1:5" ht="14.25">
      <c r="A1550" s="221"/>
      <c r="B1550" s="221"/>
      <c r="C1550" s="222"/>
      <c r="D1550" s="223"/>
      <c r="E1550" s="223"/>
    </row>
    <row r="1551" spans="1:5" ht="14.25">
      <c r="A1551" s="221"/>
      <c r="B1551" s="221"/>
      <c r="C1551" s="222"/>
      <c r="D1551" s="223"/>
      <c r="E1551" s="223"/>
    </row>
    <row r="1552" spans="1:5" ht="14.25">
      <c r="A1552" s="221"/>
      <c r="B1552" s="221"/>
      <c r="C1552" s="222"/>
      <c r="D1552" s="223"/>
      <c r="E1552" s="223"/>
    </row>
    <row r="1553" spans="1:5" ht="15">
      <c r="A1553" s="220"/>
      <c r="B1553" s="409"/>
      <c r="C1553" s="410"/>
      <c r="D1553" s="410"/>
      <c r="E1553" s="411"/>
    </row>
    <row r="1554" spans="1:5" ht="14.25">
      <c r="A1554" s="221"/>
      <c r="B1554" s="221"/>
      <c r="C1554" s="222"/>
      <c r="D1554" s="223"/>
      <c r="E1554" s="223"/>
    </row>
    <row r="1555" spans="1:5" ht="14.25">
      <c r="A1555" s="221"/>
      <c r="B1555" s="221"/>
      <c r="C1555" s="222"/>
      <c r="D1555" s="223"/>
      <c r="E1555" s="223"/>
    </row>
    <row r="1556" spans="1:5" ht="14.25">
      <c r="A1556" s="221"/>
      <c r="B1556" s="221"/>
      <c r="C1556" s="222"/>
      <c r="D1556" s="226"/>
      <c r="E1556" s="223"/>
    </row>
    <row r="1557" spans="1:5" ht="15">
      <c r="A1557" s="220"/>
      <c r="B1557" s="409"/>
      <c r="C1557" s="410"/>
      <c r="D1557" s="410"/>
      <c r="E1557" s="411"/>
    </row>
    <row r="1558" spans="1:5" ht="14.25">
      <c r="A1558" s="221"/>
      <c r="B1558" s="221"/>
      <c r="C1558" s="222"/>
      <c r="D1558" s="223"/>
      <c r="E1558" s="223"/>
    </row>
    <row r="1559" spans="1:5" ht="15">
      <c r="A1559" s="220"/>
      <c r="B1559" s="409"/>
      <c r="C1559" s="410"/>
      <c r="D1559" s="410"/>
      <c r="E1559" s="411"/>
    </row>
    <row r="1560" spans="1:5" ht="14.25">
      <c r="A1560" s="221"/>
      <c r="B1560" s="221"/>
      <c r="C1560" s="222"/>
      <c r="D1560" s="226"/>
      <c r="E1560" s="223"/>
    </row>
    <row r="1561" spans="1:5" ht="15">
      <c r="A1561" s="220"/>
      <c r="B1561" s="409"/>
      <c r="C1561" s="410"/>
      <c r="D1561" s="410"/>
      <c r="E1561" s="411"/>
    </row>
    <row r="1562" spans="1:5" ht="14.25">
      <c r="A1562" s="221"/>
      <c r="B1562" s="221"/>
      <c r="C1562" s="222"/>
      <c r="D1562" s="223"/>
      <c r="E1562" s="223"/>
    </row>
    <row r="1563" spans="1:5" ht="14.25">
      <c r="A1563" s="221"/>
      <c r="B1563" s="221"/>
      <c r="C1563" s="222"/>
      <c r="D1563" s="223"/>
      <c r="E1563" s="223"/>
    </row>
    <row r="1564" spans="1:5" ht="14.25">
      <c r="A1564" s="221"/>
      <c r="B1564" s="221"/>
      <c r="C1564" s="222"/>
      <c r="D1564" s="223"/>
      <c r="E1564" s="223"/>
    </row>
  </sheetData>
  <autoFilter ref="A2:D2"/>
  <mergeCells count="6">
    <mergeCell ref="C1:D1"/>
    <mergeCell ref="B1559:E1559"/>
    <mergeCell ref="B1561:E1561"/>
    <mergeCell ref="B1547:E1547"/>
    <mergeCell ref="B1553:E1553"/>
    <mergeCell ref="B1557:E1557"/>
  </mergeCell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0"/>
  </sheetPr>
  <dimension ref="A1:D2253"/>
  <sheetViews>
    <sheetView workbookViewId="0">
      <pane ySplit="2" topLeftCell="A3" activePane="bottomLeft" state="frozen"/>
      <selection pane="bottomLeft" activeCell="B1" sqref="B1"/>
    </sheetView>
  </sheetViews>
  <sheetFormatPr defaultColWidth="0" defaultRowHeight="11.25"/>
  <cols>
    <col min="1" max="1" width="20.625" style="150" customWidth="1"/>
    <col min="2" max="2" width="40.625" style="12" customWidth="1"/>
    <col min="3" max="3" width="5.625" style="150" customWidth="1"/>
    <col min="4" max="4" width="15.625" style="150" customWidth="1"/>
    <col min="5" max="16384" width="9" style="12" hidden="1"/>
  </cols>
  <sheetData>
    <row r="1" spans="1:4">
      <c r="A1" s="147" t="s">
        <v>1854</v>
      </c>
      <c r="B1" s="148">
        <v>44682</v>
      </c>
      <c r="C1" s="405" t="s">
        <v>5844</v>
      </c>
      <c r="D1" s="405"/>
    </row>
    <row r="2" spans="1:4">
      <c r="A2" s="149" t="s">
        <v>2016</v>
      </c>
      <c r="B2" s="149" t="s">
        <v>944</v>
      </c>
      <c r="C2" s="149" t="s">
        <v>20</v>
      </c>
      <c r="D2" s="149" t="s">
        <v>2008</v>
      </c>
    </row>
    <row r="3" spans="1:4">
      <c r="A3" s="151" t="s">
        <v>4565</v>
      </c>
      <c r="D3" s="155"/>
    </row>
    <row r="4" spans="1:4" ht="12.75">
      <c r="A4" s="351">
        <v>7010100010</v>
      </c>
      <c r="B4" s="351" t="s">
        <v>7902</v>
      </c>
      <c r="C4" s="351" t="s">
        <v>7903</v>
      </c>
      <c r="D4" s="351" t="s">
        <v>10017</v>
      </c>
    </row>
    <row r="5" spans="1:4" ht="12.75">
      <c r="A5" s="351">
        <v>7010100020</v>
      </c>
      <c r="B5" s="351" t="s">
        <v>7904</v>
      </c>
      <c r="C5" s="351" t="s">
        <v>7903</v>
      </c>
      <c r="D5" s="351" t="s">
        <v>10018</v>
      </c>
    </row>
    <row r="6" spans="1:4" ht="12.75">
      <c r="A6" s="351">
        <v>7010100030</v>
      </c>
      <c r="B6" s="351" t="s">
        <v>7905</v>
      </c>
      <c r="C6" s="351" t="s">
        <v>7903</v>
      </c>
      <c r="D6" s="351" t="s">
        <v>9473</v>
      </c>
    </row>
    <row r="7" spans="1:4" ht="12.75">
      <c r="A7" s="351">
        <v>7010100040</v>
      </c>
      <c r="B7" s="351" t="s">
        <v>7906</v>
      </c>
      <c r="C7" s="351" t="s">
        <v>7903</v>
      </c>
      <c r="D7" s="351" t="s">
        <v>10019</v>
      </c>
    </row>
    <row r="8" spans="1:4" ht="12.75">
      <c r="A8" s="351">
        <v>7010100050</v>
      </c>
      <c r="B8" s="351" t="s">
        <v>7907</v>
      </c>
      <c r="C8" s="351" t="s">
        <v>7903</v>
      </c>
      <c r="D8" s="351" t="s">
        <v>10020</v>
      </c>
    </row>
    <row r="9" spans="1:4" ht="12.75">
      <c r="A9" s="351">
        <v>7010100060</v>
      </c>
      <c r="B9" s="351" t="s">
        <v>7908</v>
      </c>
      <c r="C9" s="351" t="s">
        <v>7903</v>
      </c>
      <c r="D9" s="351" t="s">
        <v>10021</v>
      </c>
    </row>
    <row r="10" spans="1:4" ht="12.75">
      <c r="A10" s="351">
        <v>7010100070</v>
      </c>
      <c r="B10" s="351" t="s">
        <v>7909</v>
      </c>
      <c r="C10" s="351" t="s">
        <v>7910</v>
      </c>
      <c r="D10" s="351" t="s">
        <v>10022</v>
      </c>
    </row>
    <row r="11" spans="1:4" ht="12.75">
      <c r="A11" s="351">
        <v>7010100081</v>
      </c>
      <c r="B11" s="351" t="s">
        <v>10023</v>
      </c>
      <c r="C11" s="351" t="s">
        <v>7910</v>
      </c>
      <c r="D11" s="351" t="s">
        <v>10024</v>
      </c>
    </row>
    <row r="12" spans="1:4" ht="12.75">
      <c r="A12" s="351">
        <v>7010100090</v>
      </c>
      <c r="B12" s="351" t="s">
        <v>7911</v>
      </c>
      <c r="C12" s="351" t="s">
        <v>7903</v>
      </c>
      <c r="D12" s="351" t="s">
        <v>7715</v>
      </c>
    </row>
    <row r="13" spans="1:4" ht="12.75">
      <c r="A13" s="351">
        <v>7010100100</v>
      </c>
      <c r="B13" s="351" t="s">
        <v>7912</v>
      </c>
      <c r="C13" s="351" t="s">
        <v>7913</v>
      </c>
      <c r="D13" s="351" t="s">
        <v>10025</v>
      </c>
    </row>
    <row r="14" spans="1:4" ht="12.75">
      <c r="A14" s="351">
        <v>7010100110</v>
      </c>
      <c r="B14" s="351" t="s">
        <v>7914</v>
      </c>
      <c r="C14" s="351" t="s">
        <v>7903</v>
      </c>
      <c r="D14" s="351" t="s">
        <v>10026</v>
      </c>
    </row>
    <row r="15" spans="1:4" ht="12.75">
      <c r="A15" s="351">
        <v>7010100120</v>
      </c>
      <c r="B15" s="351" t="s">
        <v>7915</v>
      </c>
      <c r="C15" s="351" t="s">
        <v>7910</v>
      </c>
      <c r="D15" s="351" t="s">
        <v>10027</v>
      </c>
    </row>
    <row r="16" spans="1:4" ht="12.75">
      <c r="A16" s="351">
        <v>7010100130</v>
      </c>
      <c r="B16" s="351" t="s">
        <v>7916</v>
      </c>
      <c r="C16" s="351" t="s">
        <v>7910</v>
      </c>
      <c r="D16" s="351" t="s">
        <v>10028</v>
      </c>
    </row>
    <row r="17" spans="1:4" ht="12.75">
      <c r="A17" s="351">
        <v>7010100140</v>
      </c>
      <c r="B17" s="351" t="s">
        <v>7917</v>
      </c>
      <c r="C17" s="351" t="s">
        <v>7910</v>
      </c>
      <c r="D17" s="351" t="s">
        <v>10029</v>
      </c>
    </row>
    <row r="18" spans="1:4" ht="12.75">
      <c r="A18" s="351">
        <v>7010100150</v>
      </c>
      <c r="B18" s="351" t="s">
        <v>7918</v>
      </c>
      <c r="C18" s="351" t="s">
        <v>7919</v>
      </c>
      <c r="D18" s="351" t="s">
        <v>7712</v>
      </c>
    </row>
    <row r="19" spans="1:4" ht="12.75">
      <c r="A19" s="351">
        <v>7010100160</v>
      </c>
      <c r="B19" s="351" t="s">
        <v>7920</v>
      </c>
      <c r="C19" s="351" t="s">
        <v>7919</v>
      </c>
      <c r="D19" s="351" t="s">
        <v>7712</v>
      </c>
    </row>
    <row r="20" spans="1:4" ht="12.75">
      <c r="A20" s="351">
        <v>7010100170</v>
      </c>
      <c r="B20" s="351" t="s">
        <v>7921</v>
      </c>
      <c r="C20" s="351" t="s">
        <v>7919</v>
      </c>
      <c r="D20" s="351" t="s">
        <v>7713</v>
      </c>
    </row>
    <row r="21" spans="1:4" ht="12.75">
      <c r="A21" s="351">
        <v>7010100180</v>
      </c>
      <c r="B21" s="351" t="s">
        <v>7922</v>
      </c>
      <c r="C21" s="351" t="s">
        <v>7919</v>
      </c>
      <c r="D21" s="351" t="s">
        <v>7714</v>
      </c>
    </row>
    <row r="22" spans="1:4" ht="12.75">
      <c r="A22" s="351">
        <v>7010100190</v>
      </c>
      <c r="B22" s="351" t="s">
        <v>7923</v>
      </c>
      <c r="C22" s="351" t="s">
        <v>7910</v>
      </c>
      <c r="D22" s="351" t="s">
        <v>10030</v>
      </c>
    </row>
    <row r="23" spans="1:4" ht="12.75">
      <c r="A23" s="351">
        <v>7010100200</v>
      </c>
      <c r="B23" s="351" t="s">
        <v>7924</v>
      </c>
      <c r="C23" s="351" t="s">
        <v>7910</v>
      </c>
      <c r="D23" s="351" t="s">
        <v>10030</v>
      </c>
    </row>
    <row r="24" spans="1:4" ht="12.75">
      <c r="A24" s="351">
        <v>7010100210</v>
      </c>
      <c r="B24" s="351" t="s">
        <v>7925</v>
      </c>
      <c r="C24" s="351" t="s">
        <v>7919</v>
      </c>
      <c r="D24" s="351" t="s">
        <v>7926</v>
      </c>
    </row>
    <row r="25" spans="1:4" ht="12.75">
      <c r="A25" s="351">
        <v>7010100220</v>
      </c>
      <c r="B25" s="351" t="s">
        <v>7927</v>
      </c>
      <c r="C25" s="351" t="s">
        <v>7919</v>
      </c>
      <c r="D25" s="351" t="s">
        <v>10031</v>
      </c>
    </row>
    <row r="26" spans="1:4" ht="12.75">
      <c r="A26" s="351">
        <v>7010100230</v>
      </c>
      <c r="B26" s="351" t="s">
        <v>7928</v>
      </c>
      <c r="C26" s="351" t="s">
        <v>7929</v>
      </c>
      <c r="D26" s="351" t="s">
        <v>6647</v>
      </c>
    </row>
    <row r="27" spans="1:4" ht="12.75">
      <c r="A27" s="351">
        <v>7010100240</v>
      </c>
      <c r="B27" s="351" t="s">
        <v>7930</v>
      </c>
      <c r="C27" s="351" t="s">
        <v>7929</v>
      </c>
      <c r="D27" s="351" t="s">
        <v>6669</v>
      </c>
    </row>
    <row r="28" spans="1:4" ht="12.75">
      <c r="A28" s="351">
        <v>7010100250</v>
      </c>
      <c r="B28" s="351" t="s">
        <v>7931</v>
      </c>
      <c r="C28" s="351" t="s">
        <v>7929</v>
      </c>
      <c r="D28" s="351" t="s">
        <v>7024</v>
      </c>
    </row>
    <row r="29" spans="1:4" ht="12.75">
      <c r="A29" s="351">
        <v>7010100260</v>
      </c>
      <c r="B29" s="351" t="s">
        <v>7932</v>
      </c>
      <c r="C29" s="351" t="s">
        <v>7933</v>
      </c>
      <c r="D29" s="351" t="s">
        <v>6660</v>
      </c>
    </row>
    <row r="30" spans="1:4" ht="12.75">
      <c r="A30" s="351">
        <v>7010100270</v>
      </c>
      <c r="B30" s="351" t="s">
        <v>7932</v>
      </c>
      <c r="C30" s="351" t="s">
        <v>7934</v>
      </c>
      <c r="D30" s="351" t="s">
        <v>10032</v>
      </c>
    </row>
    <row r="31" spans="1:4" ht="12.75">
      <c r="A31" s="351">
        <v>7010100280</v>
      </c>
      <c r="B31" s="351" t="s">
        <v>7935</v>
      </c>
      <c r="C31" s="351" t="s">
        <v>7933</v>
      </c>
      <c r="D31" s="351" t="s">
        <v>10033</v>
      </c>
    </row>
    <row r="32" spans="1:4" ht="12.75">
      <c r="A32" s="351">
        <v>7010100290</v>
      </c>
      <c r="B32" s="351" t="s">
        <v>7935</v>
      </c>
      <c r="C32" s="351" t="s">
        <v>7934</v>
      </c>
      <c r="D32" s="351" t="s">
        <v>10034</v>
      </c>
    </row>
    <row r="33" spans="1:4" ht="12.75">
      <c r="A33" s="351">
        <v>7010100300</v>
      </c>
      <c r="B33" s="351" t="s">
        <v>7936</v>
      </c>
      <c r="C33" s="351" t="s">
        <v>7933</v>
      </c>
      <c r="D33" s="351" t="s">
        <v>10035</v>
      </c>
    </row>
    <row r="34" spans="1:4" ht="12.75">
      <c r="A34" s="351">
        <v>7010100310</v>
      </c>
      <c r="B34" s="351" t="s">
        <v>7936</v>
      </c>
      <c r="C34" s="351" t="s">
        <v>7934</v>
      </c>
      <c r="D34" s="351" t="s">
        <v>10036</v>
      </c>
    </row>
    <row r="35" spans="1:4" ht="12.75">
      <c r="A35" s="351">
        <v>7010100320</v>
      </c>
      <c r="B35" s="351" t="s">
        <v>7937</v>
      </c>
      <c r="C35" s="351" t="s">
        <v>7933</v>
      </c>
      <c r="D35" s="351" t="s">
        <v>10037</v>
      </c>
    </row>
    <row r="36" spans="1:4" ht="12.75">
      <c r="A36" s="351">
        <v>7010100330</v>
      </c>
      <c r="B36" s="351" t="s">
        <v>7937</v>
      </c>
      <c r="C36" s="351" t="s">
        <v>7934</v>
      </c>
      <c r="D36" s="351" t="s">
        <v>10038</v>
      </c>
    </row>
    <row r="37" spans="1:4" ht="12.75">
      <c r="A37" s="351">
        <v>7010100340</v>
      </c>
      <c r="B37" s="351" t="s">
        <v>7938</v>
      </c>
      <c r="C37" s="351" t="s">
        <v>7910</v>
      </c>
      <c r="D37" s="351" t="s">
        <v>10039</v>
      </c>
    </row>
    <row r="38" spans="1:4" ht="12.75">
      <c r="A38" s="351">
        <v>7010100350</v>
      </c>
      <c r="B38" s="351" t="s">
        <v>7939</v>
      </c>
      <c r="C38" s="351" t="s">
        <v>7940</v>
      </c>
      <c r="D38" s="351" t="s">
        <v>6622</v>
      </c>
    </row>
    <row r="39" spans="1:4" ht="25.5">
      <c r="A39" s="314" t="s">
        <v>4567</v>
      </c>
      <c r="B39"/>
      <c r="C39"/>
      <c r="D39"/>
    </row>
    <row r="40" spans="1:4" ht="12.75">
      <c r="A40" s="351">
        <v>7020100010</v>
      </c>
      <c r="B40" s="351" t="s">
        <v>7941</v>
      </c>
      <c r="C40" s="351" t="s">
        <v>7913</v>
      </c>
      <c r="D40" s="351" t="s">
        <v>6643</v>
      </c>
    </row>
    <row r="41" spans="1:4" ht="12.75">
      <c r="A41" s="351">
        <v>7020100020</v>
      </c>
      <c r="B41" s="351" t="s">
        <v>7942</v>
      </c>
      <c r="C41" s="351" t="s">
        <v>7910</v>
      </c>
      <c r="D41" s="351" t="s">
        <v>10040</v>
      </c>
    </row>
    <row r="42" spans="1:4" ht="12.75">
      <c r="A42" s="351">
        <v>7020100030</v>
      </c>
      <c r="B42" s="351" t="s">
        <v>7943</v>
      </c>
      <c r="C42" s="351" t="s">
        <v>7913</v>
      </c>
      <c r="D42" s="351" t="s">
        <v>9309</v>
      </c>
    </row>
    <row r="43" spans="1:4" ht="12.75">
      <c r="A43" s="351">
        <v>7020100040</v>
      </c>
      <c r="B43" s="351" t="s">
        <v>7944</v>
      </c>
      <c r="C43" s="351" t="s">
        <v>7913</v>
      </c>
      <c r="D43" s="351" t="s">
        <v>6896</v>
      </c>
    </row>
    <row r="44" spans="1:4" ht="12.75">
      <c r="A44" s="351">
        <v>7020100050</v>
      </c>
      <c r="B44" s="351" t="s">
        <v>7945</v>
      </c>
      <c r="C44" s="351" t="s">
        <v>7913</v>
      </c>
      <c r="D44" s="351" t="s">
        <v>6661</v>
      </c>
    </row>
    <row r="45" spans="1:4" ht="12.75">
      <c r="A45" s="351">
        <v>7020100060</v>
      </c>
      <c r="B45" s="351" t="s">
        <v>7946</v>
      </c>
      <c r="C45" s="351" t="s">
        <v>7913</v>
      </c>
      <c r="D45" s="351" t="s">
        <v>6896</v>
      </c>
    </row>
    <row r="46" spans="1:4" ht="12.75">
      <c r="A46" s="351">
        <v>7020100070</v>
      </c>
      <c r="B46" s="351" t="s">
        <v>7947</v>
      </c>
      <c r="C46" s="351" t="s">
        <v>7913</v>
      </c>
      <c r="D46" s="351" t="s">
        <v>6674</v>
      </c>
    </row>
    <row r="47" spans="1:4" ht="12.75">
      <c r="A47" s="351">
        <v>7020100080</v>
      </c>
      <c r="B47" s="351" t="s">
        <v>7948</v>
      </c>
      <c r="C47" s="351" t="s">
        <v>7913</v>
      </c>
      <c r="D47" s="351" t="s">
        <v>6644</v>
      </c>
    </row>
    <row r="48" spans="1:4" ht="12.75">
      <c r="A48" s="351">
        <v>7020100090</v>
      </c>
      <c r="B48" s="351" t="s">
        <v>7949</v>
      </c>
      <c r="C48" s="351" t="s">
        <v>7903</v>
      </c>
      <c r="D48" s="351" t="s">
        <v>6659</v>
      </c>
    </row>
    <row r="49" spans="1:4" ht="12.75">
      <c r="A49" s="351">
        <v>7020100100</v>
      </c>
      <c r="B49" s="351" t="s">
        <v>7950</v>
      </c>
      <c r="C49" s="351" t="s">
        <v>7903</v>
      </c>
      <c r="D49" s="351" t="s">
        <v>7306</v>
      </c>
    </row>
    <row r="50" spans="1:4" ht="12.75">
      <c r="A50" s="351">
        <v>7020100110</v>
      </c>
      <c r="B50" s="351" t="s">
        <v>7951</v>
      </c>
      <c r="C50" s="351" t="s">
        <v>7903</v>
      </c>
      <c r="D50" s="351" t="s">
        <v>6650</v>
      </c>
    </row>
    <row r="51" spans="1:4" ht="12.75">
      <c r="A51" s="351">
        <v>7020100120</v>
      </c>
      <c r="B51" s="351" t="s">
        <v>7952</v>
      </c>
      <c r="C51" s="351" t="s">
        <v>7919</v>
      </c>
      <c r="D51" s="351" t="s">
        <v>10041</v>
      </c>
    </row>
    <row r="52" spans="1:4" ht="12.75">
      <c r="A52" s="351">
        <v>7020100130</v>
      </c>
      <c r="B52" s="351" t="s">
        <v>7953</v>
      </c>
      <c r="C52" s="351" t="s">
        <v>7954</v>
      </c>
      <c r="D52" s="351" t="s">
        <v>10042</v>
      </c>
    </row>
    <row r="53" spans="1:4" ht="12.75">
      <c r="A53" s="351">
        <v>7020100140</v>
      </c>
      <c r="B53" s="351" t="s">
        <v>7955</v>
      </c>
      <c r="C53" s="351" t="s">
        <v>7910</v>
      </c>
      <c r="D53" s="351" t="s">
        <v>10043</v>
      </c>
    </row>
    <row r="54" spans="1:4" ht="12.75">
      <c r="A54" s="351">
        <v>7020100150</v>
      </c>
      <c r="B54" s="351" t="s">
        <v>7956</v>
      </c>
      <c r="C54" s="351" t="s">
        <v>7910</v>
      </c>
      <c r="D54" s="351" t="s">
        <v>10044</v>
      </c>
    </row>
    <row r="55" spans="1:4" ht="14.25">
      <c r="A55" s="352" t="s">
        <v>7959</v>
      </c>
      <c r="B55"/>
      <c r="C55"/>
      <c r="D55"/>
    </row>
    <row r="56" spans="1:4" ht="34.5">
      <c r="A56" s="310" t="s">
        <v>10045</v>
      </c>
      <c r="B56" s="314" t="s">
        <v>10046</v>
      </c>
      <c r="C56"/>
      <c r="D56"/>
    </row>
    <row r="57" spans="1:4" ht="27.75">
      <c r="A57" s="315" t="s">
        <v>10047</v>
      </c>
      <c r="B57"/>
      <c r="C57"/>
      <c r="D57"/>
    </row>
    <row r="58" spans="1:4" ht="15">
      <c r="A58" s="315" t="s">
        <v>7957</v>
      </c>
      <c r="B58" s="315" t="s">
        <v>7958</v>
      </c>
      <c r="C58"/>
      <c r="D58"/>
    </row>
    <row r="59" spans="1:4" ht="25.5">
      <c r="A59" s="353" t="s">
        <v>7960</v>
      </c>
      <c r="B59" s="353" t="s">
        <v>7961</v>
      </c>
      <c r="C59" s="353" t="s">
        <v>7962</v>
      </c>
      <c r="D59" s="353" t="s">
        <v>5859</v>
      </c>
    </row>
    <row r="60" spans="1:4" ht="12.75">
      <c r="A60" s="351">
        <v>7020100160</v>
      </c>
      <c r="B60" s="351" t="s">
        <v>7963</v>
      </c>
      <c r="C60" s="351" t="s">
        <v>7913</v>
      </c>
      <c r="D60" s="351" t="s">
        <v>6628</v>
      </c>
    </row>
    <row r="61" spans="1:4" ht="25.5">
      <c r="A61" s="314" t="s">
        <v>4568</v>
      </c>
      <c r="B61"/>
      <c r="C61"/>
      <c r="D61"/>
    </row>
    <row r="62" spans="1:4" ht="12.75">
      <c r="A62" s="351">
        <v>7030100010</v>
      </c>
      <c r="B62" s="351" t="s">
        <v>7964</v>
      </c>
      <c r="C62" s="351" t="s">
        <v>7913</v>
      </c>
      <c r="D62" s="351" t="s">
        <v>9556</v>
      </c>
    </row>
    <row r="63" spans="1:4" ht="12.75">
      <c r="A63" s="351">
        <v>7030100020</v>
      </c>
      <c r="B63" s="351" t="s">
        <v>7965</v>
      </c>
      <c r="C63" s="351" t="s">
        <v>7903</v>
      </c>
      <c r="D63" s="351" t="s">
        <v>10048</v>
      </c>
    </row>
    <row r="64" spans="1:4" ht="12.75">
      <c r="A64" s="351">
        <v>7030100030</v>
      </c>
      <c r="B64" s="351" t="s">
        <v>7966</v>
      </c>
      <c r="C64" s="351" t="s">
        <v>7913</v>
      </c>
      <c r="D64" s="351" t="s">
        <v>10049</v>
      </c>
    </row>
    <row r="65" spans="1:4" ht="12.75">
      <c r="A65" s="351">
        <v>7030100040</v>
      </c>
      <c r="B65" s="351" t="s">
        <v>7967</v>
      </c>
      <c r="C65" s="351" t="s">
        <v>7903</v>
      </c>
      <c r="D65" s="351" t="s">
        <v>10050</v>
      </c>
    </row>
    <row r="66" spans="1:4" ht="12.75">
      <c r="A66" s="351">
        <v>7030100050</v>
      </c>
      <c r="B66" s="351" t="s">
        <v>7968</v>
      </c>
      <c r="C66" s="351" t="s">
        <v>7969</v>
      </c>
      <c r="D66" s="351" t="s">
        <v>6640</v>
      </c>
    </row>
    <row r="67" spans="1:4" ht="12.75">
      <c r="A67" s="351">
        <v>7030100060</v>
      </c>
      <c r="B67" s="351" t="s">
        <v>7970</v>
      </c>
      <c r="C67" s="351" t="s">
        <v>7903</v>
      </c>
      <c r="D67" s="351" t="s">
        <v>9773</v>
      </c>
    </row>
    <row r="68" spans="1:4" ht="12.75">
      <c r="A68" s="351">
        <v>7030100070</v>
      </c>
      <c r="B68" s="351" t="s">
        <v>7971</v>
      </c>
      <c r="C68" s="351" t="s">
        <v>7903</v>
      </c>
      <c r="D68" s="351" t="s">
        <v>9787</v>
      </c>
    </row>
    <row r="69" spans="1:4" ht="12.75">
      <c r="A69" s="351">
        <v>7030100080</v>
      </c>
      <c r="B69" s="351" t="s">
        <v>7972</v>
      </c>
      <c r="C69" s="351" t="s">
        <v>7910</v>
      </c>
      <c r="D69" s="351" t="s">
        <v>8812</v>
      </c>
    </row>
    <row r="70" spans="1:4" ht="12.75">
      <c r="A70" s="351">
        <v>7030100090</v>
      </c>
      <c r="B70" s="351" t="s">
        <v>7973</v>
      </c>
      <c r="C70" s="351" t="s">
        <v>7910</v>
      </c>
      <c r="D70" s="351" t="s">
        <v>10051</v>
      </c>
    </row>
    <row r="71" spans="1:4" ht="12.75">
      <c r="A71" s="351">
        <v>7030100100</v>
      </c>
      <c r="B71" s="351" t="s">
        <v>7974</v>
      </c>
      <c r="C71" s="351" t="s">
        <v>7919</v>
      </c>
      <c r="D71" s="351" t="s">
        <v>9777</v>
      </c>
    </row>
    <row r="72" spans="1:4" ht="12.75">
      <c r="A72" s="351">
        <v>7030100110</v>
      </c>
      <c r="B72" s="351" t="s">
        <v>7975</v>
      </c>
      <c r="C72" s="351" t="s">
        <v>7910</v>
      </c>
      <c r="D72" s="351" t="s">
        <v>7445</v>
      </c>
    </row>
    <row r="73" spans="1:4" ht="12.75">
      <c r="A73" s="351">
        <v>7030100120</v>
      </c>
      <c r="B73" s="351" t="s">
        <v>7976</v>
      </c>
      <c r="C73" s="351" t="s">
        <v>7903</v>
      </c>
      <c r="D73" s="351" t="s">
        <v>6695</v>
      </c>
    </row>
    <row r="74" spans="1:4" ht="12.75">
      <c r="A74" s="351">
        <v>7030100130</v>
      </c>
      <c r="B74" s="351" t="s">
        <v>7977</v>
      </c>
      <c r="C74" s="351" t="s">
        <v>7969</v>
      </c>
      <c r="D74" s="351" t="s">
        <v>6687</v>
      </c>
    </row>
    <row r="75" spans="1:4" ht="12.75">
      <c r="A75" s="351">
        <v>7030100140</v>
      </c>
      <c r="B75" s="351" t="s">
        <v>7978</v>
      </c>
      <c r="C75" s="351" t="s">
        <v>7969</v>
      </c>
      <c r="D75" s="351" t="s">
        <v>6875</v>
      </c>
    </row>
    <row r="76" spans="1:4" ht="12.75">
      <c r="A76" s="351">
        <v>7030100150</v>
      </c>
      <c r="B76" s="351" t="s">
        <v>7979</v>
      </c>
      <c r="C76" s="351" t="s">
        <v>7980</v>
      </c>
      <c r="D76" s="351" t="s">
        <v>7466</v>
      </c>
    </row>
    <row r="77" spans="1:4" ht="12.75">
      <c r="A77" s="351">
        <v>7030100160</v>
      </c>
      <c r="B77" s="351" t="s">
        <v>7981</v>
      </c>
      <c r="C77" s="351" t="s">
        <v>7910</v>
      </c>
      <c r="D77" s="351" t="s">
        <v>10052</v>
      </c>
    </row>
    <row r="78" spans="1:4" ht="12.75">
      <c r="A78" s="351">
        <v>7030100170</v>
      </c>
      <c r="B78" s="351" t="s">
        <v>7982</v>
      </c>
      <c r="C78" s="351" t="s">
        <v>7910</v>
      </c>
      <c r="D78" s="351" t="s">
        <v>10053</v>
      </c>
    </row>
    <row r="79" spans="1:4" ht="12.75">
      <c r="A79" s="351">
        <v>7030100180</v>
      </c>
      <c r="B79" s="351" t="s">
        <v>7983</v>
      </c>
      <c r="C79" s="351" t="s">
        <v>7903</v>
      </c>
      <c r="D79" s="351" t="s">
        <v>6638</v>
      </c>
    </row>
    <row r="80" spans="1:4" ht="12.75">
      <c r="A80" s="351">
        <v>7030100190</v>
      </c>
      <c r="B80" s="351" t="s">
        <v>7984</v>
      </c>
      <c r="C80" s="351" t="s">
        <v>7903</v>
      </c>
      <c r="D80" s="351" t="s">
        <v>6621</v>
      </c>
    </row>
    <row r="81" spans="1:4" ht="12.75">
      <c r="A81" s="351">
        <v>7030100200</v>
      </c>
      <c r="B81" s="351" t="s">
        <v>7985</v>
      </c>
      <c r="C81" s="351" t="s">
        <v>7903</v>
      </c>
      <c r="D81" s="351" t="s">
        <v>7444</v>
      </c>
    </row>
    <row r="82" spans="1:4" ht="12.75">
      <c r="A82" s="351">
        <v>7030100210</v>
      </c>
      <c r="B82" s="351" t="s">
        <v>7986</v>
      </c>
      <c r="C82" s="351" t="s">
        <v>7903</v>
      </c>
      <c r="D82" s="351" t="s">
        <v>6664</v>
      </c>
    </row>
    <row r="83" spans="1:4" ht="12.75">
      <c r="A83" s="351">
        <v>7030100220</v>
      </c>
      <c r="B83" s="351" t="s">
        <v>7987</v>
      </c>
      <c r="C83" s="351" t="s">
        <v>7903</v>
      </c>
      <c r="D83" s="351" t="s">
        <v>9661</v>
      </c>
    </row>
    <row r="84" spans="1:4" ht="12.75">
      <c r="A84" s="351">
        <v>7030100230</v>
      </c>
      <c r="B84" s="351" t="s">
        <v>7988</v>
      </c>
      <c r="C84" s="351" t="s">
        <v>7903</v>
      </c>
      <c r="D84" s="351" t="s">
        <v>9311</v>
      </c>
    </row>
    <row r="85" spans="1:4" ht="12.75">
      <c r="A85" s="351">
        <v>7030100241</v>
      </c>
      <c r="B85" s="351" t="s">
        <v>7989</v>
      </c>
      <c r="C85" s="351" t="s">
        <v>7903</v>
      </c>
      <c r="D85" s="351" t="s">
        <v>6700</v>
      </c>
    </row>
    <row r="86" spans="1:4" ht="12.75">
      <c r="A86" s="351">
        <v>7030100250</v>
      </c>
      <c r="B86" s="351" t="s">
        <v>7990</v>
      </c>
      <c r="C86" s="351" t="s">
        <v>7903</v>
      </c>
      <c r="D86" s="351" t="s">
        <v>10054</v>
      </c>
    </row>
    <row r="87" spans="1:4" ht="12.75">
      <c r="A87" s="351">
        <v>7030100260</v>
      </c>
      <c r="B87" s="351" t="s">
        <v>7991</v>
      </c>
      <c r="C87" s="351" t="s">
        <v>7913</v>
      </c>
      <c r="D87" s="351" t="s">
        <v>6624</v>
      </c>
    </row>
    <row r="88" spans="1:4" ht="12.75">
      <c r="A88" s="351">
        <v>7030100270</v>
      </c>
      <c r="B88" s="351" t="s">
        <v>7992</v>
      </c>
      <c r="C88" s="351" t="s">
        <v>7913</v>
      </c>
      <c r="D88" s="351" t="s">
        <v>9735</v>
      </c>
    </row>
    <row r="89" spans="1:4" ht="12.75">
      <c r="A89" s="351">
        <v>7030100280</v>
      </c>
      <c r="B89" s="351" t="s">
        <v>7993</v>
      </c>
      <c r="C89" s="351" t="s">
        <v>7903</v>
      </c>
      <c r="D89" s="351" t="s">
        <v>9431</v>
      </c>
    </row>
    <row r="90" spans="1:4" ht="12.75">
      <c r="A90" s="351">
        <v>7030100291</v>
      </c>
      <c r="B90" s="351" t="s">
        <v>7994</v>
      </c>
      <c r="C90" s="351" t="s">
        <v>7903</v>
      </c>
      <c r="D90" s="351" t="s">
        <v>7024</v>
      </c>
    </row>
    <row r="91" spans="1:4" ht="12.75">
      <c r="A91" s="351">
        <v>7030100301</v>
      </c>
      <c r="B91" s="351" t="s">
        <v>7995</v>
      </c>
      <c r="C91" s="351" t="s">
        <v>7910</v>
      </c>
      <c r="D91" s="351" t="s">
        <v>9715</v>
      </c>
    </row>
    <row r="92" spans="1:4" ht="12.75">
      <c r="A92" s="351">
        <v>7030100311</v>
      </c>
      <c r="B92" s="351" t="s">
        <v>7996</v>
      </c>
      <c r="C92" s="351" t="s">
        <v>7910</v>
      </c>
      <c r="D92" s="351" t="s">
        <v>7207</v>
      </c>
    </row>
    <row r="93" spans="1:4" ht="12.75">
      <c r="A93" s="351">
        <v>7030100312</v>
      </c>
      <c r="B93" s="351" t="s">
        <v>7997</v>
      </c>
      <c r="C93" s="351" t="s">
        <v>7910</v>
      </c>
      <c r="D93" s="351" t="s">
        <v>10055</v>
      </c>
    </row>
    <row r="94" spans="1:4" ht="12.75">
      <c r="A94" s="351">
        <v>7030100331</v>
      </c>
      <c r="B94" s="351" t="s">
        <v>7998</v>
      </c>
      <c r="C94" s="351" t="s">
        <v>7913</v>
      </c>
      <c r="D94" s="351" t="s">
        <v>7205</v>
      </c>
    </row>
    <row r="95" spans="1:4" ht="12.75">
      <c r="A95" s="351">
        <v>7030100350</v>
      </c>
      <c r="B95" s="351" t="s">
        <v>7999</v>
      </c>
      <c r="C95" s="351" t="s">
        <v>7933</v>
      </c>
      <c r="D95" s="351" t="s">
        <v>6630</v>
      </c>
    </row>
    <row r="96" spans="1:4" ht="12.75">
      <c r="A96" s="351">
        <v>7030100360</v>
      </c>
      <c r="B96" s="351" t="s">
        <v>8000</v>
      </c>
      <c r="C96" s="351" t="s">
        <v>8001</v>
      </c>
      <c r="D96" s="351" t="s">
        <v>9749</v>
      </c>
    </row>
    <row r="97" spans="1:4" ht="12.75">
      <c r="A97" s="351">
        <v>7030100370</v>
      </c>
      <c r="B97" s="351" t="s">
        <v>8002</v>
      </c>
      <c r="C97" s="351" t="s">
        <v>7903</v>
      </c>
      <c r="D97" s="351" t="s">
        <v>9730</v>
      </c>
    </row>
    <row r="98" spans="1:4" ht="12.75">
      <c r="A98" s="351">
        <v>7030100380</v>
      </c>
      <c r="B98" s="351" t="s">
        <v>8003</v>
      </c>
      <c r="C98" s="351" t="s">
        <v>7903</v>
      </c>
      <c r="D98" s="351" t="s">
        <v>9765</v>
      </c>
    </row>
    <row r="99" spans="1:4" ht="12.75">
      <c r="A99" s="351">
        <v>7030100390</v>
      </c>
      <c r="B99" s="351" t="s">
        <v>8004</v>
      </c>
      <c r="C99" s="351" t="s">
        <v>7903</v>
      </c>
      <c r="D99" s="351" t="s">
        <v>9310</v>
      </c>
    </row>
    <row r="100" spans="1:4" ht="12.75">
      <c r="A100" s="351">
        <v>7030100400</v>
      </c>
      <c r="B100" s="351" t="s">
        <v>8005</v>
      </c>
      <c r="C100" s="351" t="s">
        <v>8001</v>
      </c>
      <c r="D100" s="351" t="s">
        <v>6889</v>
      </c>
    </row>
    <row r="101" spans="1:4" ht="12.75">
      <c r="A101" s="351">
        <v>7030100410</v>
      </c>
      <c r="B101" s="351" t="s">
        <v>8006</v>
      </c>
      <c r="C101" s="351" t="s">
        <v>7903</v>
      </c>
      <c r="D101" s="351" t="s">
        <v>6638</v>
      </c>
    </row>
    <row r="102" spans="1:4" ht="12.75">
      <c r="A102" s="351">
        <v>7030100420</v>
      </c>
      <c r="B102" s="351" t="s">
        <v>8007</v>
      </c>
      <c r="C102" s="351" t="s">
        <v>7903</v>
      </c>
      <c r="D102" s="351" t="s">
        <v>6870</v>
      </c>
    </row>
    <row r="103" spans="1:4" ht="12.75">
      <c r="A103" s="351">
        <v>7030100430</v>
      </c>
      <c r="B103" s="351" t="s">
        <v>8008</v>
      </c>
      <c r="C103" s="351" t="s">
        <v>7954</v>
      </c>
      <c r="D103" s="351" t="s">
        <v>6895</v>
      </c>
    </row>
    <row r="104" spans="1:4" ht="12.75">
      <c r="A104" s="351">
        <v>7030100440</v>
      </c>
      <c r="B104" s="351" t="s">
        <v>8009</v>
      </c>
      <c r="C104" s="351" t="s">
        <v>7913</v>
      </c>
      <c r="D104" s="351" t="s">
        <v>9781</v>
      </c>
    </row>
    <row r="105" spans="1:4" ht="12.75">
      <c r="A105" s="351">
        <v>7030100450</v>
      </c>
      <c r="B105" s="351" t="s">
        <v>8010</v>
      </c>
      <c r="C105" s="351" t="s">
        <v>7954</v>
      </c>
      <c r="D105" s="351" t="s">
        <v>6639</v>
      </c>
    </row>
    <row r="106" spans="1:4" ht="12.75">
      <c r="A106" s="351">
        <v>7030100460</v>
      </c>
      <c r="B106" s="351" t="s">
        <v>8011</v>
      </c>
      <c r="C106" s="351" t="s">
        <v>7954</v>
      </c>
      <c r="D106" s="351" t="s">
        <v>6659</v>
      </c>
    </row>
    <row r="107" spans="1:4" ht="12.75">
      <c r="A107" s="351">
        <v>7030100470</v>
      </c>
      <c r="B107" s="351" t="s">
        <v>8012</v>
      </c>
      <c r="C107" s="351" t="s">
        <v>7954</v>
      </c>
      <c r="D107" s="351" t="s">
        <v>10056</v>
      </c>
    </row>
    <row r="108" spans="1:4" ht="12.75">
      <c r="A108" s="351">
        <v>7030100480</v>
      </c>
      <c r="B108" s="351" t="s">
        <v>8013</v>
      </c>
      <c r="C108" s="351" t="s">
        <v>7954</v>
      </c>
      <c r="D108" s="351" t="s">
        <v>10057</v>
      </c>
    </row>
    <row r="109" spans="1:4" ht="12.75">
      <c r="A109" s="351">
        <v>7030100490</v>
      </c>
      <c r="B109" s="351" t="s">
        <v>8014</v>
      </c>
      <c r="C109" s="351" t="s">
        <v>7954</v>
      </c>
      <c r="D109" s="351" t="s">
        <v>9773</v>
      </c>
    </row>
    <row r="110" spans="1:4" ht="12.75">
      <c r="A110" s="351">
        <v>7030100500</v>
      </c>
      <c r="B110" s="351" t="s">
        <v>8015</v>
      </c>
      <c r="C110" s="351" t="s">
        <v>7913</v>
      </c>
      <c r="D110" s="351" t="s">
        <v>6636</v>
      </c>
    </row>
    <row r="111" spans="1:4" ht="12.75">
      <c r="A111" s="351">
        <v>7030100510</v>
      </c>
      <c r="B111" s="351" t="s">
        <v>8016</v>
      </c>
      <c r="C111" s="351" t="s">
        <v>7903</v>
      </c>
      <c r="D111" s="351" t="s">
        <v>9331</v>
      </c>
    </row>
    <row r="112" spans="1:4" ht="14.25">
      <c r="A112" s="352" t="s">
        <v>8018</v>
      </c>
      <c r="B112"/>
      <c r="C112"/>
      <c r="D112"/>
    </row>
    <row r="113" spans="1:4" ht="34.5">
      <c r="A113" s="310" t="s">
        <v>10045</v>
      </c>
      <c r="B113" s="314" t="s">
        <v>10046</v>
      </c>
      <c r="C113"/>
      <c r="D113"/>
    </row>
    <row r="114" spans="1:4" ht="27.75">
      <c r="A114" s="315" t="s">
        <v>10047</v>
      </c>
      <c r="B114"/>
      <c r="C114"/>
      <c r="D114"/>
    </row>
    <row r="115" spans="1:4" ht="15">
      <c r="A115" s="315" t="s">
        <v>7957</v>
      </c>
      <c r="B115" s="315" t="s">
        <v>7958</v>
      </c>
      <c r="C115"/>
      <c r="D115"/>
    </row>
    <row r="116" spans="1:4" ht="25.5">
      <c r="A116" s="353" t="s">
        <v>7960</v>
      </c>
      <c r="B116" s="353" t="s">
        <v>7961</v>
      </c>
      <c r="C116" s="353" t="s">
        <v>7962</v>
      </c>
      <c r="D116" s="353" t="s">
        <v>5859</v>
      </c>
    </row>
    <row r="117" spans="1:4" ht="12.75">
      <c r="A117" s="351">
        <v>7030100520</v>
      </c>
      <c r="B117" s="351" t="s">
        <v>8019</v>
      </c>
      <c r="C117" s="351" t="s">
        <v>8001</v>
      </c>
      <c r="D117" s="351" t="s">
        <v>10058</v>
      </c>
    </row>
    <row r="118" spans="1:4" ht="12.75">
      <c r="A118" s="351">
        <v>7030100530</v>
      </c>
      <c r="B118" s="351" t="s">
        <v>8020</v>
      </c>
      <c r="C118" s="351" t="s">
        <v>7903</v>
      </c>
      <c r="D118" s="351" t="s">
        <v>6675</v>
      </c>
    </row>
    <row r="119" spans="1:4" ht="12.75">
      <c r="A119" s="351">
        <v>7030100540</v>
      </c>
      <c r="B119" s="351" t="s">
        <v>8021</v>
      </c>
      <c r="C119" s="351" t="s">
        <v>8001</v>
      </c>
      <c r="D119" s="351" t="s">
        <v>10059</v>
      </c>
    </row>
    <row r="120" spans="1:4" ht="12.75">
      <c r="A120" s="351">
        <v>7030100550</v>
      </c>
      <c r="B120" s="351" t="s">
        <v>8022</v>
      </c>
      <c r="C120" s="351" t="s">
        <v>8001</v>
      </c>
      <c r="D120" s="351" t="s">
        <v>10060</v>
      </c>
    </row>
    <row r="121" spans="1:4" ht="12.75">
      <c r="A121" s="351">
        <v>7030100560</v>
      </c>
      <c r="B121" s="351" t="s">
        <v>8023</v>
      </c>
      <c r="C121" s="351" t="s">
        <v>8001</v>
      </c>
      <c r="D121" s="351" t="s">
        <v>10061</v>
      </c>
    </row>
    <row r="122" spans="1:4" ht="12.75">
      <c r="A122" s="351">
        <v>7030100570</v>
      </c>
      <c r="B122" s="351" t="s">
        <v>8024</v>
      </c>
      <c r="C122" s="351" t="s">
        <v>7903</v>
      </c>
      <c r="D122" s="351" t="s">
        <v>6886</v>
      </c>
    </row>
    <row r="123" spans="1:4" ht="12.75">
      <c r="A123" s="351">
        <v>7030100580</v>
      </c>
      <c r="B123" s="351" t="s">
        <v>8025</v>
      </c>
      <c r="C123" s="351" t="s">
        <v>7903</v>
      </c>
      <c r="D123" s="351" t="s">
        <v>6879</v>
      </c>
    </row>
    <row r="124" spans="1:4" ht="12.75">
      <c r="A124" s="351">
        <v>7030100590</v>
      </c>
      <c r="B124" s="351" t="s">
        <v>8026</v>
      </c>
      <c r="C124" s="351" t="s">
        <v>7903</v>
      </c>
      <c r="D124" s="351" t="s">
        <v>9741</v>
      </c>
    </row>
    <row r="125" spans="1:4" ht="12.75">
      <c r="A125" s="351">
        <v>7030100600</v>
      </c>
      <c r="B125" s="351" t="s">
        <v>8027</v>
      </c>
      <c r="C125" s="351" t="s">
        <v>7903</v>
      </c>
      <c r="D125" s="351" t="s">
        <v>10062</v>
      </c>
    </row>
    <row r="126" spans="1:4" ht="12.75">
      <c r="A126" s="351">
        <v>7030100610</v>
      </c>
      <c r="B126" s="351" t="s">
        <v>8028</v>
      </c>
      <c r="C126" s="351" t="s">
        <v>7910</v>
      </c>
      <c r="D126" s="351" t="s">
        <v>10063</v>
      </c>
    </row>
    <row r="127" spans="1:4" ht="12.75">
      <c r="A127" s="351">
        <v>7030100620</v>
      </c>
      <c r="B127" s="351" t="s">
        <v>8029</v>
      </c>
      <c r="C127" s="351" t="s">
        <v>7903</v>
      </c>
      <c r="D127" s="351" t="s">
        <v>10064</v>
      </c>
    </row>
    <row r="128" spans="1:4" ht="12.75">
      <c r="A128" s="351">
        <v>7030100630</v>
      </c>
      <c r="B128" s="351" t="s">
        <v>8030</v>
      </c>
      <c r="C128" s="351" t="s">
        <v>7903</v>
      </c>
      <c r="D128" s="351" t="s">
        <v>6690</v>
      </c>
    </row>
    <row r="129" spans="1:4" ht="12.75">
      <c r="A129" s="351">
        <v>7030100640</v>
      </c>
      <c r="B129" s="351" t="s">
        <v>8031</v>
      </c>
      <c r="C129" s="351" t="s">
        <v>7903</v>
      </c>
      <c r="D129" s="351" t="s">
        <v>9774</v>
      </c>
    </row>
    <row r="130" spans="1:4" ht="12.75">
      <c r="A130" s="351">
        <v>7030100650</v>
      </c>
      <c r="B130" s="351" t="s">
        <v>8032</v>
      </c>
      <c r="C130" s="351" t="s">
        <v>7903</v>
      </c>
      <c r="D130" s="351" t="s">
        <v>10065</v>
      </c>
    </row>
    <row r="131" spans="1:4" ht="12.75">
      <c r="A131" s="351">
        <v>7030100660</v>
      </c>
      <c r="B131" s="351" t="s">
        <v>8033</v>
      </c>
      <c r="C131" s="351" t="s">
        <v>7913</v>
      </c>
      <c r="D131" s="351" t="s">
        <v>9315</v>
      </c>
    </row>
    <row r="132" spans="1:4" ht="12.75">
      <c r="A132" s="351">
        <v>7030100670</v>
      </c>
      <c r="B132" s="351" t="s">
        <v>8034</v>
      </c>
      <c r="C132" s="351" t="s">
        <v>7903</v>
      </c>
      <c r="D132" s="351" t="s">
        <v>9431</v>
      </c>
    </row>
    <row r="133" spans="1:4" ht="12.75">
      <c r="A133" s="351">
        <v>7030100680</v>
      </c>
      <c r="B133" s="351" t="s">
        <v>8035</v>
      </c>
      <c r="C133" s="351" t="s">
        <v>7913</v>
      </c>
      <c r="D133" s="351" t="s">
        <v>7465</v>
      </c>
    </row>
    <row r="134" spans="1:4" ht="12.75">
      <c r="A134" s="351">
        <v>7030100690</v>
      </c>
      <c r="B134" s="351" t="s">
        <v>8036</v>
      </c>
      <c r="C134" s="351" t="s">
        <v>7903</v>
      </c>
      <c r="D134" s="351" t="s">
        <v>10063</v>
      </c>
    </row>
    <row r="135" spans="1:4" ht="12.75">
      <c r="A135" s="351">
        <v>7030100700</v>
      </c>
      <c r="B135" s="351" t="s">
        <v>8037</v>
      </c>
      <c r="C135" s="351" t="s">
        <v>7903</v>
      </c>
      <c r="D135" s="351" t="s">
        <v>10066</v>
      </c>
    </row>
    <row r="136" spans="1:4" ht="12.75">
      <c r="A136" s="351">
        <v>7030100710</v>
      </c>
      <c r="B136" s="351" t="s">
        <v>8038</v>
      </c>
      <c r="C136" s="351" t="s">
        <v>7903</v>
      </c>
      <c r="D136" s="351" t="s">
        <v>6690</v>
      </c>
    </row>
    <row r="137" spans="1:4" ht="12.75">
      <c r="A137" s="351">
        <v>7030100720</v>
      </c>
      <c r="B137" s="351" t="s">
        <v>8039</v>
      </c>
      <c r="C137" s="351" t="s">
        <v>7913</v>
      </c>
      <c r="D137" s="351" t="s">
        <v>8297</v>
      </c>
    </row>
    <row r="138" spans="1:4" ht="12.75">
      <c r="A138" s="351">
        <v>7030100730</v>
      </c>
      <c r="B138" s="351" t="s">
        <v>8040</v>
      </c>
      <c r="C138" s="351" t="s">
        <v>7903</v>
      </c>
      <c r="D138" s="351" t="s">
        <v>6646</v>
      </c>
    </row>
    <row r="139" spans="1:4" ht="12.75">
      <c r="A139" s="351">
        <v>7030100740</v>
      </c>
      <c r="B139" s="351" t="s">
        <v>8041</v>
      </c>
      <c r="C139" s="351" t="s">
        <v>7910</v>
      </c>
      <c r="D139" s="351" t="s">
        <v>7654</v>
      </c>
    </row>
    <row r="140" spans="1:4" ht="12.75">
      <c r="A140" s="351">
        <v>7030100750</v>
      </c>
      <c r="B140" s="351" t="s">
        <v>8042</v>
      </c>
      <c r="C140" s="351" t="s">
        <v>7903</v>
      </c>
      <c r="D140" s="351" t="s">
        <v>9764</v>
      </c>
    </row>
    <row r="141" spans="1:4" ht="12.75">
      <c r="A141" s="351">
        <v>7030100760</v>
      </c>
      <c r="B141" s="351" t="s">
        <v>8043</v>
      </c>
      <c r="C141" s="351" t="s">
        <v>7913</v>
      </c>
      <c r="D141" s="351" t="s">
        <v>10062</v>
      </c>
    </row>
    <row r="142" spans="1:4" ht="12.75">
      <c r="A142" s="351">
        <v>7030100770</v>
      </c>
      <c r="B142" s="351" t="s">
        <v>8044</v>
      </c>
      <c r="C142" s="351" t="s">
        <v>7903</v>
      </c>
      <c r="D142" s="351" t="s">
        <v>6626</v>
      </c>
    </row>
    <row r="143" spans="1:4" ht="12.75">
      <c r="A143" s="351">
        <v>7030100780</v>
      </c>
      <c r="B143" s="351" t="s">
        <v>8045</v>
      </c>
      <c r="C143" s="351" t="s">
        <v>7910</v>
      </c>
      <c r="D143" s="351" t="s">
        <v>6690</v>
      </c>
    </row>
    <row r="144" spans="1:4" ht="12.75">
      <c r="A144" s="351">
        <v>7030100790</v>
      </c>
      <c r="B144" s="351" t="s">
        <v>8046</v>
      </c>
      <c r="C144" s="351" t="s">
        <v>7903</v>
      </c>
      <c r="D144" s="351" t="s">
        <v>7692</v>
      </c>
    </row>
    <row r="145" spans="1:4" ht="12.75">
      <c r="A145" s="351">
        <v>7030100800</v>
      </c>
      <c r="B145" s="351" t="s">
        <v>8047</v>
      </c>
      <c r="C145" s="351" t="s">
        <v>7903</v>
      </c>
      <c r="D145" s="351" t="s">
        <v>9794</v>
      </c>
    </row>
    <row r="146" spans="1:4" ht="12.75">
      <c r="A146" s="351">
        <v>7030100810</v>
      </c>
      <c r="B146" s="351" t="s">
        <v>8048</v>
      </c>
      <c r="C146" s="351" t="s">
        <v>7910</v>
      </c>
      <c r="D146" s="351" t="s">
        <v>10067</v>
      </c>
    </row>
    <row r="147" spans="1:4" ht="12.75">
      <c r="A147" s="351">
        <v>7030100820</v>
      </c>
      <c r="B147" s="351" t="s">
        <v>8049</v>
      </c>
      <c r="C147" s="351" t="s">
        <v>7910</v>
      </c>
      <c r="D147" s="351" t="s">
        <v>7726</v>
      </c>
    </row>
    <row r="148" spans="1:4" ht="12.75">
      <c r="A148" s="351">
        <v>7030100830</v>
      </c>
      <c r="B148" s="351" t="s">
        <v>8050</v>
      </c>
      <c r="C148" s="351" t="s">
        <v>7910</v>
      </c>
      <c r="D148" s="351" t="s">
        <v>9319</v>
      </c>
    </row>
    <row r="149" spans="1:4" ht="12.75">
      <c r="A149" s="351">
        <v>7030100840</v>
      </c>
      <c r="B149" s="351" t="s">
        <v>8051</v>
      </c>
      <c r="C149" s="351" t="s">
        <v>7913</v>
      </c>
      <c r="D149" s="351" t="s">
        <v>8097</v>
      </c>
    </row>
    <row r="150" spans="1:4" ht="12.75">
      <c r="A150" s="351">
        <v>7030100850</v>
      </c>
      <c r="B150" s="351" t="s">
        <v>8052</v>
      </c>
      <c r="C150" s="351" t="s">
        <v>7913</v>
      </c>
      <c r="D150" s="351" t="s">
        <v>9334</v>
      </c>
    </row>
    <row r="151" spans="1:4" ht="12.75">
      <c r="A151" s="351">
        <v>7030100860</v>
      </c>
      <c r="B151" s="351" t="s">
        <v>8053</v>
      </c>
      <c r="C151" s="351" t="s">
        <v>7913</v>
      </c>
      <c r="D151" s="351" t="s">
        <v>9771</v>
      </c>
    </row>
    <row r="152" spans="1:4" ht="12.75">
      <c r="A152" s="351">
        <v>7030100870</v>
      </c>
      <c r="B152" s="351" t="s">
        <v>8054</v>
      </c>
      <c r="C152" s="351" t="s">
        <v>8001</v>
      </c>
      <c r="D152" s="351" t="s">
        <v>7022</v>
      </c>
    </row>
    <row r="153" spans="1:4" ht="12.75">
      <c r="A153" s="351">
        <v>7030100880</v>
      </c>
      <c r="B153" s="351" t="s">
        <v>8055</v>
      </c>
      <c r="C153" s="351" t="s">
        <v>7903</v>
      </c>
      <c r="D153" s="351" t="s">
        <v>8592</v>
      </c>
    </row>
    <row r="154" spans="1:4" ht="12.75">
      <c r="A154" s="351">
        <v>7030100890</v>
      </c>
      <c r="B154" s="351" t="s">
        <v>8056</v>
      </c>
      <c r="C154" s="351" t="s">
        <v>7903</v>
      </c>
      <c r="D154" s="351" t="s">
        <v>10068</v>
      </c>
    </row>
    <row r="155" spans="1:4" ht="12.75">
      <c r="A155" s="351">
        <v>7030100910</v>
      </c>
      <c r="B155" s="351" t="s">
        <v>8057</v>
      </c>
      <c r="C155" s="351" t="s">
        <v>8001</v>
      </c>
      <c r="D155" s="351" t="s">
        <v>8592</v>
      </c>
    </row>
    <row r="156" spans="1:4" ht="12.75">
      <c r="A156" s="351">
        <v>7030100920</v>
      </c>
      <c r="B156" s="351" t="s">
        <v>8058</v>
      </c>
      <c r="C156" s="351" t="s">
        <v>7903</v>
      </c>
      <c r="D156" s="351" t="s">
        <v>10069</v>
      </c>
    </row>
    <row r="157" spans="1:4" ht="12.75">
      <c r="A157" s="351">
        <v>7030100930</v>
      </c>
      <c r="B157" s="351" t="s">
        <v>8059</v>
      </c>
      <c r="C157" s="351" t="s">
        <v>7903</v>
      </c>
      <c r="D157" s="351" t="s">
        <v>6680</v>
      </c>
    </row>
    <row r="158" spans="1:4" ht="12.75">
      <c r="A158" s="351">
        <v>7030100940</v>
      </c>
      <c r="B158" s="351" t="s">
        <v>8060</v>
      </c>
      <c r="C158" s="351" t="s">
        <v>7910</v>
      </c>
      <c r="D158" s="351" t="s">
        <v>6651</v>
      </c>
    </row>
    <row r="159" spans="1:4" ht="12.75">
      <c r="A159" s="351">
        <v>7030100950</v>
      </c>
      <c r="B159" s="351" t="s">
        <v>8061</v>
      </c>
      <c r="C159" s="351" t="s">
        <v>7903</v>
      </c>
      <c r="D159" s="351" t="s">
        <v>10070</v>
      </c>
    </row>
    <row r="160" spans="1:4" ht="12.75">
      <c r="A160" s="351">
        <v>7030100960</v>
      </c>
      <c r="B160" s="351" t="s">
        <v>8062</v>
      </c>
      <c r="C160" s="351" t="s">
        <v>7913</v>
      </c>
      <c r="D160" s="351" t="s">
        <v>9763</v>
      </c>
    </row>
    <row r="161" spans="1:4" ht="25.5">
      <c r="A161" s="314" t="s">
        <v>4569</v>
      </c>
      <c r="B161"/>
      <c r="C161"/>
      <c r="D161"/>
    </row>
    <row r="162" spans="1:4" ht="12.75">
      <c r="A162" s="351">
        <v>7040100010</v>
      </c>
      <c r="B162" s="351" t="s">
        <v>8063</v>
      </c>
      <c r="C162" s="351" t="s">
        <v>8001</v>
      </c>
      <c r="D162" s="351" t="s">
        <v>10071</v>
      </c>
    </row>
    <row r="163" spans="1:4" ht="12.75">
      <c r="A163" s="351">
        <v>7040100020</v>
      </c>
      <c r="B163" s="351" t="s">
        <v>8064</v>
      </c>
      <c r="C163" s="351" t="s">
        <v>8001</v>
      </c>
      <c r="D163" s="351" t="s">
        <v>7728</v>
      </c>
    </row>
    <row r="164" spans="1:4" ht="12.75">
      <c r="A164" s="351">
        <v>7040100030</v>
      </c>
      <c r="B164" s="351" t="s">
        <v>8065</v>
      </c>
      <c r="C164" s="351" t="s">
        <v>8001</v>
      </c>
      <c r="D164" s="351" t="s">
        <v>9665</v>
      </c>
    </row>
    <row r="165" spans="1:4" ht="12.75">
      <c r="A165" s="351">
        <v>7040100040</v>
      </c>
      <c r="B165" s="351" t="s">
        <v>8066</v>
      </c>
      <c r="C165" s="351" t="s">
        <v>8001</v>
      </c>
      <c r="D165" s="351" t="s">
        <v>10072</v>
      </c>
    </row>
    <row r="166" spans="1:4" ht="12.75">
      <c r="A166" s="351">
        <v>7040100050</v>
      </c>
      <c r="B166" s="351" t="s">
        <v>8067</v>
      </c>
      <c r="C166" s="351" t="s">
        <v>8001</v>
      </c>
      <c r="D166" s="351" t="s">
        <v>6880</v>
      </c>
    </row>
    <row r="167" spans="1:4" ht="12.75">
      <c r="A167" s="351">
        <v>7040100060</v>
      </c>
      <c r="B167" s="351" t="s">
        <v>8068</v>
      </c>
      <c r="C167" s="351" t="s">
        <v>8001</v>
      </c>
      <c r="D167" s="351" t="s">
        <v>6684</v>
      </c>
    </row>
    <row r="168" spans="1:4" ht="12.75">
      <c r="A168" s="351">
        <v>7040100070</v>
      </c>
      <c r="B168" s="351" t="s">
        <v>8070</v>
      </c>
      <c r="C168" s="351" t="s">
        <v>8001</v>
      </c>
      <c r="D168" s="351" t="s">
        <v>9766</v>
      </c>
    </row>
    <row r="169" spans="1:4" ht="14.25">
      <c r="A169" s="352" t="s">
        <v>8069</v>
      </c>
      <c r="B169"/>
      <c r="C169"/>
      <c r="D169"/>
    </row>
    <row r="170" spans="1:4" ht="34.5">
      <c r="A170" s="310" t="s">
        <v>10045</v>
      </c>
      <c r="B170" s="314" t="s">
        <v>10046</v>
      </c>
      <c r="C170"/>
      <c r="D170"/>
    </row>
    <row r="171" spans="1:4" ht="27.75">
      <c r="A171" s="315" t="s">
        <v>10047</v>
      </c>
      <c r="B171"/>
      <c r="C171"/>
      <c r="D171"/>
    </row>
    <row r="172" spans="1:4" ht="15">
      <c r="A172" s="315" t="s">
        <v>7957</v>
      </c>
      <c r="B172" s="315" t="s">
        <v>7958</v>
      </c>
      <c r="C172"/>
      <c r="D172"/>
    </row>
    <row r="173" spans="1:4" ht="25.5">
      <c r="A173" s="353" t="s">
        <v>7960</v>
      </c>
      <c r="B173" s="353" t="s">
        <v>7961</v>
      </c>
      <c r="C173" s="353" t="s">
        <v>7962</v>
      </c>
      <c r="D173" s="353" t="s">
        <v>5859</v>
      </c>
    </row>
    <row r="174" spans="1:4" ht="12.75">
      <c r="A174" s="351">
        <v>7040100080</v>
      </c>
      <c r="B174" s="351" t="s">
        <v>8071</v>
      </c>
      <c r="C174" s="351" t="s">
        <v>8001</v>
      </c>
      <c r="D174" s="351" t="s">
        <v>9359</v>
      </c>
    </row>
    <row r="175" spans="1:4" ht="12.75">
      <c r="A175" s="351">
        <v>7040100090</v>
      </c>
      <c r="B175" s="351" t="s">
        <v>8072</v>
      </c>
      <c r="C175" s="351" t="s">
        <v>8001</v>
      </c>
      <c r="D175" s="351" t="s">
        <v>7467</v>
      </c>
    </row>
    <row r="176" spans="1:4" ht="12.75">
      <c r="A176" s="351">
        <v>7040100100</v>
      </c>
      <c r="B176" s="351" t="s">
        <v>8073</v>
      </c>
      <c r="C176" s="351" t="s">
        <v>8001</v>
      </c>
      <c r="D176" s="351" t="s">
        <v>10073</v>
      </c>
    </row>
    <row r="177" spans="1:4" ht="12.75">
      <c r="A177" s="351">
        <v>7040100110</v>
      </c>
      <c r="B177" s="351" t="s">
        <v>8074</v>
      </c>
      <c r="C177" s="351" t="s">
        <v>8001</v>
      </c>
      <c r="D177" s="351" t="s">
        <v>10074</v>
      </c>
    </row>
    <row r="178" spans="1:4" ht="12.75">
      <c r="A178" s="351">
        <v>7040100120</v>
      </c>
      <c r="B178" s="351" t="s">
        <v>8075</v>
      </c>
      <c r="C178" s="351" t="s">
        <v>8001</v>
      </c>
      <c r="D178" s="351" t="s">
        <v>10075</v>
      </c>
    </row>
    <row r="179" spans="1:4" ht="12.75">
      <c r="A179" s="351">
        <v>7040100130</v>
      </c>
      <c r="B179" s="351" t="s">
        <v>8076</v>
      </c>
      <c r="C179" s="351" t="s">
        <v>8001</v>
      </c>
      <c r="D179" s="351" t="s">
        <v>10076</v>
      </c>
    </row>
    <row r="180" spans="1:4" ht="12.75">
      <c r="A180" s="351">
        <v>7040100140</v>
      </c>
      <c r="B180" s="351" t="s">
        <v>8077</v>
      </c>
      <c r="C180" s="351" t="s">
        <v>8001</v>
      </c>
      <c r="D180" s="351" t="s">
        <v>10077</v>
      </c>
    </row>
    <row r="181" spans="1:4" ht="12.75">
      <c r="A181" s="351">
        <v>7040100150</v>
      </c>
      <c r="B181" s="351" t="s">
        <v>8078</v>
      </c>
      <c r="C181" s="351" t="s">
        <v>8001</v>
      </c>
      <c r="D181" s="351" t="s">
        <v>7711</v>
      </c>
    </row>
    <row r="182" spans="1:4" ht="12.75">
      <c r="A182" s="351">
        <v>7040100160</v>
      </c>
      <c r="B182" s="351" t="s">
        <v>8079</v>
      </c>
      <c r="C182" s="351" t="s">
        <v>8001</v>
      </c>
      <c r="D182" s="351" t="s">
        <v>9660</v>
      </c>
    </row>
    <row r="183" spans="1:4" ht="12.75">
      <c r="A183" s="351">
        <v>7040100170</v>
      </c>
      <c r="B183" s="351" t="s">
        <v>8080</v>
      </c>
      <c r="C183" s="351" t="s">
        <v>8001</v>
      </c>
      <c r="D183" s="351" t="s">
        <v>10078</v>
      </c>
    </row>
    <row r="184" spans="1:4" ht="12.75">
      <c r="A184" s="351">
        <v>7040100180</v>
      </c>
      <c r="B184" s="351" t="s">
        <v>8081</v>
      </c>
      <c r="C184" s="351" t="s">
        <v>8001</v>
      </c>
      <c r="D184" s="351" t="s">
        <v>6890</v>
      </c>
    </row>
    <row r="185" spans="1:4" ht="12.75">
      <c r="A185" s="351">
        <v>7040100190</v>
      </c>
      <c r="B185" s="351" t="s">
        <v>8082</v>
      </c>
      <c r="C185" s="351" t="s">
        <v>8001</v>
      </c>
      <c r="D185" s="351" t="s">
        <v>6890</v>
      </c>
    </row>
    <row r="186" spans="1:4" ht="12.75">
      <c r="A186" s="351">
        <v>7040100200</v>
      </c>
      <c r="B186" s="351" t="s">
        <v>8083</v>
      </c>
      <c r="C186" s="351" t="s">
        <v>8001</v>
      </c>
      <c r="D186" s="351" t="s">
        <v>6665</v>
      </c>
    </row>
    <row r="187" spans="1:4" ht="12.75">
      <c r="A187" s="351">
        <v>7040100210</v>
      </c>
      <c r="B187" s="351" t="s">
        <v>8084</v>
      </c>
      <c r="C187" s="351" t="s">
        <v>8001</v>
      </c>
      <c r="D187" s="351" t="s">
        <v>10072</v>
      </c>
    </row>
    <row r="188" spans="1:4" ht="12.75">
      <c r="A188" s="351">
        <v>7040100220</v>
      </c>
      <c r="B188" s="351" t="s">
        <v>8085</v>
      </c>
      <c r="C188" s="351" t="s">
        <v>8001</v>
      </c>
      <c r="D188" s="351" t="s">
        <v>9724</v>
      </c>
    </row>
    <row r="189" spans="1:4" ht="12.75">
      <c r="A189" s="351">
        <v>7040100230</v>
      </c>
      <c r="B189" s="351" t="s">
        <v>8086</v>
      </c>
      <c r="C189" s="351" t="s">
        <v>8001</v>
      </c>
      <c r="D189" s="351" t="s">
        <v>9313</v>
      </c>
    </row>
    <row r="190" spans="1:4" ht="12.75">
      <c r="A190" s="351">
        <v>7040100240</v>
      </c>
      <c r="B190" s="351" t="s">
        <v>8087</v>
      </c>
      <c r="C190" s="351" t="s">
        <v>8001</v>
      </c>
      <c r="D190" s="351" t="s">
        <v>10079</v>
      </c>
    </row>
    <row r="191" spans="1:4" ht="12.75">
      <c r="A191" s="351">
        <v>7040100250</v>
      </c>
      <c r="B191" s="351" t="s">
        <v>8088</v>
      </c>
      <c r="C191" s="351" t="s">
        <v>8001</v>
      </c>
      <c r="D191" s="351" t="s">
        <v>10080</v>
      </c>
    </row>
    <row r="192" spans="1:4" ht="12.75">
      <c r="A192" s="351">
        <v>7040100260</v>
      </c>
      <c r="B192" s="351" t="s">
        <v>8089</v>
      </c>
      <c r="C192" s="351" t="s">
        <v>8001</v>
      </c>
      <c r="D192" s="351" t="s">
        <v>10081</v>
      </c>
    </row>
    <row r="193" spans="1:4" ht="12.75">
      <c r="A193" s="351">
        <v>7040100270</v>
      </c>
      <c r="B193" s="351" t="s">
        <v>8090</v>
      </c>
      <c r="C193" s="351" t="s">
        <v>8001</v>
      </c>
      <c r="D193" s="351" t="s">
        <v>10082</v>
      </c>
    </row>
    <row r="194" spans="1:4" ht="12.75">
      <c r="A194" s="351">
        <v>7040100280</v>
      </c>
      <c r="B194" s="351" t="s">
        <v>8091</v>
      </c>
      <c r="C194" s="351" t="s">
        <v>8001</v>
      </c>
      <c r="D194" s="351" t="s">
        <v>10083</v>
      </c>
    </row>
    <row r="195" spans="1:4" ht="12.75">
      <c r="A195" s="351">
        <v>7040100290</v>
      </c>
      <c r="B195" s="351" t="s">
        <v>8092</v>
      </c>
      <c r="C195" s="351" t="s">
        <v>8001</v>
      </c>
      <c r="D195" s="351" t="s">
        <v>10084</v>
      </c>
    </row>
    <row r="196" spans="1:4" ht="12.75">
      <c r="A196" s="351">
        <v>7040100300</v>
      </c>
      <c r="B196" s="351" t="s">
        <v>8093</v>
      </c>
      <c r="C196" s="351" t="s">
        <v>8001</v>
      </c>
      <c r="D196" s="351" t="s">
        <v>10085</v>
      </c>
    </row>
    <row r="197" spans="1:4" ht="12.75">
      <c r="A197" s="351">
        <v>7040100310</v>
      </c>
      <c r="B197" s="351" t="s">
        <v>8094</v>
      </c>
      <c r="C197" s="351" t="s">
        <v>8001</v>
      </c>
      <c r="D197" s="351" t="s">
        <v>10086</v>
      </c>
    </row>
    <row r="198" spans="1:4" ht="12.75">
      <c r="A198" s="351">
        <v>7040100320</v>
      </c>
      <c r="B198" s="351" t="s">
        <v>8095</v>
      </c>
      <c r="C198" s="351" t="s">
        <v>8001</v>
      </c>
      <c r="D198" s="351" t="s">
        <v>9353</v>
      </c>
    </row>
    <row r="199" spans="1:4" ht="12.75">
      <c r="A199" s="351">
        <v>7040100330</v>
      </c>
      <c r="B199" s="351" t="s">
        <v>8096</v>
      </c>
      <c r="C199" s="351" t="s">
        <v>8001</v>
      </c>
      <c r="D199" s="351" t="s">
        <v>9333</v>
      </c>
    </row>
    <row r="200" spans="1:4" ht="12.75">
      <c r="A200" s="351">
        <v>7040100340</v>
      </c>
      <c r="B200" s="351" t="s">
        <v>8098</v>
      </c>
      <c r="C200" s="351" t="s">
        <v>8001</v>
      </c>
      <c r="D200" s="351" t="s">
        <v>6885</v>
      </c>
    </row>
    <row r="201" spans="1:4" ht="12.75">
      <c r="A201" s="351">
        <v>7040100350</v>
      </c>
      <c r="B201" s="351" t="s">
        <v>8099</v>
      </c>
      <c r="C201" s="351" t="s">
        <v>8001</v>
      </c>
      <c r="D201" s="351" t="s">
        <v>6637</v>
      </c>
    </row>
    <row r="202" spans="1:4" ht="12.75">
      <c r="A202" s="351">
        <v>7040100360</v>
      </c>
      <c r="B202" s="351" t="s">
        <v>8100</v>
      </c>
      <c r="C202" s="351" t="s">
        <v>8001</v>
      </c>
      <c r="D202" s="351" t="s">
        <v>7655</v>
      </c>
    </row>
    <row r="203" spans="1:4" ht="12.75">
      <c r="A203" s="351">
        <v>7040100370</v>
      </c>
      <c r="B203" s="351" t="s">
        <v>8101</v>
      </c>
      <c r="C203" s="351" t="s">
        <v>8001</v>
      </c>
      <c r="D203" s="351" t="s">
        <v>9590</v>
      </c>
    </row>
    <row r="204" spans="1:4" ht="12.75">
      <c r="A204" s="351">
        <v>7040100380</v>
      </c>
      <c r="B204" s="351" t="s">
        <v>8102</v>
      </c>
      <c r="C204" s="351" t="s">
        <v>8103</v>
      </c>
      <c r="D204" s="351" t="s">
        <v>9312</v>
      </c>
    </row>
    <row r="205" spans="1:4" ht="12.75">
      <c r="A205" s="351">
        <v>7040100390</v>
      </c>
      <c r="B205" s="351" t="s">
        <v>8104</v>
      </c>
      <c r="C205" s="351" t="s">
        <v>8103</v>
      </c>
      <c r="D205" s="351" t="s">
        <v>6691</v>
      </c>
    </row>
    <row r="206" spans="1:4" ht="12.75">
      <c r="A206" s="351">
        <v>7040100400</v>
      </c>
      <c r="B206" s="351" t="s">
        <v>8105</v>
      </c>
      <c r="C206" s="351" t="s">
        <v>8001</v>
      </c>
      <c r="D206" s="351" t="s">
        <v>9295</v>
      </c>
    </row>
    <row r="207" spans="1:4" ht="12.75">
      <c r="A207" s="351">
        <v>7040100410</v>
      </c>
      <c r="B207" s="351" t="s">
        <v>8106</v>
      </c>
      <c r="C207" s="351" t="s">
        <v>8001</v>
      </c>
      <c r="D207" s="351" t="s">
        <v>8017</v>
      </c>
    </row>
    <row r="208" spans="1:4" ht="12.75">
      <c r="A208" s="351">
        <v>7040100420</v>
      </c>
      <c r="B208" s="351" t="s">
        <v>8107</v>
      </c>
      <c r="C208" s="351" t="s">
        <v>8001</v>
      </c>
      <c r="D208" s="351" t="s">
        <v>6889</v>
      </c>
    </row>
    <row r="209" spans="1:4" ht="12.75">
      <c r="A209" s="351">
        <v>7040100430</v>
      </c>
      <c r="B209" s="351" t="s">
        <v>8108</v>
      </c>
      <c r="C209" s="351" t="s">
        <v>8001</v>
      </c>
      <c r="D209" s="351" t="s">
        <v>6652</v>
      </c>
    </row>
    <row r="210" spans="1:4" ht="12.75">
      <c r="A210" s="351">
        <v>7040100440</v>
      </c>
      <c r="B210" s="351" t="s">
        <v>8109</v>
      </c>
      <c r="C210" s="351" t="s">
        <v>8001</v>
      </c>
      <c r="D210" s="351" t="s">
        <v>10087</v>
      </c>
    </row>
    <row r="211" spans="1:4" ht="12.75">
      <c r="A211" s="351">
        <v>7040100450</v>
      </c>
      <c r="B211" s="351" t="s">
        <v>8110</v>
      </c>
      <c r="C211" s="351" t="s">
        <v>8001</v>
      </c>
      <c r="D211" s="351" t="s">
        <v>10088</v>
      </c>
    </row>
    <row r="212" spans="1:4" ht="38.25">
      <c r="A212" s="314" t="s">
        <v>4570</v>
      </c>
      <c r="B212"/>
      <c r="C212"/>
      <c r="D212"/>
    </row>
    <row r="213" spans="1:4" ht="12.75">
      <c r="A213" s="351">
        <v>7050100010</v>
      </c>
      <c r="B213" s="351" t="s">
        <v>8111</v>
      </c>
      <c r="C213" s="351" t="s">
        <v>7903</v>
      </c>
      <c r="D213" s="351" t="s">
        <v>7347</v>
      </c>
    </row>
    <row r="214" spans="1:4" ht="12.75">
      <c r="A214" s="351">
        <v>7050100020</v>
      </c>
      <c r="B214" s="351" t="s">
        <v>8112</v>
      </c>
      <c r="C214" s="351" t="s">
        <v>7903</v>
      </c>
      <c r="D214" s="351" t="s">
        <v>10089</v>
      </c>
    </row>
    <row r="215" spans="1:4" ht="12.75">
      <c r="A215" s="351">
        <v>7050100030</v>
      </c>
      <c r="B215" s="351" t="s">
        <v>8113</v>
      </c>
      <c r="C215" s="351" t="s">
        <v>7903</v>
      </c>
      <c r="D215" s="351" t="s">
        <v>9307</v>
      </c>
    </row>
    <row r="216" spans="1:4" ht="12.75">
      <c r="A216" s="351">
        <v>7050100040</v>
      </c>
      <c r="B216" s="351" t="s">
        <v>8114</v>
      </c>
      <c r="C216" s="351" t="s">
        <v>8001</v>
      </c>
      <c r="D216" s="351" t="s">
        <v>10090</v>
      </c>
    </row>
    <row r="217" spans="1:4" ht="12.75">
      <c r="A217" s="351">
        <v>7050100050</v>
      </c>
      <c r="B217" s="351" t="s">
        <v>8115</v>
      </c>
      <c r="C217" s="351" t="s">
        <v>8001</v>
      </c>
      <c r="D217" s="351" t="s">
        <v>10091</v>
      </c>
    </row>
    <row r="218" spans="1:4" ht="12.75">
      <c r="A218" s="351">
        <v>7050100060</v>
      </c>
      <c r="B218" s="351" t="s">
        <v>8116</v>
      </c>
      <c r="C218" s="351" t="s">
        <v>8001</v>
      </c>
      <c r="D218" s="351" t="s">
        <v>10092</v>
      </c>
    </row>
    <row r="219" spans="1:4" ht="12.75">
      <c r="A219" s="351">
        <v>7050100070</v>
      </c>
      <c r="B219" s="351" t="s">
        <v>8117</v>
      </c>
      <c r="C219" s="351" t="s">
        <v>7903</v>
      </c>
      <c r="D219" s="351" t="s">
        <v>10093</v>
      </c>
    </row>
    <row r="220" spans="1:4" ht="12.75">
      <c r="A220" s="351">
        <v>7050100080</v>
      </c>
      <c r="B220" s="351" t="s">
        <v>8118</v>
      </c>
      <c r="C220" s="351" t="s">
        <v>8001</v>
      </c>
      <c r="D220" s="351" t="s">
        <v>10094</v>
      </c>
    </row>
    <row r="221" spans="1:4" ht="12.75">
      <c r="A221" s="351">
        <v>7050100090</v>
      </c>
      <c r="B221" s="351" t="s">
        <v>8119</v>
      </c>
      <c r="C221" s="351" t="s">
        <v>8001</v>
      </c>
      <c r="D221" s="351" t="s">
        <v>10095</v>
      </c>
    </row>
    <row r="222" spans="1:4" ht="12.75">
      <c r="A222" s="351">
        <v>7050100100</v>
      </c>
      <c r="B222" s="351" t="s">
        <v>8120</v>
      </c>
      <c r="C222" s="351" t="s">
        <v>7913</v>
      </c>
      <c r="D222" s="351" t="s">
        <v>9803</v>
      </c>
    </row>
    <row r="223" spans="1:4" ht="12.75">
      <c r="A223" s="351">
        <v>7050100121</v>
      </c>
      <c r="B223" s="351" t="s">
        <v>8121</v>
      </c>
      <c r="C223" s="351" t="s">
        <v>7903</v>
      </c>
      <c r="D223" s="351" t="s">
        <v>10096</v>
      </c>
    </row>
    <row r="224" spans="1:4" ht="12.75">
      <c r="A224" s="351">
        <v>7050100131</v>
      </c>
      <c r="B224" s="351" t="s">
        <v>8122</v>
      </c>
      <c r="C224" s="351" t="s">
        <v>8001</v>
      </c>
      <c r="D224" s="351" t="s">
        <v>10097</v>
      </c>
    </row>
    <row r="225" spans="1:4" ht="12.75">
      <c r="A225" s="351">
        <v>7050100140</v>
      </c>
      <c r="B225" s="351" t="s">
        <v>8124</v>
      </c>
      <c r="C225" s="351" t="s">
        <v>7903</v>
      </c>
      <c r="D225" s="351" t="s">
        <v>10098</v>
      </c>
    </row>
    <row r="226" spans="1:4" ht="14.25">
      <c r="A226" s="352" t="s">
        <v>8123</v>
      </c>
      <c r="B226"/>
      <c r="C226"/>
      <c r="D226"/>
    </row>
    <row r="227" spans="1:4" ht="34.5">
      <c r="A227" s="310" t="s">
        <v>10045</v>
      </c>
      <c r="B227" s="314" t="s">
        <v>10046</v>
      </c>
      <c r="C227"/>
      <c r="D227"/>
    </row>
    <row r="228" spans="1:4" ht="27.75">
      <c r="A228" s="315" t="s">
        <v>10047</v>
      </c>
      <c r="B228"/>
      <c r="C228"/>
      <c r="D228"/>
    </row>
    <row r="229" spans="1:4" ht="15">
      <c r="A229" s="315" t="s">
        <v>7957</v>
      </c>
      <c r="B229" s="315" t="s">
        <v>7958</v>
      </c>
      <c r="C229"/>
      <c r="D229"/>
    </row>
    <row r="230" spans="1:4" ht="25.5">
      <c r="A230" s="353" t="s">
        <v>7960</v>
      </c>
      <c r="B230" s="353" t="s">
        <v>7961</v>
      </c>
      <c r="C230" s="353" t="s">
        <v>7962</v>
      </c>
      <c r="D230" s="353" t="s">
        <v>5859</v>
      </c>
    </row>
    <row r="231" spans="1:4" ht="12.75">
      <c r="A231" s="351">
        <v>7050100150</v>
      </c>
      <c r="B231" s="351" t="s">
        <v>8125</v>
      </c>
      <c r="C231" s="351" t="s">
        <v>8001</v>
      </c>
      <c r="D231" s="351" t="s">
        <v>10099</v>
      </c>
    </row>
    <row r="232" spans="1:4" ht="12.75">
      <c r="A232" s="351">
        <v>7050100160</v>
      </c>
      <c r="B232" s="351" t="s">
        <v>8126</v>
      </c>
      <c r="C232" s="351" t="s">
        <v>8001</v>
      </c>
      <c r="D232" s="351" t="s">
        <v>10100</v>
      </c>
    </row>
    <row r="233" spans="1:4" ht="25.5">
      <c r="A233" s="314" t="s">
        <v>4571</v>
      </c>
      <c r="B233"/>
      <c r="C233"/>
      <c r="D233"/>
    </row>
    <row r="234" spans="1:4" ht="12.75">
      <c r="A234" s="351">
        <v>7060100010</v>
      </c>
      <c r="B234" s="351" t="s">
        <v>8127</v>
      </c>
      <c r="C234" s="351" t="s">
        <v>7933</v>
      </c>
      <c r="D234" s="351" t="s">
        <v>10101</v>
      </c>
    </row>
    <row r="235" spans="1:4" ht="12.75">
      <c r="A235" s="351">
        <v>7060100020</v>
      </c>
      <c r="B235" s="351" t="s">
        <v>8128</v>
      </c>
      <c r="C235" s="351" t="s">
        <v>7933</v>
      </c>
      <c r="D235" s="351" t="s">
        <v>7472</v>
      </c>
    </row>
    <row r="236" spans="1:4" ht="12.75">
      <c r="A236" s="351">
        <v>7060100030</v>
      </c>
      <c r="B236" s="351" t="s">
        <v>8129</v>
      </c>
      <c r="C236" s="351" t="s">
        <v>7910</v>
      </c>
      <c r="D236" s="351" t="s">
        <v>10102</v>
      </c>
    </row>
    <row r="237" spans="1:4" ht="12.75">
      <c r="A237" s="351">
        <v>7060100040</v>
      </c>
      <c r="B237" s="351" t="s">
        <v>8129</v>
      </c>
      <c r="C237" s="351" t="s">
        <v>7913</v>
      </c>
      <c r="D237" s="351" t="s">
        <v>7188</v>
      </c>
    </row>
    <row r="238" spans="1:4" ht="25.5">
      <c r="A238" s="314" t="s">
        <v>4572</v>
      </c>
      <c r="B238"/>
      <c r="C238"/>
      <c r="D238"/>
    </row>
    <row r="239" spans="1:4" ht="12.75">
      <c r="A239" s="351">
        <v>7070100010</v>
      </c>
      <c r="B239" s="351" t="s">
        <v>8130</v>
      </c>
      <c r="C239" s="351" t="s">
        <v>8001</v>
      </c>
      <c r="D239" s="351" t="s">
        <v>10103</v>
      </c>
    </row>
    <row r="240" spans="1:4" ht="12.75">
      <c r="A240" s="351">
        <v>7070100020</v>
      </c>
      <c r="B240" s="351" t="s">
        <v>8131</v>
      </c>
      <c r="C240" s="351" t="s">
        <v>8001</v>
      </c>
      <c r="D240" s="351" t="s">
        <v>10104</v>
      </c>
    </row>
    <row r="241" spans="1:4" ht="12.75">
      <c r="A241" s="351">
        <v>7070100030</v>
      </c>
      <c r="B241" s="351" t="s">
        <v>8132</v>
      </c>
      <c r="C241" s="351" t="s">
        <v>8001</v>
      </c>
      <c r="D241" s="351" t="s">
        <v>10105</v>
      </c>
    </row>
    <row r="242" spans="1:4" ht="12.75">
      <c r="A242" s="351">
        <v>7070100040</v>
      </c>
      <c r="B242" s="351" t="s">
        <v>8133</v>
      </c>
      <c r="C242" s="351" t="s">
        <v>8001</v>
      </c>
      <c r="D242" s="351" t="s">
        <v>10106</v>
      </c>
    </row>
    <row r="243" spans="1:4" ht="12.75">
      <c r="A243" s="351">
        <v>7070100050</v>
      </c>
      <c r="B243" s="351" t="s">
        <v>8134</v>
      </c>
      <c r="C243" s="351" t="s">
        <v>8001</v>
      </c>
      <c r="D243" s="351" t="s">
        <v>10107</v>
      </c>
    </row>
    <row r="244" spans="1:4" ht="12.75">
      <c r="A244" s="351">
        <v>7070100060</v>
      </c>
      <c r="B244" s="351" t="s">
        <v>8135</v>
      </c>
      <c r="C244" s="351" t="s">
        <v>8001</v>
      </c>
      <c r="D244" s="351" t="s">
        <v>10108</v>
      </c>
    </row>
    <row r="245" spans="1:4" ht="12.75">
      <c r="A245" s="351">
        <v>7070100070</v>
      </c>
      <c r="B245" s="351" t="s">
        <v>8136</v>
      </c>
      <c r="C245" s="351" t="s">
        <v>8001</v>
      </c>
      <c r="D245" s="351" t="s">
        <v>10109</v>
      </c>
    </row>
    <row r="246" spans="1:4" ht="12.75">
      <c r="A246" s="351">
        <v>7070100080</v>
      </c>
      <c r="B246" s="351" t="s">
        <v>8137</v>
      </c>
      <c r="C246" s="351" t="s">
        <v>7903</v>
      </c>
      <c r="D246" s="351" t="s">
        <v>10110</v>
      </c>
    </row>
    <row r="247" spans="1:4" ht="12.75">
      <c r="A247" s="351">
        <v>7070100090</v>
      </c>
      <c r="B247" s="351" t="s">
        <v>8138</v>
      </c>
      <c r="C247" s="351" t="s">
        <v>8001</v>
      </c>
      <c r="D247" s="351" t="s">
        <v>10111</v>
      </c>
    </row>
    <row r="248" spans="1:4" ht="12.75">
      <c r="A248" s="351">
        <v>7070100100</v>
      </c>
      <c r="B248" s="351" t="s">
        <v>8139</v>
      </c>
      <c r="C248" s="351" t="s">
        <v>7903</v>
      </c>
      <c r="D248" s="351" t="s">
        <v>10112</v>
      </c>
    </row>
    <row r="249" spans="1:4" ht="12.75">
      <c r="A249" s="351">
        <v>7070100110</v>
      </c>
      <c r="B249" s="351" t="s">
        <v>8140</v>
      </c>
      <c r="C249" s="351" t="s">
        <v>7903</v>
      </c>
      <c r="D249" s="351" t="s">
        <v>10113</v>
      </c>
    </row>
    <row r="250" spans="1:4" ht="12.75">
      <c r="A250" s="351">
        <v>7070100120</v>
      </c>
      <c r="B250" s="351" t="s">
        <v>8141</v>
      </c>
      <c r="C250" s="351" t="s">
        <v>7903</v>
      </c>
      <c r="D250" s="351" t="s">
        <v>9325</v>
      </c>
    </row>
    <row r="251" spans="1:4" ht="12.75">
      <c r="A251" s="351">
        <v>7070100130</v>
      </c>
      <c r="B251" s="351" t="s">
        <v>8142</v>
      </c>
      <c r="C251" s="351" t="s">
        <v>7903</v>
      </c>
      <c r="D251" s="351" t="s">
        <v>10114</v>
      </c>
    </row>
    <row r="252" spans="1:4" ht="12.75">
      <c r="A252" s="351">
        <v>7070100140</v>
      </c>
      <c r="B252" s="351" t="s">
        <v>8143</v>
      </c>
      <c r="C252" s="351" t="s">
        <v>7903</v>
      </c>
      <c r="D252" s="351" t="s">
        <v>9326</v>
      </c>
    </row>
    <row r="253" spans="1:4" ht="12.75">
      <c r="A253" s="351">
        <v>7070100150</v>
      </c>
      <c r="B253" s="351" t="s">
        <v>8144</v>
      </c>
      <c r="C253" s="351" t="s">
        <v>7903</v>
      </c>
      <c r="D253" s="351" t="s">
        <v>10115</v>
      </c>
    </row>
    <row r="254" spans="1:4" ht="12.75">
      <c r="A254" s="351">
        <v>7070100160</v>
      </c>
      <c r="B254" s="351" t="s">
        <v>8145</v>
      </c>
      <c r="C254" s="351" t="s">
        <v>7903</v>
      </c>
      <c r="D254" s="351" t="s">
        <v>7384</v>
      </c>
    </row>
    <row r="255" spans="1:4" ht="12.75">
      <c r="A255" s="351">
        <v>7070100170</v>
      </c>
      <c r="B255" s="351" t="s">
        <v>8146</v>
      </c>
      <c r="C255" s="351" t="s">
        <v>8001</v>
      </c>
      <c r="D255" s="351" t="s">
        <v>9725</v>
      </c>
    </row>
    <row r="256" spans="1:4" ht="12.75">
      <c r="A256" s="351">
        <v>7070100180</v>
      </c>
      <c r="B256" s="351" t="s">
        <v>8147</v>
      </c>
      <c r="C256" s="351" t="s">
        <v>7903</v>
      </c>
      <c r="D256" s="351" t="s">
        <v>9332</v>
      </c>
    </row>
    <row r="257" spans="1:4" ht="12.75">
      <c r="A257" s="351">
        <v>7070100190</v>
      </c>
      <c r="B257" s="351" t="s">
        <v>8148</v>
      </c>
      <c r="C257" s="351" t="s">
        <v>7969</v>
      </c>
      <c r="D257" s="351" t="s">
        <v>7723</v>
      </c>
    </row>
    <row r="258" spans="1:4" ht="12.75">
      <c r="A258" s="351">
        <v>7070100200</v>
      </c>
      <c r="B258" s="351" t="s">
        <v>8149</v>
      </c>
      <c r="C258" s="351" t="s">
        <v>7969</v>
      </c>
      <c r="D258" s="351" t="s">
        <v>9355</v>
      </c>
    </row>
    <row r="259" spans="1:4" ht="12.75">
      <c r="A259" s="351">
        <v>7070100210</v>
      </c>
      <c r="B259" s="351" t="s">
        <v>8150</v>
      </c>
      <c r="C259" s="351" t="s">
        <v>7969</v>
      </c>
      <c r="D259" s="351" t="s">
        <v>10116</v>
      </c>
    </row>
    <row r="260" spans="1:4" ht="12.75">
      <c r="A260" s="351">
        <v>7070100220</v>
      </c>
      <c r="B260" s="351" t="s">
        <v>8151</v>
      </c>
      <c r="C260" s="351" t="s">
        <v>8001</v>
      </c>
      <c r="D260" s="351" t="s">
        <v>10111</v>
      </c>
    </row>
    <row r="261" spans="1:4" ht="12.75">
      <c r="A261" s="351">
        <v>7070100230</v>
      </c>
      <c r="B261" s="351" t="s">
        <v>8152</v>
      </c>
      <c r="C261" s="351" t="s">
        <v>8001</v>
      </c>
      <c r="D261" s="351" t="s">
        <v>10117</v>
      </c>
    </row>
    <row r="262" spans="1:4" ht="12.75">
      <c r="A262" s="351">
        <v>7070100240</v>
      </c>
      <c r="B262" s="351" t="s">
        <v>8153</v>
      </c>
      <c r="C262" s="351" t="s">
        <v>8001</v>
      </c>
      <c r="D262" s="351" t="s">
        <v>10118</v>
      </c>
    </row>
    <row r="263" spans="1:4" ht="12.75">
      <c r="A263" s="351">
        <v>7070100250</v>
      </c>
      <c r="B263" s="351" t="s">
        <v>8154</v>
      </c>
      <c r="C263" s="351" t="s">
        <v>8001</v>
      </c>
      <c r="D263" s="351" t="s">
        <v>10119</v>
      </c>
    </row>
    <row r="264" spans="1:4" ht="12.75">
      <c r="A264" s="351">
        <v>7070100260</v>
      </c>
      <c r="B264" s="351" t="s">
        <v>8155</v>
      </c>
      <c r="C264" s="351" t="s">
        <v>8001</v>
      </c>
      <c r="D264" s="351" t="s">
        <v>10120</v>
      </c>
    </row>
    <row r="265" spans="1:4" ht="12.75">
      <c r="A265" s="351">
        <v>7070100270</v>
      </c>
      <c r="B265" s="351" t="s">
        <v>8156</v>
      </c>
      <c r="C265" s="351" t="s">
        <v>8001</v>
      </c>
      <c r="D265" s="351" t="s">
        <v>10121</v>
      </c>
    </row>
    <row r="266" spans="1:4" ht="12.75">
      <c r="A266" s="351">
        <v>7070100280</v>
      </c>
      <c r="B266" s="351" t="s">
        <v>8157</v>
      </c>
      <c r="C266" s="351" t="s">
        <v>8001</v>
      </c>
      <c r="D266" s="351" t="s">
        <v>10122</v>
      </c>
    </row>
    <row r="267" spans="1:4" ht="12.75">
      <c r="A267" s="351">
        <v>7070100290</v>
      </c>
      <c r="B267" s="351" t="s">
        <v>8158</v>
      </c>
      <c r="C267" s="351" t="s">
        <v>8001</v>
      </c>
      <c r="D267" s="351" t="s">
        <v>10123</v>
      </c>
    </row>
    <row r="268" spans="1:4" ht="12.75">
      <c r="A268" s="351">
        <v>7070100300</v>
      </c>
      <c r="B268" s="351" t="s">
        <v>8159</v>
      </c>
      <c r="C268" s="351" t="s">
        <v>8001</v>
      </c>
      <c r="D268" s="351" t="s">
        <v>10124</v>
      </c>
    </row>
    <row r="269" spans="1:4" ht="12.75">
      <c r="A269" s="351">
        <v>7070100310</v>
      </c>
      <c r="B269" s="351" t="s">
        <v>8160</v>
      </c>
      <c r="C269" s="351" t="s">
        <v>8001</v>
      </c>
      <c r="D269" s="351" t="s">
        <v>10125</v>
      </c>
    </row>
    <row r="270" spans="1:4" ht="12.75">
      <c r="A270" s="351">
        <v>7070100320</v>
      </c>
      <c r="B270" s="351" t="s">
        <v>8161</v>
      </c>
      <c r="C270" s="351" t="s">
        <v>8001</v>
      </c>
      <c r="D270" s="351" t="s">
        <v>10126</v>
      </c>
    </row>
    <row r="271" spans="1:4" ht="12.75">
      <c r="A271" s="351">
        <v>7070100330</v>
      </c>
      <c r="B271" s="351" t="s">
        <v>8162</v>
      </c>
      <c r="C271" s="351" t="s">
        <v>8001</v>
      </c>
      <c r="D271" s="351" t="s">
        <v>10127</v>
      </c>
    </row>
    <row r="272" spans="1:4" ht="12.75">
      <c r="A272" s="351">
        <v>7070100340</v>
      </c>
      <c r="B272" s="351" t="s">
        <v>8163</v>
      </c>
      <c r="C272" s="351" t="s">
        <v>8001</v>
      </c>
      <c r="D272" s="351" t="s">
        <v>10128</v>
      </c>
    </row>
    <row r="273" spans="1:4" ht="12.75">
      <c r="A273" s="351">
        <v>7070100350</v>
      </c>
      <c r="B273" s="351" t="s">
        <v>8164</v>
      </c>
      <c r="C273" s="351" t="s">
        <v>8001</v>
      </c>
      <c r="D273" s="351" t="s">
        <v>10129</v>
      </c>
    </row>
    <row r="274" spans="1:4" ht="12.75">
      <c r="A274" s="351">
        <v>7070100360</v>
      </c>
      <c r="B274" s="351" t="s">
        <v>8165</v>
      </c>
      <c r="C274" s="351" t="s">
        <v>8001</v>
      </c>
      <c r="D274" s="351" t="s">
        <v>10130</v>
      </c>
    </row>
    <row r="275" spans="1:4" ht="12.75">
      <c r="A275" s="351">
        <v>7070100370</v>
      </c>
      <c r="B275" s="351" t="s">
        <v>8166</v>
      </c>
      <c r="C275" s="351" t="s">
        <v>8001</v>
      </c>
      <c r="D275" s="351" t="s">
        <v>10131</v>
      </c>
    </row>
    <row r="276" spans="1:4" ht="12.75">
      <c r="A276" s="351">
        <v>7070100380</v>
      </c>
      <c r="B276" s="351" t="s">
        <v>8167</v>
      </c>
      <c r="C276" s="351" t="s">
        <v>7903</v>
      </c>
      <c r="D276" s="351" t="s">
        <v>9721</v>
      </c>
    </row>
    <row r="277" spans="1:4" ht="12.75">
      <c r="A277" s="351">
        <v>7070100390</v>
      </c>
      <c r="B277" s="351" t="s">
        <v>8168</v>
      </c>
      <c r="C277" s="351" t="s">
        <v>7903</v>
      </c>
      <c r="D277" s="351" t="s">
        <v>10132</v>
      </c>
    </row>
    <row r="278" spans="1:4" ht="12.75">
      <c r="A278" s="351">
        <v>7070100400</v>
      </c>
      <c r="B278" s="351" t="s">
        <v>8169</v>
      </c>
      <c r="C278" s="351" t="s">
        <v>7913</v>
      </c>
      <c r="D278" s="351" t="s">
        <v>10133</v>
      </c>
    </row>
    <row r="279" spans="1:4" ht="12.75">
      <c r="A279" s="351">
        <v>7070100410</v>
      </c>
      <c r="B279" s="351" t="s">
        <v>8170</v>
      </c>
      <c r="C279" s="351" t="s">
        <v>7913</v>
      </c>
      <c r="D279" s="351" t="s">
        <v>10133</v>
      </c>
    </row>
    <row r="280" spans="1:4" ht="12.75">
      <c r="A280" s="351">
        <v>7070100420</v>
      </c>
      <c r="B280" s="351" t="s">
        <v>8171</v>
      </c>
      <c r="C280" s="351" t="s">
        <v>7913</v>
      </c>
      <c r="D280" s="351" t="s">
        <v>9772</v>
      </c>
    </row>
    <row r="281" spans="1:4" ht="12.75">
      <c r="A281" s="351">
        <v>7070100430</v>
      </c>
      <c r="B281" s="351" t="s">
        <v>8172</v>
      </c>
      <c r="C281" s="351" t="s">
        <v>7913</v>
      </c>
      <c r="D281" s="351" t="s">
        <v>10134</v>
      </c>
    </row>
    <row r="282" spans="1:4" ht="12.75">
      <c r="A282" s="351">
        <v>7070100440</v>
      </c>
      <c r="B282" s="351" t="s">
        <v>8174</v>
      </c>
      <c r="C282" s="351" t="s">
        <v>7913</v>
      </c>
      <c r="D282" s="351" t="s">
        <v>9555</v>
      </c>
    </row>
    <row r="283" spans="1:4" ht="14.25">
      <c r="A283" s="352" t="s">
        <v>8173</v>
      </c>
      <c r="B283"/>
      <c r="C283"/>
      <c r="D283"/>
    </row>
    <row r="284" spans="1:4" ht="34.5">
      <c r="A284" s="310" t="s">
        <v>10045</v>
      </c>
      <c r="B284" s="314" t="s">
        <v>10046</v>
      </c>
      <c r="C284"/>
      <c r="D284"/>
    </row>
    <row r="285" spans="1:4" ht="27.75">
      <c r="A285" s="315" t="s">
        <v>10047</v>
      </c>
      <c r="B285"/>
      <c r="C285"/>
      <c r="D285"/>
    </row>
    <row r="286" spans="1:4" ht="15">
      <c r="A286" s="315" t="s">
        <v>7957</v>
      </c>
      <c r="B286" s="315" t="s">
        <v>7958</v>
      </c>
      <c r="C286"/>
      <c r="D286"/>
    </row>
    <row r="287" spans="1:4" ht="25.5">
      <c r="A287" s="353" t="s">
        <v>7960</v>
      </c>
      <c r="B287" s="353" t="s">
        <v>7961</v>
      </c>
      <c r="C287" s="353" t="s">
        <v>7962</v>
      </c>
      <c r="D287" s="353" t="s">
        <v>5859</v>
      </c>
    </row>
    <row r="288" spans="1:4" ht="12.75">
      <c r="A288" s="351">
        <v>7070100450</v>
      </c>
      <c r="B288" s="351" t="s">
        <v>8175</v>
      </c>
      <c r="C288" s="351" t="s">
        <v>7913</v>
      </c>
      <c r="D288" s="351" t="s">
        <v>10135</v>
      </c>
    </row>
    <row r="289" spans="1:4" ht="12.75">
      <c r="A289" s="351">
        <v>7070100460</v>
      </c>
      <c r="B289" s="351" t="s">
        <v>8176</v>
      </c>
      <c r="C289" s="351" t="s">
        <v>7913</v>
      </c>
      <c r="D289" s="351" t="s">
        <v>10136</v>
      </c>
    </row>
    <row r="290" spans="1:4" ht="12.75">
      <c r="A290" s="351">
        <v>7070100470</v>
      </c>
      <c r="B290" s="351" t="s">
        <v>8177</v>
      </c>
      <c r="C290" s="351" t="s">
        <v>7913</v>
      </c>
      <c r="D290" s="351" t="s">
        <v>10137</v>
      </c>
    </row>
    <row r="291" spans="1:4" ht="12.75">
      <c r="A291" s="351">
        <v>7070100480</v>
      </c>
      <c r="B291" s="351" t="s">
        <v>8178</v>
      </c>
      <c r="C291" s="351" t="s">
        <v>7913</v>
      </c>
      <c r="D291" s="351" t="s">
        <v>10138</v>
      </c>
    </row>
    <row r="292" spans="1:4" ht="12.75">
      <c r="A292" s="351">
        <v>7070100490</v>
      </c>
      <c r="B292" s="351" t="s">
        <v>8179</v>
      </c>
      <c r="C292" s="351" t="s">
        <v>7913</v>
      </c>
      <c r="D292" s="351" t="s">
        <v>10139</v>
      </c>
    </row>
    <row r="293" spans="1:4" ht="12.75">
      <c r="A293" s="351">
        <v>7070100500</v>
      </c>
      <c r="B293" s="351" t="s">
        <v>8180</v>
      </c>
      <c r="C293" s="351" t="s">
        <v>7913</v>
      </c>
      <c r="D293" s="351" t="s">
        <v>7687</v>
      </c>
    </row>
    <row r="294" spans="1:4" ht="12.75">
      <c r="A294" s="351">
        <v>7070100510</v>
      </c>
      <c r="B294" s="351" t="s">
        <v>8181</v>
      </c>
      <c r="C294" s="351" t="s">
        <v>7913</v>
      </c>
      <c r="D294" s="351" t="s">
        <v>10140</v>
      </c>
    </row>
    <row r="295" spans="1:4" ht="12.75">
      <c r="A295" s="351">
        <v>7070100520</v>
      </c>
      <c r="B295" s="351" t="s">
        <v>8182</v>
      </c>
      <c r="C295" s="351" t="s">
        <v>7910</v>
      </c>
      <c r="D295" s="351" t="s">
        <v>10141</v>
      </c>
    </row>
    <row r="296" spans="1:4" ht="12.75">
      <c r="A296" s="351">
        <v>7070100530</v>
      </c>
      <c r="B296" s="351" t="s">
        <v>8183</v>
      </c>
      <c r="C296" s="351" t="s">
        <v>7910</v>
      </c>
      <c r="D296" s="351" t="s">
        <v>10142</v>
      </c>
    </row>
    <row r="297" spans="1:4" ht="12.75">
      <c r="A297" s="351">
        <v>7070100540</v>
      </c>
      <c r="B297" s="351" t="s">
        <v>8184</v>
      </c>
      <c r="C297" s="351" t="s">
        <v>7910</v>
      </c>
      <c r="D297" s="351" t="s">
        <v>10143</v>
      </c>
    </row>
    <row r="298" spans="1:4" ht="38.25">
      <c r="A298" s="314" t="s">
        <v>4573</v>
      </c>
      <c r="B298"/>
      <c r="C298"/>
      <c r="D298"/>
    </row>
    <row r="299" spans="1:4" ht="12.75">
      <c r="A299" s="351">
        <v>7080100010</v>
      </c>
      <c r="B299" s="351" t="s">
        <v>8185</v>
      </c>
      <c r="C299" s="351" t="s">
        <v>7910</v>
      </c>
      <c r="D299" s="351" t="s">
        <v>10144</v>
      </c>
    </row>
    <row r="300" spans="1:4" ht="12.75">
      <c r="A300" s="351">
        <v>7080100020</v>
      </c>
      <c r="B300" s="351" t="s">
        <v>8186</v>
      </c>
      <c r="C300" s="351" t="s">
        <v>7910</v>
      </c>
      <c r="D300" s="351" t="s">
        <v>10145</v>
      </c>
    </row>
    <row r="301" spans="1:4" ht="12.75">
      <c r="A301" s="351">
        <v>7080100030</v>
      </c>
      <c r="B301" s="351" t="s">
        <v>8187</v>
      </c>
      <c r="C301" s="351" t="s">
        <v>7910</v>
      </c>
      <c r="D301" s="351" t="s">
        <v>10146</v>
      </c>
    </row>
    <row r="302" spans="1:4" ht="12.75">
      <c r="A302" s="351">
        <v>7080100040</v>
      </c>
      <c r="B302" s="351" t="s">
        <v>8188</v>
      </c>
      <c r="C302" s="351" t="s">
        <v>7910</v>
      </c>
      <c r="D302" s="351" t="s">
        <v>10147</v>
      </c>
    </row>
    <row r="303" spans="1:4" ht="12.75">
      <c r="A303" s="351">
        <v>7080100050</v>
      </c>
      <c r="B303" s="351" t="s">
        <v>8189</v>
      </c>
      <c r="C303" s="351" t="s">
        <v>7910</v>
      </c>
      <c r="D303" s="351" t="s">
        <v>10148</v>
      </c>
    </row>
    <row r="304" spans="1:4" ht="12.75">
      <c r="A304" s="351">
        <v>7080100060</v>
      </c>
      <c r="B304" s="351" t="s">
        <v>8190</v>
      </c>
      <c r="C304" s="351" t="s">
        <v>7910</v>
      </c>
      <c r="D304" s="351" t="s">
        <v>10149</v>
      </c>
    </row>
    <row r="305" spans="1:4" ht="12.75">
      <c r="A305" s="351">
        <v>7080100070</v>
      </c>
      <c r="B305" s="351" t="s">
        <v>8191</v>
      </c>
      <c r="C305" s="351" t="s">
        <v>7910</v>
      </c>
      <c r="D305" s="351" t="s">
        <v>10150</v>
      </c>
    </row>
    <row r="306" spans="1:4" ht="12.75">
      <c r="A306" s="351">
        <v>7080100080</v>
      </c>
      <c r="B306" s="351" t="s">
        <v>8192</v>
      </c>
      <c r="C306" s="351" t="s">
        <v>7910</v>
      </c>
      <c r="D306" s="351" t="s">
        <v>10151</v>
      </c>
    </row>
    <row r="307" spans="1:4" ht="12.75">
      <c r="A307" s="351">
        <v>7080100090</v>
      </c>
      <c r="B307" s="351" t="s">
        <v>8193</v>
      </c>
      <c r="C307" s="351" t="s">
        <v>7910</v>
      </c>
      <c r="D307" s="351" t="s">
        <v>10152</v>
      </c>
    </row>
    <row r="308" spans="1:4" ht="12.75">
      <c r="A308" s="351">
        <v>7080100100</v>
      </c>
      <c r="B308" s="351" t="s">
        <v>8194</v>
      </c>
      <c r="C308" s="351" t="s">
        <v>7910</v>
      </c>
      <c r="D308" s="351" t="s">
        <v>10153</v>
      </c>
    </row>
    <row r="309" spans="1:4" ht="12.75">
      <c r="A309" s="351">
        <v>7080100110</v>
      </c>
      <c r="B309" s="351" t="s">
        <v>8195</v>
      </c>
      <c r="C309" s="351" t="s">
        <v>7910</v>
      </c>
      <c r="D309" s="351" t="s">
        <v>10154</v>
      </c>
    </row>
    <row r="310" spans="1:4" ht="12.75">
      <c r="A310" s="351">
        <v>7080100120</v>
      </c>
      <c r="B310" s="351" t="s">
        <v>8196</v>
      </c>
      <c r="C310" s="351" t="s">
        <v>7910</v>
      </c>
      <c r="D310" s="351" t="s">
        <v>10155</v>
      </c>
    </row>
    <row r="311" spans="1:4" ht="12.75">
      <c r="A311" s="351">
        <v>7080100130</v>
      </c>
      <c r="B311" s="351" t="s">
        <v>8197</v>
      </c>
      <c r="C311" s="351" t="s">
        <v>7910</v>
      </c>
      <c r="D311" s="351" t="s">
        <v>10156</v>
      </c>
    </row>
    <row r="312" spans="1:4" ht="12.75">
      <c r="A312" s="351">
        <v>7080100140</v>
      </c>
      <c r="B312" s="351" t="s">
        <v>8198</v>
      </c>
      <c r="C312" s="351" t="s">
        <v>7910</v>
      </c>
      <c r="D312" s="351" t="s">
        <v>10157</v>
      </c>
    </row>
    <row r="313" spans="1:4" ht="12.75">
      <c r="A313" s="351">
        <v>7080100145</v>
      </c>
      <c r="B313" s="351" t="s">
        <v>8199</v>
      </c>
      <c r="C313" s="351" t="s">
        <v>7910</v>
      </c>
      <c r="D313" s="351" t="s">
        <v>10158</v>
      </c>
    </row>
    <row r="314" spans="1:4" ht="12.75">
      <c r="A314" s="351">
        <v>7080100150</v>
      </c>
      <c r="B314" s="351" t="s">
        <v>8200</v>
      </c>
      <c r="C314" s="351" t="s">
        <v>7910</v>
      </c>
      <c r="D314" s="351" t="s">
        <v>10159</v>
      </c>
    </row>
    <row r="315" spans="1:4" ht="12.75">
      <c r="A315" s="351">
        <v>7080100160</v>
      </c>
      <c r="B315" s="351" t="s">
        <v>8201</v>
      </c>
      <c r="C315" s="351" t="s">
        <v>7910</v>
      </c>
      <c r="D315" s="351" t="s">
        <v>10160</v>
      </c>
    </row>
    <row r="316" spans="1:4" ht="12.75">
      <c r="A316" s="351">
        <v>7080100170</v>
      </c>
      <c r="B316" s="351" t="s">
        <v>8202</v>
      </c>
      <c r="C316" s="351" t="s">
        <v>7910</v>
      </c>
      <c r="D316" s="351" t="s">
        <v>10161</v>
      </c>
    </row>
    <row r="317" spans="1:4" ht="12.75">
      <c r="A317" s="351">
        <v>7080100180</v>
      </c>
      <c r="B317" s="351" t="s">
        <v>8203</v>
      </c>
      <c r="C317" s="351" t="s">
        <v>7910</v>
      </c>
      <c r="D317" s="351" t="s">
        <v>10162</v>
      </c>
    </row>
    <row r="318" spans="1:4" ht="12.75">
      <c r="A318" s="351">
        <v>7080100190</v>
      </c>
      <c r="B318" s="351" t="s">
        <v>8204</v>
      </c>
      <c r="C318" s="351" t="s">
        <v>7910</v>
      </c>
      <c r="D318" s="351" t="s">
        <v>10163</v>
      </c>
    </row>
    <row r="319" spans="1:4" ht="12.75">
      <c r="A319" s="351">
        <v>7080100200</v>
      </c>
      <c r="B319" s="351" t="s">
        <v>8205</v>
      </c>
      <c r="C319" s="351" t="s">
        <v>7910</v>
      </c>
      <c r="D319" s="351" t="s">
        <v>10164</v>
      </c>
    </row>
    <row r="320" spans="1:4" ht="12.75">
      <c r="A320" s="351">
        <v>7080100210</v>
      </c>
      <c r="B320" s="351" t="s">
        <v>8206</v>
      </c>
      <c r="C320" s="351" t="s">
        <v>7910</v>
      </c>
      <c r="D320" s="351" t="s">
        <v>10165</v>
      </c>
    </row>
    <row r="321" spans="1:4" ht="12.75">
      <c r="A321" s="351">
        <v>7080100220</v>
      </c>
      <c r="B321" s="351" t="s">
        <v>8207</v>
      </c>
      <c r="C321" s="351" t="s">
        <v>7910</v>
      </c>
      <c r="D321" s="351" t="s">
        <v>10166</v>
      </c>
    </row>
    <row r="322" spans="1:4" ht="12.75">
      <c r="A322" s="351">
        <v>7080100230</v>
      </c>
      <c r="B322" s="351" t="s">
        <v>8208</v>
      </c>
      <c r="C322" s="351" t="s">
        <v>7910</v>
      </c>
      <c r="D322" s="351" t="s">
        <v>10167</v>
      </c>
    </row>
    <row r="323" spans="1:4" ht="12.75">
      <c r="A323" s="351">
        <v>7080100240</v>
      </c>
      <c r="B323" s="351" t="s">
        <v>8209</v>
      </c>
      <c r="C323" s="351" t="s">
        <v>7910</v>
      </c>
      <c r="D323" s="351" t="s">
        <v>10168</v>
      </c>
    </row>
    <row r="324" spans="1:4" ht="12.75">
      <c r="A324" s="351">
        <v>7080100250</v>
      </c>
      <c r="B324" s="351" t="s">
        <v>8210</v>
      </c>
      <c r="C324" s="351" t="s">
        <v>7910</v>
      </c>
      <c r="D324" s="351" t="s">
        <v>10169</v>
      </c>
    </row>
    <row r="325" spans="1:4" ht="12.75">
      <c r="A325" s="351">
        <v>7080100260</v>
      </c>
      <c r="B325" s="351" t="s">
        <v>8211</v>
      </c>
      <c r="C325" s="351" t="s">
        <v>7910</v>
      </c>
      <c r="D325" s="351" t="s">
        <v>10170</v>
      </c>
    </row>
    <row r="326" spans="1:4" ht="12.75">
      <c r="A326" s="351">
        <v>7080100270</v>
      </c>
      <c r="B326" s="351" t="s">
        <v>8212</v>
      </c>
      <c r="C326" s="351" t="s">
        <v>7910</v>
      </c>
      <c r="D326" s="351" t="s">
        <v>10171</v>
      </c>
    </row>
    <row r="327" spans="1:4" ht="12.75">
      <c r="A327" s="351">
        <v>7080100280</v>
      </c>
      <c r="B327" s="351" t="s">
        <v>8213</v>
      </c>
      <c r="C327" s="351" t="s">
        <v>7910</v>
      </c>
      <c r="D327" s="351" t="s">
        <v>10172</v>
      </c>
    </row>
    <row r="328" spans="1:4" ht="12.75">
      <c r="A328" s="351">
        <v>7080100290</v>
      </c>
      <c r="B328" s="351" t="s">
        <v>8214</v>
      </c>
      <c r="C328" s="351" t="s">
        <v>7910</v>
      </c>
      <c r="D328" s="351" t="s">
        <v>10173</v>
      </c>
    </row>
    <row r="329" spans="1:4" ht="12.75">
      <c r="A329" s="351">
        <v>7080100300</v>
      </c>
      <c r="B329" s="351" t="s">
        <v>8215</v>
      </c>
      <c r="C329" s="351" t="s">
        <v>7910</v>
      </c>
      <c r="D329" s="351" t="s">
        <v>10174</v>
      </c>
    </row>
    <row r="330" spans="1:4" ht="12.75">
      <c r="A330" s="351">
        <v>7080100310</v>
      </c>
      <c r="B330" s="351" t="s">
        <v>8216</v>
      </c>
      <c r="C330" s="351" t="s">
        <v>7910</v>
      </c>
      <c r="D330" s="351" t="s">
        <v>10175</v>
      </c>
    </row>
    <row r="331" spans="1:4" ht="12.75">
      <c r="A331" s="351">
        <v>7080100320</v>
      </c>
      <c r="B331" s="351" t="s">
        <v>8217</v>
      </c>
      <c r="C331" s="351" t="s">
        <v>7910</v>
      </c>
      <c r="D331" s="351" t="s">
        <v>10176</v>
      </c>
    </row>
    <row r="332" spans="1:4" ht="25.5">
      <c r="A332" s="314" t="s">
        <v>4574</v>
      </c>
      <c r="B332"/>
      <c r="C332"/>
      <c r="D332"/>
    </row>
    <row r="333" spans="1:4" ht="12.75">
      <c r="A333" s="351">
        <v>7090100010</v>
      </c>
      <c r="B333" s="351" t="s">
        <v>8218</v>
      </c>
      <c r="C333" s="351" t="s">
        <v>7903</v>
      </c>
      <c r="D333" s="351" t="s">
        <v>10177</v>
      </c>
    </row>
    <row r="334" spans="1:4" ht="12.75">
      <c r="A334" s="351">
        <v>7090100020</v>
      </c>
      <c r="B334" s="351" t="s">
        <v>8219</v>
      </c>
      <c r="C334" s="351" t="s">
        <v>7903</v>
      </c>
      <c r="D334" s="351" t="s">
        <v>10178</v>
      </c>
    </row>
    <row r="335" spans="1:4" ht="12.75">
      <c r="A335" s="351">
        <v>7090100030</v>
      </c>
      <c r="B335" s="351" t="s">
        <v>8220</v>
      </c>
      <c r="C335" s="351" t="s">
        <v>7903</v>
      </c>
      <c r="D335" s="351" t="s">
        <v>10179</v>
      </c>
    </row>
    <row r="336" spans="1:4" ht="12.75">
      <c r="A336" s="351">
        <v>7090100040</v>
      </c>
      <c r="B336" s="351" t="s">
        <v>8221</v>
      </c>
      <c r="C336" s="351" t="s">
        <v>7903</v>
      </c>
      <c r="D336" s="351" t="s">
        <v>10180</v>
      </c>
    </row>
    <row r="337" spans="1:4" ht="12.75">
      <c r="A337" s="351">
        <v>7090100050</v>
      </c>
      <c r="B337" s="351" t="s">
        <v>8222</v>
      </c>
      <c r="C337" s="351" t="s">
        <v>7903</v>
      </c>
      <c r="D337" s="351" t="s">
        <v>9776</v>
      </c>
    </row>
    <row r="338" spans="1:4" ht="12.75">
      <c r="A338" s="351">
        <v>7090100060</v>
      </c>
      <c r="B338" s="351" t="s">
        <v>8223</v>
      </c>
      <c r="C338" s="351" t="s">
        <v>7903</v>
      </c>
      <c r="D338" s="351" t="s">
        <v>10181</v>
      </c>
    </row>
    <row r="339" spans="1:4" ht="12.75">
      <c r="A339" s="351">
        <v>7090100070</v>
      </c>
      <c r="B339" s="351" t="s">
        <v>8225</v>
      </c>
      <c r="C339" s="351" t="s">
        <v>7903</v>
      </c>
      <c r="D339" s="351" t="s">
        <v>10182</v>
      </c>
    </row>
    <row r="340" spans="1:4" ht="14.25">
      <c r="A340" s="352" t="s">
        <v>8224</v>
      </c>
      <c r="B340"/>
      <c r="C340"/>
      <c r="D340"/>
    </row>
    <row r="341" spans="1:4" ht="34.5">
      <c r="A341" s="310" t="s">
        <v>10045</v>
      </c>
      <c r="B341" s="314" t="s">
        <v>10046</v>
      </c>
      <c r="C341"/>
      <c r="D341"/>
    </row>
    <row r="342" spans="1:4" ht="27.75">
      <c r="A342" s="315" t="s">
        <v>10047</v>
      </c>
      <c r="B342"/>
      <c r="C342"/>
      <c r="D342"/>
    </row>
    <row r="343" spans="1:4" ht="15">
      <c r="A343" s="315" t="s">
        <v>7957</v>
      </c>
      <c r="B343" s="315" t="s">
        <v>7958</v>
      </c>
      <c r="C343"/>
      <c r="D343"/>
    </row>
    <row r="344" spans="1:4" ht="25.5">
      <c r="A344" s="353" t="s">
        <v>7960</v>
      </c>
      <c r="B344" s="353" t="s">
        <v>7961</v>
      </c>
      <c r="C344" s="353" t="s">
        <v>7962</v>
      </c>
      <c r="D344" s="353" t="s">
        <v>5859</v>
      </c>
    </row>
    <row r="345" spans="1:4" ht="12.75">
      <c r="A345" s="351">
        <v>7090100080</v>
      </c>
      <c r="B345" s="351" t="s">
        <v>8226</v>
      </c>
      <c r="C345" s="351" t="s">
        <v>7903</v>
      </c>
      <c r="D345" s="351" t="s">
        <v>10183</v>
      </c>
    </row>
    <row r="346" spans="1:4" ht="12.75">
      <c r="A346" s="351">
        <v>7090100090</v>
      </c>
      <c r="B346" s="351" t="s">
        <v>8227</v>
      </c>
      <c r="C346" s="351" t="s">
        <v>7903</v>
      </c>
      <c r="D346" s="351" t="s">
        <v>10184</v>
      </c>
    </row>
    <row r="347" spans="1:4" ht="12.75">
      <c r="A347" s="351">
        <v>7090100100</v>
      </c>
      <c r="B347" s="351" t="s">
        <v>8228</v>
      </c>
      <c r="C347" s="351" t="s">
        <v>7903</v>
      </c>
      <c r="D347" s="351" t="s">
        <v>10185</v>
      </c>
    </row>
    <row r="348" spans="1:4" ht="12.75">
      <c r="A348" s="351">
        <v>7090100110</v>
      </c>
      <c r="B348" s="351" t="s">
        <v>8229</v>
      </c>
      <c r="C348" s="351" t="s">
        <v>7903</v>
      </c>
      <c r="D348" s="351" t="s">
        <v>9474</v>
      </c>
    </row>
    <row r="349" spans="1:4" ht="12.75">
      <c r="A349" s="351">
        <v>7090100120</v>
      </c>
      <c r="B349" s="351" t="s">
        <v>8230</v>
      </c>
      <c r="C349" s="351" t="s">
        <v>7903</v>
      </c>
      <c r="D349" s="351" t="s">
        <v>10186</v>
      </c>
    </row>
    <row r="350" spans="1:4" ht="12.75">
      <c r="A350" s="351">
        <v>7090100130</v>
      </c>
      <c r="B350" s="351" t="s">
        <v>8231</v>
      </c>
      <c r="C350" s="351" t="s">
        <v>7903</v>
      </c>
      <c r="D350" s="351" t="s">
        <v>10187</v>
      </c>
    </row>
    <row r="351" spans="1:4" ht="12.75">
      <c r="A351" s="351">
        <v>7090100140</v>
      </c>
      <c r="B351" s="351" t="s">
        <v>8232</v>
      </c>
      <c r="C351" s="351" t="s">
        <v>7903</v>
      </c>
      <c r="D351" s="351" t="s">
        <v>10188</v>
      </c>
    </row>
    <row r="352" spans="1:4" ht="12.75">
      <c r="A352" s="351">
        <v>7090100150</v>
      </c>
      <c r="B352" s="351" t="s">
        <v>8233</v>
      </c>
      <c r="C352" s="351" t="s">
        <v>7913</v>
      </c>
      <c r="D352" s="351" t="s">
        <v>7385</v>
      </c>
    </row>
    <row r="353" spans="1:4" ht="12.75">
      <c r="A353" s="351">
        <v>7090100160</v>
      </c>
      <c r="B353" s="351" t="s">
        <v>8234</v>
      </c>
      <c r="C353" s="351" t="s">
        <v>7913</v>
      </c>
      <c r="D353" s="351" t="s">
        <v>6697</v>
      </c>
    </row>
    <row r="354" spans="1:4" ht="12.75">
      <c r="A354" s="351">
        <v>7090100170</v>
      </c>
      <c r="B354" s="351" t="s">
        <v>8235</v>
      </c>
      <c r="C354" s="351" t="s">
        <v>7903</v>
      </c>
      <c r="D354" s="351" t="s">
        <v>9754</v>
      </c>
    </row>
    <row r="355" spans="1:4" ht="12.75">
      <c r="A355" s="351">
        <v>7090100180</v>
      </c>
      <c r="B355" s="351" t="s">
        <v>8236</v>
      </c>
      <c r="C355" s="351" t="s">
        <v>7903</v>
      </c>
      <c r="D355" s="351" t="s">
        <v>10189</v>
      </c>
    </row>
    <row r="356" spans="1:4" ht="12.75">
      <c r="A356" s="351">
        <v>7090100190</v>
      </c>
      <c r="B356" s="351" t="s">
        <v>8237</v>
      </c>
      <c r="C356" s="351" t="s">
        <v>7903</v>
      </c>
      <c r="D356" s="351" t="s">
        <v>10190</v>
      </c>
    </row>
    <row r="357" spans="1:4" ht="12.75">
      <c r="A357" s="351">
        <v>7090100200</v>
      </c>
      <c r="B357" s="351" t="s">
        <v>8238</v>
      </c>
      <c r="C357" s="351" t="s">
        <v>7913</v>
      </c>
      <c r="D357" s="351" t="s">
        <v>10191</v>
      </c>
    </row>
    <row r="358" spans="1:4" ht="12.75">
      <c r="A358" s="351">
        <v>7090100210</v>
      </c>
      <c r="B358" s="351" t="s">
        <v>8239</v>
      </c>
      <c r="C358" s="351" t="s">
        <v>7913</v>
      </c>
      <c r="D358" s="351" t="s">
        <v>10192</v>
      </c>
    </row>
    <row r="359" spans="1:4" ht="12.75">
      <c r="A359" s="351">
        <v>7090100220</v>
      </c>
      <c r="B359" s="351" t="s">
        <v>8240</v>
      </c>
      <c r="C359" s="351" t="s">
        <v>7913</v>
      </c>
      <c r="D359" s="351" t="s">
        <v>10193</v>
      </c>
    </row>
    <row r="360" spans="1:4" ht="12.75">
      <c r="A360" s="351">
        <v>7090100230</v>
      </c>
      <c r="B360" s="351" t="s">
        <v>8241</v>
      </c>
      <c r="C360" s="351" t="s">
        <v>7913</v>
      </c>
      <c r="D360" s="351" t="s">
        <v>10194</v>
      </c>
    </row>
    <row r="361" spans="1:4" ht="12.75">
      <c r="A361" s="351">
        <v>7090100240</v>
      </c>
      <c r="B361" s="351" t="s">
        <v>8242</v>
      </c>
      <c r="C361" s="351" t="s">
        <v>7913</v>
      </c>
      <c r="D361" s="351" t="s">
        <v>10195</v>
      </c>
    </row>
    <row r="362" spans="1:4" ht="12.75">
      <c r="A362" s="351">
        <v>7090100250</v>
      </c>
      <c r="B362" s="351" t="s">
        <v>8243</v>
      </c>
      <c r="C362" s="351" t="s">
        <v>7903</v>
      </c>
      <c r="D362" s="351" t="s">
        <v>9672</v>
      </c>
    </row>
    <row r="363" spans="1:4" ht="12.75">
      <c r="A363" s="351">
        <v>7090100260</v>
      </c>
      <c r="B363" s="351" t="s">
        <v>8244</v>
      </c>
      <c r="C363" s="351" t="s">
        <v>7903</v>
      </c>
      <c r="D363" s="351" t="s">
        <v>10196</v>
      </c>
    </row>
    <row r="364" spans="1:4" ht="12.75">
      <c r="A364" s="351">
        <v>7090100270</v>
      </c>
      <c r="B364" s="351" t="s">
        <v>8245</v>
      </c>
      <c r="C364" s="351" t="s">
        <v>7913</v>
      </c>
      <c r="D364" s="351" t="s">
        <v>6693</v>
      </c>
    </row>
    <row r="365" spans="1:4" ht="25.5">
      <c r="A365" s="314" t="s">
        <v>4575</v>
      </c>
      <c r="B365"/>
      <c r="C365"/>
      <c r="D365"/>
    </row>
    <row r="366" spans="1:4" ht="12.75">
      <c r="A366" s="351">
        <v>7100100010</v>
      </c>
      <c r="B366" s="351" t="s">
        <v>8246</v>
      </c>
      <c r="C366" s="351" t="s">
        <v>7903</v>
      </c>
      <c r="D366" s="351" t="s">
        <v>9731</v>
      </c>
    </row>
    <row r="367" spans="1:4" ht="12.75">
      <c r="A367" s="351">
        <v>7100100020</v>
      </c>
      <c r="B367" s="351" t="s">
        <v>8247</v>
      </c>
      <c r="C367" s="351" t="s">
        <v>7903</v>
      </c>
      <c r="D367" s="351" t="s">
        <v>8334</v>
      </c>
    </row>
    <row r="368" spans="1:4" ht="12.75">
      <c r="A368" s="351">
        <v>7100100030</v>
      </c>
      <c r="B368" s="351" t="s">
        <v>8248</v>
      </c>
      <c r="C368" s="351" t="s">
        <v>7903</v>
      </c>
      <c r="D368" s="351" t="s">
        <v>10197</v>
      </c>
    </row>
    <row r="369" spans="1:4" ht="12.75">
      <c r="A369" s="351">
        <v>7100100040</v>
      </c>
      <c r="B369" s="351" t="s">
        <v>8249</v>
      </c>
      <c r="C369" s="351" t="s">
        <v>7910</v>
      </c>
      <c r="D369" s="351" t="s">
        <v>10198</v>
      </c>
    </row>
    <row r="370" spans="1:4" ht="12.75">
      <c r="A370" s="351">
        <v>7100100050</v>
      </c>
      <c r="B370" s="351" t="s">
        <v>8250</v>
      </c>
      <c r="C370" s="351" t="s">
        <v>7910</v>
      </c>
      <c r="D370" s="351" t="s">
        <v>9361</v>
      </c>
    </row>
    <row r="371" spans="1:4" ht="12.75">
      <c r="A371" s="351">
        <v>7100100060</v>
      </c>
      <c r="B371" s="351" t="s">
        <v>8251</v>
      </c>
      <c r="C371" s="351" t="s">
        <v>7903</v>
      </c>
      <c r="D371" s="351" t="s">
        <v>10199</v>
      </c>
    </row>
    <row r="372" spans="1:4" ht="12.75">
      <c r="A372" s="351">
        <v>7100100070</v>
      </c>
      <c r="B372" s="351" t="s">
        <v>8252</v>
      </c>
      <c r="C372" s="351" t="s">
        <v>7903</v>
      </c>
      <c r="D372" s="351" t="s">
        <v>10200</v>
      </c>
    </row>
    <row r="373" spans="1:4" ht="12.75">
      <c r="A373" s="351">
        <v>7100100080</v>
      </c>
      <c r="B373" s="351" t="s">
        <v>8253</v>
      </c>
      <c r="C373" s="351" t="s">
        <v>7913</v>
      </c>
      <c r="D373" s="351" t="s">
        <v>7708</v>
      </c>
    </row>
    <row r="374" spans="1:4" ht="12.75">
      <c r="A374" s="351">
        <v>7100100090</v>
      </c>
      <c r="B374" s="351" t="s">
        <v>8254</v>
      </c>
      <c r="C374" s="351" t="s">
        <v>7913</v>
      </c>
      <c r="D374" s="351" t="s">
        <v>9358</v>
      </c>
    </row>
    <row r="375" spans="1:4" ht="12.75">
      <c r="A375" s="351">
        <v>7100100100</v>
      </c>
      <c r="B375" s="351" t="s">
        <v>8255</v>
      </c>
      <c r="C375" s="351" t="s">
        <v>7903</v>
      </c>
      <c r="D375" s="351" t="s">
        <v>10201</v>
      </c>
    </row>
    <row r="376" spans="1:4" ht="12.75">
      <c r="A376" s="351">
        <v>7100100110</v>
      </c>
      <c r="B376" s="351" t="s">
        <v>8256</v>
      </c>
      <c r="C376" s="351" t="s">
        <v>7903</v>
      </c>
      <c r="D376" s="351" t="s">
        <v>10202</v>
      </c>
    </row>
    <row r="377" spans="1:4" ht="12.75">
      <c r="A377" s="351">
        <v>7100100120</v>
      </c>
      <c r="B377" s="351" t="s">
        <v>8257</v>
      </c>
      <c r="C377" s="351" t="s">
        <v>7903</v>
      </c>
      <c r="D377" s="351" t="s">
        <v>9304</v>
      </c>
    </row>
    <row r="378" spans="1:4" ht="12.75">
      <c r="A378" s="351">
        <v>7100100125</v>
      </c>
      <c r="B378" s="351" t="s">
        <v>8258</v>
      </c>
      <c r="C378" s="351" t="s">
        <v>7903</v>
      </c>
      <c r="D378" s="351" t="s">
        <v>10203</v>
      </c>
    </row>
    <row r="379" spans="1:4" ht="12.75">
      <c r="A379" s="351">
        <v>7100100130</v>
      </c>
      <c r="B379" s="351" t="s">
        <v>8259</v>
      </c>
      <c r="C379" s="351" t="s">
        <v>7903</v>
      </c>
      <c r="D379" s="351" t="s">
        <v>10204</v>
      </c>
    </row>
    <row r="380" spans="1:4" ht="12.75">
      <c r="A380" s="351">
        <v>7100100140</v>
      </c>
      <c r="B380" s="351" t="s">
        <v>8260</v>
      </c>
      <c r="C380" s="351" t="s">
        <v>7903</v>
      </c>
      <c r="D380" s="351" t="s">
        <v>9551</v>
      </c>
    </row>
    <row r="381" spans="1:4" ht="12.75">
      <c r="A381" s="351">
        <v>7100100150</v>
      </c>
      <c r="B381" s="351" t="s">
        <v>8261</v>
      </c>
      <c r="C381" s="351" t="s">
        <v>7903</v>
      </c>
      <c r="D381" s="351" t="s">
        <v>10205</v>
      </c>
    </row>
    <row r="382" spans="1:4" ht="12.75">
      <c r="A382" s="351">
        <v>7100100160</v>
      </c>
      <c r="B382" s="351" t="s">
        <v>8262</v>
      </c>
      <c r="C382" s="351" t="s">
        <v>7903</v>
      </c>
      <c r="D382" s="351" t="s">
        <v>6695</v>
      </c>
    </row>
    <row r="383" spans="1:4" ht="12.75">
      <c r="A383" s="351">
        <v>7100100170</v>
      </c>
      <c r="B383" s="351" t="s">
        <v>8263</v>
      </c>
      <c r="C383" s="351" t="s">
        <v>7903</v>
      </c>
      <c r="D383" s="351" t="s">
        <v>9666</v>
      </c>
    </row>
    <row r="384" spans="1:4" ht="12.75">
      <c r="A384" s="351">
        <v>7100100180</v>
      </c>
      <c r="B384" s="351" t="s">
        <v>8264</v>
      </c>
      <c r="C384" s="351" t="s">
        <v>7903</v>
      </c>
      <c r="D384" s="351" t="s">
        <v>6655</v>
      </c>
    </row>
    <row r="385" spans="1:4" ht="12.75">
      <c r="A385" s="351">
        <v>7100100190</v>
      </c>
      <c r="B385" s="351" t="s">
        <v>8265</v>
      </c>
      <c r="C385" s="351" t="s">
        <v>7903</v>
      </c>
      <c r="D385" s="351" t="s">
        <v>9352</v>
      </c>
    </row>
    <row r="386" spans="1:4" ht="12.75">
      <c r="A386" s="351">
        <v>7100100200</v>
      </c>
      <c r="B386" s="351" t="s">
        <v>8266</v>
      </c>
      <c r="C386" s="351" t="s">
        <v>7903</v>
      </c>
      <c r="D386" s="351" t="s">
        <v>9669</v>
      </c>
    </row>
    <row r="387" spans="1:4" ht="12.75">
      <c r="A387" s="351">
        <v>7100100210</v>
      </c>
      <c r="B387" s="351" t="s">
        <v>8267</v>
      </c>
      <c r="C387" s="351" t="s">
        <v>7903</v>
      </c>
      <c r="D387" s="351" t="s">
        <v>9668</v>
      </c>
    </row>
    <row r="388" spans="1:4" ht="12.75">
      <c r="A388" s="351">
        <v>7100100220</v>
      </c>
      <c r="B388" s="351" t="s">
        <v>8268</v>
      </c>
      <c r="C388" s="351" t="s">
        <v>7903</v>
      </c>
      <c r="D388" s="351" t="s">
        <v>6654</v>
      </c>
    </row>
    <row r="389" spans="1:4" ht="12.75">
      <c r="A389" s="351">
        <v>7100100230</v>
      </c>
      <c r="B389" s="351" t="s">
        <v>8269</v>
      </c>
      <c r="C389" s="351" t="s">
        <v>7903</v>
      </c>
      <c r="D389" s="351" t="s">
        <v>9720</v>
      </c>
    </row>
    <row r="390" spans="1:4" ht="12.75">
      <c r="A390" s="351">
        <v>7100100240</v>
      </c>
      <c r="B390" s="351" t="s">
        <v>8270</v>
      </c>
      <c r="C390" s="351" t="s">
        <v>7903</v>
      </c>
      <c r="D390" s="351" t="s">
        <v>6673</v>
      </c>
    </row>
    <row r="391" spans="1:4" ht="12.75">
      <c r="A391" s="351">
        <v>7100100250</v>
      </c>
      <c r="B391" s="351" t="s">
        <v>8271</v>
      </c>
      <c r="C391" s="351" t="s">
        <v>7903</v>
      </c>
      <c r="D391" s="351" t="s">
        <v>7382</v>
      </c>
    </row>
    <row r="392" spans="1:4" ht="12.75">
      <c r="A392" s="351">
        <v>7100100260</v>
      </c>
      <c r="B392" s="351" t="s">
        <v>8272</v>
      </c>
      <c r="C392" s="351" t="s">
        <v>7903</v>
      </c>
      <c r="D392" s="351" t="s">
        <v>10206</v>
      </c>
    </row>
    <row r="393" spans="1:4" ht="12.75">
      <c r="A393" s="351">
        <v>7100100270</v>
      </c>
      <c r="B393" s="351" t="s">
        <v>8273</v>
      </c>
      <c r="C393" s="351" t="s">
        <v>7903</v>
      </c>
      <c r="D393" s="351" t="s">
        <v>9783</v>
      </c>
    </row>
    <row r="394" spans="1:4" ht="12.75">
      <c r="A394" s="351">
        <v>7100100280</v>
      </c>
      <c r="B394" s="351" t="s">
        <v>8274</v>
      </c>
      <c r="C394" s="351" t="s">
        <v>7903</v>
      </c>
      <c r="D394" s="351" t="s">
        <v>6681</v>
      </c>
    </row>
    <row r="395" spans="1:4" ht="12.75">
      <c r="A395" s="351">
        <v>7100100290</v>
      </c>
      <c r="B395" s="351" t="s">
        <v>8275</v>
      </c>
      <c r="C395" s="351" t="s">
        <v>7903</v>
      </c>
      <c r="D395" s="351" t="s">
        <v>10207</v>
      </c>
    </row>
    <row r="396" spans="1:4" ht="12.75">
      <c r="A396" s="351">
        <v>7100100300</v>
      </c>
      <c r="B396" s="351" t="s">
        <v>8277</v>
      </c>
      <c r="C396" s="351" t="s">
        <v>7903</v>
      </c>
      <c r="D396" s="351" t="s">
        <v>9714</v>
      </c>
    </row>
    <row r="397" spans="1:4" ht="14.25">
      <c r="A397" s="352" t="s">
        <v>8276</v>
      </c>
      <c r="B397"/>
      <c r="C397"/>
      <c r="D397"/>
    </row>
    <row r="398" spans="1:4" ht="34.5">
      <c r="A398" s="310" t="s">
        <v>10045</v>
      </c>
      <c r="B398" s="314" t="s">
        <v>10046</v>
      </c>
      <c r="C398"/>
      <c r="D398"/>
    </row>
    <row r="399" spans="1:4" ht="27.75">
      <c r="A399" s="315" t="s">
        <v>10047</v>
      </c>
      <c r="B399"/>
      <c r="C399"/>
      <c r="D399"/>
    </row>
    <row r="400" spans="1:4" ht="15">
      <c r="A400" s="315" t="s">
        <v>7957</v>
      </c>
      <c r="B400" s="315" t="s">
        <v>7958</v>
      </c>
      <c r="C400"/>
      <c r="D400"/>
    </row>
    <row r="401" spans="1:4" ht="25.5">
      <c r="A401" s="353" t="s">
        <v>7960</v>
      </c>
      <c r="B401" s="353" t="s">
        <v>7961</v>
      </c>
      <c r="C401" s="353" t="s">
        <v>7962</v>
      </c>
      <c r="D401" s="353" t="s">
        <v>5859</v>
      </c>
    </row>
    <row r="402" spans="1:4" ht="12.75">
      <c r="A402" s="351">
        <v>7100100310</v>
      </c>
      <c r="B402" s="351" t="s">
        <v>8278</v>
      </c>
      <c r="C402" s="351" t="s">
        <v>7903</v>
      </c>
      <c r="D402" s="351" t="s">
        <v>10208</v>
      </c>
    </row>
    <row r="403" spans="1:4" ht="12.75">
      <c r="A403" s="351">
        <v>7100100320</v>
      </c>
      <c r="B403" s="351" t="s">
        <v>8279</v>
      </c>
      <c r="C403" s="351" t="s">
        <v>7903</v>
      </c>
      <c r="D403" s="351" t="s">
        <v>6676</v>
      </c>
    </row>
    <row r="404" spans="1:4" ht="12.75">
      <c r="A404" s="351">
        <v>7100100330</v>
      </c>
      <c r="B404" s="351" t="s">
        <v>8280</v>
      </c>
      <c r="C404" s="351" t="s">
        <v>7903</v>
      </c>
      <c r="D404" s="351" t="s">
        <v>7682</v>
      </c>
    </row>
    <row r="405" spans="1:4" ht="12.75">
      <c r="A405" s="351">
        <v>7100100340</v>
      </c>
      <c r="B405" s="351" t="s">
        <v>8281</v>
      </c>
      <c r="C405" s="351" t="s">
        <v>7903</v>
      </c>
      <c r="D405" s="351" t="s">
        <v>9711</v>
      </c>
    </row>
    <row r="406" spans="1:4" ht="12.75">
      <c r="A406" s="351">
        <v>7100100350</v>
      </c>
      <c r="B406" s="351" t="s">
        <v>8282</v>
      </c>
      <c r="C406" s="351" t="s">
        <v>7903</v>
      </c>
      <c r="D406" s="351" t="s">
        <v>10209</v>
      </c>
    </row>
    <row r="407" spans="1:4" ht="12.75">
      <c r="A407" s="351">
        <v>7100100360</v>
      </c>
      <c r="B407" s="351" t="s">
        <v>8283</v>
      </c>
      <c r="C407" s="351" t="s">
        <v>7903</v>
      </c>
      <c r="D407" s="351" t="s">
        <v>9522</v>
      </c>
    </row>
    <row r="408" spans="1:4" ht="12.75">
      <c r="A408" s="351">
        <v>7100100370</v>
      </c>
      <c r="B408" s="351" t="s">
        <v>8284</v>
      </c>
      <c r="C408" s="351" t="s">
        <v>7903</v>
      </c>
      <c r="D408" s="351" t="s">
        <v>9351</v>
      </c>
    </row>
    <row r="409" spans="1:4" ht="12.75">
      <c r="A409" s="351">
        <v>7100100380</v>
      </c>
      <c r="B409" s="351" t="s">
        <v>8285</v>
      </c>
      <c r="C409" s="351" t="s">
        <v>7903</v>
      </c>
      <c r="D409" s="351" t="s">
        <v>10210</v>
      </c>
    </row>
    <row r="410" spans="1:4" ht="12.75">
      <c r="A410" s="351">
        <v>7100100390</v>
      </c>
      <c r="B410" s="351" t="s">
        <v>8286</v>
      </c>
      <c r="C410" s="351" t="s">
        <v>7903</v>
      </c>
      <c r="D410" s="351" t="s">
        <v>10211</v>
      </c>
    </row>
    <row r="411" spans="1:4" ht="12.75">
      <c r="A411" s="351">
        <v>7100100400</v>
      </c>
      <c r="B411" s="351" t="s">
        <v>8287</v>
      </c>
      <c r="C411" s="351" t="s">
        <v>7903</v>
      </c>
      <c r="D411" s="351" t="s">
        <v>9723</v>
      </c>
    </row>
    <row r="412" spans="1:4" ht="12.75">
      <c r="A412" s="351">
        <v>7100100410</v>
      </c>
      <c r="B412" s="351" t="s">
        <v>8288</v>
      </c>
      <c r="C412" s="351" t="s">
        <v>7903</v>
      </c>
      <c r="D412" s="351" t="s">
        <v>9433</v>
      </c>
    </row>
    <row r="413" spans="1:4" ht="12.75">
      <c r="A413" s="351">
        <v>7100100420</v>
      </c>
      <c r="B413" s="351" t="s">
        <v>8289</v>
      </c>
      <c r="C413" s="351" t="s">
        <v>7903</v>
      </c>
      <c r="D413" s="351" t="s">
        <v>10212</v>
      </c>
    </row>
    <row r="414" spans="1:4" ht="12.75">
      <c r="A414" s="351">
        <v>7100100450</v>
      </c>
      <c r="B414" s="351" t="s">
        <v>8290</v>
      </c>
      <c r="C414" s="351" t="s">
        <v>7903</v>
      </c>
      <c r="D414" s="351" t="s">
        <v>6694</v>
      </c>
    </row>
    <row r="415" spans="1:4" ht="12.75">
      <c r="A415" s="351">
        <v>7100100460</v>
      </c>
      <c r="B415" s="351" t="s">
        <v>8291</v>
      </c>
      <c r="C415" s="351" t="s">
        <v>7903</v>
      </c>
      <c r="D415" s="351" t="s">
        <v>9762</v>
      </c>
    </row>
    <row r="416" spans="1:4" ht="12.75">
      <c r="A416" s="351">
        <v>7100100470</v>
      </c>
      <c r="B416" s="351" t="s">
        <v>8292</v>
      </c>
      <c r="C416" s="351" t="s">
        <v>7903</v>
      </c>
      <c r="D416" s="351" t="s">
        <v>10213</v>
      </c>
    </row>
    <row r="417" spans="1:4" ht="12.75">
      <c r="A417" s="351">
        <v>7100100480</v>
      </c>
      <c r="B417" s="351" t="s">
        <v>8293</v>
      </c>
      <c r="C417" s="351" t="s">
        <v>7903</v>
      </c>
      <c r="D417" s="351" t="s">
        <v>9718</v>
      </c>
    </row>
    <row r="418" spans="1:4" ht="25.5">
      <c r="A418" s="314" t="s">
        <v>4576</v>
      </c>
      <c r="B418"/>
      <c r="C418"/>
      <c r="D418"/>
    </row>
    <row r="419" spans="1:4" ht="12.75">
      <c r="A419" s="351">
        <v>7110100010</v>
      </c>
      <c r="B419" s="351" t="s">
        <v>8294</v>
      </c>
      <c r="C419" s="351" t="s">
        <v>7969</v>
      </c>
      <c r="D419" s="351" t="s">
        <v>10214</v>
      </c>
    </row>
    <row r="420" spans="1:4" ht="12.75">
      <c r="A420" s="351">
        <v>7110100020</v>
      </c>
      <c r="B420" s="351" t="s">
        <v>8295</v>
      </c>
      <c r="C420" s="351" t="s">
        <v>7969</v>
      </c>
      <c r="D420" s="351" t="s">
        <v>9745</v>
      </c>
    </row>
    <row r="421" spans="1:4" ht="12.75">
      <c r="A421" s="351">
        <v>7110100030</v>
      </c>
      <c r="B421" s="351" t="s">
        <v>8296</v>
      </c>
      <c r="C421" s="351" t="s">
        <v>7969</v>
      </c>
      <c r="D421" s="351" t="s">
        <v>6686</v>
      </c>
    </row>
    <row r="422" spans="1:4" ht="12.75">
      <c r="A422" s="351">
        <v>7110100040</v>
      </c>
      <c r="B422" s="351" t="s">
        <v>8298</v>
      </c>
      <c r="C422" s="351" t="s">
        <v>8001</v>
      </c>
      <c r="D422" s="351" t="s">
        <v>10215</v>
      </c>
    </row>
    <row r="423" spans="1:4" ht="12.75">
      <c r="A423" s="351">
        <v>7110100050</v>
      </c>
      <c r="B423" s="351" t="s">
        <v>8299</v>
      </c>
      <c r="C423" s="351" t="s">
        <v>7903</v>
      </c>
      <c r="D423" s="351" t="s">
        <v>10216</v>
      </c>
    </row>
    <row r="424" spans="1:4" ht="12.75">
      <c r="A424" s="351">
        <v>7110100060</v>
      </c>
      <c r="B424" s="351" t="s">
        <v>8300</v>
      </c>
      <c r="C424" s="351" t="s">
        <v>7903</v>
      </c>
      <c r="D424" s="351" t="s">
        <v>9561</v>
      </c>
    </row>
    <row r="425" spans="1:4" ht="12.75">
      <c r="A425" s="351">
        <v>7110100070</v>
      </c>
      <c r="B425" s="351" t="s">
        <v>8301</v>
      </c>
      <c r="C425" s="351" t="s">
        <v>7903</v>
      </c>
      <c r="D425" s="351" t="s">
        <v>10217</v>
      </c>
    </row>
    <row r="426" spans="1:4" ht="12.75">
      <c r="A426" s="351">
        <v>7110100080</v>
      </c>
      <c r="B426" s="351" t="s">
        <v>8302</v>
      </c>
      <c r="C426" s="351" t="s">
        <v>7903</v>
      </c>
      <c r="D426" s="351" t="s">
        <v>10210</v>
      </c>
    </row>
    <row r="427" spans="1:4" ht="12.75">
      <c r="A427" s="351">
        <v>7110100090</v>
      </c>
      <c r="B427" s="351" t="s">
        <v>8303</v>
      </c>
      <c r="C427" s="351" t="s">
        <v>7903</v>
      </c>
      <c r="D427" s="351" t="s">
        <v>10218</v>
      </c>
    </row>
    <row r="428" spans="1:4" ht="12.75">
      <c r="A428" s="351">
        <v>7110100100</v>
      </c>
      <c r="B428" s="351" t="s">
        <v>8304</v>
      </c>
      <c r="C428" s="351" t="s">
        <v>7903</v>
      </c>
      <c r="D428" s="351" t="s">
        <v>6683</v>
      </c>
    </row>
    <row r="429" spans="1:4" ht="12.75">
      <c r="A429" s="351">
        <v>7110100110</v>
      </c>
      <c r="B429" s="351" t="s">
        <v>8305</v>
      </c>
      <c r="C429" s="351" t="s">
        <v>7903</v>
      </c>
      <c r="D429" s="351" t="s">
        <v>6881</v>
      </c>
    </row>
    <row r="430" spans="1:4" ht="12.75">
      <c r="A430" s="351">
        <v>7110100120</v>
      </c>
      <c r="B430" s="351" t="s">
        <v>8306</v>
      </c>
      <c r="C430" s="351" t="s">
        <v>7903</v>
      </c>
      <c r="D430" s="351" t="s">
        <v>9558</v>
      </c>
    </row>
    <row r="431" spans="1:4" ht="12.75">
      <c r="A431" s="351">
        <v>7110100130</v>
      </c>
      <c r="B431" s="351" t="s">
        <v>8307</v>
      </c>
      <c r="C431" s="351" t="s">
        <v>7903</v>
      </c>
      <c r="D431" s="351" t="s">
        <v>9719</v>
      </c>
    </row>
    <row r="432" spans="1:4" ht="12.75">
      <c r="A432" s="351">
        <v>7110100140</v>
      </c>
      <c r="B432" s="351" t="s">
        <v>8308</v>
      </c>
      <c r="C432" s="351" t="s">
        <v>7903</v>
      </c>
      <c r="D432" s="351" t="s">
        <v>9368</v>
      </c>
    </row>
    <row r="433" spans="1:4" ht="12.75">
      <c r="A433" s="351">
        <v>7110100150</v>
      </c>
      <c r="B433" s="351" t="s">
        <v>8309</v>
      </c>
      <c r="C433" s="351" t="s">
        <v>7903</v>
      </c>
      <c r="D433" s="351" t="s">
        <v>7209</v>
      </c>
    </row>
    <row r="434" spans="1:4" ht="12.75">
      <c r="A434" s="351">
        <v>7110100160</v>
      </c>
      <c r="B434" s="351" t="s">
        <v>8310</v>
      </c>
      <c r="C434" s="351" t="s">
        <v>7903</v>
      </c>
      <c r="D434" s="351" t="s">
        <v>9367</v>
      </c>
    </row>
    <row r="435" spans="1:4" ht="12.75">
      <c r="A435" s="351">
        <v>7110100170</v>
      </c>
      <c r="B435" s="351" t="s">
        <v>8311</v>
      </c>
      <c r="C435" s="351" t="s">
        <v>7903</v>
      </c>
      <c r="D435" s="351" t="s">
        <v>10219</v>
      </c>
    </row>
    <row r="436" spans="1:4" ht="12.75">
      <c r="A436" s="351">
        <v>7110100180</v>
      </c>
      <c r="B436" s="351" t="s">
        <v>8312</v>
      </c>
      <c r="C436" s="351" t="s">
        <v>7903</v>
      </c>
      <c r="D436" s="351" t="s">
        <v>9780</v>
      </c>
    </row>
    <row r="437" spans="1:4" ht="12.75">
      <c r="A437" s="351">
        <v>7110100190</v>
      </c>
      <c r="B437" s="351" t="s">
        <v>8313</v>
      </c>
      <c r="C437" s="351" t="s">
        <v>7913</v>
      </c>
      <c r="D437" s="351" t="s">
        <v>9728</v>
      </c>
    </row>
    <row r="438" spans="1:4" ht="12.75">
      <c r="A438" s="351">
        <v>7110100200</v>
      </c>
      <c r="B438" s="351" t="s">
        <v>8314</v>
      </c>
      <c r="C438" s="351" t="s">
        <v>7903</v>
      </c>
      <c r="D438" s="351" t="s">
        <v>10220</v>
      </c>
    </row>
    <row r="439" spans="1:4" ht="12.75">
      <c r="A439" s="351">
        <v>7110100210</v>
      </c>
      <c r="B439" s="351" t="s">
        <v>8315</v>
      </c>
      <c r="C439" s="351" t="s">
        <v>7903</v>
      </c>
      <c r="D439" s="351" t="s">
        <v>7446</v>
      </c>
    </row>
    <row r="440" spans="1:4" ht="12.75">
      <c r="A440" s="351">
        <v>7110100220</v>
      </c>
      <c r="B440" s="351" t="s">
        <v>8316</v>
      </c>
      <c r="C440" s="351" t="s">
        <v>7903</v>
      </c>
      <c r="D440" s="351" t="s">
        <v>9356</v>
      </c>
    </row>
    <row r="441" spans="1:4" ht="12.75">
      <c r="A441" s="351">
        <v>7110100230</v>
      </c>
      <c r="B441" s="351" t="s">
        <v>8317</v>
      </c>
      <c r="C441" s="351" t="s">
        <v>7903</v>
      </c>
      <c r="D441" s="351" t="s">
        <v>9431</v>
      </c>
    </row>
    <row r="442" spans="1:4" ht="12.75">
      <c r="A442" s="351">
        <v>7110100240</v>
      </c>
      <c r="B442" s="351" t="s">
        <v>8318</v>
      </c>
      <c r="C442" s="351" t="s">
        <v>7913</v>
      </c>
      <c r="D442" s="351" t="s">
        <v>10221</v>
      </c>
    </row>
    <row r="443" spans="1:4" ht="12.75">
      <c r="A443" s="351">
        <v>7110100250</v>
      </c>
      <c r="B443" s="351" t="s">
        <v>8319</v>
      </c>
      <c r="C443" s="351" t="s">
        <v>7903</v>
      </c>
      <c r="D443" s="351" t="s">
        <v>10222</v>
      </c>
    </row>
    <row r="444" spans="1:4" ht="12.75">
      <c r="A444" s="351">
        <v>7110100280</v>
      </c>
      <c r="B444" s="351" t="s">
        <v>8320</v>
      </c>
      <c r="C444" s="351" t="s">
        <v>7903</v>
      </c>
      <c r="D444" s="351" t="s">
        <v>10223</v>
      </c>
    </row>
    <row r="445" spans="1:4" ht="12.75">
      <c r="A445" s="351">
        <v>7110100290</v>
      </c>
      <c r="B445" s="351" t="s">
        <v>8321</v>
      </c>
      <c r="C445" s="351" t="s">
        <v>7903</v>
      </c>
      <c r="D445" s="351" t="s">
        <v>9791</v>
      </c>
    </row>
    <row r="446" spans="1:4" ht="25.5">
      <c r="A446" s="314" t="s">
        <v>4577</v>
      </c>
      <c r="B446"/>
      <c r="C446"/>
      <c r="D446"/>
    </row>
    <row r="447" spans="1:4" ht="12.75">
      <c r="A447" s="351">
        <v>7120100010</v>
      </c>
      <c r="B447" s="351" t="s">
        <v>8322</v>
      </c>
      <c r="C447" s="351" t="s">
        <v>7903</v>
      </c>
      <c r="D447" s="351" t="s">
        <v>10224</v>
      </c>
    </row>
    <row r="448" spans="1:4" ht="12.75">
      <c r="A448" s="351">
        <v>7120100020</v>
      </c>
      <c r="B448" s="351" t="s">
        <v>8323</v>
      </c>
      <c r="C448" s="351" t="s">
        <v>7903</v>
      </c>
      <c r="D448" s="351" t="s">
        <v>10225</v>
      </c>
    </row>
    <row r="449" spans="1:4" ht="12.75">
      <c r="A449" s="351">
        <v>7120100030</v>
      </c>
      <c r="B449" s="351" t="s">
        <v>8324</v>
      </c>
      <c r="C449" s="351" t="s">
        <v>7903</v>
      </c>
      <c r="D449" s="351" t="s">
        <v>10226</v>
      </c>
    </row>
    <row r="450" spans="1:4" ht="12.75">
      <c r="A450" s="351">
        <v>7120100040</v>
      </c>
      <c r="B450" s="351" t="s">
        <v>8325</v>
      </c>
      <c r="C450" s="351" t="s">
        <v>7903</v>
      </c>
      <c r="D450" s="351" t="s">
        <v>10227</v>
      </c>
    </row>
    <row r="451" spans="1:4" ht="12.75">
      <c r="A451" s="351">
        <v>7120100050</v>
      </c>
      <c r="B451" s="351" t="s">
        <v>8326</v>
      </c>
      <c r="C451" s="351" t="s">
        <v>7903</v>
      </c>
      <c r="D451" s="351" t="s">
        <v>10228</v>
      </c>
    </row>
    <row r="452" spans="1:4" ht="12.75">
      <c r="A452" s="351">
        <v>7120100060</v>
      </c>
      <c r="B452" s="351" t="s">
        <v>8327</v>
      </c>
      <c r="C452" s="351" t="s">
        <v>7903</v>
      </c>
      <c r="D452" s="351" t="s">
        <v>10229</v>
      </c>
    </row>
    <row r="453" spans="1:4" ht="12.75">
      <c r="A453" s="351">
        <v>7120100070</v>
      </c>
      <c r="B453" s="351" t="s">
        <v>8329</v>
      </c>
      <c r="C453" s="351" t="s">
        <v>7903</v>
      </c>
      <c r="D453" s="351" t="s">
        <v>10230</v>
      </c>
    </row>
    <row r="454" spans="1:4" ht="14.25">
      <c r="A454" s="352" t="s">
        <v>8328</v>
      </c>
      <c r="B454"/>
      <c r="C454"/>
      <c r="D454"/>
    </row>
    <row r="455" spans="1:4" ht="34.5">
      <c r="A455" s="310" t="s">
        <v>10045</v>
      </c>
      <c r="B455" s="314" t="s">
        <v>10046</v>
      </c>
      <c r="C455"/>
      <c r="D455"/>
    </row>
    <row r="456" spans="1:4" ht="27.75">
      <c r="A456" s="315" t="s">
        <v>10047</v>
      </c>
      <c r="B456"/>
      <c r="C456"/>
      <c r="D456"/>
    </row>
    <row r="457" spans="1:4" ht="15">
      <c r="A457" s="315" t="s">
        <v>7957</v>
      </c>
      <c r="B457" s="315" t="s">
        <v>7958</v>
      </c>
      <c r="C457"/>
      <c r="D457"/>
    </row>
    <row r="458" spans="1:4" ht="25.5">
      <c r="A458" s="353" t="s">
        <v>7960</v>
      </c>
      <c r="B458" s="353" t="s">
        <v>7961</v>
      </c>
      <c r="C458" s="353" t="s">
        <v>7962</v>
      </c>
      <c r="D458" s="353" t="s">
        <v>5859</v>
      </c>
    </row>
    <row r="459" spans="1:4" ht="25.5">
      <c r="A459" s="314" t="s">
        <v>4578</v>
      </c>
      <c r="B459"/>
      <c r="C459"/>
      <c r="D459"/>
    </row>
    <row r="460" spans="1:4" ht="12.75">
      <c r="A460" s="351">
        <v>7130100010</v>
      </c>
      <c r="B460" s="351" t="s">
        <v>8330</v>
      </c>
      <c r="C460" s="351" t="s">
        <v>7903</v>
      </c>
      <c r="D460" s="351" t="s">
        <v>10231</v>
      </c>
    </row>
    <row r="461" spans="1:4" ht="12.75">
      <c r="A461" s="351">
        <v>7130100020</v>
      </c>
      <c r="B461" s="351" t="s">
        <v>8331</v>
      </c>
      <c r="C461" s="351" t="s">
        <v>7903</v>
      </c>
      <c r="D461" s="351" t="s">
        <v>9381</v>
      </c>
    </row>
    <row r="462" spans="1:4" ht="12.75">
      <c r="A462" s="351">
        <v>7130100030</v>
      </c>
      <c r="B462" s="351" t="s">
        <v>8332</v>
      </c>
      <c r="C462" s="351" t="s">
        <v>7903</v>
      </c>
      <c r="D462" s="351" t="s">
        <v>7727</v>
      </c>
    </row>
    <row r="463" spans="1:4" ht="12.75">
      <c r="A463" s="351">
        <v>7130100040</v>
      </c>
      <c r="B463" s="351" t="s">
        <v>8333</v>
      </c>
      <c r="C463" s="351" t="s">
        <v>7903</v>
      </c>
      <c r="D463" s="351" t="s">
        <v>10232</v>
      </c>
    </row>
    <row r="464" spans="1:4" ht="12.75">
      <c r="A464" s="351">
        <v>7130100050</v>
      </c>
      <c r="B464" s="351" t="s">
        <v>8335</v>
      </c>
      <c r="C464" s="351" t="s">
        <v>7903</v>
      </c>
      <c r="D464" s="351" t="s">
        <v>10233</v>
      </c>
    </row>
    <row r="465" spans="1:4" ht="12.75">
      <c r="A465" s="351">
        <v>7130100060</v>
      </c>
      <c r="B465" s="351" t="s">
        <v>8336</v>
      </c>
      <c r="C465" s="351" t="s">
        <v>7903</v>
      </c>
      <c r="D465" s="351" t="s">
        <v>10234</v>
      </c>
    </row>
    <row r="466" spans="1:4" ht="12.75">
      <c r="A466" s="351">
        <v>7130100070</v>
      </c>
      <c r="B466" s="351" t="s">
        <v>8337</v>
      </c>
      <c r="C466" s="351" t="s">
        <v>7903</v>
      </c>
      <c r="D466" s="351" t="s">
        <v>10235</v>
      </c>
    </row>
    <row r="467" spans="1:4" ht="12.75">
      <c r="A467" s="351">
        <v>7130100080</v>
      </c>
      <c r="B467" s="351" t="s">
        <v>8338</v>
      </c>
      <c r="C467" s="351" t="s">
        <v>7903</v>
      </c>
      <c r="D467" s="351" t="s">
        <v>10236</v>
      </c>
    </row>
    <row r="468" spans="1:4" ht="12.75">
      <c r="A468" s="351">
        <v>7130100090</v>
      </c>
      <c r="B468" s="351" t="s">
        <v>8339</v>
      </c>
      <c r="C468" s="351" t="s">
        <v>7903</v>
      </c>
      <c r="D468" s="351" t="s">
        <v>10237</v>
      </c>
    </row>
    <row r="469" spans="1:4" ht="12.75">
      <c r="A469" s="351">
        <v>7130100100</v>
      </c>
      <c r="B469" s="351" t="s">
        <v>8340</v>
      </c>
      <c r="C469" s="351" t="s">
        <v>7903</v>
      </c>
      <c r="D469" s="351" t="s">
        <v>10238</v>
      </c>
    </row>
    <row r="470" spans="1:4" ht="12.75">
      <c r="A470" s="351">
        <v>7130100110</v>
      </c>
      <c r="B470" s="351" t="s">
        <v>8341</v>
      </c>
      <c r="C470" s="351" t="s">
        <v>7903</v>
      </c>
      <c r="D470" s="351" t="s">
        <v>10239</v>
      </c>
    </row>
    <row r="471" spans="1:4" ht="12.75">
      <c r="A471" s="351">
        <v>7130100120</v>
      </c>
      <c r="B471" s="351" t="s">
        <v>8342</v>
      </c>
      <c r="C471" s="351" t="s">
        <v>7903</v>
      </c>
      <c r="D471" s="351" t="s">
        <v>7688</v>
      </c>
    </row>
    <row r="472" spans="1:4" ht="12.75">
      <c r="A472" s="351">
        <v>7130100130</v>
      </c>
      <c r="B472" s="351" t="s">
        <v>8343</v>
      </c>
      <c r="C472" s="351" t="s">
        <v>7903</v>
      </c>
      <c r="D472" s="351" t="s">
        <v>10240</v>
      </c>
    </row>
    <row r="473" spans="1:4" ht="12.75">
      <c r="A473" s="351">
        <v>7130100140</v>
      </c>
      <c r="B473" s="351" t="s">
        <v>8344</v>
      </c>
      <c r="C473" s="351" t="s">
        <v>7913</v>
      </c>
      <c r="D473" s="351" t="s">
        <v>10241</v>
      </c>
    </row>
    <row r="474" spans="1:4" ht="12.75">
      <c r="A474" s="351">
        <v>7130100150</v>
      </c>
      <c r="B474" s="351" t="s">
        <v>8345</v>
      </c>
      <c r="C474" s="351" t="s">
        <v>7913</v>
      </c>
      <c r="D474" s="351" t="s">
        <v>6878</v>
      </c>
    </row>
    <row r="475" spans="1:4" ht="38.25">
      <c r="A475" s="314" t="s">
        <v>8380</v>
      </c>
      <c r="B475"/>
      <c r="C475"/>
      <c r="D475"/>
    </row>
    <row r="476" spans="1:4" ht="12.75">
      <c r="A476" s="351">
        <v>7140100010</v>
      </c>
      <c r="B476" s="351" t="s">
        <v>8346</v>
      </c>
      <c r="C476" s="351" t="s">
        <v>7910</v>
      </c>
      <c r="D476" s="351" t="s">
        <v>10242</v>
      </c>
    </row>
    <row r="477" spans="1:4" ht="12.75">
      <c r="A477" s="351">
        <v>7140100020</v>
      </c>
      <c r="B477" s="351" t="s">
        <v>8347</v>
      </c>
      <c r="C477" s="351" t="s">
        <v>7910</v>
      </c>
      <c r="D477" s="351" t="s">
        <v>10243</v>
      </c>
    </row>
    <row r="478" spans="1:4" ht="12.75">
      <c r="A478" s="351">
        <v>7140100030</v>
      </c>
      <c r="B478" s="351" t="s">
        <v>8348</v>
      </c>
      <c r="C478" s="351" t="s">
        <v>7910</v>
      </c>
      <c r="D478" s="351" t="s">
        <v>10244</v>
      </c>
    </row>
    <row r="479" spans="1:4" ht="12.75">
      <c r="A479" s="351">
        <v>7140100040</v>
      </c>
      <c r="B479" s="351" t="s">
        <v>8349</v>
      </c>
      <c r="C479" s="351" t="s">
        <v>7910</v>
      </c>
      <c r="D479" s="351" t="s">
        <v>10245</v>
      </c>
    </row>
    <row r="480" spans="1:4" ht="12.75">
      <c r="A480" s="351">
        <v>7140100050</v>
      </c>
      <c r="B480" s="351" t="s">
        <v>8350</v>
      </c>
      <c r="C480" s="351" t="s">
        <v>7910</v>
      </c>
      <c r="D480" s="351" t="s">
        <v>10246</v>
      </c>
    </row>
    <row r="481" spans="1:4" ht="12.75">
      <c r="A481" s="351">
        <v>7140100060</v>
      </c>
      <c r="B481" s="351" t="s">
        <v>8351</v>
      </c>
      <c r="C481" s="351" t="s">
        <v>7910</v>
      </c>
      <c r="D481" s="351" t="s">
        <v>10247</v>
      </c>
    </row>
    <row r="482" spans="1:4" ht="12.75">
      <c r="A482" s="351">
        <v>7140100070</v>
      </c>
      <c r="B482" s="351" t="s">
        <v>8352</v>
      </c>
      <c r="C482" s="351" t="s">
        <v>7910</v>
      </c>
      <c r="D482" s="351" t="s">
        <v>10248</v>
      </c>
    </row>
    <row r="483" spans="1:4" ht="12.75">
      <c r="A483" s="351">
        <v>7140100080</v>
      </c>
      <c r="B483" s="351" t="s">
        <v>8353</v>
      </c>
      <c r="C483" s="351" t="s">
        <v>7910</v>
      </c>
      <c r="D483" s="351" t="s">
        <v>10249</v>
      </c>
    </row>
    <row r="484" spans="1:4" ht="12.75">
      <c r="A484" s="351">
        <v>7140100090</v>
      </c>
      <c r="B484" s="351" t="s">
        <v>8354</v>
      </c>
      <c r="C484" s="351" t="s">
        <v>7910</v>
      </c>
      <c r="D484" s="351" t="s">
        <v>10250</v>
      </c>
    </row>
    <row r="485" spans="1:4" ht="12.75">
      <c r="A485" s="351">
        <v>7140100100</v>
      </c>
      <c r="B485" s="351" t="s">
        <v>8355</v>
      </c>
      <c r="C485" s="351" t="s">
        <v>7910</v>
      </c>
      <c r="D485" s="351" t="s">
        <v>10251</v>
      </c>
    </row>
    <row r="486" spans="1:4" ht="12.75">
      <c r="A486" s="351">
        <v>7140100110</v>
      </c>
      <c r="B486" s="351" t="s">
        <v>8356</v>
      </c>
      <c r="C486" s="351" t="s">
        <v>7910</v>
      </c>
      <c r="D486" s="351" t="s">
        <v>10252</v>
      </c>
    </row>
    <row r="487" spans="1:4" ht="12.75">
      <c r="A487" s="351">
        <v>7140100120</v>
      </c>
      <c r="B487" s="351" t="s">
        <v>8357</v>
      </c>
      <c r="C487" s="351" t="s">
        <v>7910</v>
      </c>
      <c r="D487" s="351" t="s">
        <v>9729</v>
      </c>
    </row>
    <row r="488" spans="1:4" ht="12.75">
      <c r="A488" s="351">
        <v>7140100130</v>
      </c>
      <c r="B488" s="351" t="s">
        <v>8358</v>
      </c>
      <c r="C488" s="351" t="s">
        <v>7910</v>
      </c>
      <c r="D488" s="351" t="s">
        <v>10253</v>
      </c>
    </row>
    <row r="489" spans="1:4" ht="12.75">
      <c r="A489" s="351">
        <v>7140100140</v>
      </c>
      <c r="B489" s="351" t="s">
        <v>8359</v>
      </c>
      <c r="C489" s="351" t="s">
        <v>7910</v>
      </c>
      <c r="D489" s="351" t="s">
        <v>10254</v>
      </c>
    </row>
    <row r="490" spans="1:4" ht="12.75">
      <c r="A490" s="351">
        <v>7140100150</v>
      </c>
      <c r="B490" s="351" t="s">
        <v>8360</v>
      </c>
      <c r="C490" s="351" t="s">
        <v>7910</v>
      </c>
      <c r="D490" s="351" t="s">
        <v>10255</v>
      </c>
    </row>
    <row r="491" spans="1:4" ht="12.75">
      <c r="A491" s="351">
        <v>7140100160</v>
      </c>
      <c r="B491" s="351" t="s">
        <v>8361</v>
      </c>
      <c r="C491" s="351" t="s">
        <v>7910</v>
      </c>
      <c r="D491" s="351" t="s">
        <v>10256</v>
      </c>
    </row>
    <row r="492" spans="1:4" ht="12.75">
      <c r="A492" s="351">
        <v>7140100170</v>
      </c>
      <c r="B492" s="351" t="s">
        <v>8362</v>
      </c>
      <c r="C492" s="351" t="s">
        <v>7910</v>
      </c>
      <c r="D492" s="351" t="s">
        <v>10257</v>
      </c>
    </row>
    <row r="493" spans="1:4" ht="12.75">
      <c r="A493" s="351">
        <v>7140100180</v>
      </c>
      <c r="B493" s="351" t="s">
        <v>8363</v>
      </c>
      <c r="C493" s="351" t="s">
        <v>7910</v>
      </c>
      <c r="D493" s="351" t="s">
        <v>7694</v>
      </c>
    </row>
    <row r="494" spans="1:4" ht="12.75">
      <c r="A494" s="351">
        <v>7140100190</v>
      </c>
      <c r="B494" s="351" t="s">
        <v>8364</v>
      </c>
      <c r="C494" s="351" t="s">
        <v>7910</v>
      </c>
      <c r="D494" s="351" t="s">
        <v>10258</v>
      </c>
    </row>
    <row r="495" spans="1:4" ht="12.75">
      <c r="A495" s="351">
        <v>7140100200</v>
      </c>
      <c r="B495" s="351" t="s">
        <v>8365</v>
      </c>
      <c r="C495" s="351" t="s">
        <v>7910</v>
      </c>
      <c r="D495" s="351" t="s">
        <v>10259</v>
      </c>
    </row>
    <row r="496" spans="1:4" ht="12.75">
      <c r="A496" s="351">
        <v>7140100210</v>
      </c>
      <c r="B496" s="351" t="s">
        <v>8366</v>
      </c>
      <c r="C496" s="351" t="s">
        <v>7910</v>
      </c>
      <c r="D496" s="351" t="s">
        <v>10259</v>
      </c>
    </row>
    <row r="497" spans="1:4" ht="12.75">
      <c r="A497" s="351">
        <v>7140100220</v>
      </c>
      <c r="B497" s="351" t="s">
        <v>8367</v>
      </c>
      <c r="C497" s="351" t="s">
        <v>7910</v>
      </c>
      <c r="D497" s="351" t="s">
        <v>9768</v>
      </c>
    </row>
    <row r="498" spans="1:4" ht="12.75">
      <c r="A498" s="351">
        <v>7140100230</v>
      </c>
      <c r="B498" s="351" t="s">
        <v>8368</v>
      </c>
      <c r="C498" s="351" t="s">
        <v>7910</v>
      </c>
      <c r="D498" s="351" t="s">
        <v>7717</v>
      </c>
    </row>
    <row r="499" spans="1:4" ht="12.75">
      <c r="A499" s="351">
        <v>7140100240</v>
      </c>
      <c r="B499" s="351" t="s">
        <v>8369</v>
      </c>
      <c r="C499" s="351" t="s">
        <v>7910</v>
      </c>
      <c r="D499" s="351" t="s">
        <v>7686</v>
      </c>
    </row>
    <row r="500" spans="1:4" ht="12.75">
      <c r="A500" s="351">
        <v>7140100250</v>
      </c>
      <c r="B500" s="351" t="s">
        <v>8370</v>
      </c>
      <c r="C500" s="351" t="s">
        <v>7910</v>
      </c>
      <c r="D500" s="351" t="s">
        <v>8525</v>
      </c>
    </row>
    <row r="501" spans="1:4" ht="12.75">
      <c r="A501" s="351">
        <v>7140100260</v>
      </c>
      <c r="B501" s="351" t="s">
        <v>8371</v>
      </c>
      <c r="C501" s="351" t="s">
        <v>7910</v>
      </c>
      <c r="D501" s="351" t="s">
        <v>10260</v>
      </c>
    </row>
    <row r="502" spans="1:4" ht="12.75">
      <c r="A502" s="351">
        <v>7140100270</v>
      </c>
      <c r="B502" s="351" t="s">
        <v>8372</v>
      </c>
      <c r="C502" s="351" t="s">
        <v>7910</v>
      </c>
      <c r="D502" s="351" t="s">
        <v>10261</v>
      </c>
    </row>
    <row r="503" spans="1:4" ht="12.75">
      <c r="A503" s="351">
        <v>7140100280</v>
      </c>
      <c r="B503" s="351" t="s">
        <v>8373</v>
      </c>
      <c r="C503" s="351" t="s">
        <v>7910</v>
      </c>
      <c r="D503" s="351" t="s">
        <v>10262</v>
      </c>
    </row>
    <row r="504" spans="1:4" ht="12.75">
      <c r="A504" s="351">
        <v>7140100290</v>
      </c>
      <c r="B504" s="351" t="s">
        <v>8374</v>
      </c>
      <c r="C504" s="351" t="s">
        <v>7910</v>
      </c>
      <c r="D504" s="351" t="s">
        <v>10263</v>
      </c>
    </row>
    <row r="505" spans="1:4" ht="12.75">
      <c r="A505" s="351">
        <v>7140100300</v>
      </c>
      <c r="B505" s="351" t="s">
        <v>8375</v>
      </c>
      <c r="C505" s="351" t="s">
        <v>7910</v>
      </c>
      <c r="D505" s="351" t="s">
        <v>10264</v>
      </c>
    </row>
    <row r="506" spans="1:4" ht="12.75">
      <c r="A506" s="351">
        <v>7140100310</v>
      </c>
      <c r="B506" s="351" t="s">
        <v>8376</v>
      </c>
      <c r="C506" s="351" t="s">
        <v>7910</v>
      </c>
      <c r="D506" s="351" t="s">
        <v>10265</v>
      </c>
    </row>
    <row r="507" spans="1:4" ht="12.75">
      <c r="A507" s="351">
        <v>7140100320</v>
      </c>
      <c r="B507" s="351" t="s">
        <v>8377</v>
      </c>
      <c r="C507" s="351" t="s">
        <v>7910</v>
      </c>
      <c r="D507" s="351" t="s">
        <v>10266</v>
      </c>
    </row>
    <row r="508" spans="1:4" ht="12.75">
      <c r="A508" s="351">
        <v>7140100330</v>
      </c>
      <c r="B508" s="351" t="s">
        <v>8378</v>
      </c>
      <c r="C508" s="351" t="s">
        <v>7910</v>
      </c>
      <c r="D508" s="351" t="s">
        <v>10267</v>
      </c>
    </row>
    <row r="509" spans="1:4" ht="12.75">
      <c r="A509" s="351">
        <v>7140100340</v>
      </c>
      <c r="B509" s="351" t="s">
        <v>8379</v>
      </c>
      <c r="C509" s="351" t="s">
        <v>7910</v>
      </c>
      <c r="D509" s="351" t="s">
        <v>10268</v>
      </c>
    </row>
    <row r="510" spans="1:4" ht="12.75">
      <c r="A510" s="351">
        <v>7140100350</v>
      </c>
      <c r="B510" s="351" t="s">
        <v>8382</v>
      </c>
      <c r="C510" s="351" t="s">
        <v>7910</v>
      </c>
      <c r="D510" s="351" t="s">
        <v>10269</v>
      </c>
    </row>
    <row r="511" spans="1:4" ht="14.25">
      <c r="A511" s="352" t="s">
        <v>8381</v>
      </c>
      <c r="B511"/>
      <c r="C511"/>
      <c r="D511"/>
    </row>
    <row r="512" spans="1:4" ht="34.5">
      <c r="A512" s="310" t="s">
        <v>10045</v>
      </c>
      <c r="B512" s="314" t="s">
        <v>10046</v>
      </c>
      <c r="C512"/>
      <c r="D512"/>
    </row>
    <row r="513" spans="1:4" ht="27.75">
      <c r="A513" s="315" t="s">
        <v>10047</v>
      </c>
      <c r="B513"/>
      <c r="C513"/>
      <c r="D513"/>
    </row>
    <row r="514" spans="1:4" ht="15">
      <c r="A514" s="315" t="s">
        <v>7957</v>
      </c>
      <c r="B514" s="315" t="s">
        <v>7958</v>
      </c>
      <c r="C514"/>
      <c r="D514"/>
    </row>
    <row r="515" spans="1:4" ht="25.5">
      <c r="A515" s="353" t="s">
        <v>7960</v>
      </c>
      <c r="B515" s="353" t="s">
        <v>7961</v>
      </c>
      <c r="C515" s="353" t="s">
        <v>7962</v>
      </c>
      <c r="D515" s="353" t="s">
        <v>5859</v>
      </c>
    </row>
    <row r="516" spans="1:4" ht="12.75">
      <c r="A516" s="351">
        <v>7140100360</v>
      </c>
      <c r="B516" s="351" t="s">
        <v>8383</v>
      </c>
      <c r="C516" s="351" t="s">
        <v>7910</v>
      </c>
      <c r="D516" s="351" t="s">
        <v>10270</v>
      </c>
    </row>
    <row r="517" spans="1:4" ht="12.75">
      <c r="A517" s="351">
        <v>7140100370</v>
      </c>
      <c r="B517" s="351" t="s">
        <v>8384</v>
      </c>
      <c r="C517" s="351" t="s">
        <v>7910</v>
      </c>
      <c r="D517" s="351" t="s">
        <v>10271</v>
      </c>
    </row>
    <row r="518" spans="1:4" ht="12.75">
      <c r="A518" s="351">
        <v>7140100380</v>
      </c>
      <c r="B518" s="351" t="s">
        <v>8385</v>
      </c>
      <c r="C518" s="351" t="s">
        <v>7910</v>
      </c>
      <c r="D518" s="351" t="s">
        <v>10272</v>
      </c>
    </row>
    <row r="519" spans="1:4" ht="12.75">
      <c r="A519" s="351">
        <v>7140100390</v>
      </c>
      <c r="B519" s="351" t="s">
        <v>8386</v>
      </c>
      <c r="C519" s="351" t="s">
        <v>7910</v>
      </c>
      <c r="D519" s="351" t="s">
        <v>6696</v>
      </c>
    </row>
    <row r="520" spans="1:4" ht="12.75">
      <c r="A520" s="351">
        <v>7140100400</v>
      </c>
      <c r="B520" s="351" t="s">
        <v>8387</v>
      </c>
      <c r="C520" s="351" t="s">
        <v>7910</v>
      </c>
      <c r="D520" s="351" t="s">
        <v>9755</v>
      </c>
    </row>
    <row r="521" spans="1:4" ht="12.75">
      <c r="A521" s="351">
        <v>7140100410</v>
      </c>
      <c r="B521" s="351" t="s">
        <v>8388</v>
      </c>
      <c r="C521" s="351" t="s">
        <v>7910</v>
      </c>
      <c r="D521" s="351" t="s">
        <v>10273</v>
      </c>
    </row>
    <row r="522" spans="1:4" ht="12.75">
      <c r="A522" s="351">
        <v>7140100420</v>
      </c>
      <c r="B522" s="351" t="s">
        <v>8389</v>
      </c>
      <c r="C522" s="351" t="s">
        <v>7910</v>
      </c>
      <c r="D522" s="351" t="s">
        <v>10274</v>
      </c>
    </row>
    <row r="523" spans="1:4" ht="12.75">
      <c r="A523" s="351">
        <v>7140100430</v>
      </c>
      <c r="B523" s="351" t="s">
        <v>8390</v>
      </c>
      <c r="C523" s="351" t="s">
        <v>7913</v>
      </c>
      <c r="D523" s="351" t="s">
        <v>7710</v>
      </c>
    </row>
    <row r="524" spans="1:4" ht="12.75">
      <c r="A524" s="351">
        <v>7140100440</v>
      </c>
      <c r="B524" s="351" t="s">
        <v>8391</v>
      </c>
      <c r="C524" s="351" t="s">
        <v>7913</v>
      </c>
      <c r="D524" s="351" t="s">
        <v>10275</v>
      </c>
    </row>
    <row r="525" spans="1:4" ht="12.75">
      <c r="A525" s="351">
        <v>7140100450</v>
      </c>
      <c r="B525" s="351" t="s">
        <v>8392</v>
      </c>
      <c r="C525" s="351" t="s">
        <v>7913</v>
      </c>
      <c r="D525" s="351" t="s">
        <v>10276</v>
      </c>
    </row>
    <row r="526" spans="1:4" ht="12.75">
      <c r="A526" s="351">
        <v>7140100460</v>
      </c>
      <c r="B526" s="351" t="s">
        <v>8393</v>
      </c>
      <c r="C526" s="351" t="s">
        <v>7913</v>
      </c>
      <c r="D526" s="351" t="s">
        <v>10277</v>
      </c>
    </row>
    <row r="527" spans="1:4" ht="12.75">
      <c r="A527" s="351">
        <v>7140100470</v>
      </c>
      <c r="B527" s="351" t="s">
        <v>8394</v>
      </c>
      <c r="C527" s="351" t="s">
        <v>7913</v>
      </c>
      <c r="D527" s="351" t="s">
        <v>9435</v>
      </c>
    </row>
    <row r="528" spans="1:4" ht="12.75">
      <c r="A528" s="351">
        <v>7140100480</v>
      </c>
      <c r="B528" s="351" t="s">
        <v>8395</v>
      </c>
      <c r="C528" s="351" t="s">
        <v>7913</v>
      </c>
      <c r="D528" s="351" t="s">
        <v>10278</v>
      </c>
    </row>
    <row r="529" spans="1:4" ht="12.75">
      <c r="A529" s="351">
        <v>7140100490</v>
      </c>
      <c r="B529" s="351" t="s">
        <v>8396</v>
      </c>
      <c r="C529" s="351" t="s">
        <v>7913</v>
      </c>
      <c r="D529" s="351" t="s">
        <v>7693</v>
      </c>
    </row>
    <row r="530" spans="1:4" ht="12.75">
      <c r="A530" s="351">
        <v>7140100500</v>
      </c>
      <c r="B530" s="351" t="s">
        <v>8397</v>
      </c>
      <c r="C530" s="351" t="s">
        <v>7913</v>
      </c>
      <c r="D530" s="351" t="s">
        <v>9559</v>
      </c>
    </row>
    <row r="531" spans="1:4" ht="12.75">
      <c r="A531" s="351">
        <v>7140100510</v>
      </c>
      <c r="B531" s="351" t="s">
        <v>8398</v>
      </c>
      <c r="C531" s="351" t="s">
        <v>7913</v>
      </c>
      <c r="D531" s="351" t="s">
        <v>10279</v>
      </c>
    </row>
    <row r="532" spans="1:4" ht="12.75">
      <c r="A532" s="351">
        <v>7140100520</v>
      </c>
      <c r="B532" s="351" t="s">
        <v>8399</v>
      </c>
      <c r="C532" s="351" t="s">
        <v>7910</v>
      </c>
      <c r="D532" s="351" t="s">
        <v>10078</v>
      </c>
    </row>
    <row r="533" spans="1:4" ht="51">
      <c r="A533" s="314" t="s">
        <v>8433</v>
      </c>
      <c r="B533"/>
      <c r="C533"/>
      <c r="D533"/>
    </row>
    <row r="534" spans="1:4" ht="12.75">
      <c r="A534" s="351">
        <v>7150100010</v>
      </c>
      <c r="B534" s="351" t="s">
        <v>8400</v>
      </c>
      <c r="C534" s="351" t="s">
        <v>7910</v>
      </c>
      <c r="D534" s="351" t="s">
        <v>10280</v>
      </c>
    </row>
    <row r="535" spans="1:4" ht="12.75">
      <c r="A535" s="351">
        <v>7150100020</v>
      </c>
      <c r="B535" s="351" t="s">
        <v>8401</v>
      </c>
      <c r="C535" s="351" t="s">
        <v>7910</v>
      </c>
      <c r="D535" s="351" t="s">
        <v>10281</v>
      </c>
    </row>
    <row r="536" spans="1:4" ht="12.75">
      <c r="A536" s="351">
        <v>7150100030</v>
      </c>
      <c r="B536" s="351" t="s">
        <v>8402</v>
      </c>
      <c r="C536" s="351" t="s">
        <v>7910</v>
      </c>
      <c r="D536" s="351" t="s">
        <v>9795</v>
      </c>
    </row>
    <row r="537" spans="1:4" ht="12.75">
      <c r="A537" s="351">
        <v>7150100040</v>
      </c>
      <c r="B537" s="351" t="s">
        <v>8403</v>
      </c>
      <c r="C537" s="351" t="s">
        <v>7910</v>
      </c>
      <c r="D537" s="351" t="s">
        <v>9350</v>
      </c>
    </row>
    <row r="538" spans="1:4" ht="12.75">
      <c r="A538" s="351">
        <v>7150100050</v>
      </c>
      <c r="B538" s="351" t="s">
        <v>8404</v>
      </c>
      <c r="C538" s="351" t="s">
        <v>7910</v>
      </c>
      <c r="D538" s="351" t="s">
        <v>10282</v>
      </c>
    </row>
    <row r="539" spans="1:4" ht="12.75">
      <c r="A539" s="351">
        <v>7150100060</v>
      </c>
      <c r="B539" s="351" t="s">
        <v>8405</v>
      </c>
      <c r="C539" s="351" t="s">
        <v>7910</v>
      </c>
      <c r="D539" s="351" t="s">
        <v>9303</v>
      </c>
    </row>
    <row r="540" spans="1:4" ht="12.75">
      <c r="A540" s="351">
        <v>7150100070</v>
      </c>
      <c r="B540" s="351" t="s">
        <v>8406</v>
      </c>
      <c r="C540" s="351" t="s">
        <v>7910</v>
      </c>
      <c r="D540" s="351" t="s">
        <v>10283</v>
      </c>
    </row>
    <row r="541" spans="1:4" ht="12.75">
      <c r="A541" s="351">
        <v>7150100080</v>
      </c>
      <c r="B541" s="351" t="s">
        <v>8407</v>
      </c>
      <c r="C541" s="351" t="s">
        <v>7910</v>
      </c>
      <c r="D541" s="351" t="s">
        <v>10284</v>
      </c>
    </row>
    <row r="542" spans="1:4" ht="12.75">
      <c r="A542" s="351">
        <v>7150100090</v>
      </c>
      <c r="B542" s="351" t="s">
        <v>8408</v>
      </c>
      <c r="C542" s="351" t="s">
        <v>7910</v>
      </c>
      <c r="D542" s="351" t="s">
        <v>10285</v>
      </c>
    </row>
    <row r="543" spans="1:4" ht="12.75">
      <c r="A543" s="351">
        <v>7150100100</v>
      </c>
      <c r="B543" s="351" t="s">
        <v>8409</v>
      </c>
      <c r="C543" s="351" t="s">
        <v>7910</v>
      </c>
      <c r="D543" s="351" t="s">
        <v>10286</v>
      </c>
    </row>
    <row r="544" spans="1:4" ht="12.75">
      <c r="A544" s="351">
        <v>7150100110</v>
      </c>
      <c r="B544" s="351" t="s">
        <v>8410</v>
      </c>
      <c r="C544" s="351" t="s">
        <v>7910</v>
      </c>
      <c r="D544" s="351" t="s">
        <v>10283</v>
      </c>
    </row>
    <row r="545" spans="1:4" ht="12.75">
      <c r="A545" s="351">
        <v>7150100120</v>
      </c>
      <c r="B545" s="351" t="s">
        <v>8411</v>
      </c>
      <c r="C545" s="351" t="s">
        <v>7910</v>
      </c>
      <c r="D545" s="351" t="s">
        <v>10287</v>
      </c>
    </row>
    <row r="546" spans="1:4" ht="12.75">
      <c r="A546" s="351">
        <v>7150100130</v>
      </c>
      <c r="B546" s="351" t="s">
        <v>8412</v>
      </c>
      <c r="C546" s="351" t="s">
        <v>7910</v>
      </c>
      <c r="D546" s="351" t="s">
        <v>10288</v>
      </c>
    </row>
    <row r="547" spans="1:4" ht="12.75">
      <c r="A547" s="351">
        <v>7150100520</v>
      </c>
      <c r="B547" s="351" t="s">
        <v>8413</v>
      </c>
      <c r="C547" s="351" t="s">
        <v>7910</v>
      </c>
      <c r="D547" s="351" t="s">
        <v>10289</v>
      </c>
    </row>
    <row r="548" spans="1:4" ht="12.75">
      <c r="A548" s="351">
        <v>7150100530</v>
      </c>
      <c r="B548" s="351" t="s">
        <v>8414</v>
      </c>
      <c r="C548" s="351" t="s">
        <v>7910</v>
      </c>
      <c r="D548" s="351" t="s">
        <v>10290</v>
      </c>
    </row>
    <row r="549" spans="1:4" ht="12.75">
      <c r="A549" s="351">
        <v>7150100580</v>
      </c>
      <c r="B549" s="351" t="s">
        <v>8415</v>
      </c>
      <c r="C549" s="351" t="s">
        <v>7910</v>
      </c>
      <c r="D549" s="351" t="s">
        <v>10291</v>
      </c>
    </row>
    <row r="550" spans="1:4" ht="38.25">
      <c r="A550" s="314" t="s">
        <v>8434</v>
      </c>
      <c r="B550"/>
      <c r="C550"/>
      <c r="D550"/>
    </row>
    <row r="551" spans="1:4" ht="12.75">
      <c r="A551" s="351">
        <v>7160100010</v>
      </c>
      <c r="B551" s="351" t="s">
        <v>8416</v>
      </c>
      <c r="C551" s="351" t="s">
        <v>7910</v>
      </c>
      <c r="D551" s="351" t="s">
        <v>10292</v>
      </c>
    </row>
    <row r="552" spans="1:4" ht="12.75">
      <c r="A552" s="351">
        <v>7160100020</v>
      </c>
      <c r="B552" s="351" t="s">
        <v>8417</v>
      </c>
      <c r="C552" s="351" t="s">
        <v>7910</v>
      </c>
      <c r="D552" s="351" t="s">
        <v>10293</v>
      </c>
    </row>
    <row r="553" spans="1:4" ht="12.75">
      <c r="A553" s="351">
        <v>7160100030</v>
      </c>
      <c r="B553" s="351" t="s">
        <v>8418</v>
      </c>
      <c r="C553" s="351" t="s">
        <v>7910</v>
      </c>
      <c r="D553" s="351" t="s">
        <v>10294</v>
      </c>
    </row>
    <row r="554" spans="1:4" ht="12.75">
      <c r="A554" s="351">
        <v>7160100040</v>
      </c>
      <c r="B554" s="351" t="s">
        <v>8419</v>
      </c>
      <c r="C554" s="351" t="s">
        <v>7910</v>
      </c>
      <c r="D554" s="351" t="s">
        <v>10295</v>
      </c>
    </row>
    <row r="555" spans="1:4" ht="12.75">
      <c r="A555" s="351">
        <v>7160100050</v>
      </c>
      <c r="B555" s="351" t="s">
        <v>8421</v>
      </c>
      <c r="C555" s="351" t="s">
        <v>7910</v>
      </c>
      <c r="D555" s="351" t="s">
        <v>10296</v>
      </c>
    </row>
    <row r="556" spans="1:4" ht="12.75">
      <c r="A556" s="351">
        <v>7160100060</v>
      </c>
      <c r="B556" s="351" t="s">
        <v>8422</v>
      </c>
      <c r="C556" s="351" t="s">
        <v>7910</v>
      </c>
      <c r="D556" s="351" t="s">
        <v>10297</v>
      </c>
    </row>
    <row r="557" spans="1:4" ht="12.75">
      <c r="A557" s="351">
        <v>7160100070</v>
      </c>
      <c r="B557" s="351" t="s">
        <v>8423</v>
      </c>
      <c r="C557" s="351" t="s">
        <v>7910</v>
      </c>
      <c r="D557" s="351" t="s">
        <v>10298</v>
      </c>
    </row>
    <row r="558" spans="1:4" ht="12.75">
      <c r="A558" s="351">
        <v>7160100080</v>
      </c>
      <c r="B558" s="351" t="s">
        <v>8424</v>
      </c>
      <c r="C558" s="351" t="s">
        <v>7910</v>
      </c>
      <c r="D558" s="351" t="s">
        <v>10299</v>
      </c>
    </row>
    <row r="559" spans="1:4" ht="12.75">
      <c r="A559" s="351">
        <v>7160100090</v>
      </c>
      <c r="B559" s="351" t="s">
        <v>8425</v>
      </c>
      <c r="C559" s="351" t="s">
        <v>7910</v>
      </c>
      <c r="D559" s="351" t="s">
        <v>10300</v>
      </c>
    </row>
    <row r="560" spans="1:4" ht="12.75">
      <c r="A560" s="351">
        <v>7160100100</v>
      </c>
      <c r="B560" s="351" t="s">
        <v>8426</v>
      </c>
      <c r="C560" s="351" t="s">
        <v>7910</v>
      </c>
      <c r="D560" s="351" t="s">
        <v>10301</v>
      </c>
    </row>
    <row r="561" spans="1:4" ht="12.75">
      <c r="A561" s="351">
        <v>7160100110</v>
      </c>
      <c r="B561" s="351" t="s">
        <v>8427</v>
      </c>
      <c r="C561" s="351" t="s">
        <v>7910</v>
      </c>
      <c r="D561" s="351" t="s">
        <v>10302</v>
      </c>
    </row>
    <row r="562" spans="1:4" ht="12.75">
      <c r="A562" s="351">
        <v>7160100120</v>
      </c>
      <c r="B562" s="351" t="s">
        <v>8428</v>
      </c>
      <c r="C562" s="351" t="s">
        <v>7910</v>
      </c>
      <c r="D562" s="351" t="s">
        <v>10303</v>
      </c>
    </row>
    <row r="563" spans="1:4" ht="12.75">
      <c r="A563" s="351">
        <v>7160100130</v>
      </c>
      <c r="B563" s="351" t="s">
        <v>8429</v>
      </c>
      <c r="C563" s="351" t="s">
        <v>7910</v>
      </c>
      <c r="D563" s="351" t="s">
        <v>10304</v>
      </c>
    </row>
    <row r="564" spans="1:4" ht="12.75">
      <c r="A564" s="351">
        <v>7160100140</v>
      </c>
      <c r="B564" s="351" t="s">
        <v>8430</v>
      </c>
      <c r="C564" s="351" t="s">
        <v>7910</v>
      </c>
      <c r="D564" s="351" t="s">
        <v>10305</v>
      </c>
    </row>
    <row r="565" spans="1:4" ht="12.75">
      <c r="A565" s="351">
        <v>7160100150</v>
      </c>
      <c r="B565" s="351" t="s">
        <v>8431</v>
      </c>
      <c r="C565" s="351" t="s">
        <v>7910</v>
      </c>
      <c r="D565" s="351" t="s">
        <v>10306</v>
      </c>
    </row>
    <row r="566" spans="1:4" ht="12.75">
      <c r="A566" s="351">
        <v>7160100160</v>
      </c>
      <c r="B566" s="351" t="s">
        <v>8432</v>
      </c>
      <c r="C566" s="351" t="s">
        <v>7910</v>
      </c>
      <c r="D566" s="351" t="s">
        <v>10307</v>
      </c>
    </row>
    <row r="567" spans="1:4" ht="12.75">
      <c r="A567" s="351">
        <v>7160100180</v>
      </c>
      <c r="B567" s="351" t="s">
        <v>8436</v>
      </c>
      <c r="C567" s="351" t="s">
        <v>8001</v>
      </c>
      <c r="D567" s="351" t="s">
        <v>10308</v>
      </c>
    </row>
    <row r="568" spans="1:4" ht="14.25">
      <c r="A568" s="352" t="s">
        <v>8435</v>
      </c>
      <c r="B568"/>
      <c r="C568"/>
      <c r="D568"/>
    </row>
    <row r="569" spans="1:4" ht="34.5">
      <c r="A569" s="310" t="s">
        <v>10045</v>
      </c>
      <c r="B569" s="314" t="s">
        <v>10046</v>
      </c>
      <c r="C569"/>
      <c r="D569"/>
    </row>
    <row r="570" spans="1:4" ht="27.75">
      <c r="A570" s="315" t="s">
        <v>10047</v>
      </c>
      <c r="B570"/>
      <c r="C570"/>
      <c r="D570"/>
    </row>
    <row r="571" spans="1:4" ht="15">
      <c r="A571" s="315" t="s">
        <v>7957</v>
      </c>
      <c r="B571" s="315" t="s">
        <v>7958</v>
      </c>
      <c r="C571"/>
      <c r="D571"/>
    </row>
    <row r="572" spans="1:4" ht="25.5">
      <c r="A572" s="353" t="s">
        <v>7960</v>
      </c>
      <c r="B572" s="353" t="s">
        <v>7961</v>
      </c>
      <c r="C572" s="353" t="s">
        <v>7962</v>
      </c>
      <c r="D572" s="353" t="s">
        <v>5859</v>
      </c>
    </row>
    <row r="573" spans="1:4" ht="12.75">
      <c r="A573" s="351">
        <v>7160100190</v>
      </c>
      <c r="B573" s="351" t="s">
        <v>8437</v>
      </c>
      <c r="C573" s="351" t="s">
        <v>7903</v>
      </c>
      <c r="D573" s="351" t="s">
        <v>10309</v>
      </c>
    </row>
    <row r="574" spans="1:4" ht="12.75">
      <c r="A574" s="351">
        <v>7160100200</v>
      </c>
      <c r="B574" s="351" t="s">
        <v>8438</v>
      </c>
      <c r="C574" s="351" t="s">
        <v>7903</v>
      </c>
      <c r="D574" s="351" t="s">
        <v>10310</v>
      </c>
    </row>
    <row r="575" spans="1:4" ht="12.75">
      <c r="A575" s="351">
        <v>7160100210</v>
      </c>
      <c r="B575" s="351" t="s">
        <v>8439</v>
      </c>
      <c r="C575" s="351" t="s">
        <v>7903</v>
      </c>
      <c r="D575" s="351" t="s">
        <v>10311</v>
      </c>
    </row>
    <row r="576" spans="1:4" ht="12.75">
      <c r="A576" s="351">
        <v>7160100220</v>
      </c>
      <c r="B576" s="351" t="s">
        <v>8440</v>
      </c>
      <c r="C576" s="351" t="s">
        <v>7903</v>
      </c>
      <c r="D576" s="351" t="s">
        <v>10312</v>
      </c>
    </row>
    <row r="577" spans="1:4" ht="12.75">
      <c r="A577" s="351">
        <v>7160100230</v>
      </c>
      <c r="B577" s="351" t="s">
        <v>8441</v>
      </c>
      <c r="C577" s="351" t="s">
        <v>7903</v>
      </c>
      <c r="D577" s="351" t="s">
        <v>10313</v>
      </c>
    </row>
    <row r="578" spans="1:4" ht="12.75">
      <c r="A578" s="351">
        <v>7160100240</v>
      </c>
      <c r="B578" s="351" t="s">
        <v>8442</v>
      </c>
      <c r="C578" s="351" t="s">
        <v>7903</v>
      </c>
      <c r="D578" s="351" t="s">
        <v>10314</v>
      </c>
    </row>
    <row r="579" spans="1:4" ht="12.75">
      <c r="A579" s="351">
        <v>7160100250</v>
      </c>
      <c r="B579" s="351" t="s">
        <v>8443</v>
      </c>
      <c r="C579" s="351" t="s">
        <v>7903</v>
      </c>
      <c r="D579" s="351" t="s">
        <v>10315</v>
      </c>
    </row>
    <row r="580" spans="1:4" ht="12.75">
      <c r="A580" s="351">
        <v>7160100260</v>
      </c>
      <c r="B580" s="351" t="s">
        <v>8444</v>
      </c>
      <c r="C580" s="351" t="s">
        <v>7903</v>
      </c>
      <c r="D580" s="351" t="s">
        <v>7724</v>
      </c>
    </row>
    <row r="581" spans="1:4" ht="12.75">
      <c r="A581" s="351">
        <v>7160100270</v>
      </c>
      <c r="B581" s="351" t="s">
        <v>8445</v>
      </c>
      <c r="C581" s="351" t="s">
        <v>7903</v>
      </c>
      <c r="D581" s="351" t="s">
        <v>10316</v>
      </c>
    </row>
    <row r="582" spans="1:4" ht="12.75">
      <c r="A582" s="351">
        <v>7160100280</v>
      </c>
      <c r="B582" s="351" t="s">
        <v>8446</v>
      </c>
      <c r="C582" s="351" t="s">
        <v>7903</v>
      </c>
      <c r="D582" s="351" t="s">
        <v>10317</v>
      </c>
    </row>
    <row r="583" spans="1:4" ht="12.75">
      <c r="A583" s="351">
        <v>7160100290</v>
      </c>
      <c r="B583" s="351" t="s">
        <v>8447</v>
      </c>
      <c r="C583" s="351" t="s">
        <v>7903</v>
      </c>
      <c r="D583" s="351" t="s">
        <v>10318</v>
      </c>
    </row>
    <row r="584" spans="1:4" ht="12.75">
      <c r="A584" s="351">
        <v>7160100300</v>
      </c>
      <c r="B584" s="351" t="s">
        <v>8448</v>
      </c>
      <c r="C584" s="351" t="s">
        <v>7903</v>
      </c>
      <c r="D584" s="351" t="s">
        <v>10319</v>
      </c>
    </row>
    <row r="585" spans="1:4" ht="12.75">
      <c r="A585" s="351">
        <v>7160100310</v>
      </c>
      <c r="B585" s="351" t="s">
        <v>8449</v>
      </c>
      <c r="C585" s="351" t="s">
        <v>7903</v>
      </c>
      <c r="D585" s="351" t="s">
        <v>10320</v>
      </c>
    </row>
    <row r="586" spans="1:4" ht="12.75">
      <c r="A586" s="351">
        <v>7160100320</v>
      </c>
      <c r="B586" s="351" t="s">
        <v>8450</v>
      </c>
      <c r="C586" s="351" t="s">
        <v>7903</v>
      </c>
      <c r="D586" s="351" t="s">
        <v>10321</v>
      </c>
    </row>
    <row r="587" spans="1:4" ht="12.75">
      <c r="A587" s="351">
        <v>7160100330</v>
      </c>
      <c r="B587" s="351" t="s">
        <v>8451</v>
      </c>
      <c r="C587" s="351" t="s">
        <v>7910</v>
      </c>
      <c r="D587" s="351" t="s">
        <v>8420</v>
      </c>
    </row>
    <row r="588" spans="1:4" ht="12.75">
      <c r="A588" s="351">
        <v>7160100340</v>
      </c>
      <c r="B588" s="351" t="s">
        <v>8452</v>
      </c>
      <c r="C588" s="351" t="s">
        <v>7910</v>
      </c>
      <c r="D588" s="351" t="s">
        <v>10322</v>
      </c>
    </row>
    <row r="589" spans="1:4" ht="12.75">
      <c r="A589" s="351">
        <v>7160100350</v>
      </c>
      <c r="B589" s="351" t="s">
        <v>8453</v>
      </c>
      <c r="C589" s="351" t="s">
        <v>7910</v>
      </c>
      <c r="D589" s="351" t="s">
        <v>10323</v>
      </c>
    </row>
    <row r="590" spans="1:4" ht="12.75">
      <c r="A590" s="351">
        <v>7160100360</v>
      </c>
      <c r="B590" s="351" t="s">
        <v>8454</v>
      </c>
      <c r="C590" s="351" t="s">
        <v>7910</v>
      </c>
      <c r="D590" s="351" t="s">
        <v>10324</v>
      </c>
    </row>
    <row r="591" spans="1:4" ht="12.75">
      <c r="A591" s="351">
        <v>7160100370</v>
      </c>
      <c r="B591" s="351" t="s">
        <v>8455</v>
      </c>
      <c r="C591" s="351" t="s">
        <v>7910</v>
      </c>
      <c r="D591" s="351" t="s">
        <v>10325</v>
      </c>
    </row>
    <row r="592" spans="1:4" ht="12.75">
      <c r="A592" s="351">
        <v>7160100380</v>
      </c>
      <c r="B592" s="351" t="s">
        <v>8456</v>
      </c>
      <c r="C592" s="351" t="s">
        <v>7910</v>
      </c>
      <c r="D592" s="351" t="s">
        <v>10326</v>
      </c>
    </row>
    <row r="593" spans="1:4" ht="12.75">
      <c r="A593" s="351">
        <v>7160100390</v>
      </c>
      <c r="B593" s="351" t="s">
        <v>8457</v>
      </c>
      <c r="C593" s="351" t="s">
        <v>7903</v>
      </c>
      <c r="D593" s="351" t="s">
        <v>10327</v>
      </c>
    </row>
    <row r="594" spans="1:4" ht="25.5">
      <c r="A594" s="314" t="s">
        <v>8487</v>
      </c>
      <c r="B594"/>
      <c r="C594"/>
      <c r="D594"/>
    </row>
    <row r="595" spans="1:4" ht="12.75">
      <c r="A595" s="351">
        <v>7170100010</v>
      </c>
      <c r="B595" s="351" t="s">
        <v>8458</v>
      </c>
      <c r="C595" s="351" t="s">
        <v>7913</v>
      </c>
      <c r="D595" s="351" t="s">
        <v>9734</v>
      </c>
    </row>
    <row r="596" spans="1:4" ht="12.75">
      <c r="A596" s="351">
        <v>7170100020</v>
      </c>
      <c r="B596" s="351" t="s">
        <v>8459</v>
      </c>
      <c r="C596" s="351" t="s">
        <v>7913</v>
      </c>
      <c r="D596" s="351" t="s">
        <v>10328</v>
      </c>
    </row>
    <row r="597" spans="1:4" ht="12.75">
      <c r="A597" s="351">
        <v>7170100030</v>
      </c>
      <c r="B597" s="351" t="s">
        <v>8460</v>
      </c>
      <c r="C597" s="351" t="s">
        <v>7913</v>
      </c>
      <c r="D597" s="351" t="s">
        <v>6894</v>
      </c>
    </row>
    <row r="598" spans="1:4" ht="12.75">
      <c r="A598" s="351">
        <v>7170100040</v>
      </c>
      <c r="B598" s="351" t="s">
        <v>8461</v>
      </c>
      <c r="C598" s="351" t="s">
        <v>7913</v>
      </c>
      <c r="D598" s="351" t="s">
        <v>9332</v>
      </c>
    </row>
    <row r="599" spans="1:4" ht="12.75">
      <c r="A599" s="351">
        <v>7170100050</v>
      </c>
      <c r="B599" s="351" t="s">
        <v>8462</v>
      </c>
      <c r="C599" s="351" t="s">
        <v>7913</v>
      </c>
      <c r="D599" s="351" t="s">
        <v>9670</v>
      </c>
    </row>
    <row r="600" spans="1:4" ht="12.75">
      <c r="A600" s="351">
        <v>7170100060</v>
      </c>
      <c r="B600" s="351" t="s">
        <v>8463</v>
      </c>
      <c r="C600" s="351" t="s">
        <v>7913</v>
      </c>
      <c r="D600" s="351" t="s">
        <v>7697</v>
      </c>
    </row>
    <row r="601" spans="1:4" ht="12.75">
      <c r="A601" s="351">
        <v>7170100070</v>
      </c>
      <c r="B601" s="351" t="s">
        <v>8464</v>
      </c>
      <c r="C601" s="351" t="s">
        <v>7913</v>
      </c>
      <c r="D601" s="351" t="s">
        <v>10329</v>
      </c>
    </row>
    <row r="602" spans="1:4" ht="12.75">
      <c r="A602" s="351">
        <v>7170100080</v>
      </c>
      <c r="B602" s="351" t="s">
        <v>8465</v>
      </c>
      <c r="C602" s="351" t="s">
        <v>7913</v>
      </c>
      <c r="D602" s="351" t="s">
        <v>7731</v>
      </c>
    </row>
    <row r="603" spans="1:4" ht="12.75">
      <c r="A603" s="351">
        <v>7170100090</v>
      </c>
      <c r="B603" s="351" t="s">
        <v>8466</v>
      </c>
      <c r="C603" s="351" t="s">
        <v>7913</v>
      </c>
      <c r="D603" s="351" t="s">
        <v>6867</v>
      </c>
    </row>
    <row r="604" spans="1:4" ht="12.75">
      <c r="A604" s="351">
        <v>7170100100</v>
      </c>
      <c r="B604" s="351" t="s">
        <v>8467</v>
      </c>
      <c r="C604" s="351" t="s">
        <v>7913</v>
      </c>
      <c r="D604" s="351" t="s">
        <v>7533</v>
      </c>
    </row>
    <row r="605" spans="1:4" ht="12.75">
      <c r="A605" s="351">
        <v>7170100110</v>
      </c>
      <c r="B605" s="351" t="s">
        <v>8468</v>
      </c>
      <c r="C605" s="351" t="s">
        <v>7913</v>
      </c>
      <c r="D605" s="351" t="s">
        <v>10330</v>
      </c>
    </row>
    <row r="606" spans="1:4" ht="12.75">
      <c r="A606" s="351">
        <v>7170100120</v>
      </c>
      <c r="B606" s="351" t="s">
        <v>8469</v>
      </c>
      <c r="C606" s="351" t="s">
        <v>7913</v>
      </c>
      <c r="D606" s="351" t="s">
        <v>9751</v>
      </c>
    </row>
    <row r="607" spans="1:4" ht="12.75">
      <c r="A607" s="351">
        <v>7170100130</v>
      </c>
      <c r="B607" s="351" t="s">
        <v>8470</v>
      </c>
      <c r="C607" s="351" t="s">
        <v>7913</v>
      </c>
      <c r="D607" s="351" t="s">
        <v>10331</v>
      </c>
    </row>
    <row r="608" spans="1:4" ht="12.75">
      <c r="A608" s="351">
        <v>7170100140</v>
      </c>
      <c r="B608" s="351" t="s">
        <v>8471</v>
      </c>
      <c r="C608" s="351" t="s">
        <v>7913</v>
      </c>
      <c r="D608" s="351" t="s">
        <v>10332</v>
      </c>
    </row>
    <row r="609" spans="1:4" ht="12.75">
      <c r="A609" s="351">
        <v>7170100141</v>
      </c>
      <c r="B609" s="351" t="s">
        <v>8472</v>
      </c>
      <c r="C609" s="351" t="s">
        <v>7913</v>
      </c>
      <c r="D609" s="351" t="s">
        <v>7719</v>
      </c>
    </row>
    <row r="610" spans="1:4" ht="12.75">
      <c r="A610" s="351">
        <v>7170100142</v>
      </c>
      <c r="B610" s="351" t="s">
        <v>8473</v>
      </c>
      <c r="C610" s="351" t="s">
        <v>7913</v>
      </c>
      <c r="D610" s="351" t="s">
        <v>10333</v>
      </c>
    </row>
    <row r="611" spans="1:4" ht="12.75">
      <c r="A611" s="351">
        <v>7170100143</v>
      </c>
      <c r="B611" s="351" t="s">
        <v>8474</v>
      </c>
      <c r="C611" s="351" t="s">
        <v>7913</v>
      </c>
      <c r="D611" s="351" t="s">
        <v>10334</v>
      </c>
    </row>
    <row r="612" spans="1:4" ht="12.75">
      <c r="A612" s="351">
        <v>7170100150</v>
      </c>
      <c r="B612" s="351" t="s">
        <v>8475</v>
      </c>
      <c r="C612" s="351" t="s">
        <v>7913</v>
      </c>
      <c r="D612" s="351" t="s">
        <v>6662</v>
      </c>
    </row>
    <row r="613" spans="1:4" ht="12.75">
      <c r="A613" s="351">
        <v>7170100160</v>
      </c>
      <c r="B613" s="351" t="s">
        <v>8476</v>
      </c>
      <c r="C613" s="351" t="s">
        <v>7913</v>
      </c>
      <c r="D613" s="351" t="s">
        <v>6679</v>
      </c>
    </row>
    <row r="614" spans="1:4" ht="12.75">
      <c r="A614" s="351">
        <v>7170100170</v>
      </c>
      <c r="B614" s="351" t="s">
        <v>8477</v>
      </c>
      <c r="C614" s="351" t="s">
        <v>7913</v>
      </c>
      <c r="D614" s="351" t="s">
        <v>6666</v>
      </c>
    </row>
    <row r="615" spans="1:4" ht="12.75">
      <c r="A615" s="351">
        <v>7170100180</v>
      </c>
      <c r="B615" s="351" t="s">
        <v>8478</v>
      </c>
      <c r="C615" s="351" t="s">
        <v>7913</v>
      </c>
      <c r="D615" s="351" t="s">
        <v>6666</v>
      </c>
    </row>
    <row r="616" spans="1:4" ht="12.75">
      <c r="A616" s="351">
        <v>7170100190</v>
      </c>
      <c r="B616" s="351" t="s">
        <v>8479</v>
      </c>
      <c r="C616" s="351" t="s">
        <v>7913</v>
      </c>
      <c r="D616" s="351" t="s">
        <v>9664</v>
      </c>
    </row>
    <row r="617" spans="1:4" ht="12.75">
      <c r="A617" s="351">
        <v>7170100200</v>
      </c>
      <c r="B617" s="351" t="s">
        <v>8480</v>
      </c>
      <c r="C617" s="351" t="s">
        <v>7913</v>
      </c>
      <c r="D617" s="351" t="s">
        <v>6625</v>
      </c>
    </row>
    <row r="618" spans="1:4" ht="12.75">
      <c r="A618" s="351">
        <v>7170100210</v>
      </c>
      <c r="B618" s="351" t="s">
        <v>8481</v>
      </c>
      <c r="C618" s="351" t="s">
        <v>7913</v>
      </c>
      <c r="D618" s="351" t="s">
        <v>7685</v>
      </c>
    </row>
    <row r="619" spans="1:4" ht="12.75">
      <c r="A619" s="351">
        <v>7170100220</v>
      </c>
      <c r="B619" s="351" t="s">
        <v>8482</v>
      </c>
      <c r="C619" s="351" t="s">
        <v>7913</v>
      </c>
      <c r="D619" s="351" t="s">
        <v>9377</v>
      </c>
    </row>
    <row r="620" spans="1:4" ht="12.75">
      <c r="A620" s="351">
        <v>7170100230</v>
      </c>
      <c r="B620" s="351" t="s">
        <v>8483</v>
      </c>
      <c r="C620" s="351" t="s">
        <v>7913</v>
      </c>
      <c r="D620" s="351" t="s">
        <v>7496</v>
      </c>
    </row>
    <row r="621" spans="1:4" ht="12.75">
      <c r="A621" s="351">
        <v>7170100240</v>
      </c>
      <c r="B621" s="351" t="s">
        <v>8484</v>
      </c>
      <c r="C621" s="351" t="s">
        <v>7913</v>
      </c>
      <c r="D621" s="351" t="s">
        <v>9778</v>
      </c>
    </row>
    <row r="622" spans="1:4" ht="12.75">
      <c r="A622" s="351">
        <v>7170100250</v>
      </c>
      <c r="B622" s="351" t="s">
        <v>8485</v>
      </c>
      <c r="C622" s="351" t="s">
        <v>7913</v>
      </c>
      <c r="D622" s="351" t="s">
        <v>10335</v>
      </c>
    </row>
    <row r="623" spans="1:4" ht="12.75">
      <c r="A623" s="351">
        <v>7170100260</v>
      </c>
      <c r="B623" s="351" t="s">
        <v>8486</v>
      </c>
      <c r="C623" s="351" t="s">
        <v>7913</v>
      </c>
      <c r="D623" s="351" t="s">
        <v>9733</v>
      </c>
    </row>
    <row r="624" spans="1:4" ht="12.75">
      <c r="A624" s="351">
        <v>7170100270</v>
      </c>
      <c r="B624" s="351" t="s">
        <v>8489</v>
      </c>
      <c r="C624" s="351" t="s">
        <v>7913</v>
      </c>
      <c r="D624" s="351" t="s">
        <v>9750</v>
      </c>
    </row>
    <row r="625" spans="1:4" ht="14.25">
      <c r="A625" s="352" t="s">
        <v>8488</v>
      </c>
      <c r="B625"/>
      <c r="C625"/>
      <c r="D625"/>
    </row>
    <row r="626" spans="1:4" ht="34.5">
      <c r="A626" s="310" t="s">
        <v>10045</v>
      </c>
      <c r="B626" s="314" t="s">
        <v>10046</v>
      </c>
      <c r="C626"/>
      <c r="D626"/>
    </row>
    <row r="627" spans="1:4" ht="27.75">
      <c r="A627" s="315" t="s">
        <v>10047</v>
      </c>
      <c r="B627"/>
      <c r="C627"/>
      <c r="D627"/>
    </row>
    <row r="628" spans="1:4" ht="15">
      <c r="A628" s="315" t="s">
        <v>7957</v>
      </c>
      <c r="B628" s="315" t="s">
        <v>7958</v>
      </c>
      <c r="C628"/>
      <c r="D628"/>
    </row>
    <row r="629" spans="1:4" ht="25.5">
      <c r="A629" s="353" t="s">
        <v>7960</v>
      </c>
      <c r="B629" s="353" t="s">
        <v>7961</v>
      </c>
      <c r="C629" s="353" t="s">
        <v>7962</v>
      </c>
      <c r="D629" s="353" t="s">
        <v>5859</v>
      </c>
    </row>
    <row r="630" spans="1:4" ht="12.75">
      <c r="A630" s="351">
        <v>7170100280</v>
      </c>
      <c r="B630" s="351" t="s">
        <v>8490</v>
      </c>
      <c r="C630" s="351" t="s">
        <v>7913</v>
      </c>
      <c r="D630" s="351" t="s">
        <v>7523</v>
      </c>
    </row>
    <row r="631" spans="1:4" ht="12.75">
      <c r="A631" s="351">
        <v>7170100290</v>
      </c>
      <c r="B631" s="351" t="s">
        <v>8491</v>
      </c>
      <c r="C631" s="351" t="s">
        <v>7913</v>
      </c>
      <c r="D631" s="351" t="s">
        <v>9738</v>
      </c>
    </row>
    <row r="632" spans="1:4" ht="12.75">
      <c r="A632" s="351">
        <v>7170100300</v>
      </c>
      <c r="B632" s="351" t="s">
        <v>8492</v>
      </c>
      <c r="C632" s="351" t="s">
        <v>7913</v>
      </c>
      <c r="D632" s="351" t="s">
        <v>9713</v>
      </c>
    </row>
    <row r="633" spans="1:4" ht="12.75">
      <c r="A633" s="351">
        <v>7170100310</v>
      </c>
      <c r="B633" s="351" t="s">
        <v>8493</v>
      </c>
      <c r="C633" s="351" t="s">
        <v>7913</v>
      </c>
      <c r="D633" s="351" t="s">
        <v>9757</v>
      </c>
    </row>
    <row r="634" spans="1:4" ht="12.75">
      <c r="A634" s="351">
        <v>7170100320</v>
      </c>
      <c r="B634" s="351" t="s">
        <v>8494</v>
      </c>
      <c r="C634" s="351" t="s">
        <v>7913</v>
      </c>
      <c r="D634" s="351" t="s">
        <v>9434</v>
      </c>
    </row>
    <row r="635" spans="1:4" ht="12.75">
      <c r="A635" s="351">
        <v>7170100330</v>
      </c>
      <c r="B635" s="351" t="s">
        <v>8495</v>
      </c>
      <c r="C635" s="351" t="s">
        <v>7913</v>
      </c>
      <c r="D635" s="351" t="s">
        <v>9722</v>
      </c>
    </row>
    <row r="636" spans="1:4" ht="12.75">
      <c r="A636" s="351">
        <v>7170100340</v>
      </c>
      <c r="B636" s="351" t="s">
        <v>8496</v>
      </c>
      <c r="C636" s="351" t="s">
        <v>7913</v>
      </c>
      <c r="D636" s="351" t="s">
        <v>6662</v>
      </c>
    </row>
    <row r="637" spans="1:4" ht="12.75">
      <c r="A637" s="351">
        <v>7170100350</v>
      </c>
      <c r="B637" s="351" t="s">
        <v>8497</v>
      </c>
      <c r="C637" s="351" t="s">
        <v>7913</v>
      </c>
      <c r="D637" s="351" t="s">
        <v>6869</v>
      </c>
    </row>
    <row r="638" spans="1:4" ht="12.75">
      <c r="A638" s="351">
        <v>7170100360</v>
      </c>
      <c r="B638" s="351" t="s">
        <v>8498</v>
      </c>
      <c r="C638" s="351" t="s">
        <v>7913</v>
      </c>
      <c r="D638" s="351" t="s">
        <v>6666</v>
      </c>
    </row>
    <row r="639" spans="1:4" ht="12.75">
      <c r="A639" s="351">
        <v>7170100370</v>
      </c>
      <c r="B639" s="351" t="s">
        <v>8499</v>
      </c>
      <c r="C639" s="351" t="s">
        <v>7913</v>
      </c>
      <c r="D639" s="351" t="s">
        <v>6658</v>
      </c>
    </row>
    <row r="640" spans="1:4" ht="12.75">
      <c r="A640" s="351">
        <v>7170100380</v>
      </c>
      <c r="B640" s="351" t="s">
        <v>8500</v>
      </c>
      <c r="C640" s="351" t="s">
        <v>7913</v>
      </c>
      <c r="D640" s="351" t="s">
        <v>6892</v>
      </c>
    </row>
    <row r="641" spans="1:4" ht="12.75">
      <c r="A641" s="351">
        <v>7170100390</v>
      </c>
      <c r="B641" s="351" t="s">
        <v>8501</v>
      </c>
      <c r="C641" s="351" t="s">
        <v>7913</v>
      </c>
      <c r="D641" s="351" t="s">
        <v>6682</v>
      </c>
    </row>
    <row r="642" spans="1:4" ht="12.75">
      <c r="A642" s="351">
        <v>7170100400</v>
      </c>
      <c r="B642" s="351" t="s">
        <v>8502</v>
      </c>
      <c r="C642" s="351" t="s">
        <v>7913</v>
      </c>
      <c r="D642" s="351" t="s">
        <v>6869</v>
      </c>
    </row>
    <row r="643" spans="1:4" ht="12.75">
      <c r="A643" s="351">
        <v>7170100410</v>
      </c>
      <c r="B643" s="351" t="s">
        <v>8503</v>
      </c>
      <c r="C643" s="351" t="s">
        <v>7913</v>
      </c>
      <c r="D643" s="351" t="s">
        <v>6666</v>
      </c>
    </row>
    <row r="644" spans="1:4" ht="12.75">
      <c r="A644" s="351">
        <v>7170100420</v>
      </c>
      <c r="B644" s="351" t="s">
        <v>8504</v>
      </c>
      <c r="C644" s="351" t="s">
        <v>7913</v>
      </c>
      <c r="D644" s="351" t="s">
        <v>6642</v>
      </c>
    </row>
    <row r="645" spans="1:4" ht="12.75">
      <c r="A645" s="351">
        <v>7170100430</v>
      </c>
      <c r="B645" s="351" t="s">
        <v>8505</v>
      </c>
      <c r="C645" s="351" t="s">
        <v>7913</v>
      </c>
      <c r="D645" s="351" t="s">
        <v>7023</v>
      </c>
    </row>
    <row r="646" spans="1:4" ht="12.75">
      <c r="A646" s="351">
        <v>7170100440</v>
      </c>
      <c r="B646" s="351" t="s">
        <v>8506</v>
      </c>
      <c r="C646" s="351" t="s">
        <v>7913</v>
      </c>
      <c r="D646" s="351" t="s">
        <v>9671</v>
      </c>
    </row>
    <row r="647" spans="1:4" ht="12.75">
      <c r="A647" s="351">
        <v>7170100450</v>
      </c>
      <c r="B647" s="351" t="s">
        <v>8507</v>
      </c>
      <c r="C647" s="351" t="s">
        <v>7913</v>
      </c>
      <c r="D647" s="351" t="s">
        <v>9302</v>
      </c>
    </row>
    <row r="648" spans="1:4" ht="12.75">
      <c r="A648" s="351">
        <v>7170100460</v>
      </c>
      <c r="B648" s="351" t="s">
        <v>8508</v>
      </c>
      <c r="C648" s="351" t="s">
        <v>7913</v>
      </c>
      <c r="D648" s="351" t="s">
        <v>6635</v>
      </c>
    </row>
    <row r="649" spans="1:4" ht="12.75">
      <c r="A649" s="351">
        <v>7170100470</v>
      </c>
      <c r="B649" s="351" t="s">
        <v>8509</v>
      </c>
      <c r="C649" s="351" t="s">
        <v>7913</v>
      </c>
      <c r="D649" s="351" t="s">
        <v>9306</v>
      </c>
    </row>
    <row r="650" spans="1:4" ht="12.75">
      <c r="A650" s="351">
        <v>7170100480</v>
      </c>
      <c r="B650" s="351" t="s">
        <v>8510</v>
      </c>
      <c r="C650" s="351" t="s">
        <v>7913</v>
      </c>
      <c r="D650" s="351" t="s">
        <v>6691</v>
      </c>
    </row>
    <row r="651" spans="1:4" ht="12.75">
      <c r="A651" s="351">
        <v>7170100490</v>
      </c>
      <c r="B651" s="351" t="s">
        <v>8511</v>
      </c>
      <c r="C651" s="351" t="s">
        <v>7913</v>
      </c>
      <c r="D651" s="351" t="s">
        <v>6662</v>
      </c>
    </row>
    <row r="652" spans="1:4" ht="12.75">
      <c r="A652" s="351">
        <v>7170100500</v>
      </c>
      <c r="B652" s="351" t="s">
        <v>8512</v>
      </c>
      <c r="C652" s="351" t="s">
        <v>7913</v>
      </c>
      <c r="D652" s="351" t="s">
        <v>6679</v>
      </c>
    </row>
    <row r="653" spans="1:4" ht="12.75">
      <c r="A653" s="351">
        <v>7170100510</v>
      </c>
      <c r="B653" s="351" t="s">
        <v>8513</v>
      </c>
      <c r="C653" s="351" t="s">
        <v>7913</v>
      </c>
      <c r="D653" s="351" t="s">
        <v>6893</v>
      </c>
    </row>
    <row r="654" spans="1:4" ht="12.75">
      <c r="A654" s="351">
        <v>7170100520</v>
      </c>
      <c r="B654" s="351" t="s">
        <v>8514</v>
      </c>
      <c r="C654" s="351" t="s">
        <v>7913</v>
      </c>
      <c r="D654" s="351" t="s">
        <v>6666</v>
      </c>
    </row>
    <row r="655" spans="1:4" ht="12.75">
      <c r="A655" s="351">
        <v>7170100530</v>
      </c>
      <c r="B655" s="351" t="s">
        <v>8515</v>
      </c>
      <c r="C655" s="351" t="s">
        <v>7913</v>
      </c>
      <c r="D655" s="351" t="s">
        <v>6869</v>
      </c>
    </row>
    <row r="656" spans="1:4" ht="12.75">
      <c r="A656" s="351">
        <v>7170100540</v>
      </c>
      <c r="B656" s="351" t="s">
        <v>8516</v>
      </c>
      <c r="C656" s="351" t="s">
        <v>7913</v>
      </c>
      <c r="D656" s="351" t="s">
        <v>6666</v>
      </c>
    </row>
    <row r="657" spans="1:4" ht="12.75">
      <c r="A657" s="351">
        <v>7170100550</v>
      </c>
      <c r="B657" s="351" t="s">
        <v>8517</v>
      </c>
      <c r="C657" s="351" t="s">
        <v>7913</v>
      </c>
      <c r="D657" s="351" t="s">
        <v>7532</v>
      </c>
    </row>
    <row r="658" spans="1:4" ht="12.75">
      <c r="A658" s="351">
        <v>7170100560</v>
      </c>
      <c r="B658" s="351" t="s">
        <v>8518</v>
      </c>
      <c r="C658" s="351" t="s">
        <v>7913</v>
      </c>
      <c r="D658" s="351" t="s">
        <v>9717</v>
      </c>
    </row>
    <row r="659" spans="1:4" ht="12.75">
      <c r="A659" s="351">
        <v>7170100570</v>
      </c>
      <c r="B659" s="351" t="s">
        <v>8519</v>
      </c>
      <c r="C659" s="351" t="s">
        <v>7913</v>
      </c>
      <c r="D659" s="351" t="s">
        <v>9779</v>
      </c>
    </row>
    <row r="660" spans="1:4" ht="12.75">
      <c r="A660" s="351">
        <v>7170100580</v>
      </c>
      <c r="B660" s="351" t="s">
        <v>8520</v>
      </c>
      <c r="C660" s="351" t="s">
        <v>7913</v>
      </c>
      <c r="D660" s="351" t="s">
        <v>6672</v>
      </c>
    </row>
    <row r="661" spans="1:4" ht="12.75">
      <c r="A661" s="351">
        <v>7170100590</v>
      </c>
      <c r="B661" s="351" t="s">
        <v>8521</v>
      </c>
      <c r="C661" s="351" t="s">
        <v>7913</v>
      </c>
      <c r="D661" s="351" t="s">
        <v>7701</v>
      </c>
    </row>
    <row r="662" spans="1:4" ht="12.75">
      <c r="A662" s="351">
        <v>7170100600</v>
      </c>
      <c r="B662" s="351" t="s">
        <v>8522</v>
      </c>
      <c r="C662" s="351" t="s">
        <v>7913</v>
      </c>
      <c r="D662" s="351" t="s">
        <v>10336</v>
      </c>
    </row>
    <row r="663" spans="1:4" ht="12.75">
      <c r="A663" s="351">
        <v>7170100610</v>
      </c>
      <c r="B663" s="351" t="s">
        <v>8523</v>
      </c>
      <c r="C663" s="351" t="s">
        <v>7913</v>
      </c>
      <c r="D663" s="351" t="s">
        <v>9364</v>
      </c>
    </row>
    <row r="664" spans="1:4" ht="12.75">
      <c r="A664" s="351">
        <v>7170100620</v>
      </c>
      <c r="B664" s="351" t="s">
        <v>8524</v>
      </c>
      <c r="C664" s="351" t="s">
        <v>7913</v>
      </c>
      <c r="D664" s="351" t="s">
        <v>10337</v>
      </c>
    </row>
    <row r="665" spans="1:4" ht="12.75">
      <c r="A665" s="351">
        <v>7170100630</v>
      </c>
      <c r="B665" s="351" t="s">
        <v>8526</v>
      </c>
      <c r="C665" s="351" t="s">
        <v>7913</v>
      </c>
      <c r="D665" s="351" t="s">
        <v>10338</v>
      </c>
    </row>
    <row r="666" spans="1:4" ht="12.75">
      <c r="A666" s="351">
        <v>7170100640</v>
      </c>
      <c r="B666" s="351" t="s">
        <v>8527</v>
      </c>
      <c r="C666" s="351" t="s">
        <v>7913</v>
      </c>
      <c r="D666" s="351" t="s">
        <v>10339</v>
      </c>
    </row>
    <row r="667" spans="1:4" ht="12.75">
      <c r="A667" s="351">
        <v>7170100650</v>
      </c>
      <c r="B667" s="351" t="s">
        <v>8528</v>
      </c>
      <c r="C667" s="351" t="s">
        <v>7913</v>
      </c>
      <c r="D667" s="351" t="s">
        <v>10340</v>
      </c>
    </row>
    <row r="668" spans="1:4" ht="12.75">
      <c r="A668" s="351">
        <v>7170100660</v>
      </c>
      <c r="B668" s="351" t="s">
        <v>8529</v>
      </c>
      <c r="C668" s="351" t="s">
        <v>7913</v>
      </c>
      <c r="D668" s="351" t="s">
        <v>10341</v>
      </c>
    </row>
    <row r="669" spans="1:4" ht="12.75">
      <c r="A669" s="351">
        <v>7170100670</v>
      </c>
      <c r="B669" s="351" t="s">
        <v>8530</v>
      </c>
      <c r="C669" s="351" t="s">
        <v>7913</v>
      </c>
      <c r="D669" s="351" t="s">
        <v>10342</v>
      </c>
    </row>
    <row r="670" spans="1:4" ht="12.75">
      <c r="A670" s="351">
        <v>7170100680</v>
      </c>
      <c r="B670" s="351" t="s">
        <v>8531</v>
      </c>
      <c r="C670" s="351" t="s">
        <v>7913</v>
      </c>
      <c r="D670" s="351" t="s">
        <v>10343</v>
      </c>
    </row>
    <row r="671" spans="1:4" ht="12.75">
      <c r="A671" s="351">
        <v>7170100690</v>
      </c>
      <c r="B671" s="351" t="s">
        <v>8532</v>
      </c>
      <c r="C671" s="351" t="s">
        <v>7913</v>
      </c>
      <c r="D671" s="351" t="s">
        <v>10344</v>
      </c>
    </row>
    <row r="672" spans="1:4" ht="12.75">
      <c r="A672" s="351">
        <v>7170100700</v>
      </c>
      <c r="B672" s="351" t="s">
        <v>8533</v>
      </c>
      <c r="C672" s="351" t="s">
        <v>7913</v>
      </c>
      <c r="D672" s="351" t="s">
        <v>10345</v>
      </c>
    </row>
    <row r="673" spans="1:4" ht="12.75">
      <c r="A673" s="351">
        <v>7170100710</v>
      </c>
      <c r="B673" s="351" t="s">
        <v>8534</v>
      </c>
      <c r="C673" s="351" t="s">
        <v>7913</v>
      </c>
      <c r="D673" s="351" t="s">
        <v>9432</v>
      </c>
    </row>
    <row r="674" spans="1:4" ht="12.75">
      <c r="A674" s="351">
        <v>7170100720</v>
      </c>
      <c r="B674" s="351" t="s">
        <v>8535</v>
      </c>
      <c r="C674" s="351" t="s">
        <v>7913</v>
      </c>
      <c r="D674" s="351" t="s">
        <v>10346</v>
      </c>
    </row>
    <row r="675" spans="1:4" ht="12.75">
      <c r="A675" s="351">
        <v>7170100730</v>
      </c>
      <c r="B675" s="351" t="s">
        <v>8536</v>
      </c>
      <c r="C675" s="351" t="s">
        <v>7913</v>
      </c>
      <c r="D675" s="351" t="s">
        <v>7519</v>
      </c>
    </row>
    <row r="676" spans="1:4" ht="12.75">
      <c r="A676" s="351">
        <v>7170100740</v>
      </c>
      <c r="B676" s="351" t="s">
        <v>8537</v>
      </c>
      <c r="C676" s="351" t="s">
        <v>7913</v>
      </c>
      <c r="D676" s="351" t="s">
        <v>6699</v>
      </c>
    </row>
    <row r="677" spans="1:4" ht="12.75">
      <c r="A677" s="351">
        <v>7170100750</v>
      </c>
      <c r="B677" s="351" t="s">
        <v>8538</v>
      </c>
      <c r="C677" s="351" t="s">
        <v>7913</v>
      </c>
      <c r="D677" s="351" t="s">
        <v>9742</v>
      </c>
    </row>
    <row r="678" spans="1:4" ht="12.75">
      <c r="A678" s="351">
        <v>7170100760</v>
      </c>
      <c r="B678" s="351" t="s">
        <v>8539</v>
      </c>
      <c r="C678" s="351" t="s">
        <v>7913</v>
      </c>
      <c r="D678" s="351" t="s">
        <v>10347</v>
      </c>
    </row>
    <row r="679" spans="1:4" ht="12.75">
      <c r="A679" s="351">
        <v>7170100770</v>
      </c>
      <c r="B679" s="351" t="s">
        <v>8540</v>
      </c>
      <c r="C679" s="351" t="s">
        <v>7913</v>
      </c>
      <c r="D679" s="351" t="s">
        <v>10348</v>
      </c>
    </row>
    <row r="680" spans="1:4" ht="12.75">
      <c r="A680" s="351">
        <v>7170100780</v>
      </c>
      <c r="B680" s="351" t="s">
        <v>8541</v>
      </c>
      <c r="C680" s="351" t="s">
        <v>7913</v>
      </c>
      <c r="D680" s="351" t="s">
        <v>10349</v>
      </c>
    </row>
    <row r="681" spans="1:4" ht="25.5">
      <c r="A681" s="314" t="s">
        <v>8588</v>
      </c>
      <c r="B681"/>
      <c r="C681"/>
      <c r="D681"/>
    </row>
    <row r="682" spans="1:4" ht="14.25">
      <c r="A682" s="352" t="s">
        <v>8542</v>
      </c>
      <c r="B682"/>
      <c r="C682"/>
      <c r="D682"/>
    </row>
    <row r="683" spans="1:4" ht="34.5">
      <c r="A683" s="310" t="s">
        <v>10045</v>
      </c>
      <c r="B683" s="314" t="s">
        <v>10046</v>
      </c>
      <c r="C683"/>
      <c r="D683"/>
    </row>
    <row r="684" spans="1:4" ht="27.75">
      <c r="A684" s="315" t="s">
        <v>10047</v>
      </c>
      <c r="B684"/>
      <c r="C684"/>
      <c r="D684"/>
    </row>
    <row r="685" spans="1:4" ht="15">
      <c r="A685" s="315" t="s">
        <v>7957</v>
      </c>
      <c r="B685" s="315" t="s">
        <v>7958</v>
      </c>
      <c r="C685"/>
      <c r="D685"/>
    </row>
    <row r="686" spans="1:4" ht="25.5">
      <c r="A686" s="353" t="s">
        <v>7960</v>
      </c>
      <c r="B686" s="353" t="s">
        <v>7961</v>
      </c>
      <c r="C686" s="353" t="s">
        <v>7962</v>
      </c>
      <c r="D686" s="353" t="s">
        <v>5859</v>
      </c>
    </row>
    <row r="687" spans="1:4" ht="12.75">
      <c r="A687" s="351">
        <v>7180100010</v>
      </c>
      <c r="B687" s="351" t="s">
        <v>8543</v>
      </c>
      <c r="C687" s="351" t="s">
        <v>7969</v>
      </c>
      <c r="D687" s="351" t="s">
        <v>9631</v>
      </c>
    </row>
    <row r="688" spans="1:4" ht="12.75">
      <c r="A688" s="351">
        <v>7180100020</v>
      </c>
      <c r="B688" s="351" t="s">
        <v>8544</v>
      </c>
      <c r="C688" s="351" t="s">
        <v>7969</v>
      </c>
      <c r="D688" s="351" t="s">
        <v>10350</v>
      </c>
    </row>
    <row r="689" spans="1:4" ht="12.75">
      <c r="A689" s="351">
        <v>7180100030</v>
      </c>
      <c r="B689" s="351" t="s">
        <v>8545</v>
      </c>
      <c r="C689" s="351" t="s">
        <v>7969</v>
      </c>
      <c r="D689" s="351" t="s">
        <v>10351</v>
      </c>
    </row>
    <row r="690" spans="1:4" ht="12.75">
      <c r="A690" s="351">
        <v>7180100040</v>
      </c>
      <c r="B690" s="351" t="s">
        <v>8546</v>
      </c>
      <c r="C690" s="351" t="s">
        <v>7969</v>
      </c>
      <c r="D690" s="351" t="s">
        <v>7366</v>
      </c>
    </row>
    <row r="691" spans="1:4" ht="12.75">
      <c r="A691" s="351">
        <v>7180100050</v>
      </c>
      <c r="B691" s="351" t="s">
        <v>8547</v>
      </c>
      <c r="C691" s="351" t="s">
        <v>7969</v>
      </c>
      <c r="D691" s="351" t="s">
        <v>9657</v>
      </c>
    </row>
    <row r="692" spans="1:4" ht="12.75">
      <c r="A692" s="351">
        <v>7180100060</v>
      </c>
      <c r="B692" s="351" t="s">
        <v>8548</v>
      </c>
      <c r="C692" s="351" t="s">
        <v>7969</v>
      </c>
      <c r="D692" s="351" t="s">
        <v>7508</v>
      </c>
    </row>
    <row r="693" spans="1:4" ht="12.75">
      <c r="A693" s="351">
        <v>7180100070</v>
      </c>
      <c r="B693" s="351" t="s">
        <v>8549</v>
      </c>
      <c r="C693" s="351" t="s">
        <v>7910</v>
      </c>
      <c r="D693" s="351" t="s">
        <v>9799</v>
      </c>
    </row>
    <row r="694" spans="1:4" ht="12.75">
      <c r="A694" s="351">
        <v>7180100080</v>
      </c>
      <c r="B694" s="351" t="s">
        <v>8550</v>
      </c>
      <c r="C694" s="351" t="s">
        <v>7910</v>
      </c>
      <c r="D694" s="351" t="s">
        <v>10352</v>
      </c>
    </row>
    <row r="695" spans="1:4" ht="12.75">
      <c r="A695" s="351">
        <v>7180100090</v>
      </c>
      <c r="B695" s="351" t="s">
        <v>8551</v>
      </c>
      <c r="C695" s="351" t="s">
        <v>7910</v>
      </c>
      <c r="D695" s="351" t="s">
        <v>10353</v>
      </c>
    </row>
    <row r="696" spans="1:4" ht="12.75">
      <c r="A696" s="351">
        <v>7180100100</v>
      </c>
      <c r="B696" s="351" t="s">
        <v>8552</v>
      </c>
      <c r="C696" s="351" t="s">
        <v>7910</v>
      </c>
      <c r="D696" s="351" t="s">
        <v>10354</v>
      </c>
    </row>
    <row r="697" spans="1:4" ht="12.75">
      <c r="A697" s="351">
        <v>7180100110</v>
      </c>
      <c r="B697" s="351" t="s">
        <v>8553</v>
      </c>
      <c r="C697" s="351" t="s">
        <v>7910</v>
      </c>
      <c r="D697" s="351" t="s">
        <v>9797</v>
      </c>
    </row>
    <row r="698" spans="1:4" ht="12.75">
      <c r="A698" s="351">
        <v>7180100120</v>
      </c>
      <c r="B698" s="351" t="s">
        <v>8554</v>
      </c>
      <c r="C698" s="351" t="s">
        <v>7910</v>
      </c>
      <c r="D698" s="351" t="s">
        <v>10355</v>
      </c>
    </row>
    <row r="699" spans="1:4" ht="12.75">
      <c r="A699" s="351">
        <v>7180100130</v>
      </c>
      <c r="B699" s="351" t="s">
        <v>8555</v>
      </c>
      <c r="C699" s="351" t="s">
        <v>7910</v>
      </c>
      <c r="D699" s="351" t="s">
        <v>10356</v>
      </c>
    </row>
    <row r="700" spans="1:4" ht="12.75">
      <c r="A700" s="351">
        <v>7180100140</v>
      </c>
      <c r="B700" s="351" t="s">
        <v>8556</v>
      </c>
      <c r="C700" s="351" t="s">
        <v>7910</v>
      </c>
      <c r="D700" s="351" t="s">
        <v>10357</v>
      </c>
    </row>
    <row r="701" spans="1:4" ht="25.5">
      <c r="A701" s="314" t="s">
        <v>8589</v>
      </c>
      <c r="B701"/>
      <c r="C701"/>
      <c r="D701"/>
    </row>
    <row r="702" spans="1:4" ht="12.75">
      <c r="A702" s="351">
        <v>7190100010</v>
      </c>
      <c r="B702" s="351" t="s">
        <v>8557</v>
      </c>
      <c r="C702" s="351" t="s">
        <v>7910</v>
      </c>
      <c r="D702" s="351" t="s">
        <v>10358</v>
      </c>
    </row>
    <row r="703" spans="1:4" ht="12.75">
      <c r="A703" s="351">
        <v>7190100020</v>
      </c>
      <c r="B703" s="351" t="s">
        <v>8558</v>
      </c>
      <c r="C703" s="351" t="s">
        <v>7910</v>
      </c>
      <c r="D703" s="351" t="s">
        <v>10359</v>
      </c>
    </row>
    <row r="704" spans="1:4" ht="12.75">
      <c r="A704" s="351">
        <v>7190100030</v>
      </c>
      <c r="B704" s="351" t="s">
        <v>8559</v>
      </c>
      <c r="C704" s="351" t="s">
        <v>7910</v>
      </c>
      <c r="D704" s="351" t="s">
        <v>10360</v>
      </c>
    </row>
    <row r="705" spans="1:4" ht="12.75">
      <c r="A705" s="351">
        <v>7190100040</v>
      </c>
      <c r="B705" s="351" t="s">
        <v>8560</v>
      </c>
      <c r="C705" s="351" t="s">
        <v>7910</v>
      </c>
      <c r="D705" s="351" t="s">
        <v>10361</v>
      </c>
    </row>
    <row r="706" spans="1:4" ht="12.75">
      <c r="A706" s="351">
        <v>7190100050</v>
      </c>
      <c r="B706" s="351" t="s">
        <v>8561</v>
      </c>
      <c r="C706" s="351" t="s">
        <v>7910</v>
      </c>
      <c r="D706" s="351" t="s">
        <v>10362</v>
      </c>
    </row>
    <row r="707" spans="1:4" ht="12.75">
      <c r="A707" s="351">
        <v>7190100060</v>
      </c>
      <c r="B707" s="351" t="s">
        <v>8562</v>
      </c>
      <c r="C707" s="351" t="s">
        <v>7910</v>
      </c>
      <c r="D707" s="351" t="s">
        <v>10363</v>
      </c>
    </row>
    <row r="708" spans="1:4" ht="12.75">
      <c r="A708" s="351">
        <v>7190100070</v>
      </c>
      <c r="B708" s="351" t="s">
        <v>8563</v>
      </c>
      <c r="C708" s="351" t="s">
        <v>7910</v>
      </c>
      <c r="D708" s="351" t="s">
        <v>10364</v>
      </c>
    </row>
    <row r="709" spans="1:4" ht="12.75">
      <c r="A709" s="351">
        <v>7190100080</v>
      </c>
      <c r="B709" s="351" t="s">
        <v>8564</v>
      </c>
      <c r="C709" s="351" t="s">
        <v>7910</v>
      </c>
      <c r="D709" s="351" t="s">
        <v>10365</v>
      </c>
    </row>
    <row r="710" spans="1:4" ht="12.75">
      <c r="A710" s="351">
        <v>7190100090</v>
      </c>
      <c r="B710" s="351" t="s">
        <v>8565</v>
      </c>
      <c r="C710" s="351" t="s">
        <v>7910</v>
      </c>
      <c r="D710" s="351" t="s">
        <v>10366</v>
      </c>
    </row>
    <row r="711" spans="1:4" ht="12.75">
      <c r="A711" s="351">
        <v>7190100100</v>
      </c>
      <c r="B711" s="351" t="s">
        <v>8566</v>
      </c>
      <c r="C711" s="351" t="s">
        <v>7910</v>
      </c>
      <c r="D711" s="351" t="s">
        <v>10367</v>
      </c>
    </row>
    <row r="712" spans="1:4" ht="12.75">
      <c r="A712" s="351">
        <v>7190100110</v>
      </c>
      <c r="B712" s="351" t="s">
        <v>8567</v>
      </c>
      <c r="C712" s="351" t="s">
        <v>7910</v>
      </c>
      <c r="D712" s="351" t="s">
        <v>10368</v>
      </c>
    </row>
    <row r="713" spans="1:4" ht="12.75">
      <c r="A713" s="351">
        <v>7190100120</v>
      </c>
      <c r="B713" s="351" t="s">
        <v>8568</v>
      </c>
      <c r="C713" s="351" t="s">
        <v>7910</v>
      </c>
      <c r="D713" s="351" t="s">
        <v>10369</v>
      </c>
    </row>
    <row r="714" spans="1:4" ht="12.75">
      <c r="A714" s="351">
        <v>7190100130</v>
      </c>
      <c r="B714" s="351" t="s">
        <v>8569</v>
      </c>
      <c r="C714" s="351" t="s">
        <v>7910</v>
      </c>
      <c r="D714" s="351" t="s">
        <v>10370</v>
      </c>
    </row>
    <row r="715" spans="1:4" ht="12.75">
      <c r="A715" s="351">
        <v>7190100140</v>
      </c>
      <c r="B715" s="351" t="s">
        <v>8570</v>
      </c>
      <c r="C715" s="351" t="s">
        <v>7910</v>
      </c>
      <c r="D715" s="351" t="s">
        <v>10371</v>
      </c>
    </row>
    <row r="716" spans="1:4" ht="12.75">
      <c r="A716" s="351">
        <v>7190100150</v>
      </c>
      <c r="B716" s="351" t="s">
        <v>8571</v>
      </c>
      <c r="C716" s="351" t="s">
        <v>7910</v>
      </c>
      <c r="D716" s="351" t="s">
        <v>10372</v>
      </c>
    </row>
    <row r="717" spans="1:4" ht="25.5">
      <c r="A717" s="314" t="s">
        <v>8590</v>
      </c>
      <c r="B717"/>
      <c r="C717"/>
      <c r="D717"/>
    </row>
    <row r="718" spans="1:4" ht="12.75">
      <c r="A718" s="351">
        <v>7200100010</v>
      </c>
      <c r="B718" s="351" t="s">
        <v>8572</v>
      </c>
      <c r="C718" s="351" t="s">
        <v>7910</v>
      </c>
      <c r="D718" s="351" t="s">
        <v>10373</v>
      </c>
    </row>
    <row r="719" spans="1:4" ht="12.75">
      <c r="A719" s="351">
        <v>7200100020</v>
      </c>
      <c r="B719" s="351" t="s">
        <v>8573</v>
      </c>
      <c r="C719" s="351" t="s">
        <v>7910</v>
      </c>
      <c r="D719" s="351" t="s">
        <v>10374</v>
      </c>
    </row>
    <row r="720" spans="1:4" ht="12.75">
      <c r="A720" s="351">
        <v>7200100030</v>
      </c>
      <c r="B720" s="351" t="s">
        <v>8574</v>
      </c>
      <c r="C720" s="351" t="s">
        <v>7910</v>
      </c>
      <c r="D720" s="351" t="s">
        <v>10375</v>
      </c>
    </row>
    <row r="721" spans="1:4" ht="12.75">
      <c r="A721" s="351">
        <v>7200100040</v>
      </c>
      <c r="B721" s="351" t="s">
        <v>8575</v>
      </c>
      <c r="C721" s="351" t="s">
        <v>7910</v>
      </c>
      <c r="D721" s="351" t="s">
        <v>10376</v>
      </c>
    </row>
    <row r="722" spans="1:4" ht="12.75">
      <c r="A722" s="351">
        <v>7200100050</v>
      </c>
      <c r="B722" s="351" t="s">
        <v>8576</v>
      </c>
      <c r="C722" s="351" t="s">
        <v>7910</v>
      </c>
      <c r="D722" s="351" t="s">
        <v>10377</v>
      </c>
    </row>
    <row r="723" spans="1:4" ht="12.75">
      <c r="A723" s="351">
        <v>7200100060</v>
      </c>
      <c r="B723" s="351" t="s">
        <v>8577</v>
      </c>
      <c r="C723" s="351" t="s">
        <v>7910</v>
      </c>
      <c r="D723" s="351" t="s">
        <v>10378</v>
      </c>
    </row>
    <row r="724" spans="1:4" ht="12.75">
      <c r="A724" s="351">
        <v>7200100070</v>
      </c>
      <c r="B724" s="351" t="s">
        <v>8578</v>
      </c>
      <c r="C724" s="351" t="s">
        <v>7910</v>
      </c>
      <c r="D724" s="351" t="s">
        <v>10379</v>
      </c>
    </row>
    <row r="725" spans="1:4" ht="12.75">
      <c r="A725" s="351">
        <v>7200100080</v>
      </c>
      <c r="B725" s="351" t="s">
        <v>8579</v>
      </c>
      <c r="C725" s="351" t="s">
        <v>7910</v>
      </c>
      <c r="D725" s="351" t="s">
        <v>10380</v>
      </c>
    </row>
    <row r="726" spans="1:4" ht="12.75">
      <c r="A726" s="351">
        <v>7200100090</v>
      </c>
      <c r="B726" s="351" t="s">
        <v>8580</v>
      </c>
      <c r="C726" s="351" t="s">
        <v>7910</v>
      </c>
      <c r="D726" s="351" t="s">
        <v>10381</v>
      </c>
    </row>
    <row r="727" spans="1:4" ht="12.75">
      <c r="A727" s="351">
        <v>7200100100</v>
      </c>
      <c r="B727" s="351" t="s">
        <v>8581</v>
      </c>
      <c r="C727" s="351" t="s">
        <v>7910</v>
      </c>
      <c r="D727" s="351" t="s">
        <v>10382</v>
      </c>
    </row>
    <row r="728" spans="1:4" ht="12.75">
      <c r="A728" s="351">
        <v>7200100110</v>
      </c>
      <c r="B728" s="351" t="s">
        <v>8582</v>
      </c>
      <c r="C728" s="351" t="s">
        <v>7910</v>
      </c>
      <c r="D728" s="351" t="s">
        <v>10383</v>
      </c>
    </row>
    <row r="729" spans="1:4" ht="12.75">
      <c r="A729" s="351">
        <v>7200100120</v>
      </c>
      <c r="B729" s="351" t="s">
        <v>8583</v>
      </c>
      <c r="C729" s="351" t="s">
        <v>7910</v>
      </c>
      <c r="D729" s="351" t="s">
        <v>10384</v>
      </c>
    </row>
    <row r="730" spans="1:4" ht="12.75">
      <c r="A730" s="351">
        <v>7200100130</v>
      </c>
      <c r="B730" s="351" t="s">
        <v>8584</v>
      </c>
      <c r="C730" s="351" t="s">
        <v>7910</v>
      </c>
      <c r="D730" s="351" t="s">
        <v>10385</v>
      </c>
    </row>
    <row r="731" spans="1:4" ht="12.75">
      <c r="A731" s="351">
        <v>7200100140</v>
      </c>
      <c r="B731" s="351" t="s">
        <v>8585</v>
      </c>
      <c r="C731" s="351" t="s">
        <v>7910</v>
      </c>
      <c r="D731" s="351" t="s">
        <v>10386</v>
      </c>
    </row>
    <row r="732" spans="1:4" ht="12.75">
      <c r="A732" s="351">
        <v>7200100150</v>
      </c>
      <c r="B732" s="351" t="s">
        <v>8586</v>
      </c>
      <c r="C732" s="351" t="s">
        <v>7910</v>
      </c>
      <c r="D732" s="351" t="s">
        <v>10387</v>
      </c>
    </row>
    <row r="733" spans="1:4" ht="12.75">
      <c r="A733" s="351">
        <v>7200100160</v>
      </c>
      <c r="B733" s="351" t="s">
        <v>8587</v>
      </c>
      <c r="C733" s="351" t="s">
        <v>7910</v>
      </c>
      <c r="D733" s="351" t="s">
        <v>10388</v>
      </c>
    </row>
    <row r="734" spans="1:4" ht="12.75">
      <c r="A734" s="351">
        <v>7200100171</v>
      </c>
      <c r="B734" s="351" t="s">
        <v>10389</v>
      </c>
      <c r="C734" s="351" t="s">
        <v>7910</v>
      </c>
      <c r="D734" s="351" t="s">
        <v>10390</v>
      </c>
    </row>
    <row r="735" spans="1:4" ht="12.75">
      <c r="A735" s="351">
        <v>7200100191</v>
      </c>
      <c r="B735" s="351" t="s">
        <v>10391</v>
      </c>
      <c r="C735" s="351" t="s">
        <v>7910</v>
      </c>
      <c r="D735" s="351" t="s">
        <v>10392</v>
      </c>
    </row>
    <row r="736" spans="1:4" ht="12.75">
      <c r="A736" s="351">
        <v>7200100205</v>
      </c>
      <c r="B736" s="351" t="s">
        <v>10393</v>
      </c>
      <c r="C736" s="351" t="s">
        <v>7910</v>
      </c>
      <c r="D736" s="351" t="s">
        <v>10394</v>
      </c>
    </row>
    <row r="737" spans="1:4" ht="12.75">
      <c r="A737" s="351">
        <v>7200100211</v>
      </c>
      <c r="B737" s="351" t="s">
        <v>10395</v>
      </c>
      <c r="C737" s="351" t="s">
        <v>7910</v>
      </c>
      <c r="D737" s="351" t="s">
        <v>10396</v>
      </c>
    </row>
    <row r="738" spans="1:4" ht="12.75">
      <c r="A738" s="351">
        <v>7200100340</v>
      </c>
      <c r="B738" s="351" t="s">
        <v>8593</v>
      </c>
      <c r="C738" s="351" t="s">
        <v>7910</v>
      </c>
      <c r="D738" s="351" t="s">
        <v>10397</v>
      </c>
    </row>
    <row r="739" spans="1:4" ht="14.25">
      <c r="A739" s="352" t="s">
        <v>8591</v>
      </c>
      <c r="B739"/>
      <c r="C739"/>
      <c r="D739"/>
    </row>
    <row r="740" spans="1:4" ht="34.5">
      <c r="A740" s="310" t="s">
        <v>10045</v>
      </c>
      <c r="B740" s="314" t="s">
        <v>10046</v>
      </c>
      <c r="C740"/>
      <c r="D740"/>
    </row>
    <row r="741" spans="1:4" ht="27.75">
      <c r="A741" s="315" t="s">
        <v>10047</v>
      </c>
      <c r="B741"/>
      <c r="C741"/>
      <c r="D741"/>
    </row>
    <row r="742" spans="1:4" ht="15">
      <c r="A742" s="315" t="s">
        <v>7957</v>
      </c>
      <c r="B742" s="315" t="s">
        <v>7958</v>
      </c>
      <c r="C742"/>
      <c r="D742"/>
    </row>
    <row r="743" spans="1:4" ht="25.5">
      <c r="A743" s="353" t="s">
        <v>7960</v>
      </c>
      <c r="B743" s="353" t="s">
        <v>7961</v>
      </c>
      <c r="C743" s="353" t="s">
        <v>7962</v>
      </c>
      <c r="D743" s="353" t="s">
        <v>5859</v>
      </c>
    </row>
    <row r="744" spans="1:4" ht="12.75">
      <c r="A744" s="351">
        <v>7200100350</v>
      </c>
      <c r="B744" s="351" t="s">
        <v>8594</v>
      </c>
      <c r="C744" s="351" t="s">
        <v>7910</v>
      </c>
      <c r="D744" s="351" t="s">
        <v>9659</v>
      </c>
    </row>
    <row r="745" spans="1:4" ht="12.75">
      <c r="A745" s="351">
        <v>7200100360</v>
      </c>
      <c r="B745" s="351" t="s">
        <v>8595</v>
      </c>
      <c r="C745" s="351" t="s">
        <v>7910</v>
      </c>
      <c r="D745" s="351" t="s">
        <v>10398</v>
      </c>
    </row>
    <row r="746" spans="1:4" ht="12.75">
      <c r="A746" s="351">
        <v>7200100370</v>
      </c>
      <c r="B746" s="351" t="s">
        <v>8596</v>
      </c>
      <c r="C746" s="351" t="s">
        <v>7913</v>
      </c>
      <c r="D746" s="351" t="s">
        <v>10399</v>
      </c>
    </row>
    <row r="747" spans="1:4" ht="12.75">
      <c r="A747" s="351">
        <v>7200100375</v>
      </c>
      <c r="B747" s="351" t="s">
        <v>8597</v>
      </c>
      <c r="C747" s="351" t="s">
        <v>7913</v>
      </c>
      <c r="D747" s="351" t="s">
        <v>10400</v>
      </c>
    </row>
    <row r="748" spans="1:4" ht="12.75">
      <c r="A748" s="351">
        <v>7200100380</v>
      </c>
      <c r="B748" s="351" t="s">
        <v>8598</v>
      </c>
      <c r="C748" s="351" t="s">
        <v>7910</v>
      </c>
      <c r="D748" s="351" t="s">
        <v>10401</v>
      </c>
    </row>
    <row r="749" spans="1:4" ht="12.75">
      <c r="A749" s="351">
        <v>7200100390</v>
      </c>
      <c r="B749" s="351" t="s">
        <v>8599</v>
      </c>
      <c r="C749" s="351" t="s">
        <v>7910</v>
      </c>
      <c r="D749" s="351" t="s">
        <v>10402</v>
      </c>
    </row>
    <row r="750" spans="1:4" ht="12.75">
      <c r="A750" s="351">
        <v>7200100400</v>
      </c>
      <c r="B750" s="351" t="s">
        <v>8600</v>
      </c>
      <c r="C750" s="351" t="s">
        <v>7910</v>
      </c>
      <c r="D750" s="351" t="s">
        <v>10403</v>
      </c>
    </row>
    <row r="751" spans="1:4" ht="12.75">
      <c r="A751" s="351">
        <v>7200100410</v>
      </c>
      <c r="B751" s="351" t="s">
        <v>8601</v>
      </c>
      <c r="C751" s="351" t="s">
        <v>7910</v>
      </c>
      <c r="D751" s="351" t="s">
        <v>10404</v>
      </c>
    </row>
    <row r="752" spans="1:4" ht="12.75">
      <c r="A752" s="351">
        <v>7200100420</v>
      </c>
      <c r="B752" s="351" t="s">
        <v>8602</v>
      </c>
      <c r="C752" s="351" t="s">
        <v>7910</v>
      </c>
      <c r="D752" s="351" t="s">
        <v>10405</v>
      </c>
    </row>
    <row r="753" spans="1:4" ht="12.75">
      <c r="A753" s="351">
        <v>7200100430</v>
      </c>
      <c r="B753" s="351" t="s">
        <v>8603</v>
      </c>
      <c r="C753" s="351" t="s">
        <v>7910</v>
      </c>
      <c r="D753" s="351" t="s">
        <v>10406</v>
      </c>
    </row>
    <row r="754" spans="1:4" ht="12.75">
      <c r="A754" s="351">
        <v>7200100440</v>
      </c>
      <c r="B754" s="351" t="s">
        <v>8604</v>
      </c>
      <c r="C754" s="351" t="s">
        <v>7910</v>
      </c>
      <c r="D754" s="351" t="s">
        <v>10407</v>
      </c>
    </row>
    <row r="755" spans="1:4" ht="12.75">
      <c r="A755" s="351">
        <v>7200100450</v>
      </c>
      <c r="B755" s="351" t="s">
        <v>8605</v>
      </c>
      <c r="C755" s="351" t="s">
        <v>7910</v>
      </c>
      <c r="D755" s="351" t="s">
        <v>10408</v>
      </c>
    </row>
    <row r="756" spans="1:4" ht="12.75">
      <c r="A756" s="351">
        <v>7200100460</v>
      </c>
      <c r="B756" s="351" t="s">
        <v>8606</v>
      </c>
      <c r="C756" s="351" t="s">
        <v>7910</v>
      </c>
      <c r="D756" s="351" t="s">
        <v>10409</v>
      </c>
    </row>
    <row r="757" spans="1:4" ht="12.75">
      <c r="A757" s="351">
        <v>7200100470</v>
      </c>
      <c r="B757" s="351" t="s">
        <v>8607</v>
      </c>
      <c r="C757" s="351" t="s">
        <v>7910</v>
      </c>
      <c r="D757" s="351" t="s">
        <v>10410</v>
      </c>
    </row>
    <row r="758" spans="1:4" ht="12.75">
      <c r="A758" s="351">
        <v>7200100480</v>
      </c>
      <c r="B758" s="351" t="s">
        <v>8608</v>
      </c>
      <c r="C758" s="351" t="s">
        <v>7910</v>
      </c>
      <c r="D758" s="351" t="s">
        <v>7695</v>
      </c>
    </row>
    <row r="759" spans="1:4" ht="12.75">
      <c r="A759" s="351">
        <v>7200100490</v>
      </c>
      <c r="B759" s="351" t="s">
        <v>8609</v>
      </c>
      <c r="C759" s="351" t="s">
        <v>7910</v>
      </c>
      <c r="D759" s="351" t="s">
        <v>9293</v>
      </c>
    </row>
    <row r="760" spans="1:4" ht="38.25">
      <c r="A760" s="314" t="s">
        <v>8631</v>
      </c>
      <c r="B760"/>
      <c r="C760"/>
      <c r="D760"/>
    </row>
    <row r="761" spans="1:4" ht="12.75">
      <c r="A761" s="351">
        <v>7210100010</v>
      </c>
      <c r="B761" s="351" t="s">
        <v>8610</v>
      </c>
      <c r="C761" s="351" t="s">
        <v>7903</v>
      </c>
      <c r="D761" s="351" t="s">
        <v>6657</v>
      </c>
    </row>
    <row r="762" spans="1:4" ht="12.75">
      <c r="A762" s="351">
        <v>7210100020</v>
      </c>
      <c r="B762" s="351" t="s">
        <v>8611</v>
      </c>
      <c r="C762" s="351" t="s">
        <v>7903</v>
      </c>
      <c r="D762" s="351" t="s">
        <v>9429</v>
      </c>
    </row>
    <row r="763" spans="1:4" ht="12.75">
      <c r="A763" s="351">
        <v>7210100030</v>
      </c>
      <c r="B763" s="351" t="s">
        <v>8612</v>
      </c>
      <c r="C763" s="351" t="s">
        <v>7903</v>
      </c>
      <c r="D763" s="351" t="s">
        <v>9667</v>
      </c>
    </row>
    <row r="764" spans="1:4" ht="12.75">
      <c r="A764" s="351">
        <v>7210100040</v>
      </c>
      <c r="B764" s="351" t="s">
        <v>8613</v>
      </c>
      <c r="C764" s="351" t="s">
        <v>7903</v>
      </c>
      <c r="D764" s="351" t="s">
        <v>7486</v>
      </c>
    </row>
    <row r="765" spans="1:4" ht="12.75">
      <c r="A765" s="351">
        <v>7210100050</v>
      </c>
      <c r="B765" s="351" t="s">
        <v>8614</v>
      </c>
      <c r="C765" s="351" t="s">
        <v>7903</v>
      </c>
      <c r="D765" s="351" t="s">
        <v>9476</v>
      </c>
    </row>
    <row r="766" spans="1:4" ht="12.75">
      <c r="A766" s="351">
        <v>7210100060</v>
      </c>
      <c r="B766" s="351" t="s">
        <v>8615</v>
      </c>
      <c r="C766" s="351" t="s">
        <v>7903</v>
      </c>
      <c r="D766" s="351" t="s">
        <v>6675</v>
      </c>
    </row>
    <row r="767" spans="1:4" ht="12.75">
      <c r="A767" s="351">
        <v>7210100070</v>
      </c>
      <c r="B767" s="351" t="s">
        <v>8616</v>
      </c>
      <c r="C767" s="351" t="s">
        <v>7903</v>
      </c>
      <c r="D767" s="351" t="s">
        <v>6675</v>
      </c>
    </row>
    <row r="768" spans="1:4" ht="12.75">
      <c r="A768" s="351">
        <v>7210100080</v>
      </c>
      <c r="B768" s="351" t="s">
        <v>8617</v>
      </c>
      <c r="C768" s="351" t="s">
        <v>7903</v>
      </c>
      <c r="D768" s="351" t="s">
        <v>6688</v>
      </c>
    </row>
    <row r="769" spans="1:4" ht="12.75">
      <c r="A769" s="351">
        <v>7210100090</v>
      </c>
      <c r="B769" s="351" t="s">
        <v>8618</v>
      </c>
      <c r="C769" s="351" t="s">
        <v>7903</v>
      </c>
      <c r="D769" s="351" t="s">
        <v>9740</v>
      </c>
    </row>
    <row r="770" spans="1:4" ht="12.75">
      <c r="A770" s="351">
        <v>7210100100</v>
      </c>
      <c r="B770" s="351" t="s">
        <v>8619</v>
      </c>
      <c r="C770" s="351" t="s">
        <v>7903</v>
      </c>
      <c r="D770" s="351" t="s">
        <v>10411</v>
      </c>
    </row>
    <row r="771" spans="1:4" ht="12.75">
      <c r="A771" s="351">
        <v>7210100110</v>
      </c>
      <c r="B771" s="351" t="s">
        <v>8620</v>
      </c>
      <c r="C771" s="351" t="s">
        <v>7913</v>
      </c>
      <c r="D771" s="351" t="s">
        <v>6648</v>
      </c>
    </row>
    <row r="772" spans="1:4" ht="12.75">
      <c r="A772" s="351">
        <v>7210100120</v>
      </c>
      <c r="B772" s="351" t="s">
        <v>8621</v>
      </c>
      <c r="C772" s="351" t="s">
        <v>7913</v>
      </c>
      <c r="D772" s="351" t="s">
        <v>9794</v>
      </c>
    </row>
    <row r="773" spans="1:4" ht="12.75">
      <c r="A773" s="351">
        <v>7210100130</v>
      </c>
      <c r="B773" s="351" t="s">
        <v>8622</v>
      </c>
      <c r="C773" s="351" t="s">
        <v>7903</v>
      </c>
      <c r="D773" s="351" t="s">
        <v>10412</v>
      </c>
    </row>
    <row r="774" spans="1:4" ht="12.75">
      <c r="A774" s="351">
        <v>7210100140</v>
      </c>
      <c r="B774" s="351" t="s">
        <v>8623</v>
      </c>
      <c r="C774" s="351" t="s">
        <v>7903</v>
      </c>
      <c r="D774" s="351" t="s">
        <v>9561</v>
      </c>
    </row>
    <row r="775" spans="1:4" ht="12.75">
      <c r="A775" s="351">
        <v>7210100150</v>
      </c>
      <c r="B775" s="351" t="s">
        <v>8624</v>
      </c>
      <c r="C775" s="351" t="s">
        <v>7903</v>
      </c>
      <c r="D775" s="351" t="s">
        <v>9743</v>
      </c>
    </row>
    <row r="776" spans="1:4" ht="12.75">
      <c r="A776" s="351">
        <v>7210100160</v>
      </c>
      <c r="B776" s="351" t="s">
        <v>8625</v>
      </c>
      <c r="C776" s="351" t="s">
        <v>7903</v>
      </c>
      <c r="D776" s="351" t="s">
        <v>10413</v>
      </c>
    </row>
    <row r="777" spans="1:4" ht="12.75">
      <c r="A777" s="351">
        <v>7210100170</v>
      </c>
      <c r="B777" s="351" t="s">
        <v>8626</v>
      </c>
      <c r="C777" s="351" t="s">
        <v>7903</v>
      </c>
      <c r="D777" s="351" t="s">
        <v>9308</v>
      </c>
    </row>
    <row r="778" spans="1:4" ht="12.75">
      <c r="A778" s="351">
        <v>7210100180</v>
      </c>
      <c r="B778" s="351" t="s">
        <v>8627</v>
      </c>
      <c r="C778" s="351" t="s">
        <v>7903</v>
      </c>
      <c r="D778" s="351" t="s">
        <v>10414</v>
      </c>
    </row>
    <row r="779" spans="1:4" ht="12.75">
      <c r="A779" s="351">
        <v>7210100190</v>
      </c>
      <c r="B779" s="351" t="s">
        <v>8628</v>
      </c>
      <c r="C779" s="351" t="s">
        <v>7903</v>
      </c>
      <c r="D779" s="351" t="s">
        <v>7520</v>
      </c>
    </row>
    <row r="780" spans="1:4" ht="12.75">
      <c r="A780" s="351">
        <v>7210100200</v>
      </c>
      <c r="B780" s="351" t="s">
        <v>8629</v>
      </c>
      <c r="C780" s="351" t="s">
        <v>7913</v>
      </c>
      <c r="D780" s="351" t="s">
        <v>7613</v>
      </c>
    </row>
    <row r="781" spans="1:4" ht="12.75">
      <c r="A781" s="351">
        <v>7210100210</v>
      </c>
      <c r="B781" s="351" t="s">
        <v>8630</v>
      </c>
      <c r="C781" s="351" t="s">
        <v>7913</v>
      </c>
      <c r="D781" s="351" t="s">
        <v>9372</v>
      </c>
    </row>
    <row r="782" spans="1:4" ht="12.75">
      <c r="A782" s="351">
        <v>7210100220</v>
      </c>
      <c r="B782" s="351" t="s">
        <v>8633</v>
      </c>
      <c r="C782" s="351" t="s">
        <v>8001</v>
      </c>
      <c r="D782" s="351" t="s">
        <v>10415</v>
      </c>
    </row>
    <row r="783" spans="1:4" ht="12.75">
      <c r="A783" s="351">
        <v>7210100230</v>
      </c>
      <c r="B783" s="351" t="s">
        <v>8634</v>
      </c>
      <c r="C783" s="351" t="s">
        <v>7903</v>
      </c>
      <c r="D783" s="351" t="s">
        <v>6692</v>
      </c>
    </row>
    <row r="784" spans="1:4" ht="12.75">
      <c r="A784" s="351">
        <v>7210100240</v>
      </c>
      <c r="B784" s="351" t="s">
        <v>8635</v>
      </c>
      <c r="C784" s="351" t="s">
        <v>8001</v>
      </c>
      <c r="D784" s="351" t="s">
        <v>10416</v>
      </c>
    </row>
    <row r="785" spans="1:4" ht="12.75">
      <c r="A785" s="351">
        <v>7210100250</v>
      </c>
      <c r="B785" s="351" t="s">
        <v>8636</v>
      </c>
      <c r="C785" s="351" t="s">
        <v>8001</v>
      </c>
      <c r="D785" s="351" t="s">
        <v>10417</v>
      </c>
    </row>
    <row r="786" spans="1:4" ht="12.75">
      <c r="A786" s="351">
        <v>7210100260</v>
      </c>
      <c r="B786" s="351" t="s">
        <v>8637</v>
      </c>
      <c r="C786" s="351" t="s">
        <v>8103</v>
      </c>
      <c r="D786" s="351" t="s">
        <v>6663</v>
      </c>
    </row>
    <row r="787" spans="1:4" ht="12.75">
      <c r="A787" s="351">
        <v>7210100270</v>
      </c>
      <c r="B787" s="351" t="s">
        <v>8638</v>
      </c>
      <c r="C787" s="351" t="s">
        <v>7903</v>
      </c>
      <c r="D787" s="351" t="s">
        <v>10418</v>
      </c>
    </row>
    <row r="788" spans="1:4" ht="12.75">
      <c r="A788" s="351">
        <v>7210100280</v>
      </c>
      <c r="B788" s="351" t="s">
        <v>8639</v>
      </c>
      <c r="C788" s="351" t="s">
        <v>7903</v>
      </c>
      <c r="D788" s="351" t="s">
        <v>10419</v>
      </c>
    </row>
    <row r="789" spans="1:4" ht="12.75">
      <c r="A789" s="351">
        <v>7210100290</v>
      </c>
      <c r="B789" s="351" t="s">
        <v>8640</v>
      </c>
      <c r="C789" s="351" t="s">
        <v>7903</v>
      </c>
      <c r="D789" s="351" t="s">
        <v>9493</v>
      </c>
    </row>
    <row r="790" spans="1:4" ht="12.75">
      <c r="A790" s="351">
        <v>7210100300</v>
      </c>
      <c r="B790" s="351" t="s">
        <v>8641</v>
      </c>
      <c r="C790" s="351" t="s">
        <v>7903</v>
      </c>
      <c r="D790" s="351" t="s">
        <v>10420</v>
      </c>
    </row>
    <row r="791" spans="1:4" ht="12.75">
      <c r="A791" s="351">
        <v>7210100310</v>
      </c>
      <c r="B791" s="351" t="s">
        <v>8642</v>
      </c>
      <c r="C791" s="351" t="s">
        <v>7903</v>
      </c>
      <c r="D791" s="351" t="s">
        <v>10421</v>
      </c>
    </row>
    <row r="792" spans="1:4" ht="12.75">
      <c r="A792" s="351">
        <v>7210100320</v>
      </c>
      <c r="B792" s="351" t="s">
        <v>8643</v>
      </c>
      <c r="C792" s="351" t="s">
        <v>7913</v>
      </c>
      <c r="D792" s="351" t="s">
        <v>10422</v>
      </c>
    </row>
    <row r="793" spans="1:4" ht="12.75">
      <c r="A793" s="351">
        <v>7210100330</v>
      </c>
      <c r="B793" s="351" t="s">
        <v>8644</v>
      </c>
      <c r="C793" s="351" t="s">
        <v>7903</v>
      </c>
      <c r="D793" s="351" t="s">
        <v>9746</v>
      </c>
    </row>
    <row r="794" spans="1:4" ht="12.75">
      <c r="A794" s="351">
        <v>7210100340</v>
      </c>
      <c r="B794" s="351" t="s">
        <v>8645</v>
      </c>
      <c r="C794" s="351" t="s">
        <v>7903</v>
      </c>
      <c r="D794" s="351" t="s">
        <v>9357</v>
      </c>
    </row>
    <row r="795" spans="1:4" ht="12.75">
      <c r="A795" s="351">
        <v>7210100350</v>
      </c>
      <c r="B795" s="351" t="s">
        <v>8646</v>
      </c>
      <c r="C795" s="351" t="s">
        <v>7913</v>
      </c>
      <c r="D795" s="351" t="s">
        <v>10423</v>
      </c>
    </row>
    <row r="796" spans="1:4" ht="14.25">
      <c r="A796" s="352" t="s">
        <v>8632</v>
      </c>
      <c r="B796"/>
      <c r="C796"/>
      <c r="D796"/>
    </row>
    <row r="797" spans="1:4" ht="34.5">
      <c r="A797" s="310" t="s">
        <v>10045</v>
      </c>
      <c r="B797" s="314" t="s">
        <v>10046</v>
      </c>
      <c r="C797"/>
      <c r="D797"/>
    </row>
    <row r="798" spans="1:4" ht="27.75">
      <c r="A798" s="315" t="s">
        <v>10047</v>
      </c>
      <c r="B798"/>
      <c r="C798"/>
      <c r="D798"/>
    </row>
    <row r="799" spans="1:4" ht="15">
      <c r="A799" s="315" t="s">
        <v>7957</v>
      </c>
      <c r="B799" s="315" t="s">
        <v>7958</v>
      </c>
      <c r="C799"/>
      <c r="D799"/>
    </row>
    <row r="800" spans="1:4" ht="25.5">
      <c r="A800" s="353" t="s">
        <v>7960</v>
      </c>
      <c r="B800" s="353" t="s">
        <v>7961</v>
      </c>
      <c r="C800" s="353" t="s">
        <v>7962</v>
      </c>
      <c r="D800" s="353" t="s">
        <v>5859</v>
      </c>
    </row>
    <row r="801" spans="1:4" ht="12.75">
      <c r="A801" s="351">
        <v>7210100360</v>
      </c>
      <c r="B801" s="351" t="s">
        <v>8647</v>
      </c>
      <c r="C801" s="351" t="s">
        <v>7913</v>
      </c>
      <c r="D801" s="351" t="s">
        <v>10424</v>
      </c>
    </row>
    <row r="802" spans="1:4" ht="12.75">
      <c r="A802" s="351">
        <v>7210100370</v>
      </c>
      <c r="B802" s="351" t="s">
        <v>8648</v>
      </c>
      <c r="C802" s="351" t="s">
        <v>7913</v>
      </c>
      <c r="D802" s="351" t="s">
        <v>10425</v>
      </c>
    </row>
    <row r="803" spans="1:4" ht="12.75">
      <c r="A803" s="351">
        <v>7210100380</v>
      </c>
      <c r="B803" s="351" t="s">
        <v>8649</v>
      </c>
      <c r="C803" s="351" t="s">
        <v>7913</v>
      </c>
      <c r="D803" s="351" t="s">
        <v>10426</v>
      </c>
    </row>
    <row r="804" spans="1:4" ht="12.75">
      <c r="A804" s="351">
        <v>7210100390</v>
      </c>
      <c r="B804" s="351" t="s">
        <v>8650</v>
      </c>
      <c r="C804" s="351" t="s">
        <v>7913</v>
      </c>
      <c r="D804" s="351" t="s">
        <v>10427</v>
      </c>
    </row>
    <row r="805" spans="1:4" ht="12.75">
      <c r="A805" s="351">
        <v>7210100400</v>
      </c>
      <c r="B805" s="351" t="s">
        <v>8651</v>
      </c>
      <c r="C805" s="351" t="s">
        <v>7913</v>
      </c>
      <c r="D805" s="351" t="s">
        <v>9436</v>
      </c>
    </row>
    <row r="806" spans="1:4" ht="12.75">
      <c r="A806" s="351">
        <v>7210100410</v>
      </c>
      <c r="B806" s="351" t="s">
        <v>8652</v>
      </c>
      <c r="C806" s="351" t="s">
        <v>7913</v>
      </c>
      <c r="D806" s="351" t="s">
        <v>9378</v>
      </c>
    </row>
    <row r="807" spans="1:4" ht="12.75">
      <c r="A807" s="351">
        <v>7210100420</v>
      </c>
      <c r="B807" s="351" t="s">
        <v>8653</v>
      </c>
      <c r="C807" s="351" t="s">
        <v>7910</v>
      </c>
      <c r="D807" s="351" t="s">
        <v>10428</v>
      </c>
    </row>
    <row r="808" spans="1:4" ht="12.75">
      <c r="A808" s="351">
        <v>7210100430</v>
      </c>
      <c r="B808" s="351" t="s">
        <v>8654</v>
      </c>
      <c r="C808" s="351" t="s">
        <v>7910</v>
      </c>
      <c r="D808" s="351" t="s">
        <v>10429</v>
      </c>
    </row>
    <row r="809" spans="1:4" ht="12.75">
      <c r="A809" s="351">
        <v>7210100440</v>
      </c>
      <c r="B809" s="351" t="s">
        <v>8655</v>
      </c>
      <c r="C809" s="351" t="s">
        <v>7910</v>
      </c>
      <c r="D809" s="351" t="s">
        <v>10430</v>
      </c>
    </row>
    <row r="810" spans="1:4" ht="12.75">
      <c r="A810" s="351">
        <v>7210100450</v>
      </c>
      <c r="B810" s="351" t="s">
        <v>8656</v>
      </c>
      <c r="C810" s="351" t="s">
        <v>7903</v>
      </c>
      <c r="D810" s="351" t="s">
        <v>9727</v>
      </c>
    </row>
    <row r="811" spans="1:4" ht="12.75">
      <c r="A811" s="351">
        <v>7210100460</v>
      </c>
      <c r="B811" s="351" t="s">
        <v>8657</v>
      </c>
      <c r="C811" s="351" t="s">
        <v>7903</v>
      </c>
      <c r="D811" s="351" t="s">
        <v>6888</v>
      </c>
    </row>
    <row r="812" spans="1:4" ht="12.75">
      <c r="A812" s="351">
        <v>7210100470</v>
      </c>
      <c r="B812" s="351" t="s">
        <v>8658</v>
      </c>
      <c r="C812" s="351" t="s">
        <v>7910</v>
      </c>
      <c r="D812" s="351" t="s">
        <v>7705</v>
      </c>
    </row>
    <row r="813" spans="1:4" ht="12.75">
      <c r="A813" s="351">
        <v>7210100480</v>
      </c>
      <c r="B813" s="351" t="s">
        <v>8659</v>
      </c>
      <c r="C813" s="351" t="s">
        <v>7910</v>
      </c>
      <c r="D813" s="351" t="s">
        <v>10431</v>
      </c>
    </row>
    <row r="814" spans="1:4" ht="12.75">
      <c r="A814" s="351">
        <v>7210100490</v>
      </c>
      <c r="B814" s="351" t="s">
        <v>8660</v>
      </c>
      <c r="C814" s="351" t="s">
        <v>7910</v>
      </c>
      <c r="D814" s="351" t="s">
        <v>10432</v>
      </c>
    </row>
    <row r="815" spans="1:4" ht="12.75">
      <c r="A815" s="351">
        <v>7210100500</v>
      </c>
      <c r="B815" s="351" t="s">
        <v>8661</v>
      </c>
      <c r="C815" s="351" t="s">
        <v>7913</v>
      </c>
      <c r="D815" s="351" t="s">
        <v>9322</v>
      </c>
    </row>
    <row r="816" spans="1:4" ht="12.75">
      <c r="A816" s="351">
        <v>7210100510</v>
      </c>
      <c r="B816" s="351" t="s">
        <v>8662</v>
      </c>
      <c r="C816" s="351" t="s">
        <v>7913</v>
      </c>
      <c r="D816" s="351" t="s">
        <v>6633</v>
      </c>
    </row>
    <row r="817" spans="1:4" ht="12.75">
      <c r="A817" s="351">
        <v>7210100520</v>
      </c>
      <c r="B817" s="351" t="s">
        <v>8663</v>
      </c>
      <c r="C817" s="351" t="s">
        <v>7913</v>
      </c>
      <c r="D817" s="351" t="s">
        <v>6629</v>
      </c>
    </row>
    <row r="818" spans="1:4" ht="12.75">
      <c r="A818" s="351">
        <v>7210100530</v>
      </c>
      <c r="B818" s="351" t="s">
        <v>8664</v>
      </c>
      <c r="C818" s="351" t="s">
        <v>7913</v>
      </c>
      <c r="D818" s="351" t="s">
        <v>10433</v>
      </c>
    </row>
    <row r="819" spans="1:4" ht="12.75">
      <c r="A819" s="351">
        <v>7210100540</v>
      </c>
      <c r="B819" s="351" t="s">
        <v>8665</v>
      </c>
      <c r="C819" s="351" t="s">
        <v>7913</v>
      </c>
      <c r="D819" s="351" t="s">
        <v>10434</v>
      </c>
    </row>
    <row r="820" spans="1:4" ht="12.75">
      <c r="A820" s="351">
        <v>7210100550</v>
      </c>
      <c r="B820" s="351" t="s">
        <v>8666</v>
      </c>
      <c r="C820" s="351" t="s">
        <v>7913</v>
      </c>
      <c r="D820" s="351" t="s">
        <v>9362</v>
      </c>
    </row>
    <row r="821" spans="1:4" ht="12.75">
      <c r="A821" s="351">
        <v>7210100580</v>
      </c>
      <c r="B821" s="351" t="s">
        <v>8667</v>
      </c>
      <c r="C821" s="351" t="s">
        <v>7913</v>
      </c>
      <c r="D821" s="351" t="s">
        <v>10435</v>
      </c>
    </row>
    <row r="822" spans="1:4" ht="12.75">
      <c r="A822" s="351">
        <v>7210100640</v>
      </c>
      <c r="B822" s="351" t="s">
        <v>8668</v>
      </c>
      <c r="C822" s="351" t="s">
        <v>7913</v>
      </c>
      <c r="D822" s="351" t="s">
        <v>10436</v>
      </c>
    </row>
    <row r="823" spans="1:4" ht="12.75">
      <c r="A823" s="351">
        <v>7210100650</v>
      </c>
      <c r="B823" s="351" t="s">
        <v>8669</v>
      </c>
      <c r="C823" s="351" t="s">
        <v>7913</v>
      </c>
      <c r="D823" s="351" t="s">
        <v>10437</v>
      </c>
    </row>
    <row r="824" spans="1:4" ht="12.75">
      <c r="A824" s="351">
        <v>7210100720</v>
      </c>
      <c r="B824" s="351" t="s">
        <v>8670</v>
      </c>
      <c r="C824" s="351" t="s">
        <v>7910</v>
      </c>
      <c r="D824" s="351" t="s">
        <v>10438</v>
      </c>
    </row>
    <row r="825" spans="1:4" ht="12.75">
      <c r="A825" s="351">
        <v>7210100725</v>
      </c>
      <c r="B825" s="351" t="s">
        <v>8671</v>
      </c>
      <c r="C825" s="351" t="s">
        <v>7910</v>
      </c>
      <c r="D825" s="351" t="s">
        <v>10439</v>
      </c>
    </row>
    <row r="826" spans="1:4" ht="12.75">
      <c r="A826" s="351">
        <v>7210100740</v>
      </c>
      <c r="B826" s="351" t="s">
        <v>8672</v>
      </c>
      <c r="C826" s="351" t="s">
        <v>7913</v>
      </c>
      <c r="D826" s="351" t="s">
        <v>10440</v>
      </c>
    </row>
    <row r="827" spans="1:4" ht="12.75">
      <c r="A827" s="351">
        <v>7210100750</v>
      </c>
      <c r="B827" s="351" t="s">
        <v>8673</v>
      </c>
      <c r="C827" s="351" t="s">
        <v>7903</v>
      </c>
      <c r="D827" s="351" t="s">
        <v>10441</v>
      </c>
    </row>
    <row r="828" spans="1:4" ht="12.75">
      <c r="A828" s="351">
        <v>7210100760</v>
      </c>
      <c r="B828" s="351" t="s">
        <v>8674</v>
      </c>
      <c r="C828" s="351" t="s">
        <v>7969</v>
      </c>
      <c r="D828" s="351" t="s">
        <v>10442</v>
      </c>
    </row>
    <row r="829" spans="1:4" ht="12.75">
      <c r="A829" s="351">
        <v>7210100770</v>
      </c>
      <c r="B829" s="351" t="s">
        <v>8675</v>
      </c>
      <c r="C829" s="351" t="s">
        <v>7903</v>
      </c>
      <c r="D829" s="351" t="s">
        <v>6889</v>
      </c>
    </row>
    <row r="830" spans="1:4" ht="12.75">
      <c r="A830" s="351">
        <v>7210100780</v>
      </c>
      <c r="B830" s="351" t="s">
        <v>8676</v>
      </c>
      <c r="C830" s="351" t="s">
        <v>7903</v>
      </c>
      <c r="D830" s="351" t="s">
        <v>9658</v>
      </c>
    </row>
    <row r="831" spans="1:4" ht="12.75">
      <c r="A831" s="351">
        <v>7210100790</v>
      </c>
      <c r="B831" s="351" t="s">
        <v>8677</v>
      </c>
      <c r="C831" s="351" t="s">
        <v>8001</v>
      </c>
      <c r="D831" s="351" t="s">
        <v>10443</v>
      </c>
    </row>
    <row r="832" spans="1:4" ht="12.75">
      <c r="A832" s="351">
        <v>7210100800</v>
      </c>
      <c r="B832" s="351" t="s">
        <v>8678</v>
      </c>
      <c r="C832" s="351" t="s">
        <v>7903</v>
      </c>
      <c r="D832" s="351" t="s">
        <v>6641</v>
      </c>
    </row>
    <row r="833" spans="1:4" ht="25.5">
      <c r="A833" s="314" t="s">
        <v>8684</v>
      </c>
      <c r="B833"/>
      <c r="C833"/>
      <c r="D833"/>
    </row>
    <row r="834" spans="1:4" ht="12.75">
      <c r="A834" s="351">
        <v>7230100010</v>
      </c>
      <c r="B834" s="351" t="s">
        <v>8679</v>
      </c>
      <c r="C834" s="351" t="s">
        <v>8001</v>
      </c>
      <c r="D834" s="351" t="s">
        <v>10444</v>
      </c>
    </row>
    <row r="835" spans="1:4" ht="12.75">
      <c r="A835" s="351">
        <v>7230100020</v>
      </c>
      <c r="B835" s="351" t="s">
        <v>8680</v>
      </c>
      <c r="C835" s="351" t="s">
        <v>8001</v>
      </c>
      <c r="D835" s="351" t="s">
        <v>10445</v>
      </c>
    </row>
    <row r="836" spans="1:4" ht="12.75">
      <c r="A836" s="351">
        <v>7230100030</v>
      </c>
      <c r="B836" s="351" t="s">
        <v>8681</v>
      </c>
      <c r="C836" s="351" t="s">
        <v>8001</v>
      </c>
      <c r="D836" s="351" t="s">
        <v>10446</v>
      </c>
    </row>
    <row r="837" spans="1:4" ht="12.75">
      <c r="A837" s="351">
        <v>7230100040</v>
      </c>
      <c r="B837" s="351" t="s">
        <v>8682</v>
      </c>
      <c r="C837" s="351" t="s">
        <v>8001</v>
      </c>
      <c r="D837" s="351" t="s">
        <v>10447</v>
      </c>
    </row>
    <row r="838" spans="1:4" ht="12.75">
      <c r="A838" s="351">
        <v>7230100050</v>
      </c>
      <c r="B838" s="351" t="s">
        <v>8683</v>
      </c>
      <c r="C838" s="351" t="s">
        <v>7903</v>
      </c>
      <c r="D838" s="351" t="s">
        <v>9762</v>
      </c>
    </row>
    <row r="839" spans="1:4" ht="12.75">
      <c r="A839" s="351">
        <v>7230100060</v>
      </c>
      <c r="B839" s="351" t="s">
        <v>8686</v>
      </c>
      <c r="C839" s="351" t="s">
        <v>8001</v>
      </c>
      <c r="D839" s="351" t="s">
        <v>10448</v>
      </c>
    </row>
    <row r="840" spans="1:4" ht="12.75">
      <c r="A840" s="351">
        <v>7230100070</v>
      </c>
      <c r="B840" s="351" t="s">
        <v>8687</v>
      </c>
      <c r="C840" s="351" t="s">
        <v>8001</v>
      </c>
      <c r="D840" s="351" t="s">
        <v>10449</v>
      </c>
    </row>
    <row r="841" spans="1:4" ht="12.75">
      <c r="A841" s="351">
        <v>7230100080</v>
      </c>
      <c r="B841" s="351" t="s">
        <v>8688</v>
      </c>
      <c r="C841" s="351" t="s">
        <v>7910</v>
      </c>
      <c r="D841" s="351" t="s">
        <v>10450</v>
      </c>
    </row>
    <row r="842" spans="1:4" ht="12.75">
      <c r="A842" s="351">
        <v>7230100090</v>
      </c>
      <c r="B842" s="351" t="s">
        <v>8689</v>
      </c>
      <c r="C842" s="351" t="s">
        <v>7913</v>
      </c>
      <c r="D842" s="351" t="s">
        <v>10451</v>
      </c>
    </row>
    <row r="843" spans="1:4" ht="12.75">
      <c r="A843" s="351">
        <v>7230100100</v>
      </c>
      <c r="B843" s="351" t="s">
        <v>8690</v>
      </c>
      <c r="C843" s="351" t="s">
        <v>8001</v>
      </c>
      <c r="D843" s="351" t="s">
        <v>10452</v>
      </c>
    </row>
    <row r="844" spans="1:4" ht="12.75">
      <c r="A844" s="351">
        <v>7230100110</v>
      </c>
      <c r="B844" s="351" t="s">
        <v>8691</v>
      </c>
      <c r="C844" s="351" t="s">
        <v>8001</v>
      </c>
      <c r="D844" s="351" t="s">
        <v>10453</v>
      </c>
    </row>
    <row r="845" spans="1:4" ht="12.75">
      <c r="A845" s="351">
        <v>7230100120</v>
      </c>
      <c r="B845" s="351" t="s">
        <v>8692</v>
      </c>
      <c r="C845" s="351" t="s">
        <v>8001</v>
      </c>
      <c r="D845" s="351" t="s">
        <v>10453</v>
      </c>
    </row>
    <row r="846" spans="1:4" ht="12.75">
      <c r="A846" s="351">
        <v>7230100130</v>
      </c>
      <c r="B846" s="351" t="s">
        <v>8693</v>
      </c>
      <c r="C846" s="351" t="s">
        <v>8001</v>
      </c>
      <c r="D846" s="351" t="s">
        <v>10453</v>
      </c>
    </row>
    <row r="847" spans="1:4" ht="12.75">
      <c r="A847" s="351">
        <v>7230100140</v>
      </c>
      <c r="B847" s="351" t="s">
        <v>8694</v>
      </c>
      <c r="C847" s="351" t="s">
        <v>8001</v>
      </c>
      <c r="D847" s="351" t="s">
        <v>10453</v>
      </c>
    </row>
    <row r="848" spans="1:4" ht="12.75">
      <c r="A848" s="351">
        <v>7230100150</v>
      </c>
      <c r="B848" s="351" t="s">
        <v>8695</v>
      </c>
      <c r="C848" s="351" t="s">
        <v>8001</v>
      </c>
      <c r="D848" s="351" t="s">
        <v>10453</v>
      </c>
    </row>
    <row r="849" spans="1:4" ht="12.75">
      <c r="A849" s="351">
        <v>7230100160</v>
      </c>
      <c r="B849" s="351" t="s">
        <v>8696</v>
      </c>
      <c r="C849" s="351" t="s">
        <v>8001</v>
      </c>
      <c r="D849" s="351" t="s">
        <v>10454</v>
      </c>
    </row>
    <row r="850" spans="1:4" ht="25.5">
      <c r="A850" s="314" t="s">
        <v>8737</v>
      </c>
      <c r="B850"/>
      <c r="C850"/>
      <c r="D850"/>
    </row>
    <row r="851" spans="1:4" ht="12.75">
      <c r="A851" s="351">
        <v>7250100010</v>
      </c>
      <c r="B851" s="351" t="s">
        <v>8697</v>
      </c>
      <c r="C851" s="351" t="s">
        <v>7913</v>
      </c>
      <c r="D851" s="351" t="s">
        <v>10455</v>
      </c>
    </row>
    <row r="852" spans="1:4" ht="12.75">
      <c r="A852" s="351">
        <v>7250100020</v>
      </c>
      <c r="B852" s="351" t="s">
        <v>8698</v>
      </c>
      <c r="C852" s="351" t="s">
        <v>7913</v>
      </c>
      <c r="D852" s="351" t="s">
        <v>10456</v>
      </c>
    </row>
    <row r="853" spans="1:4" ht="14.25">
      <c r="A853" s="352" t="s">
        <v>8685</v>
      </c>
      <c r="B853"/>
      <c r="C853"/>
      <c r="D853"/>
    </row>
    <row r="854" spans="1:4" ht="34.5">
      <c r="A854" s="310" t="s">
        <v>10045</v>
      </c>
      <c r="B854" s="314" t="s">
        <v>10046</v>
      </c>
      <c r="C854"/>
      <c r="D854"/>
    </row>
    <row r="855" spans="1:4" ht="27.75">
      <c r="A855" s="315" t="s">
        <v>10047</v>
      </c>
      <c r="B855"/>
      <c r="C855"/>
      <c r="D855"/>
    </row>
    <row r="856" spans="1:4" ht="15">
      <c r="A856" s="315" t="s">
        <v>7957</v>
      </c>
      <c r="B856" s="315" t="s">
        <v>7958</v>
      </c>
      <c r="C856"/>
      <c r="D856"/>
    </row>
    <row r="857" spans="1:4" ht="25.5">
      <c r="A857" s="353" t="s">
        <v>7960</v>
      </c>
      <c r="B857" s="353" t="s">
        <v>7961</v>
      </c>
      <c r="C857" s="353" t="s">
        <v>7962</v>
      </c>
      <c r="D857" s="353" t="s">
        <v>5859</v>
      </c>
    </row>
    <row r="858" spans="1:4" ht="12.75">
      <c r="A858" s="351">
        <v>7250100030</v>
      </c>
      <c r="B858" s="351" t="s">
        <v>8699</v>
      </c>
      <c r="C858" s="351" t="s">
        <v>7913</v>
      </c>
      <c r="D858" s="351" t="s">
        <v>10457</v>
      </c>
    </row>
    <row r="859" spans="1:4" ht="12.75">
      <c r="A859" s="351">
        <v>7250100040</v>
      </c>
      <c r="B859" s="351" t="s">
        <v>8700</v>
      </c>
      <c r="C859" s="351" t="s">
        <v>7913</v>
      </c>
      <c r="D859" s="351" t="s">
        <v>10458</v>
      </c>
    </row>
    <row r="860" spans="1:4" ht="12.75">
      <c r="A860" s="351">
        <v>7250100050</v>
      </c>
      <c r="B860" s="351" t="s">
        <v>8701</v>
      </c>
      <c r="C860" s="351" t="s">
        <v>7913</v>
      </c>
      <c r="D860" s="351" t="s">
        <v>10459</v>
      </c>
    </row>
    <row r="861" spans="1:4" ht="12.75">
      <c r="A861" s="351">
        <v>7250100060</v>
      </c>
      <c r="B861" s="351" t="s">
        <v>8702</v>
      </c>
      <c r="C861" s="351" t="s">
        <v>7913</v>
      </c>
      <c r="D861" s="351" t="s">
        <v>10460</v>
      </c>
    </row>
    <row r="862" spans="1:4" ht="12.75">
      <c r="A862" s="351">
        <v>7250100070</v>
      </c>
      <c r="B862" s="351" t="s">
        <v>8703</v>
      </c>
      <c r="C862" s="351" t="s">
        <v>7913</v>
      </c>
      <c r="D862" s="351" t="s">
        <v>10461</v>
      </c>
    </row>
    <row r="863" spans="1:4" ht="12.75">
      <c r="A863" s="351">
        <v>7250100080</v>
      </c>
      <c r="B863" s="351" t="s">
        <v>8704</v>
      </c>
      <c r="C863" s="351" t="s">
        <v>7913</v>
      </c>
      <c r="D863" s="351" t="s">
        <v>10462</v>
      </c>
    </row>
    <row r="864" spans="1:4" ht="12.75">
      <c r="A864" s="351">
        <v>7250100090</v>
      </c>
      <c r="B864" s="351" t="s">
        <v>8705</v>
      </c>
      <c r="C864" s="351" t="s">
        <v>7913</v>
      </c>
      <c r="D864" s="351" t="s">
        <v>10463</v>
      </c>
    </row>
    <row r="865" spans="1:4" ht="12.75">
      <c r="A865" s="351">
        <v>7250100100</v>
      </c>
      <c r="B865" s="351" t="s">
        <v>8706</v>
      </c>
      <c r="C865" s="351" t="s">
        <v>7913</v>
      </c>
      <c r="D865" s="351" t="s">
        <v>10464</v>
      </c>
    </row>
    <row r="866" spans="1:4" ht="12.75">
      <c r="A866" s="351">
        <v>7250100110</v>
      </c>
      <c r="B866" s="351" t="s">
        <v>8707</v>
      </c>
      <c r="C866" s="351" t="s">
        <v>7913</v>
      </c>
      <c r="D866" s="351" t="s">
        <v>10465</v>
      </c>
    </row>
    <row r="867" spans="1:4" ht="12.75">
      <c r="A867" s="351">
        <v>7250100120</v>
      </c>
      <c r="B867" s="351" t="s">
        <v>8708</v>
      </c>
      <c r="C867" s="351" t="s">
        <v>7913</v>
      </c>
      <c r="D867" s="351" t="s">
        <v>10466</v>
      </c>
    </row>
    <row r="868" spans="1:4" ht="12.75">
      <c r="A868" s="351">
        <v>7250100130</v>
      </c>
      <c r="B868" s="351" t="s">
        <v>8709</v>
      </c>
      <c r="C868" s="351" t="s">
        <v>7913</v>
      </c>
      <c r="D868" s="351" t="s">
        <v>10467</v>
      </c>
    </row>
    <row r="869" spans="1:4" ht="12.75">
      <c r="A869" s="351">
        <v>7250100140</v>
      </c>
      <c r="B869" s="351" t="s">
        <v>8710</v>
      </c>
      <c r="C869" s="351" t="s">
        <v>7913</v>
      </c>
      <c r="D869" s="351" t="s">
        <v>10468</v>
      </c>
    </row>
    <row r="870" spans="1:4" ht="12.75">
      <c r="A870" s="351">
        <v>7250100150</v>
      </c>
      <c r="B870" s="351" t="s">
        <v>8711</v>
      </c>
      <c r="C870" s="351" t="s">
        <v>7913</v>
      </c>
      <c r="D870" s="351" t="s">
        <v>10469</v>
      </c>
    </row>
    <row r="871" spans="1:4" ht="12.75">
      <c r="A871" s="351">
        <v>7250100160</v>
      </c>
      <c r="B871" s="351" t="s">
        <v>8712</v>
      </c>
      <c r="C871" s="351" t="s">
        <v>7913</v>
      </c>
      <c r="D871" s="351" t="s">
        <v>10470</v>
      </c>
    </row>
    <row r="872" spans="1:4" ht="12.75">
      <c r="A872" s="351">
        <v>7250100170</v>
      </c>
      <c r="B872" s="351" t="s">
        <v>8713</v>
      </c>
      <c r="C872" s="351" t="s">
        <v>7913</v>
      </c>
      <c r="D872" s="351" t="s">
        <v>10471</v>
      </c>
    </row>
    <row r="873" spans="1:4" ht="12.75">
      <c r="A873" s="351">
        <v>7250100180</v>
      </c>
      <c r="B873" s="351" t="s">
        <v>8714</v>
      </c>
      <c r="C873" s="351" t="s">
        <v>7913</v>
      </c>
      <c r="D873" s="351" t="s">
        <v>10472</v>
      </c>
    </row>
    <row r="874" spans="1:4" ht="12.75">
      <c r="A874" s="351">
        <v>7250100190</v>
      </c>
      <c r="B874" s="351" t="s">
        <v>8715</v>
      </c>
      <c r="C874" s="351" t="s">
        <v>7913</v>
      </c>
      <c r="D874" s="351" t="s">
        <v>10473</v>
      </c>
    </row>
    <row r="875" spans="1:4" ht="12.75">
      <c r="A875" s="351">
        <v>7250100200</v>
      </c>
      <c r="B875" s="351" t="s">
        <v>8716</v>
      </c>
      <c r="C875" s="351" t="s">
        <v>7913</v>
      </c>
      <c r="D875" s="351" t="s">
        <v>9414</v>
      </c>
    </row>
    <row r="876" spans="1:4" ht="12.75">
      <c r="A876" s="351">
        <v>7250100210</v>
      </c>
      <c r="B876" s="351" t="s">
        <v>8717</v>
      </c>
      <c r="C876" s="351" t="s">
        <v>7913</v>
      </c>
      <c r="D876" s="351" t="s">
        <v>10474</v>
      </c>
    </row>
    <row r="877" spans="1:4" ht="12.75">
      <c r="A877" s="351">
        <v>7250100220</v>
      </c>
      <c r="B877" s="351" t="s">
        <v>8718</v>
      </c>
      <c r="C877" s="351" t="s">
        <v>7913</v>
      </c>
      <c r="D877" s="351" t="s">
        <v>10475</v>
      </c>
    </row>
    <row r="878" spans="1:4" ht="12.75">
      <c r="A878" s="351">
        <v>7250100230</v>
      </c>
      <c r="B878" s="351" t="s">
        <v>8719</v>
      </c>
      <c r="C878" s="351" t="s">
        <v>7913</v>
      </c>
      <c r="D878" s="351" t="s">
        <v>10476</v>
      </c>
    </row>
    <row r="879" spans="1:4" ht="12.75">
      <c r="A879" s="351">
        <v>7250100240</v>
      </c>
      <c r="B879" s="351" t="s">
        <v>8720</v>
      </c>
      <c r="C879" s="351" t="s">
        <v>7913</v>
      </c>
      <c r="D879" s="351" t="s">
        <v>10477</v>
      </c>
    </row>
    <row r="880" spans="1:4" ht="12.75">
      <c r="A880" s="351">
        <v>7250200010</v>
      </c>
      <c r="B880" s="351" t="s">
        <v>8721</v>
      </c>
      <c r="C880" s="351" t="s">
        <v>7913</v>
      </c>
      <c r="D880" s="351" t="s">
        <v>10478</v>
      </c>
    </row>
    <row r="881" spans="1:4" ht="12.75">
      <c r="A881" s="351">
        <v>7250200020</v>
      </c>
      <c r="B881" s="351" t="s">
        <v>8722</v>
      </c>
      <c r="C881" s="351" t="s">
        <v>7913</v>
      </c>
      <c r="D881" s="351" t="s">
        <v>10479</v>
      </c>
    </row>
    <row r="882" spans="1:4" ht="12.75">
      <c r="A882" s="351">
        <v>7250200030</v>
      </c>
      <c r="B882" s="351" t="s">
        <v>8723</v>
      </c>
      <c r="C882" s="351" t="s">
        <v>7913</v>
      </c>
      <c r="D882" s="351" t="s">
        <v>10480</v>
      </c>
    </row>
    <row r="883" spans="1:4" ht="12.75">
      <c r="A883" s="351">
        <v>7250200040</v>
      </c>
      <c r="B883" s="351" t="s">
        <v>8724</v>
      </c>
      <c r="C883" s="351" t="s">
        <v>7913</v>
      </c>
      <c r="D883" s="351" t="s">
        <v>10481</v>
      </c>
    </row>
    <row r="884" spans="1:4" ht="12.75">
      <c r="A884" s="351">
        <v>7250200050</v>
      </c>
      <c r="B884" s="351" t="s">
        <v>8725</v>
      </c>
      <c r="C884" s="351" t="s">
        <v>7913</v>
      </c>
      <c r="D884" s="351" t="s">
        <v>10482</v>
      </c>
    </row>
    <row r="885" spans="1:4" ht="12.75">
      <c r="A885" s="351">
        <v>7250200060</v>
      </c>
      <c r="B885" s="351" t="s">
        <v>8726</v>
      </c>
      <c r="C885" s="351" t="s">
        <v>7913</v>
      </c>
      <c r="D885" s="351" t="s">
        <v>10483</v>
      </c>
    </row>
    <row r="886" spans="1:4" ht="12.75">
      <c r="A886" s="351">
        <v>7250200070</v>
      </c>
      <c r="B886" s="351" t="s">
        <v>8727</v>
      </c>
      <c r="C886" s="351" t="s">
        <v>7913</v>
      </c>
      <c r="D886" s="351" t="s">
        <v>10484</v>
      </c>
    </row>
    <row r="887" spans="1:4" ht="12.75">
      <c r="A887" s="351">
        <v>7250200080</v>
      </c>
      <c r="B887" s="351" t="s">
        <v>8728</v>
      </c>
      <c r="C887" s="351" t="s">
        <v>7913</v>
      </c>
      <c r="D887" s="351" t="s">
        <v>10485</v>
      </c>
    </row>
    <row r="888" spans="1:4" ht="12.75">
      <c r="A888" s="351">
        <v>7250200090</v>
      </c>
      <c r="B888" s="351" t="s">
        <v>8729</v>
      </c>
      <c r="C888" s="351" t="s">
        <v>7913</v>
      </c>
      <c r="D888" s="351" t="s">
        <v>10486</v>
      </c>
    </row>
    <row r="889" spans="1:4" ht="12.75">
      <c r="A889" s="351">
        <v>7250200100</v>
      </c>
      <c r="B889" s="351" t="s">
        <v>8730</v>
      </c>
      <c r="C889" s="351" t="s">
        <v>7913</v>
      </c>
      <c r="D889" s="351" t="s">
        <v>10487</v>
      </c>
    </row>
    <row r="890" spans="1:4" ht="12.75">
      <c r="A890" s="351">
        <v>7250200110</v>
      </c>
      <c r="B890" s="351" t="s">
        <v>8731</v>
      </c>
      <c r="C890" s="351" t="s">
        <v>7913</v>
      </c>
      <c r="D890" s="351" t="s">
        <v>10488</v>
      </c>
    </row>
    <row r="891" spans="1:4" ht="12.75">
      <c r="A891" s="351">
        <v>7250200120</v>
      </c>
      <c r="B891" s="351" t="s">
        <v>8732</v>
      </c>
      <c r="C891" s="351" t="s">
        <v>7913</v>
      </c>
      <c r="D891" s="351" t="s">
        <v>10489</v>
      </c>
    </row>
    <row r="892" spans="1:4" ht="12.75">
      <c r="A892" s="351">
        <v>7250200130</v>
      </c>
      <c r="B892" s="351" t="s">
        <v>8733</v>
      </c>
      <c r="C892" s="351" t="s">
        <v>7913</v>
      </c>
      <c r="D892" s="351" t="s">
        <v>10490</v>
      </c>
    </row>
    <row r="893" spans="1:4" ht="12.75">
      <c r="A893" s="351">
        <v>7250200140</v>
      </c>
      <c r="B893" s="351" t="s">
        <v>8734</v>
      </c>
      <c r="C893" s="351" t="s">
        <v>7913</v>
      </c>
      <c r="D893" s="351" t="s">
        <v>10491</v>
      </c>
    </row>
    <row r="894" spans="1:4" ht="12.75">
      <c r="A894" s="351">
        <v>7250200150</v>
      </c>
      <c r="B894" s="351" t="s">
        <v>8735</v>
      </c>
      <c r="C894" s="351" t="s">
        <v>7913</v>
      </c>
      <c r="D894" s="351" t="s">
        <v>10492</v>
      </c>
    </row>
    <row r="895" spans="1:4" ht="12.75">
      <c r="A895" s="351">
        <v>7250200160</v>
      </c>
      <c r="B895" s="351" t="s">
        <v>8736</v>
      </c>
      <c r="C895" s="351" t="s">
        <v>7913</v>
      </c>
      <c r="D895" s="351" t="s">
        <v>10493</v>
      </c>
    </row>
    <row r="896" spans="1:4" ht="12.75">
      <c r="A896" s="351">
        <v>7250200170</v>
      </c>
      <c r="B896" s="351" t="s">
        <v>8739</v>
      </c>
      <c r="C896" s="351" t="s">
        <v>7913</v>
      </c>
      <c r="D896" s="351" t="s">
        <v>10494</v>
      </c>
    </row>
    <row r="897" spans="1:4" ht="12.75">
      <c r="A897" s="351">
        <v>7250200180</v>
      </c>
      <c r="B897" s="351" t="s">
        <v>8740</v>
      </c>
      <c r="C897" s="351" t="s">
        <v>7913</v>
      </c>
      <c r="D897" s="351" t="s">
        <v>10495</v>
      </c>
    </row>
    <row r="898" spans="1:4" ht="12.75">
      <c r="A898" s="351">
        <v>7250200190</v>
      </c>
      <c r="B898" s="351" t="s">
        <v>8741</v>
      </c>
      <c r="C898" s="351" t="s">
        <v>7913</v>
      </c>
      <c r="D898" s="351" t="s">
        <v>10496</v>
      </c>
    </row>
    <row r="899" spans="1:4" ht="12.75">
      <c r="A899" s="351">
        <v>7250200200</v>
      </c>
      <c r="B899" s="351" t="s">
        <v>8742</v>
      </c>
      <c r="C899" s="351" t="s">
        <v>7913</v>
      </c>
      <c r="D899" s="351" t="s">
        <v>10497</v>
      </c>
    </row>
    <row r="900" spans="1:4" ht="12.75">
      <c r="A900" s="351">
        <v>7250200210</v>
      </c>
      <c r="B900" s="351" t="s">
        <v>8743</v>
      </c>
      <c r="C900" s="351" t="s">
        <v>7913</v>
      </c>
      <c r="D900" s="351" t="s">
        <v>10498</v>
      </c>
    </row>
    <row r="901" spans="1:4" ht="12.75">
      <c r="A901" s="351">
        <v>7250200220</v>
      </c>
      <c r="B901" s="351" t="s">
        <v>8744</v>
      </c>
      <c r="C901" s="351" t="s">
        <v>7913</v>
      </c>
      <c r="D901" s="351" t="s">
        <v>10499</v>
      </c>
    </row>
    <row r="902" spans="1:4" ht="12.75">
      <c r="A902" s="351">
        <v>7250200230</v>
      </c>
      <c r="B902" s="351" t="s">
        <v>8745</v>
      </c>
      <c r="C902" s="351" t="s">
        <v>7913</v>
      </c>
      <c r="D902" s="351" t="s">
        <v>10500</v>
      </c>
    </row>
    <row r="903" spans="1:4" ht="12.75">
      <c r="A903" s="351">
        <v>7250200240</v>
      </c>
      <c r="B903" s="351" t="s">
        <v>8746</v>
      </c>
      <c r="C903" s="351" t="s">
        <v>7913</v>
      </c>
      <c r="D903" s="351" t="s">
        <v>10501</v>
      </c>
    </row>
    <row r="904" spans="1:4" ht="12.75">
      <c r="A904" s="351">
        <v>7250200250</v>
      </c>
      <c r="B904" s="351" t="s">
        <v>8747</v>
      </c>
      <c r="C904" s="351" t="s">
        <v>7913</v>
      </c>
      <c r="D904" s="351" t="s">
        <v>10502</v>
      </c>
    </row>
    <row r="905" spans="1:4" ht="12.75">
      <c r="A905" s="351">
        <v>7250200260</v>
      </c>
      <c r="B905" s="351" t="s">
        <v>8748</v>
      </c>
      <c r="C905" s="351" t="s">
        <v>7913</v>
      </c>
      <c r="D905" s="351" t="s">
        <v>10503</v>
      </c>
    </row>
    <row r="906" spans="1:4" ht="12.75">
      <c r="A906" s="351">
        <v>7250200270</v>
      </c>
      <c r="B906" s="351" t="s">
        <v>8749</v>
      </c>
      <c r="C906" s="351" t="s">
        <v>7913</v>
      </c>
      <c r="D906" s="351" t="s">
        <v>10504</v>
      </c>
    </row>
    <row r="907" spans="1:4" ht="12.75">
      <c r="A907" s="351">
        <v>7250200280</v>
      </c>
      <c r="B907" s="351" t="s">
        <v>8750</v>
      </c>
      <c r="C907" s="351" t="s">
        <v>7913</v>
      </c>
      <c r="D907" s="351" t="s">
        <v>10505</v>
      </c>
    </row>
    <row r="908" spans="1:4" ht="12.75">
      <c r="A908" s="351">
        <v>7250300010</v>
      </c>
      <c r="B908" s="351" t="s">
        <v>8751</v>
      </c>
      <c r="C908" s="351" t="s">
        <v>7913</v>
      </c>
      <c r="D908" s="351" t="s">
        <v>10506</v>
      </c>
    </row>
    <row r="909" spans="1:4" ht="12.75">
      <c r="A909" s="351">
        <v>7250300020</v>
      </c>
      <c r="B909" s="351" t="s">
        <v>8752</v>
      </c>
      <c r="C909" s="351" t="s">
        <v>7913</v>
      </c>
      <c r="D909" s="351" t="s">
        <v>10507</v>
      </c>
    </row>
    <row r="910" spans="1:4" ht="14.25">
      <c r="A910" s="352" t="s">
        <v>8738</v>
      </c>
      <c r="B910"/>
      <c r="C910"/>
      <c r="D910"/>
    </row>
    <row r="911" spans="1:4" ht="34.5">
      <c r="A911" s="310" t="s">
        <v>10045</v>
      </c>
      <c r="B911" s="314" t="s">
        <v>10046</v>
      </c>
      <c r="C911"/>
      <c r="D911"/>
    </row>
    <row r="912" spans="1:4" ht="27.75">
      <c r="A912" s="315" t="s">
        <v>10047</v>
      </c>
      <c r="B912"/>
      <c r="C912"/>
      <c r="D912"/>
    </row>
    <row r="913" spans="1:4" ht="15">
      <c r="A913" s="315" t="s">
        <v>7957</v>
      </c>
      <c r="B913" s="315" t="s">
        <v>7958</v>
      </c>
      <c r="C913"/>
      <c r="D913"/>
    </row>
    <row r="914" spans="1:4" ht="25.5">
      <c r="A914" s="353" t="s">
        <v>7960</v>
      </c>
      <c r="B914" s="353" t="s">
        <v>7961</v>
      </c>
      <c r="C914" s="353" t="s">
        <v>7962</v>
      </c>
      <c r="D914" s="353" t="s">
        <v>5859</v>
      </c>
    </row>
    <row r="915" spans="1:4" ht="12.75">
      <c r="A915" s="351">
        <v>7250300030</v>
      </c>
      <c r="B915" s="351" t="s">
        <v>8753</v>
      </c>
      <c r="C915" s="351" t="s">
        <v>7913</v>
      </c>
      <c r="D915" s="351" t="s">
        <v>10508</v>
      </c>
    </row>
    <row r="916" spans="1:4" ht="12.75">
      <c r="A916" s="351">
        <v>7250300040</v>
      </c>
      <c r="B916" s="351" t="s">
        <v>8754</v>
      </c>
      <c r="C916" s="351" t="s">
        <v>7913</v>
      </c>
      <c r="D916" s="351" t="s">
        <v>10509</v>
      </c>
    </row>
    <row r="917" spans="1:4" ht="12.75">
      <c r="A917" s="351">
        <v>7250300050</v>
      </c>
      <c r="B917" s="351" t="s">
        <v>8755</v>
      </c>
      <c r="C917" s="351" t="s">
        <v>7913</v>
      </c>
      <c r="D917" s="351" t="s">
        <v>10510</v>
      </c>
    </row>
    <row r="918" spans="1:4" ht="12.75">
      <c r="A918" s="351">
        <v>7250300060</v>
      </c>
      <c r="B918" s="351" t="s">
        <v>8756</v>
      </c>
      <c r="C918" s="351" t="s">
        <v>7913</v>
      </c>
      <c r="D918" s="351" t="s">
        <v>10511</v>
      </c>
    </row>
    <row r="919" spans="1:4" ht="12.75">
      <c r="A919" s="351">
        <v>7250300070</v>
      </c>
      <c r="B919" s="351" t="s">
        <v>8757</v>
      </c>
      <c r="C919" s="351" t="s">
        <v>7913</v>
      </c>
      <c r="D919" s="351" t="s">
        <v>10512</v>
      </c>
    </row>
    <row r="920" spans="1:4" ht="12.75">
      <c r="A920" s="351">
        <v>7250300080</v>
      </c>
      <c r="B920" s="351" t="s">
        <v>8758</v>
      </c>
      <c r="C920" s="351" t="s">
        <v>7913</v>
      </c>
      <c r="D920" s="351" t="s">
        <v>10513</v>
      </c>
    </row>
    <row r="921" spans="1:4" ht="12.75">
      <c r="A921" s="351">
        <v>7250300090</v>
      </c>
      <c r="B921" s="351" t="s">
        <v>8759</v>
      </c>
      <c r="C921" s="351" t="s">
        <v>7913</v>
      </c>
      <c r="D921" s="351" t="s">
        <v>10514</v>
      </c>
    </row>
    <row r="922" spans="1:4" ht="12.75">
      <c r="A922" s="351">
        <v>7250300100</v>
      </c>
      <c r="B922" s="351" t="s">
        <v>8760</v>
      </c>
      <c r="C922" s="351" t="s">
        <v>7913</v>
      </c>
      <c r="D922" s="351" t="s">
        <v>10515</v>
      </c>
    </row>
    <row r="923" spans="1:4" ht="12.75">
      <c r="A923" s="351">
        <v>7250300110</v>
      </c>
      <c r="B923" s="351" t="s">
        <v>8761</v>
      </c>
      <c r="C923" s="351" t="s">
        <v>7913</v>
      </c>
      <c r="D923" s="351" t="s">
        <v>10516</v>
      </c>
    </row>
    <row r="924" spans="1:4" ht="12.75">
      <c r="A924" s="351">
        <v>7250300120</v>
      </c>
      <c r="B924" s="351" t="s">
        <v>8762</v>
      </c>
      <c r="C924" s="351" t="s">
        <v>7913</v>
      </c>
      <c r="D924" s="351" t="s">
        <v>10517</v>
      </c>
    </row>
    <row r="925" spans="1:4" ht="12.75">
      <c r="A925" s="351">
        <v>7250300130</v>
      </c>
      <c r="B925" s="351" t="s">
        <v>8763</v>
      </c>
      <c r="C925" s="351" t="s">
        <v>7913</v>
      </c>
      <c r="D925" s="351" t="s">
        <v>10518</v>
      </c>
    </row>
    <row r="926" spans="1:4" ht="12.75">
      <c r="A926" s="351">
        <v>7250300140</v>
      </c>
      <c r="B926" s="351" t="s">
        <v>8764</v>
      </c>
      <c r="C926" s="351" t="s">
        <v>7913</v>
      </c>
      <c r="D926" s="351" t="s">
        <v>10519</v>
      </c>
    </row>
    <row r="927" spans="1:4" ht="12.75">
      <c r="A927" s="351">
        <v>7250300150</v>
      </c>
      <c r="B927" s="351" t="s">
        <v>8765</v>
      </c>
      <c r="C927" s="351" t="s">
        <v>7913</v>
      </c>
      <c r="D927" s="351" t="s">
        <v>10520</v>
      </c>
    </row>
    <row r="928" spans="1:4" ht="12.75">
      <c r="A928" s="351">
        <v>7250300160</v>
      </c>
      <c r="B928" s="351" t="s">
        <v>8766</v>
      </c>
      <c r="C928" s="351" t="s">
        <v>7913</v>
      </c>
      <c r="D928" s="351" t="s">
        <v>10521</v>
      </c>
    </row>
    <row r="929" spans="1:4" ht="12.75">
      <c r="A929" s="351">
        <v>7250300170</v>
      </c>
      <c r="B929" s="351" t="s">
        <v>8767</v>
      </c>
      <c r="C929" s="351" t="s">
        <v>7913</v>
      </c>
      <c r="D929" s="351" t="s">
        <v>10522</v>
      </c>
    </row>
    <row r="930" spans="1:4" ht="12.75">
      <c r="A930" s="351">
        <v>7250300180</v>
      </c>
      <c r="B930" s="351" t="s">
        <v>8768</v>
      </c>
      <c r="C930" s="351" t="s">
        <v>7913</v>
      </c>
      <c r="D930" s="351" t="s">
        <v>10523</v>
      </c>
    </row>
    <row r="931" spans="1:4" ht="12.75">
      <c r="A931" s="351">
        <v>7250300190</v>
      </c>
      <c r="B931" s="351" t="s">
        <v>8769</v>
      </c>
      <c r="C931" s="351" t="s">
        <v>7913</v>
      </c>
      <c r="D931" s="351" t="s">
        <v>10524</v>
      </c>
    </row>
    <row r="932" spans="1:4" ht="12.75">
      <c r="A932" s="351">
        <v>7250300200</v>
      </c>
      <c r="B932" s="351" t="s">
        <v>8770</v>
      </c>
      <c r="C932" s="351" t="s">
        <v>7913</v>
      </c>
      <c r="D932" s="351" t="s">
        <v>10525</v>
      </c>
    </row>
    <row r="933" spans="1:4" ht="12.75">
      <c r="A933" s="351">
        <v>7250300210</v>
      </c>
      <c r="B933" s="351" t="s">
        <v>8771</v>
      </c>
      <c r="C933" s="351" t="s">
        <v>7913</v>
      </c>
      <c r="D933" s="351" t="s">
        <v>10526</v>
      </c>
    </row>
    <row r="934" spans="1:4" ht="12.75">
      <c r="A934" s="351">
        <v>7250300220</v>
      </c>
      <c r="B934" s="351" t="s">
        <v>8772</v>
      </c>
      <c r="C934" s="351" t="s">
        <v>7913</v>
      </c>
      <c r="D934" s="351" t="s">
        <v>10527</v>
      </c>
    </row>
    <row r="935" spans="1:4" ht="12.75">
      <c r="A935" s="351">
        <v>7250300230</v>
      </c>
      <c r="B935" s="351" t="s">
        <v>8773</v>
      </c>
      <c r="C935" s="351" t="s">
        <v>7913</v>
      </c>
      <c r="D935" s="351" t="s">
        <v>10528</v>
      </c>
    </row>
    <row r="936" spans="1:4" ht="12.75">
      <c r="A936" s="351">
        <v>7250300240</v>
      </c>
      <c r="B936" s="351" t="s">
        <v>8774</v>
      </c>
      <c r="C936" s="351" t="s">
        <v>7913</v>
      </c>
      <c r="D936" s="351" t="s">
        <v>10529</v>
      </c>
    </row>
    <row r="937" spans="1:4" ht="12.75">
      <c r="A937" s="351">
        <v>7250300250</v>
      </c>
      <c r="B937" s="351" t="s">
        <v>8775</v>
      </c>
      <c r="C937" s="351" t="s">
        <v>7913</v>
      </c>
      <c r="D937" s="351" t="s">
        <v>10530</v>
      </c>
    </row>
    <row r="938" spans="1:4" ht="12.75">
      <c r="A938" s="351">
        <v>7250300260</v>
      </c>
      <c r="B938" s="351" t="s">
        <v>8776</v>
      </c>
      <c r="C938" s="351" t="s">
        <v>7913</v>
      </c>
      <c r="D938" s="351" t="s">
        <v>10531</v>
      </c>
    </row>
    <row r="939" spans="1:4" ht="12.75">
      <c r="A939" s="351">
        <v>7250300270</v>
      </c>
      <c r="B939" s="351" t="s">
        <v>8777</v>
      </c>
      <c r="C939" s="351" t="s">
        <v>7913</v>
      </c>
      <c r="D939" s="351" t="s">
        <v>10532</v>
      </c>
    </row>
    <row r="940" spans="1:4" ht="12.75">
      <c r="A940" s="351">
        <v>7250300280</v>
      </c>
      <c r="B940" s="351" t="s">
        <v>8778</v>
      </c>
      <c r="C940" s="351" t="s">
        <v>7913</v>
      </c>
      <c r="D940" s="351" t="s">
        <v>10533</v>
      </c>
    </row>
    <row r="941" spans="1:4" ht="12.75">
      <c r="A941" s="351">
        <v>7250300290</v>
      </c>
      <c r="B941" s="351" t="s">
        <v>8779</v>
      </c>
      <c r="C941" s="351" t="s">
        <v>7913</v>
      </c>
      <c r="D941" s="351" t="s">
        <v>10534</v>
      </c>
    </row>
    <row r="942" spans="1:4" ht="12.75">
      <c r="A942" s="351">
        <v>7250300300</v>
      </c>
      <c r="B942" s="351" t="s">
        <v>8780</v>
      </c>
      <c r="C942" s="351" t="s">
        <v>7913</v>
      </c>
      <c r="D942" s="351" t="s">
        <v>10535</v>
      </c>
    </row>
    <row r="943" spans="1:4" ht="12.75">
      <c r="A943" s="351">
        <v>7250300310</v>
      </c>
      <c r="B943" s="351" t="s">
        <v>8781</v>
      </c>
      <c r="C943" s="351" t="s">
        <v>7913</v>
      </c>
      <c r="D943" s="351" t="s">
        <v>10536</v>
      </c>
    </row>
    <row r="944" spans="1:4" ht="12.75">
      <c r="A944" s="351">
        <v>7250300320</v>
      </c>
      <c r="B944" s="351" t="s">
        <v>8782</v>
      </c>
      <c r="C944" s="351" t="s">
        <v>7913</v>
      </c>
      <c r="D944" s="351" t="s">
        <v>10537</v>
      </c>
    </row>
    <row r="945" spans="1:4" ht="12.75">
      <c r="A945" s="351">
        <v>7250350010</v>
      </c>
      <c r="B945" s="351" t="s">
        <v>8783</v>
      </c>
      <c r="C945" s="351" t="s">
        <v>7913</v>
      </c>
      <c r="D945" s="351" t="s">
        <v>10538</v>
      </c>
    </row>
    <row r="946" spans="1:4" ht="12.75">
      <c r="A946" s="351">
        <v>7250350020</v>
      </c>
      <c r="B946" s="351" t="s">
        <v>8785</v>
      </c>
      <c r="C946" s="351" t="s">
        <v>7913</v>
      </c>
      <c r="D946" s="351" t="s">
        <v>10539</v>
      </c>
    </row>
    <row r="947" spans="1:4" ht="12.75">
      <c r="A947" s="351">
        <v>7250350030</v>
      </c>
      <c r="B947" s="351" t="s">
        <v>8786</v>
      </c>
      <c r="C947" s="351" t="s">
        <v>7913</v>
      </c>
      <c r="D947" s="351" t="s">
        <v>10540</v>
      </c>
    </row>
    <row r="948" spans="1:4" ht="12.75">
      <c r="A948" s="351">
        <v>7250350040</v>
      </c>
      <c r="B948" s="351" t="s">
        <v>8787</v>
      </c>
      <c r="C948" s="351" t="s">
        <v>7913</v>
      </c>
      <c r="D948" s="351" t="s">
        <v>10541</v>
      </c>
    </row>
    <row r="949" spans="1:4" ht="12.75">
      <c r="A949" s="351">
        <v>7250350050</v>
      </c>
      <c r="B949" s="351" t="s">
        <v>8788</v>
      </c>
      <c r="C949" s="351" t="s">
        <v>7913</v>
      </c>
      <c r="D949" s="351" t="s">
        <v>10542</v>
      </c>
    </row>
    <row r="950" spans="1:4" ht="12.75">
      <c r="A950" s="351">
        <v>7250350060</v>
      </c>
      <c r="B950" s="351" t="s">
        <v>8789</v>
      </c>
      <c r="C950" s="351" t="s">
        <v>7913</v>
      </c>
      <c r="D950" s="351" t="s">
        <v>10543</v>
      </c>
    </row>
    <row r="951" spans="1:4" ht="12.75">
      <c r="A951" s="351">
        <v>7250350070</v>
      </c>
      <c r="B951" s="351" t="s">
        <v>8790</v>
      </c>
      <c r="C951" s="351" t="s">
        <v>7913</v>
      </c>
      <c r="D951" s="351" t="s">
        <v>10544</v>
      </c>
    </row>
    <row r="952" spans="1:4" ht="12.75">
      <c r="A952" s="351">
        <v>7250350080</v>
      </c>
      <c r="B952" s="351" t="s">
        <v>8791</v>
      </c>
      <c r="C952" s="351" t="s">
        <v>7913</v>
      </c>
      <c r="D952" s="351" t="s">
        <v>10545</v>
      </c>
    </row>
    <row r="953" spans="1:4" ht="12.75">
      <c r="A953" s="351">
        <v>7250350090</v>
      </c>
      <c r="B953" s="351" t="s">
        <v>8793</v>
      </c>
      <c r="C953" s="351" t="s">
        <v>7913</v>
      </c>
      <c r="D953" s="351" t="s">
        <v>10546</v>
      </c>
    </row>
    <row r="954" spans="1:4" ht="12.75">
      <c r="A954" s="351">
        <v>7250350100</v>
      </c>
      <c r="B954" s="351" t="s">
        <v>8794</v>
      </c>
      <c r="C954" s="351" t="s">
        <v>7913</v>
      </c>
      <c r="D954" s="351" t="s">
        <v>10547</v>
      </c>
    </row>
    <row r="955" spans="1:4" ht="12.75">
      <c r="A955" s="351">
        <v>7250350110</v>
      </c>
      <c r="B955" s="351" t="s">
        <v>8795</v>
      </c>
      <c r="C955" s="351" t="s">
        <v>7913</v>
      </c>
      <c r="D955" s="351" t="s">
        <v>10548</v>
      </c>
    </row>
    <row r="956" spans="1:4" ht="12.75">
      <c r="A956" s="351">
        <v>7250350120</v>
      </c>
      <c r="B956" s="351" t="s">
        <v>8796</v>
      </c>
      <c r="C956" s="351" t="s">
        <v>7913</v>
      </c>
      <c r="D956" s="351" t="s">
        <v>10549</v>
      </c>
    </row>
    <row r="957" spans="1:4" ht="12.75">
      <c r="A957" s="351">
        <v>7250350130</v>
      </c>
      <c r="B957" s="351" t="s">
        <v>8797</v>
      </c>
      <c r="C957" s="351" t="s">
        <v>7913</v>
      </c>
      <c r="D957" s="351" t="s">
        <v>10550</v>
      </c>
    </row>
    <row r="958" spans="1:4" ht="12.75">
      <c r="A958" s="351">
        <v>7250350140</v>
      </c>
      <c r="B958" s="351" t="s">
        <v>8798</v>
      </c>
      <c r="C958" s="351" t="s">
        <v>7913</v>
      </c>
      <c r="D958" s="351" t="s">
        <v>7690</v>
      </c>
    </row>
    <row r="959" spans="1:4" ht="12.75">
      <c r="A959" s="351">
        <v>7250350150</v>
      </c>
      <c r="B959" s="351" t="s">
        <v>8799</v>
      </c>
      <c r="C959" s="351" t="s">
        <v>7913</v>
      </c>
      <c r="D959" s="351" t="s">
        <v>10551</v>
      </c>
    </row>
    <row r="960" spans="1:4" ht="12.75">
      <c r="A960" s="351">
        <v>7250350160</v>
      </c>
      <c r="B960" s="351" t="s">
        <v>8800</v>
      </c>
      <c r="C960" s="351" t="s">
        <v>7913</v>
      </c>
      <c r="D960" s="351" t="s">
        <v>10552</v>
      </c>
    </row>
    <row r="961" spans="1:4" ht="12.75">
      <c r="A961" s="351">
        <v>7250350170</v>
      </c>
      <c r="B961" s="351" t="s">
        <v>8801</v>
      </c>
      <c r="C961" s="351" t="s">
        <v>7913</v>
      </c>
      <c r="D961" s="351" t="s">
        <v>10553</v>
      </c>
    </row>
    <row r="962" spans="1:4" ht="12.75">
      <c r="A962" s="351">
        <v>7250350180</v>
      </c>
      <c r="B962" s="351" t="s">
        <v>8802</v>
      </c>
      <c r="C962" s="351" t="s">
        <v>7913</v>
      </c>
      <c r="D962" s="351" t="s">
        <v>10554</v>
      </c>
    </row>
    <row r="963" spans="1:4" ht="12.75">
      <c r="A963" s="351">
        <v>7250350190</v>
      </c>
      <c r="B963" s="351" t="s">
        <v>8803</v>
      </c>
      <c r="C963" s="351" t="s">
        <v>7913</v>
      </c>
      <c r="D963" s="351" t="s">
        <v>10555</v>
      </c>
    </row>
    <row r="964" spans="1:4" ht="12.75">
      <c r="A964" s="351">
        <v>7250350200</v>
      </c>
      <c r="B964" s="351" t="s">
        <v>8804</v>
      </c>
      <c r="C964" s="351" t="s">
        <v>7913</v>
      </c>
      <c r="D964" s="351" t="s">
        <v>10556</v>
      </c>
    </row>
    <row r="965" spans="1:4" ht="12.75">
      <c r="A965" s="351">
        <v>7250350210</v>
      </c>
      <c r="B965" s="351" t="s">
        <v>8805</v>
      </c>
      <c r="C965" s="351" t="s">
        <v>7913</v>
      </c>
      <c r="D965" s="351" t="s">
        <v>7709</v>
      </c>
    </row>
    <row r="966" spans="1:4" ht="12.75">
      <c r="A966" s="351">
        <v>7250350220</v>
      </c>
      <c r="B966" s="351" t="s">
        <v>8806</v>
      </c>
      <c r="C966" s="351" t="s">
        <v>7913</v>
      </c>
      <c r="D966" s="351" t="s">
        <v>10557</v>
      </c>
    </row>
    <row r="967" spans="1:4" ht="14.25">
      <c r="A967" s="352" t="s">
        <v>8792</v>
      </c>
      <c r="B967"/>
      <c r="C967"/>
      <c r="D967"/>
    </row>
    <row r="968" spans="1:4" ht="34.5">
      <c r="A968" s="310" t="s">
        <v>10045</v>
      </c>
      <c r="B968" s="314" t="s">
        <v>10046</v>
      </c>
      <c r="C968"/>
      <c r="D968"/>
    </row>
    <row r="969" spans="1:4" ht="27.75">
      <c r="A969" s="315" t="s">
        <v>10047</v>
      </c>
      <c r="B969"/>
      <c r="C969"/>
      <c r="D969"/>
    </row>
    <row r="970" spans="1:4" ht="15">
      <c r="A970" s="315" t="s">
        <v>7957</v>
      </c>
      <c r="B970" s="315" t="s">
        <v>7958</v>
      </c>
      <c r="C970"/>
      <c r="D970"/>
    </row>
    <row r="971" spans="1:4" ht="25.5">
      <c r="A971" s="353" t="s">
        <v>7960</v>
      </c>
      <c r="B971" s="353" t="s">
        <v>7961</v>
      </c>
      <c r="C971" s="353" t="s">
        <v>7962</v>
      </c>
      <c r="D971" s="353" t="s">
        <v>5859</v>
      </c>
    </row>
    <row r="972" spans="1:4" ht="12.75">
      <c r="A972" s="351">
        <v>7250350230</v>
      </c>
      <c r="B972" s="351" t="s">
        <v>8807</v>
      </c>
      <c r="C972" s="351" t="s">
        <v>7913</v>
      </c>
      <c r="D972" s="351" t="s">
        <v>10282</v>
      </c>
    </row>
    <row r="973" spans="1:4" ht="12.75">
      <c r="A973" s="351">
        <v>7250350240</v>
      </c>
      <c r="B973" s="351" t="s">
        <v>8808</v>
      </c>
      <c r="C973" s="351" t="s">
        <v>7913</v>
      </c>
      <c r="D973" s="351" t="s">
        <v>9761</v>
      </c>
    </row>
    <row r="974" spans="1:4" ht="12.75">
      <c r="A974" s="351">
        <v>7250350250</v>
      </c>
      <c r="B974" s="351" t="s">
        <v>8809</v>
      </c>
      <c r="C974" s="351" t="s">
        <v>7913</v>
      </c>
      <c r="D974" s="351" t="s">
        <v>10558</v>
      </c>
    </row>
    <row r="975" spans="1:4" ht="12.75">
      <c r="A975" s="351">
        <v>7250350260</v>
      </c>
      <c r="B975" s="351" t="s">
        <v>8810</v>
      </c>
      <c r="C975" s="351" t="s">
        <v>7913</v>
      </c>
      <c r="D975" s="351" t="s">
        <v>10559</v>
      </c>
    </row>
    <row r="976" spans="1:4" ht="12.75">
      <c r="A976" s="351">
        <v>7250350270</v>
      </c>
      <c r="B976" s="351" t="s">
        <v>8811</v>
      </c>
      <c r="C976" s="351" t="s">
        <v>7913</v>
      </c>
      <c r="D976" s="351" t="s">
        <v>10560</v>
      </c>
    </row>
    <row r="977" spans="1:4" ht="12.75">
      <c r="A977" s="351">
        <v>7250350280</v>
      </c>
      <c r="B977" s="351" t="s">
        <v>8813</v>
      </c>
      <c r="C977" s="351" t="s">
        <v>7913</v>
      </c>
      <c r="D977" s="351" t="s">
        <v>10561</v>
      </c>
    </row>
    <row r="978" spans="1:4" ht="12.75">
      <c r="A978" s="351">
        <v>7250350290</v>
      </c>
      <c r="B978" s="351" t="s">
        <v>8814</v>
      </c>
      <c r="C978" s="351" t="s">
        <v>7913</v>
      </c>
      <c r="D978" s="351" t="s">
        <v>10562</v>
      </c>
    </row>
    <row r="979" spans="1:4" ht="12.75">
      <c r="A979" s="351">
        <v>7250350300</v>
      </c>
      <c r="B979" s="351" t="s">
        <v>8815</v>
      </c>
      <c r="C979" s="351" t="s">
        <v>7913</v>
      </c>
      <c r="D979" s="351" t="s">
        <v>10563</v>
      </c>
    </row>
    <row r="980" spans="1:4" ht="12.75">
      <c r="A980" s="351">
        <v>7250350310</v>
      </c>
      <c r="B980" s="351" t="s">
        <v>8816</v>
      </c>
      <c r="C980" s="351" t="s">
        <v>7913</v>
      </c>
      <c r="D980" s="351" t="s">
        <v>10564</v>
      </c>
    </row>
    <row r="981" spans="1:4" ht="12.75">
      <c r="A981" s="351">
        <v>7250350320</v>
      </c>
      <c r="B981" s="351" t="s">
        <v>8817</v>
      </c>
      <c r="C981" s="351" t="s">
        <v>7913</v>
      </c>
      <c r="D981" s="351" t="s">
        <v>10565</v>
      </c>
    </row>
    <row r="982" spans="1:4" ht="12.75">
      <c r="A982" s="351">
        <v>7250400010</v>
      </c>
      <c r="B982" s="351" t="s">
        <v>8818</v>
      </c>
      <c r="C982" s="351" t="s">
        <v>7913</v>
      </c>
      <c r="D982" s="351" t="s">
        <v>10566</v>
      </c>
    </row>
    <row r="983" spans="1:4" ht="12.75">
      <c r="A983" s="351">
        <v>7250400020</v>
      </c>
      <c r="B983" s="351" t="s">
        <v>8819</v>
      </c>
      <c r="C983" s="351" t="s">
        <v>7913</v>
      </c>
      <c r="D983" s="351" t="s">
        <v>10567</v>
      </c>
    </row>
    <row r="984" spans="1:4" ht="12.75">
      <c r="A984" s="351">
        <v>7250400030</v>
      </c>
      <c r="B984" s="351" t="s">
        <v>8820</v>
      </c>
      <c r="C984" s="351" t="s">
        <v>7913</v>
      </c>
      <c r="D984" s="351" t="s">
        <v>10568</v>
      </c>
    </row>
    <row r="985" spans="1:4" ht="12.75">
      <c r="A985" s="351">
        <v>7250400040</v>
      </c>
      <c r="B985" s="351" t="s">
        <v>8821</v>
      </c>
      <c r="C985" s="351" t="s">
        <v>7913</v>
      </c>
      <c r="D985" s="351" t="s">
        <v>10569</v>
      </c>
    </row>
    <row r="986" spans="1:4" ht="12.75">
      <c r="A986" s="351">
        <v>7250400050</v>
      </c>
      <c r="B986" s="351" t="s">
        <v>8822</v>
      </c>
      <c r="C986" s="351" t="s">
        <v>7913</v>
      </c>
      <c r="D986" s="351" t="s">
        <v>10570</v>
      </c>
    </row>
    <row r="987" spans="1:4" ht="12.75">
      <c r="A987" s="351">
        <v>7250400060</v>
      </c>
      <c r="B987" s="351" t="s">
        <v>8823</v>
      </c>
      <c r="C987" s="351" t="s">
        <v>7913</v>
      </c>
      <c r="D987" s="351" t="s">
        <v>10571</v>
      </c>
    </row>
    <row r="988" spans="1:4" ht="12.75">
      <c r="A988" s="351">
        <v>7250450010</v>
      </c>
      <c r="B988" s="351" t="s">
        <v>8824</v>
      </c>
      <c r="C988" s="351" t="s">
        <v>7913</v>
      </c>
      <c r="D988" s="351" t="s">
        <v>6623</v>
      </c>
    </row>
    <row r="989" spans="1:4" ht="12.75">
      <c r="A989" s="351">
        <v>7250450020</v>
      </c>
      <c r="B989" s="351" t="s">
        <v>8825</v>
      </c>
      <c r="C989" s="351" t="s">
        <v>7913</v>
      </c>
      <c r="D989" s="351" t="s">
        <v>7531</v>
      </c>
    </row>
    <row r="990" spans="1:4" ht="12.75">
      <c r="A990" s="351">
        <v>7250450030</v>
      </c>
      <c r="B990" s="351" t="s">
        <v>8826</v>
      </c>
      <c r="C990" s="351" t="s">
        <v>7913</v>
      </c>
      <c r="D990" s="351" t="s">
        <v>9324</v>
      </c>
    </row>
    <row r="991" spans="1:4" ht="12.75">
      <c r="A991" s="351">
        <v>7250450040</v>
      </c>
      <c r="B991" s="351" t="s">
        <v>8827</v>
      </c>
      <c r="C991" s="351" t="s">
        <v>7913</v>
      </c>
      <c r="D991" s="351" t="s">
        <v>9736</v>
      </c>
    </row>
    <row r="992" spans="1:4" ht="12.75">
      <c r="A992" s="351">
        <v>7250450050</v>
      </c>
      <c r="B992" s="351" t="s">
        <v>8828</v>
      </c>
      <c r="C992" s="351" t="s">
        <v>7913</v>
      </c>
      <c r="D992" s="351" t="s">
        <v>7716</v>
      </c>
    </row>
    <row r="993" spans="1:4" ht="12.75">
      <c r="A993" s="351">
        <v>7250450060</v>
      </c>
      <c r="B993" s="351" t="s">
        <v>8829</v>
      </c>
      <c r="C993" s="351" t="s">
        <v>7913</v>
      </c>
      <c r="D993" s="351" t="s">
        <v>6653</v>
      </c>
    </row>
    <row r="994" spans="1:4" ht="25.5">
      <c r="A994" s="314" t="s">
        <v>4579</v>
      </c>
      <c r="B994"/>
      <c r="C994"/>
      <c r="D994"/>
    </row>
    <row r="995" spans="1:4" ht="12.75">
      <c r="A995" s="351">
        <v>7260100010</v>
      </c>
      <c r="B995" s="351" t="s">
        <v>8830</v>
      </c>
      <c r="C995" s="351" t="s">
        <v>7913</v>
      </c>
      <c r="D995" s="351" t="s">
        <v>9802</v>
      </c>
    </row>
    <row r="996" spans="1:4" ht="12.75">
      <c r="A996" s="351">
        <v>7260100020</v>
      </c>
      <c r="B996" s="351" t="s">
        <v>8831</v>
      </c>
      <c r="C996" s="351" t="s">
        <v>7913</v>
      </c>
      <c r="D996" s="351" t="s">
        <v>10572</v>
      </c>
    </row>
    <row r="997" spans="1:4" ht="12.75">
      <c r="A997" s="351">
        <v>7260100030</v>
      </c>
      <c r="B997" s="351" t="s">
        <v>8832</v>
      </c>
      <c r="C997" s="351" t="s">
        <v>7913</v>
      </c>
      <c r="D997" s="351" t="s">
        <v>10573</v>
      </c>
    </row>
    <row r="998" spans="1:4" ht="12.75">
      <c r="A998" s="351">
        <v>7260100040</v>
      </c>
      <c r="B998" s="351" t="s">
        <v>8833</v>
      </c>
      <c r="C998" s="351" t="s">
        <v>7913</v>
      </c>
      <c r="D998" s="351" t="s">
        <v>10574</v>
      </c>
    </row>
    <row r="999" spans="1:4" ht="12.75">
      <c r="A999" s="351">
        <v>7260100050</v>
      </c>
      <c r="B999" s="351" t="s">
        <v>8834</v>
      </c>
      <c r="C999" s="351" t="s">
        <v>7913</v>
      </c>
      <c r="D999" s="351" t="s">
        <v>10575</v>
      </c>
    </row>
    <row r="1000" spans="1:4" ht="12.75">
      <c r="A1000" s="351">
        <v>7260100060</v>
      </c>
      <c r="B1000" s="351" t="s">
        <v>8835</v>
      </c>
      <c r="C1000" s="351" t="s">
        <v>7913</v>
      </c>
      <c r="D1000" s="351" t="s">
        <v>10576</v>
      </c>
    </row>
    <row r="1001" spans="1:4" ht="12.75">
      <c r="A1001" s="351">
        <v>7260100070</v>
      </c>
      <c r="B1001" s="351" t="s">
        <v>8836</v>
      </c>
      <c r="C1001" s="351" t="s">
        <v>7913</v>
      </c>
      <c r="D1001" s="351" t="s">
        <v>10577</v>
      </c>
    </row>
    <row r="1002" spans="1:4" ht="12.75">
      <c r="A1002" s="351">
        <v>7260100080</v>
      </c>
      <c r="B1002" s="351" t="s">
        <v>8837</v>
      </c>
      <c r="C1002" s="351" t="s">
        <v>7913</v>
      </c>
      <c r="D1002" s="351" t="s">
        <v>10578</v>
      </c>
    </row>
    <row r="1003" spans="1:4" ht="12.75">
      <c r="A1003" s="351">
        <v>7260100090</v>
      </c>
      <c r="B1003" s="351" t="s">
        <v>8838</v>
      </c>
      <c r="C1003" s="351" t="s">
        <v>7913</v>
      </c>
      <c r="D1003" s="351" t="s">
        <v>10579</v>
      </c>
    </row>
    <row r="1004" spans="1:4" ht="12.75">
      <c r="A1004" s="351">
        <v>7260100100</v>
      </c>
      <c r="B1004" s="351" t="s">
        <v>8839</v>
      </c>
      <c r="C1004" s="351" t="s">
        <v>7913</v>
      </c>
      <c r="D1004" s="351" t="s">
        <v>10580</v>
      </c>
    </row>
    <row r="1005" spans="1:4" ht="12.75">
      <c r="A1005" s="351">
        <v>7260100110</v>
      </c>
      <c r="B1005" s="351" t="s">
        <v>8840</v>
      </c>
      <c r="C1005" s="351" t="s">
        <v>7913</v>
      </c>
      <c r="D1005" s="351" t="s">
        <v>10581</v>
      </c>
    </row>
    <row r="1006" spans="1:4" ht="12.75">
      <c r="A1006" s="351">
        <v>7260100120</v>
      </c>
      <c r="B1006" s="351" t="s">
        <v>8841</v>
      </c>
      <c r="C1006" s="351" t="s">
        <v>7913</v>
      </c>
      <c r="D1006" s="351" t="s">
        <v>10582</v>
      </c>
    </row>
    <row r="1007" spans="1:4" ht="12.75">
      <c r="A1007" s="351">
        <v>7260100130</v>
      </c>
      <c r="B1007" s="351" t="s">
        <v>8842</v>
      </c>
      <c r="C1007" s="351" t="s">
        <v>7913</v>
      </c>
      <c r="D1007" s="351" t="s">
        <v>10583</v>
      </c>
    </row>
    <row r="1008" spans="1:4" ht="12.75">
      <c r="A1008" s="351">
        <v>7260100140</v>
      </c>
      <c r="B1008" s="351" t="s">
        <v>8843</v>
      </c>
      <c r="C1008" s="351" t="s">
        <v>7913</v>
      </c>
      <c r="D1008" s="351" t="s">
        <v>10584</v>
      </c>
    </row>
    <row r="1009" spans="1:4" ht="12.75">
      <c r="A1009" s="351">
        <v>7260100150</v>
      </c>
      <c r="B1009" s="351" t="s">
        <v>8844</v>
      </c>
      <c r="C1009" s="351" t="s">
        <v>7913</v>
      </c>
      <c r="D1009" s="351" t="s">
        <v>10585</v>
      </c>
    </row>
    <row r="1010" spans="1:4" ht="12.75">
      <c r="A1010" s="351">
        <v>7260100160</v>
      </c>
      <c r="B1010" s="351" t="s">
        <v>8846</v>
      </c>
      <c r="C1010" s="351" t="s">
        <v>7913</v>
      </c>
      <c r="D1010" s="351" t="s">
        <v>10586</v>
      </c>
    </row>
    <row r="1011" spans="1:4" ht="12.75">
      <c r="A1011" s="351">
        <v>7260100170</v>
      </c>
      <c r="B1011" s="351" t="s">
        <v>8847</v>
      </c>
      <c r="C1011" s="351" t="s">
        <v>7913</v>
      </c>
      <c r="D1011" s="351" t="s">
        <v>10587</v>
      </c>
    </row>
    <row r="1012" spans="1:4" ht="12.75">
      <c r="A1012" s="351">
        <v>7260100180</v>
      </c>
      <c r="B1012" s="351" t="s">
        <v>8848</v>
      </c>
      <c r="C1012" s="351" t="s">
        <v>7913</v>
      </c>
      <c r="D1012" s="351" t="s">
        <v>10588</v>
      </c>
    </row>
    <row r="1013" spans="1:4" ht="12.75">
      <c r="A1013" s="351">
        <v>7260100190</v>
      </c>
      <c r="B1013" s="351" t="s">
        <v>8849</v>
      </c>
      <c r="C1013" s="351" t="s">
        <v>7913</v>
      </c>
      <c r="D1013" s="351" t="s">
        <v>9753</v>
      </c>
    </row>
    <row r="1014" spans="1:4" ht="12.75">
      <c r="A1014" s="351">
        <v>7260100200</v>
      </c>
      <c r="B1014" s="351" t="s">
        <v>8850</v>
      </c>
      <c r="C1014" s="351" t="s">
        <v>7913</v>
      </c>
      <c r="D1014" s="351" t="s">
        <v>10589</v>
      </c>
    </row>
    <row r="1015" spans="1:4" ht="12.75">
      <c r="A1015" s="351">
        <v>7260100210</v>
      </c>
      <c r="B1015" s="351" t="s">
        <v>8851</v>
      </c>
      <c r="C1015" s="351" t="s">
        <v>7913</v>
      </c>
      <c r="D1015" s="351" t="s">
        <v>10590</v>
      </c>
    </row>
    <row r="1016" spans="1:4" ht="12.75">
      <c r="A1016" s="351">
        <v>7260100220</v>
      </c>
      <c r="B1016" s="351" t="s">
        <v>8852</v>
      </c>
      <c r="C1016" s="351" t="s">
        <v>7913</v>
      </c>
      <c r="D1016" s="351" t="s">
        <v>10591</v>
      </c>
    </row>
    <row r="1017" spans="1:4" ht="12.75">
      <c r="A1017" s="351">
        <v>7260100230</v>
      </c>
      <c r="B1017" s="351" t="s">
        <v>8853</v>
      </c>
      <c r="C1017" s="351" t="s">
        <v>7913</v>
      </c>
      <c r="D1017" s="351" t="s">
        <v>10592</v>
      </c>
    </row>
    <row r="1018" spans="1:4" ht="12.75">
      <c r="A1018" s="351">
        <v>7260100240</v>
      </c>
      <c r="B1018" s="351" t="s">
        <v>8854</v>
      </c>
      <c r="C1018" s="351" t="s">
        <v>7913</v>
      </c>
      <c r="D1018" s="351" t="s">
        <v>10593</v>
      </c>
    </row>
    <row r="1019" spans="1:4" ht="12.75">
      <c r="A1019" s="351">
        <v>7260100250</v>
      </c>
      <c r="B1019" s="351" t="s">
        <v>8855</v>
      </c>
      <c r="C1019" s="351" t="s">
        <v>7913</v>
      </c>
      <c r="D1019" s="351" t="s">
        <v>10594</v>
      </c>
    </row>
    <row r="1020" spans="1:4" ht="12.75">
      <c r="A1020" s="351">
        <v>7260100260</v>
      </c>
      <c r="B1020" s="351" t="s">
        <v>8856</v>
      </c>
      <c r="C1020" s="351" t="s">
        <v>7913</v>
      </c>
      <c r="D1020" s="351" t="s">
        <v>10595</v>
      </c>
    </row>
    <row r="1021" spans="1:4" ht="12.75">
      <c r="A1021" s="351">
        <v>7260100270</v>
      </c>
      <c r="B1021" s="351" t="s">
        <v>8857</v>
      </c>
      <c r="C1021" s="351" t="s">
        <v>7913</v>
      </c>
      <c r="D1021" s="351" t="s">
        <v>10596</v>
      </c>
    </row>
    <row r="1022" spans="1:4" ht="12.75">
      <c r="A1022" s="351">
        <v>7260100280</v>
      </c>
      <c r="B1022" s="351" t="s">
        <v>8858</v>
      </c>
      <c r="C1022" s="351" t="s">
        <v>7913</v>
      </c>
      <c r="D1022" s="351" t="s">
        <v>10597</v>
      </c>
    </row>
    <row r="1023" spans="1:4" ht="12.75">
      <c r="A1023" s="351">
        <v>7260100290</v>
      </c>
      <c r="B1023" s="351" t="s">
        <v>8859</v>
      </c>
      <c r="C1023" s="351" t="s">
        <v>7913</v>
      </c>
      <c r="D1023" s="351" t="s">
        <v>10598</v>
      </c>
    </row>
    <row r="1024" spans="1:4" ht="14.25">
      <c r="A1024" s="352" t="s">
        <v>8845</v>
      </c>
      <c r="B1024"/>
      <c r="C1024"/>
      <c r="D1024"/>
    </row>
    <row r="1025" spans="1:4" ht="34.5">
      <c r="A1025" s="310" t="s">
        <v>10045</v>
      </c>
      <c r="B1025" s="314" t="s">
        <v>10046</v>
      </c>
      <c r="C1025"/>
      <c r="D1025"/>
    </row>
    <row r="1026" spans="1:4" ht="27.75">
      <c r="A1026" s="315" t="s">
        <v>10047</v>
      </c>
      <c r="B1026"/>
      <c r="C1026"/>
      <c r="D1026"/>
    </row>
    <row r="1027" spans="1:4" ht="15">
      <c r="A1027" s="315" t="s">
        <v>7957</v>
      </c>
      <c r="B1027" s="315" t="s">
        <v>7958</v>
      </c>
      <c r="C1027"/>
      <c r="D1027"/>
    </row>
    <row r="1028" spans="1:4" ht="25.5">
      <c r="A1028" s="353" t="s">
        <v>7960</v>
      </c>
      <c r="B1028" s="353" t="s">
        <v>7961</v>
      </c>
      <c r="C1028" s="353" t="s">
        <v>7962</v>
      </c>
      <c r="D1028" s="353" t="s">
        <v>5859</v>
      </c>
    </row>
    <row r="1029" spans="1:4" ht="12.75">
      <c r="A1029" s="351">
        <v>7260100300</v>
      </c>
      <c r="B1029" s="351" t="s">
        <v>8860</v>
      </c>
      <c r="C1029" s="351" t="s">
        <v>7913</v>
      </c>
      <c r="D1029" s="351" t="s">
        <v>10599</v>
      </c>
    </row>
    <row r="1030" spans="1:4" ht="12.75">
      <c r="A1030" s="351">
        <v>7260100310</v>
      </c>
      <c r="B1030" s="351" t="s">
        <v>8861</v>
      </c>
      <c r="C1030" s="351" t="s">
        <v>7913</v>
      </c>
      <c r="D1030" s="351" t="s">
        <v>10600</v>
      </c>
    </row>
    <row r="1031" spans="1:4" ht="12.75">
      <c r="A1031" s="351">
        <v>7260100320</v>
      </c>
      <c r="B1031" s="351" t="s">
        <v>8862</v>
      </c>
      <c r="C1031" s="351" t="s">
        <v>7913</v>
      </c>
      <c r="D1031" s="351" t="s">
        <v>10601</v>
      </c>
    </row>
    <row r="1032" spans="1:4" ht="12.75">
      <c r="A1032" s="351">
        <v>7260100330</v>
      </c>
      <c r="B1032" s="351" t="s">
        <v>8863</v>
      </c>
      <c r="C1032" s="351" t="s">
        <v>7913</v>
      </c>
      <c r="D1032" s="351" t="s">
        <v>10602</v>
      </c>
    </row>
    <row r="1033" spans="1:4" ht="12.75">
      <c r="A1033" s="351">
        <v>7260100340</v>
      </c>
      <c r="B1033" s="351" t="s">
        <v>8864</v>
      </c>
      <c r="C1033" s="351" t="s">
        <v>7913</v>
      </c>
      <c r="D1033" s="351" t="s">
        <v>10603</v>
      </c>
    </row>
    <row r="1034" spans="1:4" ht="12.75">
      <c r="A1034" s="351">
        <v>7260100350</v>
      </c>
      <c r="B1034" s="351" t="s">
        <v>8865</v>
      </c>
      <c r="C1034" s="351" t="s">
        <v>7913</v>
      </c>
      <c r="D1034" s="351" t="s">
        <v>10604</v>
      </c>
    </row>
    <row r="1035" spans="1:4" ht="12.75">
      <c r="A1035" s="351">
        <v>7260100360</v>
      </c>
      <c r="B1035" s="351" t="s">
        <v>8866</v>
      </c>
      <c r="C1035" s="351" t="s">
        <v>7913</v>
      </c>
      <c r="D1035" s="351" t="s">
        <v>10605</v>
      </c>
    </row>
    <row r="1036" spans="1:4" ht="12.75">
      <c r="A1036" s="351">
        <v>7260100370</v>
      </c>
      <c r="B1036" s="351" t="s">
        <v>8867</v>
      </c>
      <c r="C1036" s="351" t="s">
        <v>7913</v>
      </c>
      <c r="D1036" s="351" t="s">
        <v>10606</v>
      </c>
    </row>
    <row r="1037" spans="1:4" ht="12.75">
      <c r="A1037" s="351">
        <v>7260100380</v>
      </c>
      <c r="B1037" s="351" t="s">
        <v>8868</v>
      </c>
      <c r="C1037" s="351" t="s">
        <v>7913</v>
      </c>
      <c r="D1037" s="351" t="s">
        <v>10607</v>
      </c>
    </row>
    <row r="1038" spans="1:4" ht="12.75">
      <c r="A1038" s="351">
        <v>7260100390</v>
      </c>
      <c r="B1038" s="351" t="s">
        <v>8869</v>
      </c>
      <c r="C1038" s="351" t="s">
        <v>7913</v>
      </c>
      <c r="D1038" s="351" t="s">
        <v>10608</v>
      </c>
    </row>
    <row r="1039" spans="1:4" ht="12.75">
      <c r="A1039" s="351">
        <v>7260100400</v>
      </c>
      <c r="B1039" s="351" t="s">
        <v>8870</v>
      </c>
      <c r="C1039" s="351" t="s">
        <v>7913</v>
      </c>
      <c r="D1039" s="351" t="s">
        <v>10609</v>
      </c>
    </row>
    <row r="1040" spans="1:4" ht="12.75">
      <c r="A1040" s="351">
        <v>7260100410</v>
      </c>
      <c r="B1040" s="351" t="s">
        <v>8871</v>
      </c>
      <c r="C1040" s="351" t="s">
        <v>7913</v>
      </c>
      <c r="D1040" s="351" t="s">
        <v>10610</v>
      </c>
    </row>
    <row r="1041" spans="1:4" ht="12.75">
      <c r="A1041" s="351">
        <v>7260100420</v>
      </c>
      <c r="B1041" s="351" t="s">
        <v>8872</v>
      </c>
      <c r="C1041" s="351" t="s">
        <v>7913</v>
      </c>
      <c r="D1041" s="351" t="s">
        <v>10611</v>
      </c>
    </row>
    <row r="1042" spans="1:4" ht="12.75">
      <c r="A1042" s="351">
        <v>7260100430</v>
      </c>
      <c r="B1042" s="351" t="s">
        <v>8873</v>
      </c>
      <c r="C1042" s="351" t="s">
        <v>7913</v>
      </c>
      <c r="D1042" s="351" t="s">
        <v>10612</v>
      </c>
    </row>
    <row r="1043" spans="1:4" ht="12.75">
      <c r="A1043" s="351">
        <v>7260100440</v>
      </c>
      <c r="B1043" s="351" t="s">
        <v>8874</v>
      </c>
      <c r="C1043" s="351" t="s">
        <v>7913</v>
      </c>
      <c r="D1043" s="351" t="s">
        <v>10613</v>
      </c>
    </row>
    <row r="1044" spans="1:4" ht="12.75">
      <c r="A1044" s="351">
        <v>7260100450</v>
      </c>
      <c r="B1044" s="351" t="s">
        <v>8875</v>
      </c>
      <c r="C1044" s="351" t="s">
        <v>7913</v>
      </c>
      <c r="D1044" s="351" t="s">
        <v>10614</v>
      </c>
    </row>
    <row r="1045" spans="1:4" ht="12.75">
      <c r="A1045" s="351">
        <v>7260100460</v>
      </c>
      <c r="B1045" s="351" t="s">
        <v>8876</v>
      </c>
      <c r="C1045" s="351" t="s">
        <v>7913</v>
      </c>
      <c r="D1045" s="351" t="s">
        <v>10615</v>
      </c>
    </row>
    <row r="1046" spans="1:4" ht="12.75">
      <c r="A1046" s="351">
        <v>7260100470</v>
      </c>
      <c r="B1046" s="351" t="s">
        <v>8877</v>
      </c>
      <c r="C1046" s="351" t="s">
        <v>7913</v>
      </c>
      <c r="D1046" s="351" t="s">
        <v>10616</v>
      </c>
    </row>
    <row r="1047" spans="1:4" ht="12.75">
      <c r="A1047" s="351">
        <v>7260100480</v>
      </c>
      <c r="B1047" s="351" t="s">
        <v>8878</v>
      </c>
      <c r="C1047" s="351" t="s">
        <v>7913</v>
      </c>
      <c r="D1047" s="351" t="s">
        <v>10617</v>
      </c>
    </row>
    <row r="1048" spans="1:4" ht="12.75">
      <c r="A1048" s="351">
        <v>7260100490</v>
      </c>
      <c r="B1048" s="351" t="s">
        <v>8879</v>
      </c>
      <c r="C1048" s="351" t="s">
        <v>7913</v>
      </c>
      <c r="D1048" s="351" t="s">
        <v>10618</v>
      </c>
    </row>
    <row r="1049" spans="1:4" ht="12.75">
      <c r="A1049" s="351">
        <v>7260100500</v>
      </c>
      <c r="B1049" s="351" t="s">
        <v>8880</v>
      </c>
      <c r="C1049" s="351" t="s">
        <v>7913</v>
      </c>
      <c r="D1049" s="351" t="s">
        <v>10619</v>
      </c>
    </row>
    <row r="1050" spans="1:4" ht="12.75">
      <c r="A1050" s="351">
        <v>7260100510</v>
      </c>
      <c r="B1050" s="351" t="s">
        <v>8881</v>
      </c>
      <c r="C1050" s="351" t="s">
        <v>7913</v>
      </c>
      <c r="D1050" s="351" t="s">
        <v>10620</v>
      </c>
    </row>
    <row r="1051" spans="1:4" ht="12.75">
      <c r="A1051" s="351">
        <v>7260100520</v>
      </c>
      <c r="B1051" s="351" t="s">
        <v>8882</v>
      </c>
      <c r="C1051" s="351" t="s">
        <v>7913</v>
      </c>
      <c r="D1051" s="351" t="s">
        <v>10621</v>
      </c>
    </row>
    <row r="1052" spans="1:4" ht="12.75">
      <c r="A1052" s="351">
        <v>7260100530</v>
      </c>
      <c r="B1052" s="351" t="s">
        <v>8883</v>
      </c>
      <c r="C1052" s="351" t="s">
        <v>7913</v>
      </c>
      <c r="D1052" s="351" t="s">
        <v>10622</v>
      </c>
    </row>
    <row r="1053" spans="1:4" ht="12.75">
      <c r="A1053" s="351">
        <v>7260100540</v>
      </c>
      <c r="B1053" s="351" t="s">
        <v>8884</v>
      </c>
      <c r="C1053" s="351" t="s">
        <v>7913</v>
      </c>
      <c r="D1053" s="351" t="s">
        <v>10623</v>
      </c>
    </row>
    <row r="1054" spans="1:4" ht="12.75">
      <c r="A1054" s="351">
        <v>7260100550</v>
      </c>
      <c r="B1054" s="351" t="s">
        <v>8885</v>
      </c>
      <c r="C1054" s="351" t="s">
        <v>7913</v>
      </c>
      <c r="D1054" s="351" t="s">
        <v>10624</v>
      </c>
    </row>
    <row r="1055" spans="1:4" ht="12.75">
      <c r="A1055" s="351">
        <v>7260100560</v>
      </c>
      <c r="B1055" s="351" t="s">
        <v>8886</v>
      </c>
      <c r="C1055" s="351" t="s">
        <v>7913</v>
      </c>
      <c r="D1055" s="351" t="s">
        <v>10625</v>
      </c>
    </row>
    <row r="1056" spans="1:4" ht="12.75">
      <c r="A1056" s="351">
        <v>7260100570</v>
      </c>
      <c r="B1056" s="351" t="s">
        <v>8887</v>
      </c>
      <c r="C1056" s="351" t="s">
        <v>7913</v>
      </c>
      <c r="D1056" s="351" t="s">
        <v>10626</v>
      </c>
    </row>
    <row r="1057" spans="1:4" ht="12.75">
      <c r="A1057" s="351">
        <v>7260100580</v>
      </c>
      <c r="B1057" s="351" t="s">
        <v>8888</v>
      </c>
      <c r="C1057" s="351" t="s">
        <v>7913</v>
      </c>
      <c r="D1057" s="351" t="s">
        <v>10627</v>
      </c>
    </row>
    <row r="1058" spans="1:4" ht="12.75">
      <c r="A1058" s="351">
        <v>7260100590</v>
      </c>
      <c r="B1058" s="351" t="s">
        <v>8889</v>
      </c>
      <c r="C1058" s="351" t="s">
        <v>7913</v>
      </c>
      <c r="D1058" s="351" t="s">
        <v>10628</v>
      </c>
    </row>
    <row r="1059" spans="1:4" ht="12.75">
      <c r="A1059" s="351">
        <v>7260100600</v>
      </c>
      <c r="B1059" s="351" t="s">
        <v>8890</v>
      </c>
      <c r="C1059" s="351" t="s">
        <v>7913</v>
      </c>
      <c r="D1059" s="351" t="s">
        <v>10629</v>
      </c>
    </row>
    <row r="1060" spans="1:4" ht="12.75">
      <c r="A1060" s="351">
        <v>7260100610</v>
      </c>
      <c r="B1060" s="351" t="s">
        <v>8891</v>
      </c>
      <c r="C1060" s="351" t="s">
        <v>7913</v>
      </c>
      <c r="D1060" s="351" t="s">
        <v>10608</v>
      </c>
    </row>
    <row r="1061" spans="1:4" ht="12.75">
      <c r="A1061" s="351">
        <v>7260100620</v>
      </c>
      <c r="B1061" s="351" t="s">
        <v>8892</v>
      </c>
      <c r="C1061" s="351" t="s">
        <v>7913</v>
      </c>
      <c r="D1061" s="351" t="s">
        <v>10630</v>
      </c>
    </row>
    <row r="1062" spans="1:4" ht="12.75">
      <c r="A1062" s="351">
        <v>7260100630</v>
      </c>
      <c r="B1062" s="351" t="s">
        <v>8893</v>
      </c>
      <c r="C1062" s="351" t="s">
        <v>7913</v>
      </c>
      <c r="D1062" s="351" t="s">
        <v>10631</v>
      </c>
    </row>
    <row r="1063" spans="1:4" ht="12.75">
      <c r="A1063" s="351">
        <v>7260100640</v>
      </c>
      <c r="B1063" s="351" t="s">
        <v>8894</v>
      </c>
      <c r="C1063" s="351" t="s">
        <v>7913</v>
      </c>
      <c r="D1063" s="351" t="s">
        <v>10632</v>
      </c>
    </row>
    <row r="1064" spans="1:4" ht="12.75">
      <c r="A1064" s="351">
        <v>7260100650</v>
      </c>
      <c r="B1064" s="351" t="s">
        <v>8895</v>
      </c>
      <c r="C1064" s="351" t="s">
        <v>7913</v>
      </c>
      <c r="D1064" s="351" t="s">
        <v>10633</v>
      </c>
    </row>
    <row r="1065" spans="1:4" ht="12.75">
      <c r="A1065" s="351">
        <v>7260100660</v>
      </c>
      <c r="B1065" s="351" t="s">
        <v>8896</v>
      </c>
      <c r="C1065" s="351" t="s">
        <v>7913</v>
      </c>
      <c r="D1065" s="351" t="s">
        <v>10634</v>
      </c>
    </row>
    <row r="1066" spans="1:4" ht="12.75">
      <c r="A1066" s="351">
        <v>7260100670</v>
      </c>
      <c r="B1066" s="351" t="s">
        <v>8897</v>
      </c>
      <c r="C1066" s="351" t="s">
        <v>7913</v>
      </c>
      <c r="D1066" s="351" t="s">
        <v>10635</v>
      </c>
    </row>
    <row r="1067" spans="1:4" ht="12.75">
      <c r="A1067" s="351">
        <v>7260100680</v>
      </c>
      <c r="B1067" s="351" t="s">
        <v>8899</v>
      </c>
      <c r="C1067" s="351" t="s">
        <v>7913</v>
      </c>
      <c r="D1067" s="351" t="s">
        <v>10636</v>
      </c>
    </row>
    <row r="1068" spans="1:4" ht="12.75">
      <c r="A1068" s="351">
        <v>7260100690</v>
      </c>
      <c r="B1068" s="351" t="s">
        <v>8900</v>
      </c>
      <c r="C1068" s="351" t="s">
        <v>7913</v>
      </c>
      <c r="D1068" s="351" t="s">
        <v>10637</v>
      </c>
    </row>
    <row r="1069" spans="1:4" ht="12.75">
      <c r="A1069" s="351">
        <v>7260100700</v>
      </c>
      <c r="B1069" s="351" t="s">
        <v>8901</v>
      </c>
      <c r="C1069" s="351" t="s">
        <v>7913</v>
      </c>
      <c r="D1069" s="351" t="s">
        <v>10638</v>
      </c>
    </row>
    <row r="1070" spans="1:4" ht="12.75">
      <c r="A1070" s="351">
        <v>7260100710</v>
      </c>
      <c r="B1070" s="351" t="s">
        <v>8902</v>
      </c>
      <c r="C1070" s="351" t="s">
        <v>7913</v>
      </c>
      <c r="D1070" s="351" t="s">
        <v>10639</v>
      </c>
    </row>
    <row r="1071" spans="1:4" ht="12.75">
      <c r="A1071" s="351">
        <v>7260100720</v>
      </c>
      <c r="B1071" s="351" t="s">
        <v>8903</v>
      </c>
      <c r="C1071" s="351" t="s">
        <v>7913</v>
      </c>
      <c r="D1071" s="351" t="s">
        <v>10640</v>
      </c>
    </row>
    <row r="1072" spans="1:4" ht="12.75">
      <c r="A1072" s="351">
        <v>7260100730</v>
      </c>
      <c r="B1072" s="351" t="s">
        <v>8904</v>
      </c>
      <c r="C1072" s="351" t="s">
        <v>7913</v>
      </c>
      <c r="D1072" s="351" t="s">
        <v>10641</v>
      </c>
    </row>
    <row r="1073" spans="1:4" ht="12.75">
      <c r="A1073" s="351">
        <v>7260100740</v>
      </c>
      <c r="B1073" s="351" t="s">
        <v>8905</v>
      </c>
      <c r="C1073" s="351" t="s">
        <v>7913</v>
      </c>
      <c r="D1073" s="351" t="s">
        <v>10642</v>
      </c>
    </row>
    <row r="1074" spans="1:4" ht="12.75">
      <c r="A1074" s="351">
        <v>7260100750</v>
      </c>
      <c r="B1074" s="351" t="s">
        <v>8906</v>
      </c>
      <c r="C1074" s="351" t="s">
        <v>7913</v>
      </c>
      <c r="D1074" s="351" t="s">
        <v>10643</v>
      </c>
    </row>
    <row r="1075" spans="1:4" ht="12.75">
      <c r="A1075" s="351">
        <v>7260100760</v>
      </c>
      <c r="B1075" s="351" t="s">
        <v>8907</v>
      </c>
      <c r="C1075" s="351" t="s">
        <v>7913</v>
      </c>
      <c r="D1075" s="351" t="s">
        <v>10644</v>
      </c>
    </row>
    <row r="1076" spans="1:4" ht="12.75">
      <c r="A1076" s="351">
        <v>7260100770</v>
      </c>
      <c r="B1076" s="351" t="s">
        <v>8908</v>
      </c>
      <c r="C1076" s="351" t="s">
        <v>7913</v>
      </c>
      <c r="D1076" s="351" t="s">
        <v>10645</v>
      </c>
    </row>
    <row r="1077" spans="1:4" ht="12.75">
      <c r="A1077" s="351">
        <v>7260100780</v>
      </c>
      <c r="B1077" s="351" t="s">
        <v>8909</v>
      </c>
      <c r="C1077" s="351" t="s">
        <v>7913</v>
      </c>
      <c r="D1077" s="351" t="s">
        <v>10646</v>
      </c>
    </row>
    <row r="1078" spans="1:4" ht="12.75">
      <c r="A1078" s="351">
        <v>7260100790</v>
      </c>
      <c r="B1078" s="351" t="s">
        <v>8910</v>
      </c>
      <c r="C1078" s="351" t="s">
        <v>7913</v>
      </c>
      <c r="D1078" s="351" t="s">
        <v>10647</v>
      </c>
    </row>
    <row r="1079" spans="1:4" ht="12.75">
      <c r="A1079" s="351">
        <v>7260100800</v>
      </c>
      <c r="B1079" s="351" t="s">
        <v>8911</v>
      </c>
      <c r="C1079" s="351" t="s">
        <v>7913</v>
      </c>
      <c r="D1079" s="351" t="s">
        <v>10648</v>
      </c>
    </row>
    <row r="1080" spans="1:4" ht="12.75">
      <c r="A1080" s="351">
        <v>7260100810</v>
      </c>
      <c r="B1080" s="351" t="s">
        <v>8912</v>
      </c>
      <c r="C1080" s="351" t="s">
        <v>7913</v>
      </c>
      <c r="D1080" s="351" t="s">
        <v>10649</v>
      </c>
    </row>
    <row r="1081" spans="1:4" ht="14.25">
      <c r="A1081" s="352" t="s">
        <v>8898</v>
      </c>
      <c r="B1081"/>
      <c r="C1081"/>
      <c r="D1081"/>
    </row>
    <row r="1082" spans="1:4" ht="34.5">
      <c r="A1082" s="310" t="s">
        <v>10045</v>
      </c>
      <c r="B1082" s="314" t="s">
        <v>10046</v>
      </c>
      <c r="C1082"/>
      <c r="D1082"/>
    </row>
    <row r="1083" spans="1:4" ht="27.75">
      <c r="A1083" s="315" t="s">
        <v>10047</v>
      </c>
      <c r="B1083"/>
      <c r="C1083"/>
      <c r="D1083"/>
    </row>
    <row r="1084" spans="1:4" ht="15">
      <c r="A1084" s="315" t="s">
        <v>7957</v>
      </c>
      <c r="B1084" s="315" t="s">
        <v>7958</v>
      </c>
      <c r="C1084"/>
      <c r="D1084"/>
    </row>
    <row r="1085" spans="1:4" ht="25.5">
      <c r="A1085" s="353" t="s">
        <v>7960</v>
      </c>
      <c r="B1085" s="353" t="s">
        <v>7961</v>
      </c>
      <c r="C1085" s="353" t="s">
        <v>7962</v>
      </c>
      <c r="D1085" s="353" t="s">
        <v>5859</v>
      </c>
    </row>
    <row r="1086" spans="1:4" ht="12.75">
      <c r="A1086" s="351">
        <v>7260100820</v>
      </c>
      <c r="B1086" s="351" t="s">
        <v>8913</v>
      </c>
      <c r="C1086" s="351" t="s">
        <v>7913</v>
      </c>
      <c r="D1086" s="351" t="s">
        <v>10650</v>
      </c>
    </row>
    <row r="1087" spans="1:4" ht="12.75">
      <c r="A1087" s="351">
        <v>7260100830</v>
      </c>
      <c r="B1087" s="351" t="s">
        <v>8914</v>
      </c>
      <c r="C1087" s="351" t="s">
        <v>7913</v>
      </c>
      <c r="D1087" s="351" t="s">
        <v>10651</v>
      </c>
    </row>
    <row r="1088" spans="1:4" ht="12.75">
      <c r="A1088" s="351">
        <v>7260100840</v>
      </c>
      <c r="B1088" s="351" t="s">
        <v>8915</v>
      </c>
      <c r="C1088" s="351" t="s">
        <v>7913</v>
      </c>
      <c r="D1088" s="351" t="s">
        <v>10652</v>
      </c>
    </row>
    <row r="1089" spans="1:4" ht="12.75">
      <c r="A1089" s="351">
        <v>7260100850</v>
      </c>
      <c r="B1089" s="351" t="s">
        <v>8916</v>
      </c>
      <c r="C1089" s="351" t="s">
        <v>7913</v>
      </c>
      <c r="D1089" s="351" t="s">
        <v>10653</v>
      </c>
    </row>
    <row r="1090" spans="1:4" ht="12.75">
      <c r="A1090" s="351">
        <v>7260100860</v>
      </c>
      <c r="B1090" s="351" t="s">
        <v>8917</v>
      </c>
      <c r="C1090" s="351" t="s">
        <v>7913</v>
      </c>
      <c r="D1090" s="351" t="s">
        <v>10654</v>
      </c>
    </row>
    <row r="1091" spans="1:4" ht="12.75">
      <c r="A1091" s="351">
        <v>7260100870</v>
      </c>
      <c r="B1091" s="351" t="s">
        <v>8918</v>
      </c>
      <c r="C1091" s="351" t="s">
        <v>7913</v>
      </c>
      <c r="D1091" s="351" t="s">
        <v>10655</v>
      </c>
    </row>
    <row r="1092" spans="1:4" ht="12.75">
      <c r="A1092" s="351">
        <v>7260100880</v>
      </c>
      <c r="B1092" s="351" t="s">
        <v>8919</v>
      </c>
      <c r="C1092" s="351" t="s">
        <v>7913</v>
      </c>
      <c r="D1092" s="351" t="s">
        <v>10656</v>
      </c>
    </row>
    <row r="1093" spans="1:4" ht="12.75">
      <c r="A1093" s="351">
        <v>7260100890</v>
      </c>
      <c r="B1093" s="351" t="s">
        <v>8920</v>
      </c>
      <c r="C1093" s="351" t="s">
        <v>7913</v>
      </c>
      <c r="D1093" s="351" t="s">
        <v>10657</v>
      </c>
    </row>
    <row r="1094" spans="1:4" ht="12.75">
      <c r="A1094" s="351">
        <v>7260100900</v>
      </c>
      <c r="B1094" s="351" t="s">
        <v>8921</v>
      </c>
      <c r="C1094" s="351" t="s">
        <v>7913</v>
      </c>
      <c r="D1094" s="351" t="s">
        <v>10658</v>
      </c>
    </row>
    <row r="1095" spans="1:4" ht="12.75">
      <c r="A1095" s="351">
        <v>7260100910</v>
      </c>
      <c r="B1095" s="351" t="s">
        <v>8922</v>
      </c>
      <c r="C1095" s="351" t="s">
        <v>7913</v>
      </c>
      <c r="D1095" s="351" t="s">
        <v>10659</v>
      </c>
    </row>
    <row r="1096" spans="1:4" ht="12.75">
      <c r="A1096" s="351">
        <v>7260100920</v>
      </c>
      <c r="B1096" s="351" t="s">
        <v>8923</v>
      </c>
      <c r="C1096" s="351" t="s">
        <v>7913</v>
      </c>
      <c r="D1096" s="351" t="s">
        <v>10660</v>
      </c>
    </row>
    <row r="1097" spans="1:4" ht="12.75">
      <c r="A1097" s="351">
        <v>7260100930</v>
      </c>
      <c r="B1097" s="351" t="s">
        <v>8924</v>
      </c>
      <c r="C1097" s="351" t="s">
        <v>7913</v>
      </c>
      <c r="D1097" s="351" t="s">
        <v>10661</v>
      </c>
    </row>
    <row r="1098" spans="1:4" ht="12.75">
      <c r="A1098" s="351">
        <v>7260100940</v>
      </c>
      <c r="B1098" s="351" t="s">
        <v>8925</v>
      </c>
      <c r="C1098" s="351" t="s">
        <v>7913</v>
      </c>
      <c r="D1098" s="351" t="s">
        <v>10662</v>
      </c>
    </row>
    <row r="1099" spans="1:4" ht="12.75">
      <c r="A1099" s="351">
        <v>7260100950</v>
      </c>
      <c r="B1099" s="351" t="s">
        <v>8926</v>
      </c>
      <c r="C1099" s="351" t="s">
        <v>7913</v>
      </c>
      <c r="D1099" s="351" t="s">
        <v>10663</v>
      </c>
    </row>
    <row r="1100" spans="1:4" ht="12.75">
      <c r="A1100" s="351">
        <v>7260100960</v>
      </c>
      <c r="B1100" s="351" t="s">
        <v>8927</v>
      </c>
      <c r="C1100" s="351" t="s">
        <v>7913</v>
      </c>
      <c r="D1100" s="351" t="s">
        <v>10664</v>
      </c>
    </row>
    <row r="1101" spans="1:4" ht="12.75">
      <c r="A1101" s="351">
        <v>7260100970</v>
      </c>
      <c r="B1101" s="351" t="s">
        <v>8928</v>
      </c>
      <c r="C1101" s="351" t="s">
        <v>7913</v>
      </c>
      <c r="D1101" s="351" t="s">
        <v>10665</v>
      </c>
    </row>
    <row r="1102" spans="1:4" ht="12.75">
      <c r="A1102" s="351">
        <v>7260100980</v>
      </c>
      <c r="B1102" s="351" t="s">
        <v>8929</v>
      </c>
      <c r="C1102" s="351" t="s">
        <v>7913</v>
      </c>
      <c r="D1102" s="351" t="s">
        <v>10666</v>
      </c>
    </row>
    <row r="1103" spans="1:4" ht="12.75">
      <c r="A1103" s="351">
        <v>7260100990</v>
      </c>
      <c r="B1103" s="351" t="s">
        <v>8930</v>
      </c>
      <c r="C1103" s="351" t="s">
        <v>7913</v>
      </c>
      <c r="D1103" s="351" t="s">
        <v>10667</v>
      </c>
    </row>
    <row r="1104" spans="1:4" ht="12.75">
      <c r="A1104" s="351">
        <v>7260101000</v>
      </c>
      <c r="B1104" s="351" t="s">
        <v>8931</v>
      </c>
      <c r="C1104" s="351" t="s">
        <v>7913</v>
      </c>
      <c r="D1104" s="351" t="s">
        <v>10668</v>
      </c>
    </row>
    <row r="1105" spans="1:4" ht="12.75">
      <c r="A1105" s="351">
        <v>7260101010</v>
      </c>
      <c r="B1105" s="351" t="s">
        <v>8932</v>
      </c>
      <c r="C1105" s="351" t="s">
        <v>7913</v>
      </c>
      <c r="D1105" s="351" t="s">
        <v>10669</v>
      </c>
    </row>
    <row r="1106" spans="1:4" ht="12.75">
      <c r="A1106" s="351">
        <v>7260101020</v>
      </c>
      <c r="B1106" s="351" t="s">
        <v>8933</v>
      </c>
      <c r="C1106" s="351" t="s">
        <v>7913</v>
      </c>
      <c r="D1106" s="351" t="s">
        <v>10670</v>
      </c>
    </row>
    <row r="1107" spans="1:4" ht="12.75">
      <c r="A1107" s="351">
        <v>7260101030</v>
      </c>
      <c r="B1107" s="351" t="s">
        <v>8934</v>
      </c>
      <c r="C1107" s="351" t="s">
        <v>7913</v>
      </c>
      <c r="D1107" s="351" t="s">
        <v>10671</v>
      </c>
    </row>
    <row r="1108" spans="1:4" ht="12.75">
      <c r="A1108" s="351">
        <v>7260101040</v>
      </c>
      <c r="B1108" s="351" t="s">
        <v>8935</v>
      </c>
      <c r="C1108" s="351" t="s">
        <v>7913</v>
      </c>
      <c r="D1108" s="351" t="s">
        <v>10672</v>
      </c>
    </row>
    <row r="1109" spans="1:4" ht="12.75">
      <c r="A1109" s="351">
        <v>7260101050</v>
      </c>
      <c r="B1109" s="351" t="s">
        <v>8936</v>
      </c>
      <c r="C1109" s="351" t="s">
        <v>7913</v>
      </c>
      <c r="D1109" s="351" t="s">
        <v>10673</v>
      </c>
    </row>
    <row r="1110" spans="1:4" ht="12.75">
      <c r="A1110" s="351">
        <v>7260101060</v>
      </c>
      <c r="B1110" s="351" t="s">
        <v>8937</v>
      </c>
      <c r="C1110" s="351" t="s">
        <v>7913</v>
      </c>
      <c r="D1110" s="351" t="s">
        <v>10674</v>
      </c>
    </row>
    <row r="1111" spans="1:4" ht="12.75">
      <c r="A1111" s="351">
        <v>7260101070</v>
      </c>
      <c r="B1111" s="351" t="s">
        <v>8938</v>
      </c>
      <c r="C1111" s="351" t="s">
        <v>7913</v>
      </c>
      <c r="D1111" s="351" t="s">
        <v>9775</v>
      </c>
    </row>
    <row r="1112" spans="1:4" ht="12.75">
      <c r="A1112" s="351">
        <v>7260101080</v>
      </c>
      <c r="B1112" s="351" t="s">
        <v>8939</v>
      </c>
      <c r="C1112" s="351" t="s">
        <v>7913</v>
      </c>
      <c r="D1112" s="351" t="s">
        <v>10675</v>
      </c>
    </row>
    <row r="1113" spans="1:4" ht="12.75">
      <c r="A1113" s="351">
        <v>7260101090</v>
      </c>
      <c r="B1113" s="351" t="s">
        <v>8940</v>
      </c>
      <c r="C1113" s="351" t="s">
        <v>7913</v>
      </c>
      <c r="D1113" s="351" t="s">
        <v>10676</v>
      </c>
    </row>
    <row r="1114" spans="1:4" ht="12.75">
      <c r="A1114" s="351">
        <v>7260101100</v>
      </c>
      <c r="B1114" s="351" t="s">
        <v>8941</v>
      </c>
      <c r="C1114" s="351" t="s">
        <v>7913</v>
      </c>
      <c r="D1114" s="351" t="s">
        <v>10677</v>
      </c>
    </row>
    <row r="1115" spans="1:4" ht="12.75">
      <c r="A1115" s="351">
        <v>7260101110</v>
      </c>
      <c r="B1115" s="351" t="s">
        <v>8942</v>
      </c>
      <c r="C1115" s="351" t="s">
        <v>7913</v>
      </c>
      <c r="D1115" s="351" t="s">
        <v>10678</v>
      </c>
    </row>
    <row r="1116" spans="1:4" ht="12.75">
      <c r="A1116" s="351">
        <v>7260101120</v>
      </c>
      <c r="B1116" s="351" t="s">
        <v>8943</v>
      </c>
      <c r="C1116" s="351" t="s">
        <v>7913</v>
      </c>
      <c r="D1116" s="351" t="s">
        <v>10679</v>
      </c>
    </row>
    <row r="1117" spans="1:4" ht="12.75">
      <c r="A1117" s="351">
        <v>7260101130</v>
      </c>
      <c r="B1117" s="351" t="s">
        <v>8944</v>
      </c>
      <c r="C1117" s="351" t="s">
        <v>7913</v>
      </c>
      <c r="D1117" s="351" t="s">
        <v>10680</v>
      </c>
    </row>
    <row r="1118" spans="1:4" ht="12.75">
      <c r="A1118" s="351">
        <v>7260101140</v>
      </c>
      <c r="B1118" s="351" t="s">
        <v>8945</v>
      </c>
      <c r="C1118" s="351" t="s">
        <v>7913</v>
      </c>
      <c r="D1118" s="351" t="s">
        <v>10681</v>
      </c>
    </row>
    <row r="1119" spans="1:4" ht="12.75">
      <c r="A1119" s="351">
        <v>7260101150</v>
      </c>
      <c r="B1119" s="351" t="s">
        <v>8946</v>
      </c>
      <c r="C1119" s="351" t="s">
        <v>7913</v>
      </c>
      <c r="D1119" s="351" t="s">
        <v>10682</v>
      </c>
    </row>
    <row r="1120" spans="1:4" ht="12.75">
      <c r="A1120" s="351">
        <v>7260101160</v>
      </c>
      <c r="B1120" s="351" t="s">
        <v>8947</v>
      </c>
      <c r="C1120" s="351" t="s">
        <v>7913</v>
      </c>
      <c r="D1120" s="351" t="s">
        <v>10683</v>
      </c>
    </row>
    <row r="1121" spans="1:4" ht="12.75">
      <c r="A1121" s="351">
        <v>7260101170</v>
      </c>
      <c r="B1121" s="351" t="s">
        <v>8948</v>
      </c>
      <c r="C1121" s="351" t="s">
        <v>7913</v>
      </c>
      <c r="D1121" s="351" t="s">
        <v>10684</v>
      </c>
    </row>
    <row r="1122" spans="1:4" ht="12.75">
      <c r="A1122" s="351">
        <v>7260101180</v>
      </c>
      <c r="B1122" s="351" t="s">
        <v>8949</v>
      </c>
      <c r="C1122" s="351" t="s">
        <v>7913</v>
      </c>
      <c r="D1122" s="351" t="s">
        <v>10685</v>
      </c>
    </row>
    <row r="1123" spans="1:4" ht="12.75">
      <c r="A1123" s="351">
        <v>7260101190</v>
      </c>
      <c r="B1123" s="351" t="s">
        <v>8950</v>
      </c>
      <c r="C1123" s="351" t="s">
        <v>7913</v>
      </c>
      <c r="D1123" s="351" t="s">
        <v>10686</v>
      </c>
    </row>
    <row r="1124" spans="1:4" ht="12.75">
      <c r="A1124" s="351">
        <v>7260101200</v>
      </c>
      <c r="B1124" s="351" t="s">
        <v>8952</v>
      </c>
      <c r="C1124" s="351" t="s">
        <v>7913</v>
      </c>
      <c r="D1124" s="351" t="s">
        <v>10687</v>
      </c>
    </row>
    <row r="1125" spans="1:4" ht="12.75">
      <c r="A1125" s="351">
        <v>7260101210</v>
      </c>
      <c r="B1125" s="351" t="s">
        <v>8953</v>
      </c>
      <c r="C1125" s="351" t="s">
        <v>7913</v>
      </c>
      <c r="D1125" s="351" t="s">
        <v>10688</v>
      </c>
    </row>
    <row r="1126" spans="1:4" ht="12.75">
      <c r="A1126" s="351">
        <v>7260101220</v>
      </c>
      <c r="B1126" s="351" t="s">
        <v>8954</v>
      </c>
      <c r="C1126" s="351" t="s">
        <v>7913</v>
      </c>
      <c r="D1126" s="351" t="s">
        <v>10689</v>
      </c>
    </row>
    <row r="1127" spans="1:4" ht="12.75">
      <c r="A1127" s="351">
        <v>7260101230</v>
      </c>
      <c r="B1127" s="351" t="s">
        <v>8955</v>
      </c>
      <c r="C1127" s="351" t="s">
        <v>7913</v>
      </c>
      <c r="D1127" s="351" t="s">
        <v>10690</v>
      </c>
    </row>
    <row r="1128" spans="1:4" ht="12.75">
      <c r="A1128" s="351">
        <v>7260101240</v>
      </c>
      <c r="B1128" s="351" t="s">
        <v>8956</v>
      </c>
      <c r="C1128" s="351" t="s">
        <v>7913</v>
      </c>
      <c r="D1128" s="351" t="s">
        <v>10691</v>
      </c>
    </row>
    <row r="1129" spans="1:4" ht="12.75">
      <c r="A1129" s="351">
        <v>7260101250</v>
      </c>
      <c r="B1129" s="351" t="s">
        <v>8957</v>
      </c>
      <c r="C1129" s="351" t="s">
        <v>7913</v>
      </c>
      <c r="D1129" s="351" t="s">
        <v>10692</v>
      </c>
    </row>
    <row r="1130" spans="1:4" ht="12.75">
      <c r="A1130" s="351">
        <v>7260101260</v>
      </c>
      <c r="B1130" s="351" t="s">
        <v>8958</v>
      </c>
      <c r="C1130" s="351" t="s">
        <v>7913</v>
      </c>
      <c r="D1130" s="351" t="s">
        <v>10693</v>
      </c>
    </row>
    <row r="1131" spans="1:4" ht="12.75">
      <c r="A1131" s="351">
        <v>7260101270</v>
      </c>
      <c r="B1131" s="351" t="s">
        <v>8959</v>
      </c>
      <c r="C1131" s="351" t="s">
        <v>7913</v>
      </c>
      <c r="D1131" s="351" t="s">
        <v>10694</v>
      </c>
    </row>
    <row r="1132" spans="1:4" ht="12.75">
      <c r="A1132" s="351">
        <v>7260101280</v>
      </c>
      <c r="B1132" s="351" t="s">
        <v>8960</v>
      </c>
      <c r="C1132" s="351" t="s">
        <v>7913</v>
      </c>
      <c r="D1132" s="351" t="s">
        <v>10695</v>
      </c>
    </row>
    <row r="1133" spans="1:4" ht="12.75">
      <c r="A1133" s="351">
        <v>7260101290</v>
      </c>
      <c r="B1133" s="351" t="s">
        <v>8961</v>
      </c>
      <c r="C1133" s="351" t="s">
        <v>7913</v>
      </c>
      <c r="D1133" s="351" t="s">
        <v>10696</v>
      </c>
    </row>
    <row r="1134" spans="1:4" ht="12.75">
      <c r="A1134" s="351">
        <v>7260101300</v>
      </c>
      <c r="B1134" s="351" t="s">
        <v>8962</v>
      </c>
      <c r="C1134" s="351" t="s">
        <v>7913</v>
      </c>
      <c r="D1134" s="351" t="s">
        <v>10697</v>
      </c>
    </row>
    <row r="1135" spans="1:4" ht="12.75">
      <c r="A1135" s="351">
        <v>7260101310</v>
      </c>
      <c r="B1135" s="351" t="s">
        <v>8963</v>
      </c>
      <c r="C1135" s="351" t="s">
        <v>7913</v>
      </c>
      <c r="D1135" s="351" t="s">
        <v>10698</v>
      </c>
    </row>
    <row r="1136" spans="1:4" ht="12.75">
      <c r="A1136" s="351">
        <v>7260101320</v>
      </c>
      <c r="B1136" s="351" t="s">
        <v>8964</v>
      </c>
      <c r="C1136" s="351" t="s">
        <v>7913</v>
      </c>
      <c r="D1136" s="351" t="s">
        <v>10699</v>
      </c>
    </row>
    <row r="1137" spans="1:4" ht="12.75">
      <c r="A1137" s="351">
        <v>7260101330</v>
      </c>
      <c r="B1137" s="351" t="s">
        <v>8965</v>
      </c>
      <c r="C1137" s="351" t="s">
        <v>7913</v>
      </c>
      <c r="D1137" s="351" t="s">
        <v>10700</v>
      </c>
    </row>
    <row r="1138" spans="1:4" ht="14.25">
      <c r="A1138" s="352" t="s">
        <v>8951</v>
      </c>
      <c r="B1138"/>
      <c r="C1138"/>
      <c r="D1138"/>
    </row>
    <row r="1139" spans="1:4" ht="34.5">
      <c r="A1139" s="310" t="s">
        <v>10045</v>
      </c>
      <c r="B1139" s="314" t="s">
        <v>10046</v>
      </c>
      <c r="C1139"/>
      <c r="D1139"/>
    </row>
    <row r="1140" spans="1:4" ht="27.75">
      <c r="A1140" s="315" t="s">
        <v>10047</v>
      </c>
      <c r="B1140"/>
      <c r="C1140"/>
      <c r="D1140"/>
    </row>
    <row r="1141" spans="1:4" ht="15">
      <c r="A1141" s="315" t="s">
        <v>7957</v>
      </c>
      <c r="B1141" s="315" t="s">
        <v>7958</v>
      </c>
      <c r="C1141"/>
      <c r="D1141"/>
    </row>
    <row r="1142" spans="1:4" ht="25.5">
      <c r="A1142" s="353" t="s">
        <v>7960</v>
      </c>
      <c r="B1142" s="353" t="s">
        <v>7961</v>
      </c>
      <c r="C1142" s="353" t="s">
        <v>7962</v>
      </c>
      <c r="D1142" s="353" t="s">
        <v>5859</v>
      </c>
    </row>
    <row r="1143" spans="1:4" ht="12.75">
      <c r="A1143" s="351">
        <v>7260101340</v>
      </c>
      <c r="B1143" s="351" t="s">
        <v>8966</v>
      </c>
      <c r="C1143" s="351" t="s">
        <v>7913</v>
      </c>
      <c r="D1143" s="351" t="s">
        <v>10701</v>
      </c>
    </row>
    <row r="1144" spans="1:4" ht="12.75">
      <c r="A1144" s="351">
        <v>7260101350</v>
      </c>
      <c r="B1144" s="351" t="s">
        <v>8967</v>
      </c>
      <c r="C1144" s="351" t="s">
        <v>7913</v>
      </c>
      <c r="D1144" s="351" t="s">
        <v>10702</v>
      </c>
    </row>
    <row r="1145" spans="1:4" ht="12.75">
      <c r="A1145" s="351">
        <v>7260101360</v>
      </c>
      <c r="B1145" s="351" t="s">
        <v>8968</v>
      </c>
      <c r="C1145" s="351" t="s">
        <v>7913</v>
      </c>
      <c r="D1145" s="351" t="s">
        <v>10703</v>
      </c>
    </row>
    <row r="1146" spans="1:4" ht="12.75">
      <c r="A1146" s="351">
        <v>7260101370</v>
      </c>
      <c r="B1146" s="351" t="s">
        <v>8969</v>
      </c>
      <c r="C1146" s="351" t="s">
        <v>7913</v>
      </c>
      <c r="D1146" s="351" t="s">
        <v>10704</v>
      </c>
    </row>
    <row r="1147" spans="1:4" ht="12.75">
      <c r="A1147" s="351">
        <v>7260101380</v>
      </c>
      <c r="B1147" s="351" t="s">
        <v>8970</v>
      </c>
      <c r="C1147" s="351" t="s">
        <v>7913</v>
      </c>
      <c r="D1147" s="351" t="s">
        <v>10705</v>
      </c>
    </row>
    <row r="1148" spans="1:4" ht="12.75">
      <c r="A1148" s="351">
        <v>7260101390</v>
      </c>
      <c r="B1148" s="351" t="s">
        <v>8971</v>
      </c>
      <c r="C1148" s="351" t="s">
        <v>7913</v>
      </c>
      <c r="D1148" s="351" t="s">
        <v>10706</v>
      </c>
    </row>
    <row r="1149" spans="1:4" ht="12.75">
      <c r="A1149" s="351">
        <v>7260101400</v>
      </c>
      <c r="B1149" s="351" t="s">
        <v>8972</v>
      </c>
      <c r="C1149" s="351" t="s">
        <v>7913</v>
      </c>
      <c r="D1149" s="351" t="s">
        <v>10707</v>
      </c>
    </row>
    <row r="1150" spans="1:4" ht="12.75">
      <c r="A1150" s="351">
        <v>7260101410</v>
      </c>
      <c r="B1150" s="351" t="s">
        <v>8973</v>
      </c>
      <c r="C1150" s="351" t="s">
        <v>7913</v>
      </c>
      <c r="D1150" s="351" t="s">
        <v>10708</v>
      </c>
    </row>
    <row r="1151" spans="1:4" ht="12.75">
      <c r="A1151" s="351">
        <v>7260101420</v>
      </c>
      <c r="B1151" s="351" t="s">
        <v>8974</v>
      </c>
      <c r="C1151" s="351" t="s">
        <v>7913</v>
      </c>
      <c r="D1151" s="351" t="s">
        <v>10709</v>
      </c>
    </row>
    <row r="1152" spans="1:4" ht="12.75">
      <c r="A1152" s="351">
        <v>7260101430</v>
      </c>
      <c r="B1152" s="351" t="s">
        <v>8975</v>
      </c>
      <c r="C1152" s="351" t="s">
        <v>7913</v>
      </c>
      <c r="D1152" s="351" t="s">
        <v>10710</v>
      </c>
    </row>
    <row r="1153" spans="1:4" ht="12.75">
      <c r="A1153" s="351">
        <v>7260101440</v>
      </c>
      <c r="B1153" s="351" t="s">
        <v>8976</v>
      </c>
      <c r="C1153" s="351" t="s">
        <v>7913</v>
      </c>
      <c r="D1153" s="351" t="s">
        <v>10711</v>
      </c>
    </row>
    <row r="1154" spans="1:4" ht="12.75">
      <c r="A1154" s="351">
        <v>7260101450</v>
      </c>
      <c r="B1154" s="351" t="s">
        <v>8977</v>
      </c>
      <c r="C1154" s="351" t="s">
        <v>7913</v>
      </c>
      <c r="D1154" s="351" t="s">
        <v>10712</v>
      </c>
    </row>
    <row r="1155" spans="1:4" ht="12.75">
      <c r="A1155" s="351">
        <v>7260101460</v>
      </c>
      <c r="B1155" s="351" t="s">
        <v>8978</v>
      </c>
      <c r="C1155" s="351" t="s">
        <v>7913</v>
      </c>
      <c r="D1155" s="351" t="s">
        <v>10713</v>
      </c>
    </row>
    <row r="1156" spans="1:4" ht="12.75">
      <c r="A1156" s="351">
        <v>7260101470</v>
      </c>
      <c r="B1156" s="351" t="s">
        <v>8979</v>
      </c>
      <c r="C1156" s="351" t="s">
        <v>7913</v>
      </c>
      <c r="D1156" s="351" t="s">
        <v>10714</v>
      </c>
    </row>
    <row r="1157" spans="1:4" ht="12.75">
      <c r="A1157" s="351">
        <v>7260101480</v>
      </c>
      <c r="B1157" s="351" t="s">
        <v>8980</v>
      </c>
      <c r="C1157" s="351" t="s">
        <v>7913</v>
      </c>
      <c r="D1157" s="351" t="s">
        <v>10715</v>
      </c>
    </row>
    <row r="1158" spans="1:4" ht="12.75">
      <c r="A1158" s="351">
        <v>7260101490</v>
      </c>
      <c r="B1158" s="351" t="s">
        <v>8981</v>
      </c>
      <c r="C1158" s="351" t="s">
        <v>7913</v>
      </c>
      <c r="D1158" s="351" t="s">
        <v>10716</v>
      </c>
    </row>
    <row r="1159" spans="1:4" ht="12.75">
      <c r="A1159" s="351">
        <v>7260101500</v>
      </c>
      <c r="B1159" s="351" t="s">
        <v>8982</v>
      </c>
      <c r="C1159" s="351" t="s">
        <v>7913</v>
      </c>
      <c r="D1159" s="351" t="s">
        <v>10717</v>
      </c>
    </row>
    <row r="1160" spans="1:4" ht="12.75">
      <c r="A1160" s="351">
        <v>7260101510</v>
      </c>
      <c r="B1160" s="351" t="s">
        <v>8983</v>
      </c>
      <c r="C1160" s="351" t="s">
        <v>7913</v>
      </c>
      <c r="D1160" s="351" t="s">
        <v>10718</v>
      </c>
    </row>
    <row r="1161" spans="1:4" ht="12.75">
      <c r="A1161" s="351">
        <v>7260101520</v>
      </c>
      <c r="B1161" s="351" t="s">
        <v>8984</v>
      </c>
      <c r="C1161" s="351" t="s">
        <v>7913</v>
      </c>
      <c r="D1161" s="351" t="s">
        <v>10719</v>
      </c>
    </row>
    <row r="1162" spans="1:4" ht="12.75">
      <c r="A1162" s="351">
        <v>7260101530</v>
      </c>
      <c r="B1162" s="351" t="s">
        <v>8985</v>
      </c>
      <c r="C1162" s="351" t="s">
        <v>7913</v>
      </c>
      <c r="D1162" s="351" t="s">
        <v>10720</v>
      </c>
    </row>
    <row r="1163" spans="1:4" ht="12.75">
      <c r="A1163" s="351">
        <v>7260101540</v>
      </c>
      <c r="B1163" s="351" t="s">
        <v>8986</v>
      </c>
      <c r="C1163" s="351" t="s">
        <v>7913</v>
      </c>
      <c r="D1163" s="351" t="s">
        <v>10721</v>
      </c>
    </row>
    <row r="1164" spans="1:4" ht="12.75">
      <c r="A1164" s="351">
        <v>7260101550</v>
      </c>
      <c r="B1164" s="351" t="s">
        <v>8987</v>
      </c>
      <c r="C1164" s="351" t="s">
        <v>7913</v>
      </c>
      <c r="D1164" s="351" t="s">
        <v>10722</v>
      </c>
    </row>
    <row r="1165" spans="1:4" ht="12.75">
      <c r="A1165" s="351">
        <v>7260101560</v>
      </c>
      <c r="B1165" s="351" t="s">
        <v>8988</v>
      </c>
      <c r="C1165" s="351" t="s">
        <v>7913</v>
      </c>
      <c r="D1165" s="351" t="s">
        <v>10723</v>
      </c>
    </row>
    <row r="1166" spans="1:4" ht="12.75">
      <c r="A1166" s="351">
        <v>7260101570</v>
      </c>
      <c r="B1166" s="351" t="s">
        <v>8989</v>
      </c>
      <c r="C1166" s="351" t="s">
        <v>7913</v>
      </c>
      <c r="D1166" s="351" t="s">
        <v>10724</v>
      </c>
    </row>
    <row r="1167" spans="1:4" ht="12.75">
      <c r="A1167" s="351">
        <v>7260101580</v>
      </c>
      <c r="B1167" s="351" t="s">
        <v>8990</v>
      </c>
      <c r="C1167" s="351" t="s">
        <v>7913</v>
      </c>
      <c r="D1167" s="351" t="s">
        <v>10725</v>
      </c>
    </row>
    <row r="1168" spans="1:4" ht="12.75">
      <c r="A1168" s="351">
        <v>7260101590</v>
      </c>
      <c r="B1168" s="351" t="s">
        <v>8991</v>
      </c>
      <c r="C1168" s="351" t="s">
        <v>7913</v>
      </c>
      <c r="D1168" s="351" t="s">
        <v>10726</v>
      </c>
    </row>
    <row r="1169" spans="1:4" ht="12.75">
      <c r="A1169" s="351">
        <v>7260101600</v>
      </c>
      <c r="B1169" s="351" t="s">
        <v>8992</v>
      </c>
      <c r="C1169" s="351" t="s">
        <v>7913</v>
      </c>
      <c r="D1169" s="351" t="s">
        <v>10727</v>
      </c>
    </row>
    <row r="1170" spans="1:4" ht="12.75">
      <c r="A1170" s="351">
        <v>7260101610</v>
      </c>
      <c r="B1170" s="351" t="s">
        <v>8993</v>
      </c>
      <c r="C1170" s="351" t="s">
        <v>7913</v>
      </c>
      <c r="D1170" s="351" t="s">
        <v>10728</v>
      </c>
    </row>
    <row r="1171" spans="1:4" ht="12.75">
      <c r="A1171" s="351">
        <v>7260101620</v>
      </c>
      <c r="B1171" s="351" t="s">
        <v>8994</v>
      </c>
      <c r="C1171" s="351" t="s">
        <v>7913</v>
      </c>
      <c r="D1171" s="351" t="s">
        <v>10729</v>
      </c>
    </row>
    <row r="1172" spans="1:4" ht="12.75">
      <c r="A1172" s="351">
        <v>7260101630</v>
      </c>
      <c r="B1172" s="351" t="s">
        <v>8995</v>
      </c>
      <c r="C1172" s="351" t="s">
        <v>7913</v>
      </c>
      <c r="D1172" s="351" t="s">
        <v>10730</v>
      </c>
    </row>
    <row r="1173" spans="1:4" ht="12.75">
      <c r="A1173" s="351">
        <v>7260101640</v>
      </c>
      <c r="B1173" s="351" t="s">
        <v>8996</v>
      </c>
      <c r="C1173" s="351" t="s">
        <v>7913</v>
      </c>
      <c r="D1173" s="351" t="s">
        <v>10731</v>
      </c>
    </row>
    <row r="1174" spans="1:4" ht="12.75">
      <c r="A1174" s="351">
        <v>7260101650</v>
      </c>
      <c r="B1174" s="351" t="s">
        <v>8997</v>
      </c>
      <c r="C1174" s="351" t="s">
        <v>7913</v>
      </c>
      <c r="D1174" s="351" t="s">
        <v>10732</v>
      </c>
    </row>
    <row r="1175" spans="1:4" ht="12.75">
      <c r="A1175" s="351">
        <v>7260101660</v>
      </c>
      <c r="B1175" s="351" t="s">
        <v>8998</v>
      </c>
      <c r="C1175" s="351" t="s">
        <v>7913</v>
      </c>
      <c r="D1175" s="351" t="s">
        <v>10733</v>
      </c>
    </row>
    <row r="1176" spans="1:4" ht="12.75">
      <c r="A1176" s="351">
        <v>7260101670</v>
      </c>
      <c r="B1176" s="351" t="s">
        <v>8999</v>
      </c>
      <c r="C1176" s="351" t="s">
        <v>7913</v>
      </c>
      <c r="D1176" s="351" t="s">
        <v>10734</v>
      </c>
    </row>
    <row r="1177" spans="1:4" ht="12.75">
      <c r="A1177" s="351">
        <v>7260101680</v>
      </c>
      <c r="B1177" s="351" t="s">
        <v>9000</v>
      </c>
      <c r="C1177" s="351" t="s">
        <v>7913</v>
      </c>
      <c r="D1177" s="351" t="s">
        <v>10735</v>
      </c>
    </row>
    <row r="1178" spans="1:4" ht="12.75">
      <c r="A1178" s="351">
        <v>7260200040</v>
      </c>
      <c r="B1178" s="351" t="s">
        <v>9001</v>
      </c>
      <c r="C1178" s="351" t="s">
        <v>7913</v>
      </c>
      <c r="D1178" s="351" t="s">
        <v>10736</v>
      </c>
    </row>
    <row r="1179" spans="1:4" ht="12.75">
      <c r="A1179" s="351">
        <v>7260200320</v>
      </c>
      <c r="B1179" s="351" t="s">
        <v>9002</v>
      </c>
      <c r="C1179" s="351" t="s">
        <v>7913</v>
      </c>
      <c r="D1179" s="351" t="s">
        <v>10737</v>
      </c>
    </row>
    <row r="1180" spans="1:4" ht="12.75">
      <c r="A1180" s="351">
        <v>7260250010</v>
      </c>
      <c r="B1180" s="351" t="s">
        <v>9003</v>
      </c>
      <c r="C1180" s="351" t="s">
        <v>7913</v>
      </c>
      <c r="D1180" s="351" t="s">
        <v>10738</v>
      </c>
    </row>
    <row r="1181" spans="1:4" ht="12.75">
      <c r="A1181" s="351">
        <v>7260250040</v>
      </c>
      <c r="B1181" s="351" t="s">
        <v>9005</v>
      </c>
      <c r="C1181" s="351" t="s">
        <v>7913</v>
      </c>
      <c r="D1181" s="351" t="s">
        <v>10739</v>
      </c>
    </row>
    <row r="1182" spans="1:4" ht="12.75">
      <c r="A1182" s="351">
        <v>7260250080</v>
      </c>
      <c r="B1182" s="351" t="s">
        <v>9006</v>
      </c>
      <c r="C1182" s="351" t="s">
        <v>7913</v>
      </c>
      <c r="D1182" s="351" t="s">
        <v>9790</v>
      </c>
    </row>
    <row r="1183" spans="1:4" ht="12.75">
      <c r="A1183" s="351">
        <v>7260250320</v>
      </c>
      <c r="B1183" s="351" t="s">
        <v>9007</v>
      </c>
      <c r="C1183" s="351" t="s">
        <v>7913</v>
      </c>
      <c r="D1183" s="351" t="s">
        <v>10740</v>
      </c>
    </row>
    <row r="1184" spans="1:4" ht="12.75">
      <c r="A1184" s="351">
        <v>7260250360</v>
      </c>
      <c r="B1184" s="351" t="s">
        <v>9008</v>
      </c>
      <c r="C1184" s="351" t="s">
        <v>7913</v>
      </c>
      <c r="D1184" s="351" t="s">
        <v>10741</v>
      </c>
    </row>
    <row r="1185" spans="1:4" ht="12.75">
      <c r="A1185" s="351">
        <v>7260300010</v>
      </c>
      <c r="B1185" s="351" t="s">
        <v>9009</v>
      </c>
      <c r="C1185" s="351" t="s">
        <v>7913</v>
      </c>
      <c r="D1185" s="351" t="s">
        <v>10742</v>
      </c>
    </row>
    <row r="1186" spans="1:4" ht="12.75">
      <c r="A1186" s="351">
        <v>7260300020</v>
      </c>
      <c r="B1186" s="351" t="s">
        <v>9010</v>
      </c>
      <c r="C1186" s="351" t="s">
        <v>7913</v>
      </c>
      <c r="D1186" s="351" t="s">
        <v>10743</v>
      </c>
    </row>
    <row r="1187" spans="1:4" ht="12.75">
      <c r="A1187" s="351">
        <v>7260300030</v>
      </c>
      <c r="B1187" s="351" t="s">
        <v>9011</v>
      </c>
      <c r="C1187" s="351" t="s">
        <v>7913</v>
      </c>
      <c r="D1187" s="351" t="s">
        <v>10744</v>
      </c>
    </row>
    <row r="1188" spans="1:4" ht="12.75">
      <c r="A1188" s="351">
        <v>7260300040</v>
      </c>
      <c r="B1188" s="351" t="s">
        <v>9012</v>
      </c>
      <c r="C1188" s="351" t="s">
        <v>7913</v>
      </c>
      <c r="D1188" s="351" t="s">
        <v>10745</v>
      </c>
    </row>
    <row r="1189" spans="1:4" ht="12.75">
      <c r="A1189" s="351">
        <v>7260300050</v>
      </c>
      <c r="B1189" s="351" t="s">
        <v>9013</v>
      </c>
      <c r="C1189" s="351" t="s">
        <v>7913</v>
      </c>
      <c r="D1189" s="351" t="s">
        <v>10746</v>
      </c>
    </row>
    <row r="1190" spans="1:4" ht="12.75">
      <c r="A1190" s="351">
        <v>7260300060</v>
      </c>
      <c r="B1190" s="351" t="s">
        <v>9014</v>
      </c>
      <c r="C1190" s="351" t="s">
        <v>7913</v>
      </c>
      <c r="D1190" s="351" t="s">
        <v>10747</v>
      </c>
    </row>
    <row r="1191" spans="1:4" ht="12.75">
      <c r="A1191" s="351">
        <v>7260300070</v>
      </c>
      <c r="B1191" s="351" t="s">
        <v>9015</v>
      </c>
      <c r="C1191" s="351" t="s">
        <v>7913</v>
      </c>
      <c r="D1191" s="351" t="s">
        <v>10748</v>
      </c>
    </row>
    <row r="1192" spans="1:4" ht="12.75">
      <c r="A1192" s="351">
        <v>7260300080</v>
      </c>
      <c r="B1192" s="351" t="s">
        <v>9016</v>
      </c>
      <c r="C1192" s="351" t="s">
        <v>7913</v>
      </c>
      <c r="D1192" s="351" t="s">
        <v>10749</v>
      </c>
    </row>
    <row r="1193" spans="1:4" ht="12.75">
      <c r="A1193" s="351">
        <v>7260300090</v>
      </c>
      <c r="B1193" s="351" t="s">
        <v>9017</v>
      </c>
      <c r="C1193" s="351" t="s">
        <v>7913</v>
      </c>
      <c r="D1193" s="351" t="s">
        <v>10750</v>
      </c>
    </row>
    <row r="1194" spans="1:4" ht="12.75">
      <c r="A1194" s="351">
        <v>7260300100</v>
      </c>
      <c r="B1194" s="351" t="s">
        <v>9018</v>
      </c>
      <c r="C1194" s="351" t="s">
        <v>7913</v>
      </c>
      <c r="D1194" s="351" t="s">
        <v>10751</v>
      </c>
    </row>
    <row r="1195" spans="1:4" ht="14.25">
      <c r="A1195" s="352" t="s">
        <v>9004</v>
      </c>
      <c r="B1195"/>
      <c r="C1195"/>
      <c r="D1195"/>
    </row>
    <row r="1196" spans="1:4" ht="34.5">
      <c r="A1196" s="310" t="s">
        <v>10045</v>
      </c>
      <c r="B1196" s="314" t="s">
        <v>10046</v>
      </c>
      <c r="C1196"/>
      <c r="D1196"/>
    </row>
    <row r="1197" spans="1:4" ht="27.75">
      <c r="A1197" s="315" t="s">
        <v>10047</v>
      </c>
      <c r="B1197"/>
      <c r="C1197"/>
      <c r="D1197"/>
    </row>
    <row r="1198" spans="1:4" ht="15">
      <c r="A1198" s="315" t="s">
        <v>7957</v>
      </c>
      <c r="B1198" s="315" t="s">
        <v>7958</v>
      </c>
      <c r="C1198"/>
      <c r="D1198"/>
    </row>
    <row r="1199" spans="1:4" ht="25.5">
      <c r="A1199" s="353" t="s">
        <v>7960</v>
      </c>
      <c r="B1199" s="353" t="s">
        <v>7961</v>
      </c>
      <c r="C1199" s="353" t="s">
        <v>7962</v>
      </c>
      <c r="D1199" s="353" t="s">
        <v>5859</v>
      </c>
    </row>
    <row r="1200" spans="1:4" ht="12.75">
      <c r="A1200" s="351">
        <v>7260300110</v>
      </c>
      <c r="B1200" s="351" t="s">
        <v>9019</v>
      </c>
      <c r="C1200" s="351" t="s">
        <v>7913</v>
      </c>
      <c r="D1200" s="351" t="s">
        <v>10752</v>
      </c>
    </row>
    <row r="1201" spans="1:4" ht="12.75">
      <c r="A1201" s="351">
        <v>7260300120</v>
      </c>
      <c r="B1201" s="351" t="s">
        <v>9020</v>
      </c>
      <c r="C1201" s="351" t="s">
        <v>7913</v>
      </c>
      <c r="D1201" s="351" t="s">
        <v>10753</v>
      </c>
    </row>
    <row r="1202" spans="1:4" ht="12.75">
      <c r="A1202" s="351">
        <v>7260300130</v>
      </c>
      <c r="B1202" s="351" t="s">
        <v>9021</v>
      </c>
      <c r="C1202" s="351" t="s">
        <v>7913</v>
      </c>
      <c r="D1202" s="351" t="s">
        <v>10754</v>
      </c>
    </row>
    <row r="1203" spans="1:4" ht="12.75">
      <c r="A1203" s="351">
        <v>7260300140</v>
      </c>
      <c r="B1203" s="351" t="s">
        <v>9022</v>
      </c>
      <c r="C1203" s="351" t="s">
        <v>7913</v>
      </c>
      <c r="D1203" s="351" t="s">
        <v>10755</v>
      </c>
    </row>
    <row r="1204" spans="1:4" ht="12.75">
      <c r="A1204" s="351">
        <v>7260300150</v>
      </c>
      <c r="B1204" s="351" t="s">
        <v>9023</v>
      </c>
      <c r="C1204" s="351" t="s">
        <v>7913</v>
      </c>
      <c r="D1204" s="351" t="s">
        <v>10756</v>
      </c>
    </row>
    <row r="1205" spans="1:4" ht="12.75">
      <c r="A1205" s="351">
        <v>7260300160</v>
      </c>
      <c r="B1205" s="351" t="s">
        <v>9024</v>
      </c>
      <c r="C1205" s="351" t="s">
        <v>7913</v>
      </c>
      <c r="D1205" s="351" t="s">
        <v>10757</v>
      </c>
    </row>
    <row r="1206" spans="1:4" ht="12.75">
      <c r="A1206" s="351">
        <v>7260300170</v>
      </c>
      <c r="B1206" s="351" t="s">
        <v>9025</v>
      </c>
      <c r="C1206" s="351" t="s">
        <v>7913</v>
      </c>
      <c r="D1206" s="351" t="s">
        <v>10758</v>
      </c>
    </row>
    <row r="1207" spans="1:4" ht="12.75">
      <c r="A1207" s="351">
        <v>7260300180</v>
      </c>
      <c r="B1207" s="351" t="s">
        <v>9026</v>
      </c>
      <c r="C1207" s="351" t="s">
        <v>7913</v>
      </c>
      <c r="D1207" s="351" t="s">
        <v>10759</v>
      </c>
    </row>
    <row r="1208" spans="1:4" ht="12.75">
      <c r="A1208" s="351">
        <v>7260300190</v>
      </c>
      <c r="B1208" s="351" t="s">
        <v>9027</v>
      </c>
      <c r="C1208" s="351" t="s">
        <v>7913</v>
      </c>
      <c r="D1208" s="351" t="s">
        <v>10760</v>
      </c>
    </row>
    <row r="1209" spans="1:4" ht="12.75">
      <c r="A1209" s="351">
        <v>7260300200</v>
      </c>
      <c r="B1209" s="351" t="s">
        <v>9028</v>
      </c>
      <c r="C1209" s="351" t="s">
        <v>7913</v>
      </c>
      <c r="D1209" s="351" t="s">
        <v>10761</v>
      </c>
    </row>
    <row r="1210" spans="1:4" ht="12.75">
      <c r="A1210" s="351">
        <v>7260300210</v>
      </c>
      <c r="B1210" s="351" t="s">
        <v>9029</v>
      </c>
      <c r="C1210" s="351" t="s">
        <v>7913</v>
      </c>
      <c r="D1210" s="351" t="s">
        <v>10762</v>
      </c>
    </row>
    <row r="1211" spans="1:4" ht="12.75">
      <c r="A1211" s="351">
        <v>7260300220</v>
      </c>
      <c r="B1211" s="351" t="s">
        <v>9030</v>
      </c>
      <c r="C1211" s="351" t="s">
        <v>7913</v>
      </c>
      <c r="D1211" s="351" t="s">
        <v>10763</v>
      </c>
    </row>
    <row r="1212" spans="1:4" ht="12.75">
      <c r="A1212" s="351">
        <v>7260300230</v>
      </c>
      <c r="B1212" s="351" t="s">
        <v>9031</v>
      </c>
      <c r="C1212" s="351" t="s">
        <v>7913</v>
      </c>
      <c r="D1212" s="351" t="s">
        <v>10764</v>
      </c>
    </row>
    <row r="1213" spans="1:4" ht="12.75">
      <c r="A1213" s="351">
        <v>7260300240</v>
      </c>
      <c r="B1213" s="351" t="s">
        <v>9032</v>
      </c>
      <c r="C1213" s="351" t="s">
        <v>7913</v>
      </c>
      <c r="D1213" s="351" t="s">
        <v>10765</v>
      </c>
    </row>
    <row r="1214" spans="1:4" ht="12.75">
      <c r="A1214" s="351">
        <v>7260300250</v>
      </c>
      <c r="B1214" s="351" t="s">
        <v>9033</v>
      </c>
      <c r="C1214" s="351" t="s">
        <v>7913</v>
      </c>
      <c r="D1214" s="351" t="s">
        <v>10766</v>
      </c>
    </row>
    <row r="1215" spans="1:4" ht="12.75">
      <c r="A1215" s="351">
        <v>7260300260</v>
      </c>
      <c r="B1215" s="351" t="s">
        <v>9034</v>
      </c>
      <c r="C1215" s="351" t="s">
        <v>7913</v>
      </c>
      <c r="D1215" s="351" t="s">
        <v>10767</v>
      </c>
    </row>
    <row r="1216" spans="1:4" ht="12.75">
      <c r="A1216" s="351">
        <v>7260300270</v>
      </c>
      <c r="B1216" s="351" t="s">
        <v>9035</v>
      </c>
      <c r="C1216" s="351" t="s">
        <v>7913</v>
      </c>
      <c r="D1216" s="351" t="s">
        <v>10768</v>
      </c>
    </row>
    <row r="1217" spans="1:4" ht="12.75">
      <c r="A1217" s="351">
        <v>7260300280</v>
      </c>
      <c r="B1217" s="351" t="s">
        <v>9036</v>
      </c>
      <c r="C1217" s="351" t="s">
        <v>7913</v>
      </c>
      <c r="D1217" s="351" t="s">
        <v>10769</v>
      </c>
    </row>
    <row r="1218" spans="1:4" ht="12.75">
      <c r="A1218" s="351">
        <v>7260300290</v>
      </c>
      <c r="B1218" s="351" t="s">
        <v>9037</v>
      </c>
      <c r="C1218" s="351" t="s">
        <v>7913</v>
      </c>
      <c r="D1218" s="351" t="s">
        <v>10770</v>
      </c>
    </row>
    <row r="1219" spans="1:4" ht="12.75">
      <c r="A1219" s="351">
        <v>7260300300</v>
      </c>
      <c r="B1219" s="351" t="s">
        <v>9038</v>
      </c>
      <c r="C1219" s="351" t="s">
        <v>7913</v>
      </c>
      <c r="D1219" s="351" t="s">
        <v>10771</v>
      </c>
    </row>
    <row r="1220" spans="1:4" ht="12.75">
      <c r="A1220" s="351">
        <v>7260300310</v>
      </c>
      <c r="B1220" s="351" t="s">
        <v>9039</v>
      </c>
      <c r="C1220" s="351" t="s">
        <v>7913</v>
      </c>
      <c r="D1220" s="351" t="s">
        <v>10772</v>
      </c>
    </row>
    <row r="1221" spans="1:4" ht="12.75">
      <c r="A1221" s="351">
        <v>7260300320</v>
      </c>
      <c r="B1221" s="351" t="s">
        <v>9040</v>
      </c>
      <c r="C1221" s="351" t="s">
        <v>7913</v>
      </c>
      <c r="D1221" s="351" t="s">
        <v>10773</v>
      </c>
    </row>
    <row r="1222" spans="1:4" ht="12.75">
      <c r="A1222" s="351">
        <v>7260300330</v>
      </c>
      <c r="B1222" s="351" t="s">
        <v>9041</v>
      </c>
      <c r="C1222" s="351" t="s">
        <v>7913</v>
      </c>
      <c r="D1222" s="351" t="s">
        <v>10774</v>
      </c>
    </row>
    <row r="1223" spans="1:4" ht="12.75">
      <c r="A1223" s="351">
        <v>7260300340</v>
      </c>
      <c r="B1223" s="351" t="s">
        <v>9042</v>
      </c>
      <c r="C1223" s="351" t="s">
        <v>7913</v>
      </c>
      <c r="D1223" s="351" t="s">
        <v>10775</v>
      </c>
    </row>
    <row r="1224" spans="1:4" ht="12.75">
      <c r="A1224" s="351">
        <v>7260300350</v>
      </c>
      <c r="B1224" s="351" t="s">
        <v>9043</v>
      </c>
      <c r="C1224" s="351" t="s">
        <v>7913</v>
      </c>
      <c r="D1224" s="351" t="s">
        <v>10776</v>
      </c>
    </row>
    <row r="1225" spans="1:4" ht="12.75">
      <c r="A1225" s="351">
        <v>7260300360</v>
      </c>
      <c r="B1225" s="351" t="s">
        <v>9044</v>
      </c>
      <c r="C1225" s="351" t="s">
        <v>7913</v>
      </c>
      <c r="D1225" s="351" t="s">
        <v>10777</v>
      </c>
    </row>
    <row r="1226" spans="1:4" ht="12.75">
      <c r="A1226" s="351">
        <v>7260300370</v>
      </c>
      <c r="B1226" s="351" t="s">
        <v>9045</v>
      </c>
      <c r="C1226" s="351" t="s">
        <v>7913</v>
      </c>
      <c r="D1226" s="351" t="s">
        <v>10778</v>
      </c>
    </row>
    <row r="1227" spans="1:4" ht="12.75">
      <c r="A1227" s="351">
        <v>7260300380</v>
      </c>
      <c r="B1227" s="351" t="s">
        <v>9046</v>
      </c>
      <c r="C1227" s="351" t="s">
        <v>7913</v>
      </c>
      <c r="D1227" s="351" t="s">
        <v>10779</v>
      </c>
    </row>
    <row r="1228" spans="1:4" ht="12.75">
      <c r="A1228" s="351">
        <v>7260300390</v>
      </c>
      <c r="B1228" s="351" t="s">
        <v>9047</v>
      </c>
      <c r="C1228" s="351" t="s">
        <v>7913</v>
      </c>
      <c r="D1228" s="351" t="s">
        <v>10780</v>
      </c>
    </row>
    <row r="1229" spans="1:4" ht="12.75">
      <c r="A1229" s="351">
        <v>7260300400</v>
      </c>
      <c r="B1229" s="351" t="s">
        <v>9048</v>
      </c>
      <c r="C1229" s="351" t="s">
        <v>7913</v>
      </c>
      <c r="D1229" s="351" t="s">
        <v>10781</v>
      </c>
    </row>
    <row r="1230" spans="1:4" ht="12.75">
      <c r="A1230" s="351">
        <v>7260300410</v>
      </c>
      <c r="B1230" s="351" t="s">
        <v>9049</v>
      </c>
      <c r="C1230" s="351" t="s">
        <v>7913</v>
      </c>
      <c r="D1230" s="351" t="s">
        <v>10782</v>
      </c>
    </row>
    <row r="1231" spans="1:4" ht="12.75">
      <c r="A1231" s="351">
        <v>7260300420</v>
      </c>
      <c r="B1231" s="351" t="s">
        <v>9050</v>
      </c>
      <c r="C1231" s="351" t="s">
        <v>7913</v>
      </c>
      <c r="D1231" s="351" t="s">
        <v>10783</v>
      </c>
    </row>
    <row r="1232" spans="1:4" ht="12.75">
      <c r="A1232" s="351">
        <v>7260300430</v>
      </c>
      <c r="B1232" s="351" t="s">
        <v>9051</v>
      </c>
      <c r="C1232" s="351" t="s">
        <v>7913</v>
      </c>
      <c r="D1232" s="351" t="s">
        <v>10784</v>
      </c>
    </row>
    <row r="1233" spans="1:4" ht="12.75">
      <c r="A1233" s="351">
        <v>7260300440</v>
      </c>
      <c r="B1233" s="351" t="s">
        <v>9052</v>
      </c>
      <c r="C1233" s="351" t="s">
        <v>7913</v>
      </c>
      <c r="D1233" s="351" t="s">
        <v>10785</v>
      </c>
    </row>
    <row r="1234" spans="1:4" ht="12.75">
      <c r="A1234" s="351">
        <v>7260300450</v>
      </c>
      <c r="B1234" s="351" t="s">
        <v>9053</v>
      </c>
      <c r="C1234" s="351" t="s">
        <v>7913</v>
      </c>
      <c r="D1234" s="351" t="s">
        <v>10786</v>
      </c>
    </row>
    <row r="1235" spans="1:4" ht="12.75">
      <c r="A1235" s="351">
        <v>7260300460</v>
      </c>
      <c r="B1235" s="351" t="s">
        <v>9054</v>
      </c>
      <c r="C1235" s="351" t="s">
        <v>7913</v>
      </c>
      <c r="D1235" s="351" t="s">
        <v>10787</v>
      </c>
    </row>
    <row r="1236" spans="1:4" ht="12.75">
      <c r="A1236" s="351">
        <v>7260300470</v>
      </c>
      <c r="B1236" s="351" t="s">
        <v>9055</v>
      </c>
      <c r="C1236" s="351" t="s">
        <v>7913</v>
      </c>
      <c r="D1236" s="351" t="s">
        <v>10788</v>
      </c>
    </row>
    <row r="1237" spans="1:4" ht="12.75">
      <c r="A1237" s="351">
        <v>7260300480</v>
      </c>
      <c r="B1237" s="351" t="s">
        <v>9056</v>
      </c>
      <c r="C1237" s="351" t="s">
        <v>7913</v>
      </c>
      <c r="D1237" s="351" t="s">
        <v>10789</v>
      </c>
    </row>
    <row r="1238" spans="1:4" ht="12.75">
      <c r="A1238" s="351">
        <v>7260300490</v>
      </c>
      <c r="B1238" s="351" t="s">
        <v>9058</v>
      </c>
      <c r="C1238" s="351" t="s">
        <v>7913</v>
      </c>
      <c r="D1238" s="351" t="s">
        <v>10790</v>
      </c>
    </row>
    <row r="1239" spans="1:4" ht="12.75">
      <c r="A1239" s="351">
        <v>7260300500</v>
      </c>
      <c r="B1239" s="351" t="s">
        <v>9059</v>
      </c>
      <c r="C1239" s="351" t="s">
        <v>7913</v>
      </c>
      <c r="D1239" s="351" t="s">
        <v>10791</v>
      </c>
    </row>
    <row r="1240" spans="1:4" ht="12.75">
      <c r="A1240" s="351">
        <v>7260300510</v>
      </c>
      <c r="B1240" s="351" t="s">
        <v>9060</v>
      </c>
      <c r="C1240" s="351" t="s">
        <v>7913</v>
      </c>
      <c r="D1240" s="351" t="s">
        <v>10792</v>
      </c>
    </row>
    <row r="1241" spans="1:4" ht="12.75">
      <c r="A1241" s="351">
        <v>7260300520</v>
      </c>
      <c r="B1241" s="351" t="s">
        <v>9061</v>
      </c>
      <c r="C1241" s="351" t="s">
        <v>7913</v>
      </c>
      <c r="D1241" s="351" t="s">
        <v>10793</v>
      </c>
    </row>
    <row r="1242" spans="1:4" ht="12.75">
      <c r="A1242" s="351">
        <v>7260300530</v>
      </c>
      <c r="B1242" s="351" t="s">
        <v>9062</v>
      </c>
      <c r="C1242" s="351" t="s">
        <v>7913</v>
      </c>
      <c r="D1242" s="351" t="s">
        <v>10794</v>
      </c>
    </row>
    <row r="1243" spans="1:4" ht="12.75">
      <c r="A1243" s="351">
        <v>7260300540</v>
      </c>
      <c r="B1243" s="351" t="s">
        <v>9063</v>
      </c>
      <c r="C1243" s="351" t="s">
        <v>7913</v>
      </c>
      <c r="D1243" s="351" t="s">
        <v>10795</v>
      </c>
    </row>
    <row r="1244" spans="1:4" ht="12.75">
      <c r="A1244" s="351">
        <v>7260300550</v>
      </c>
      <c r="B1244" s="351" t="s">
        <v>9064</v>
      </c>
      <c r="C1244" s="351" t="s">
        <v>7913</v>
      </c>
      <c r="D1244" s="351" t="s">
        <v>10796</v>
      </c>
    </row>
    <row r="1245" spans="1:4" ht="12.75">
      <c r="A1245" s="351">
        <v>7260300560</v>
      </c>
      <c r="B1245" s="351" t="s">
        <v>9065</v>
      </c>
      <c r="C1245" s="351" t="s">
        <v>7913</v>
      </c>
      <c r="D1245" s="351" t="s">
        <v>10797</v>
      </c>
    </row>
    <row r="1246" spans="1:4" ht="12.75">
      <c r="A1246" s="351">
        <v>7260300570</v>
      </c>
      <c r="B1246" s="351" t="s">
        <v>9066</v>
      </c>
      <c r="C1246" s="351" t="s">
        <v>7913</v>
      </c>
      <c r="D1246" s="351" t="s">
        <v>10798</v>
      </c>
    </row>
    <row r="1247" spans="1:4" ht="12.75">
      <c r="A1247" s="351">
        <v>7260300580</v>
      </c>
      <c r="B1247" s="351" t="s">
        <v>9067</v>
      </c>
      <c r="C1247" s="351" t="s">
        <v>7913</v>
      </c>
      <c r="D1247" s="351" t="s">
        <v>10799</v>
      </c>
    </row>
    <row r="1248" spans="1:4" ht="12.75">
      <c r="A1248" s="351">
        <v>7260300590</v>
      </c>
      <c r="B1248" s="351" t="s">
        <v>9068</v>
      </c>
      <c r="C1248" s="351" t="s">
        <v>7913</v>
      </c>
      <c r="D1248" s="351" t="s">
        <v>10800</v>
      </c>
    </row>
    <row r="1249" spans="1:4" ht="12.75">
      <c r="A1249" s="351">
        <v>7260300600</v>
      </c>
      <c r="B1249" s="351" t="s">
        <v>9069</v>
      </c>
      <c r="C1249" s="351" t="s">
        <v>7913</v>
      </c>
      <c r="D1249" s="351" t="s">
        <v>10801</v>
      </c>
    </row>
    <row r="1250" spans="1:4" ht="12.75">
      <c r="A1250" s="351">
        <v>7260300610</v>
      </c>
      <c r="B1250" s="351" t="s">
        <v>9070</v>
      </c>
      <c r="C1250" s="351" t="s">
        <v>7913</v>
      </c>
      <c r="D1250" s="351" t="s">
        <v>10802</v>
      </c>
    </row>
    <row r="1251" spans="1:4" ht="12.75">
      <c r="A1251" s="351">
        <v>7260300620</v>
      </c>
      <c r="B1251" s="351" t="s">
        <v>9071</v>
      </c>
      <c r="C1251" s="351" t="s">
        <v>7913</v>
      </c>
      <c r="D1251" s="351" t="s">
        <v>10803</v>
      </c>
    </row>
    <row r="1252" spans="1:4" ht="14.25">
      <c r="A1252" s="352" t="s">
        <v>9057</v>
      </c>
      <c r="B1252"/>
      <c r="C1252"/>
      <c r="D1252"/>
    </row>
    <row r="1253" spans="1:4" ht="34.5">
      <c r="A1253" s="310" t="s">
        <v>10045</v>
      </c>
      <c r="B1253" s="314" t="s">
        <v>10046</v>
      </c>
      <c r="C1253"/>
      <c r="D1253"/>
    </row>
    <row r="1254" spans="1:4" ht="27.75">
      <c r="A1254" s="315" t="s">
        <v>10047</v>
      </c>
      <c r="B1254"/>
      <c r="C1254"/>
      <c r="D1254"/>
    </row>
    <row r="1255" spans="1:4" ht="15">
      <c r="A1255" s="315" t="s">
        <v>7957</v>
      </c>
      <c r="B1255" s="315" t="s">
        <v>7958</v>
      </c>
      <c r="C1255"/>
      <c r="D1255"/>
    </row>
    <row r="1256" spans="1:4" ht="25.5">
      <c r="A1256" s="353" t="s">
        <v>7960</v>
      </c>
      <c r="B1256" s="353" t="s">
        <v>7961</v>
      </c>
      <c r="C1256" s="353" t="s">
        <v>7962</v>
      </c>
      <c r="D1256" s="353" t="s">
        <v>5859</v>
      </c>
    </row>
    <row r="1257" spans="1:4" ht="12.75">
      <c r="A1257" s="351">
        <v>7260300630</v>
      </c>
      <c r="B1257" s="351" t="s">
        <v>9072</v>
      </c>
      <c r="C1257" s="351" t="s">
        <v>7913</v>
      </c>
      <c r="D1257" s="351" t="s">
        <v>10804</v>
      </c>
    </row>
    <row r="1258" spans="1:4" ht="12.75">
      <c r="A1258" s="351">
        <v>7260300640</v>
      </c>
      <c r="B1258" s="351" t="s">
        <v>9073</v>
      </c>
      <c r="C1258" s="351" t="s">
        <v>7913</v>
      </c>
      <c r="D1258" s="351" t="s">
        <v>10805</v>
      </c>
    </row>
    <row r="1259" spans="1:4" ht="12.75">
      <c r="A1259" s="351">
        <v>7260300650</v>
      </c>
      <c r="B1259" s="351" t="s">
        <v>9074</v>
      </c>
      <c r="C1259" s="351" t="s">
        <v>7913</v>
      </c>
      <c r="D1259" s="351" t="s">
        <v>10806</v>
      </c>
    </row>
    <row r="1260" spans="1:4" ht="12.75">
      <c r="A1260" s="351">
        <v>7260300660</v>
      </c>
      <c r="B1260" s="351" t="s">
        <v>9075</v>
      </c>
      <c r="C1260" s="351" t="s">
        <v>7913</v>
      </c>
      <c r="D1260" s="351" t="s">
        <v>10807</v>
      </c>
    </row>
    <row r="1261" spans="1:4" ht="12.75">
      <c r="A1261" s="351">
        <v>7260300670</v>
      </c>
      <c r="B1261" s="351" t="s">
        <v>9076</v>
      </c>
      <c r="C1261" s="351" t="s">
        <v>7913</v>
      </c>
      <c r="D1261" s="351" t="s">
        <v>10808</v>
      </c>
    </row>
    <row r="1262" spans="1:4" ht="12.75">
      <c r="A1262" s="351">
        <v>7260300680</v>
      </c>
      <c r="B1262" s="351" t="s">
        <v>9077</v>
      </c>
      <c r="C1262" s="351" t="s">
        <v>7913</v>
      </c>
      <c r="D1262" s="351" t="s">
        <v>10809</v>
      </c>
    </row>
    <row r="1263" spans="1:4" ht="12.75">
      <c r="A1263" s="351">
        <v>7260300690</v>
      </c>
      <c r="B1263" s="351" t="s">
        <v>9078</v>
      </c>
      <c r="C1263" s="351" t="s">
        <v>7913</v>
      </c>
      <c r="D1263" s="351" t="s">
        <v>10810</v>
      </c>
    </row>
    <row r="1264" spans="1:4" ht="12.75">
      <c r="A1264" s="351">
        <v>7260300700</v>
      </c>
      <c r="B1264" s="351" t="s">
        <v>9079</v>
      </c>
      <c r="C1264" s="351" t="s">
        <v>7913</v>
      </c>
      <c r="D1264" s="351" t="s">
        <v>10811</v>
      </c>
    </row>
    <row r="1265" spans="1:4" ht="12.75">
      <c r="A1265" s="351">
        <v>7260300710</v>
      </c>
      <c r="B1265" s="351" t="s">
        <v>9080</v>
      </c>
      <c r="C1265" s="351" t="s">
        <v>7913</v>
      </c>
      <c r="D1265" s="351" t="s">
        <v>10812</v>
      </c>
    </row>
    <row r="1266" spans="1:4" ht="12.75">
      <c r="A1266" s="351">
        <v>7260300720</v>
      </c>
      <c r="B1266" s="351" t="s">
        <v>9081</v>
      </c>
      <c r="C1266" s="351" t="s">
        <v>7913</v>
      </c>
      <c r="D1266" s="351" t="s">
        <v>10813</v>
      </c>
    </row>
    <row r="1267" spans="1:4" ht="12.75">
      <c r="A1267" s="351">
        <v>7260300730</v>
      </c>
      <c r="B1267" s="351" t="s">
        <v>9082</v>
      </c>
      <c r="C1267" s="351" t="s">
        <v>7913</v>
      </c>
      <c r="D1267" s="351" t="s">
        <v>10814</v>
      </c>
    </row>
    <row r="1268" spans="1:4" ht="12.75">
      <c r="A1268" s="351">
        <v>7260300740</v>
      </c>
      <c r="B1268" s="351" t="s">
        <v>9083</v>
      </c>
      <c r="C1268" s="351" t="s">
        <v>7913</v>
      </c>
      <c r="D1268" s="351" t="s">
        <v>10815</v>
      </c>
    </row>
    <row r="1269" spans="1:4" ht="12.75">
      <c r="A1269" s="351">
        <v>7260300750</v>
      </c>
      <c r="B1269" s="351" t="s">
        <v>9084</v>
      </c>
      <c r="C1269" s="351" t="s">
        <v>7913</v>
      </c>
      <c r="D1269" s="351" t="s">
        <v>10816</v>
      </c>
    </row>
    <row r="1270" spans="1:4" ht="12.75">
      <c r="A1270" s="351">
        <v>7260300760</v>
      </c>
      <c r="B1270" s="351" t="s">
        <v>9085</v>
      </c>
      <c r="C1270" s="351" t="s">
        <v>7913</v>
      </c>
      <c r="D1270" s="351" t="s">
        <v>10817</v>
      </c>
    </row>
    <row r="1271" spans="1:4" ht="12.75">
      <c r="A1271" s="351">
        <v>7260300770</v>
      </c>
      <c r="B1271" s="351" t="s">
        <v>9086</v>
      </c>
      <c r="C1271" s="351" t="s">
        <v>7913</v>
      </c>
      <c r="D1271" s="351" t="s">
        <v>10818</v>
      </c>
    </row>
    <row r="1272" spans="1:4" ht="12.75">
      <c r="A1272" s="351">
        <v>7260300780</v>
      </c>
      <c r="B1272" s="351" t="s">
        <v>9087</v>
      </c>
      <c r="C1272" s="351" t="s">
        <v>7913</v>
      </c>
      <c r="D1272" s="351" t="s">
        <v>10819</v>
      </c>
    </row>
    <row r="1273" spans="1:4" ht="12.75">
      <c r="A1273" s="351">
        <v>7260300790</v>
      </c>
      <c r="B1273" s="351" t="s">
        <v>9088</v>
      </c>
      <c r="C1273" s="351" t="s">
        <v>7913</v>
      </c>
      <c r="D1273" s="351" t="s">
        <v>10820</v>
      </c>
    </row>
    <row r="1274" spans="1:4" ht="12.75">
      <c r="A1274" s="351">
        <v>7260300800</v>
      </c>
      <c r="B1274" s="351" t="s">
        <v>9089</v>
      </c>
      <c r="C1274" s="351" t="s">
        <v>7913</v>
      </c>
      <c r="D1274" s="351" t="s">
        <v>10821</v>
      </c>
    </row>
    <row r="1275" spans="1:4" ht="12.75">
      <c r="A1275" s="351">
        <v>7260300810</v>
      </c>
      <c r="B1275" s="351" t="s">
        <v>9090</v>
      </c>
      <c r="C1275" s="351" t="s">
        <v>7913</v>
      </c>
      <c r="D1275" s="351" t="s">
        <v>10822</v>
      </c>
    </row>
    <row r="1276" spans="1:4" ht="12.75">
      <c r="A1276" s="351">
        <v>7260300820</v>
      </c>
      <c r="B1276" s="351" t="s">
        <v>9091</v>
      </c>
      <c r="C1276" s="351" t="s">
        <v>7913</v>
      </c>
      <c r="D1276" s="351" t="s">
        <v>10823</v>
      </c>
    </row>
    <row r="1277" spans="1:4" ht="12.75">
      <c r="A1277" s="351">
        <v>7260300830</v>
      </c>
      <c r="B1277" s="351" t="s">
        <v>9092</v>
      </c>
      <c r="C1277" s="351" t="s">
        <v>7913</v>
      </c>
      <c r="D1277" s="351" t="s">
        <v>10824</v>
      </c>
    </row>
    <row r="1278" spans="1:4" ht="12.75">
      <c r="A1278" s="351">
        <v>7260300840</v>
      </c>
      <c r="B1278" s="351" t="s">
        <v>9093</v>
      </c>
      <c r="C1278" s="351" t="s">
        <v>7913</v>
      </c>
      <c r="D1278" s="351" t="s">
        <v>10825</v>
      </c>
    </row>
    <row r="1279" spans="1:4" ht="12.75">
      <c r="A1279" s="351">
        <v>7260300850</v>
      </c>
      <c r="B1279" s="351" t="s">
        <v>9094</v>
      </c>
      <c r="C1279" s="351" t="s">
        <v>7913</v>
      </c>
      <c r="D1279" s="351" t="s">
        <v>10826</v>
      </c>
    </row>
    <row r="1280" spans="1:4" ht="12.75">
      <c r="A1280" s="351">
        <v>7260300860</v>
      </c>
      <c r="B1280" s="351" t="s">
        <v>9095</v>
      </c>
      <c r="C1280" s="351" t="s">
        <v>7913</v>
      </c>
      <c r="D1280" s="351" t="s">
        <v>10827</v>
      </c>
    </row>
    <row r="1281" spans="1:4" ht="12.75">
      <c r="A1281" s="351">
        <v>7260300870</v>
      </c>
      <c r="B1281" s="351" t="s">
        <v>9096</v>
      </c>
      <c r="C1281" s="351" t="s">
        <v>7913</v>
      </c>
      <c r="D1281" s="351" t="s">
        <v>10828</v>
      </c>
    </row>
    <row r="1282" spans="1:4" ht="12.75">
      <c r="A1282" s="351">
        <v>7260300880</v>
      </c>
      <c r="B1282" s="351" t="s">
        <v>9097</v>
      </c>
      <c r="C1282" s="351" t="s">
        <v>7913</v>
      </c>
      <c r="D1282" s="351" t="s">
        <v>10829</v>
      </c>
    </row>
    <row r="1283" spans="1:4" ht="12.75">
      <c r="A1283" s="351">
        <v>7260300890</v>
      </c>
      <c r="B1283" s="351" t="s">
        <v>9098</v>
      </c>
      <c r="C1283" s="351" t="s">
        <v>7913</v>
      </c>
      <c r="D1283" s="351" t="s">
        <v>10830</v>
      </c>
    </row>
    <row r="1284" spans="1:4" ht="12.75">
      <c r="A1284" s="351">
        <v>7260300900</v>
      </c>
      <c r="B1284" s="351" t="s">
        <v>9099</v>
      </c>
      <c r="C1284" s="351" t="s">
        <v>7913</v>
      </c>
      <c r="D1284" s="351" t="s">
        <v>10831</v>
      </c>
    </row>
    <row r="1285" spans="1:4" ht="12.75">
      <c r="A1285" s="351">
        <v>7260300910</v>
      </c>
      <c r="B1285" s="351" t="s">
        <v>9100</v>
      </c>
      <c r="C1285" s="351" t="s">
        <v>7913</v>
      </c>
      <c r="D1285" s="351" t="s">
        <v>10832</v>
      </c>
    </row>
    <row r="1286" spans="1:4" ht="12.75">
      <c r="A1286" s="351">
        <v>7260300920</v>
      </c>
      <c r="B1286" s="351" t="s">
        <v>9101</v>
      </c>
      <c r="C1286" s="351" t="s">
        <v>7913</v>
      </c>
      <c r="D1286" s="351" t="s">
        <v>10833</v>
      </c>
    </row>
    <row r="1287" spans="1:4" ht="12.75">
      <c r="A1287" s="351">
        <v>7260300930</v>
      </c>
      <c r="B1287" s="351" t="s">
        <v>9102</v>
      </c>
      <c r="C1287" s="351" t="s">
        <v>7913</v>
      </c>
      <c r="D1287" s="351" t="s">
        <v>10834</v>
      </c>
    </row>
    <row r="1288" spans="1:4" ht="12.75">
      <c r="A1288" s="351">
        <v>7260300940</v>
      </c>
      <c r="B1288" s="351" t="s">
        <v>9103</v>
      </c>
      <c r="C1288" s="351" t="s">
        <v>7913</v>
      </c>
      <c r="D1288" s="351" t="s">
        <v>10835</v>
      </c>
    </row>
    <row r="1289" spans="1:4" ht="12.75">
      <c r="A1289" s="351">
        <v>7260300950</v>
      </c>
      <c r="B1289" s="351" t="s">
        <v>9104</v>
      </c>
      <c r="C1289" s="351" t="s">
        <v>7913</v>
      </c>
      <c r="D1289" s="351" t="s">
        <v>10836</v>
      </c>
    </row>
    <row r="1290" spans="1:4" ht="12.75">
      <c r="A1290" s="351">
        <v>7260300960</v>
      </c>
      <c r="B1290" s="351" t="s">
        <v>9105</v>
      </c>
      <c r="C1290" s="351" t="s">
        <v>7913</v>
      </c>
      <c r="D1290" s="351" t="s">
        <v>10837</v>
      </c>
    </row>
    <row r="1291" spans="1:4" ht="12.75">
      <c r="A1291" s="351">
        <v>7260300970</v>
      </c>
      <c r="B1291" s="351" t="s">
        <v>9106</v>
      </c>
      <c r="C1291" s="351" t="s">
        <v>7913</v>
      </c>
      <c r="D1291" s="351" t="s">
        <v>10838</v>
      </c>
    </row>
    <row r="1292" spans="1:4" ht="12.75">
      <c r="A1292" s="351">
        <v>7260300980</v>
      </c>
      <c r="B1292" s="351" t="s">
        <v>9107</v>
      </c>
      <c r="C1292" s="351" t="s">
        <v>7913</v>
      </c>
      <c r="D1292" s="351" t="s">
        <v>10839</v>
      </c>
    </row>
    <row r="1293" spans="1:4" ht="12.75">
      <c r="A1293" s="351">
        <v>7260300990</v>
      </c>
      <c r="B1293" s="351" t="s">
        <v>9108</v>
      </c>
      <c r="C1293" s="351" t="s">
        <v>7913</v>
      </c>
      <c r="D1293" s="351" t="s">
        <v>10840</v>
      </c>
    </row>
    <row r="1294" spans="1:4" ht="12.75">
      <c r="A1294" s="351">
        <v>7260301000</v>
      </c>
      <c r="B1294" s="351" t="s">
        <v>9109</v>
      </c>
      <c r="C1294" s="351" t="s">
        <v>7913</v>
      </c>
      <c r="D1294" s="351" t="s">
        <v>10841</v>
      </c>
    </row>
    <row r="1295" spans="1:4" ht="12.75">
      <c r="A1295" s="351">
        <v>7260301010</v>
      </c>
      <c r="B1295" s="351" t="s">
        <v>9111</v>
      </c>
      <c r="C1295" s="351" t="s">
        <v>7913</v>
      </c>
      <c r="D1295" s="351" t="s">
        <v>10842</v>
      </c>
    </row>
    <row r="1296" spans="1:4" ht="12.75">
      <c r="A1296" s="351">
        <v>7260301020</v>
      </c>
      <c r="B1296" s="351" t="s">
        <v>9112</v>
      </c>
      <c r="C1296" s="351" t="s">
        <v>7913</v>
      </c>
      <c r="D1296" s="351" t="s">
        <v>10843</v>
      </c>
    </row>
    <row r="1297" spans="1:4" ht="12.75">
      <c r="A1297" s="351">
        <v>7260301030</v>
      </c>
      <c r="B1297" s="351" t="s">
        <v>9113</v>
      </c>
      <c r="C1297" s="351" t="s">
        <v>7913</v>
      </c>
      <c r="D1297" s="351" t="s">
        <v>10844</v>
      </c>
    </row>
    <row r="1298" spans="1:4" ht="12.75">
      <c r="A1298" s="351">
        <v>7260301040</v>
      </c>
      <c r="B1298" s="351" t="s">
        <v>9114</v>
      </c>
      <c r="C1298" s="351" t="s">
        <v>7913</v>
      </c>
      <c r="D1298" s="351" t="s">
        <v>10845</v>
      </c>
    </row>
    <row r="1299" spans="1:4" ht="12.75">
      <c r="A1299" s="351">
        <v>7260301050</v>
      </c>
      <c r="B1299" s="351" t="s">
        <v>9115</v>
      </c>
      <c r="C1299" s="351" t="s">
        <v>7913</v>
      </c>
      <c r="D1299" s="351" t="s">
        <v>10846</v>
      </c>
    </row>
    <row r="1300" spans="1:4" ht="12.75">
      <c r="A1300" s="351">
        <v>7260301060</v>
      </c>
      <c r="B1300" s="351" t="s">
        <v>9116</v>
      </c>
      <c r="C1300" s="351" t="s">
        <v>7913</v>
      </c>
      <c r="D1300" s="351" t="s">
        <v>10847</v>
      </c>
    </row>
    <row r="1301" spans="1:4" ht="12.75">
      <c r="A1301" s="351">
        <v>7260301070</v>
      </c>
      <c r="B1301" s="351" t="s">
        <v>9117</v>
      </c>
      <c r="C1301" s="351" t="s">
        <v>7913</v>
      </c>
      <c r="D1301" s="351" t="s">
        <v>10848</v>
      </c>
    </row>
    <row r="1302" spans="1:4" ht="12.75">
      <c r="A1302" s="351">
        <v>7260301080</v>
      </c>
      <c r="B1302" s="351" t="s">
        <v>9118</v>
      </c>
      <c r="C1302" s="351" t="s">
        <v>7913</v>
      </c>
      <c r="D1302" s="351" t="s">
        <v>10849</v>
      </c>
    </row>
    <row r="1303" spans="1:4" ht="12.75">
      <c r="A1303" s="351">
        <v>7260301090</v>
      </c>
      <c r="B1303" s="351" t="s">
        <v>9119</v>
      </c>
      <c r="C1303" s="351" t="s">
        <v>7913</v>
      </c>
      <c r="D1303" s="351" t="s">
        <v>10850</v>
      </c>
    </row>
    <row r="1304" spans="1:4" ht="12.75">
      <c r="A1304" s="351">
        <v>7260301100</v>
      </c>
      <c r="B1304" s="351" t="s">
        <v>9120</v>
      </c>
      <c r="C1304" s="351" t="s">
        <v>7913</v>
      </c>
      <c r="D1304" s="351" t="s">
        <v>10851</v>
      </c>
    </row>
    <row r="1305" spans="1:4" ht="12.75">
      <c r="A1305" s="351">
        <v>7260301110</v>
      </c>
      <c r="B1305" s="351" t="s">
        <v>9121</v>
      </c>
      <c r="C1305" s="351" t="s">
        <v>7913</v>
      </c>
      <c r="D1305" s="351" t="s">
        <v>10852</v>
      </c>
    </row>
    <row r="1306" spans="1:4" ht="12.75">
      <c r="A1306" s="351">
        <v>7260301120</v>
      </c>
      <c r="B1306" s="351" t="s">
        <v>9122</v>
      </c>
      <c r="C1306" s="351" t="s">
        <v>7913</v>
      </c>
      <c r="D1306" s="351" t="s">
        <v>10853</v>
      </c>
    </row>
    <row r="1307" spans="1:4" ht="12.75">
      <c r="A1307" s="351">
        <v>7260301130</v>
      </c>
      <c r="B1307" s="351" t="s">
        <v>9123</v>
      </c>
      <c r="C1307" s="351" t="s">
        <v>7913</v>
      </c>
      <c r="D1307" s="351" t="s">
        <v>10854</v>
      </c>
    </row>
    <row r="1308" spans="1:4" ht="12.75">
      <c r="A1308" s="351">
        <v>7260301140</v>
      </c>
      <c r="B1308" s="351" t="s">
        <v>9124</v>
      </c>
      <c r="C1308" s="351" t="s">
        <v>7913</v>
      </c>
      <c r="D1308" s="351" t="s">
        <v>10855</v>
      </c>
    </row>
    <row r="1309" spans="1:4" ht="14.25">
      <c r="A1309" s="352" t="s">
        <v>9110</v>
      </c>
      <c r="B1309"/>
      <c r="C1309"/>
      <c r="D1309"/>
    </row>
    <row r="1310" spans="1:4" ht="34.5">
      <c r="A1310" s="310" t="s">
        <v>10045</v>
      </c>
      <c r="B1310" s="314" t="s">
        <v>10046</v>
      </c>
      <c r="C1310"/>
      <c r="D1310"/>
    </row>
    <row r="1311" spans="1:4" ht="27.75">
      <c r="A1311" s="315" t="s">
        <v>10047</v>
      </c>
      <c r="B1311"/>
      <c r="C1311"/>
      <c r="D1311"/>
    </row>
    <row r="1312" spans="1:4" ht="15">
      <c r="A1312" s="315" t="s">
        <v>7957</v>
      </c>
      <c r="B1312" s="315" t="s">
        <v>7958</v>
      </c>
      <c r="C1312"/>
      <c r="D1312"/>
    </row>
    <row r="1313" spans="1:4" ht="25.5">
      <c r="A1313" s="353" t="s">
        <v>7960</v>
      </c>
      <c r="B1313" s="353" t="s">
        <v>7961</v>
      </c>
      <c r="C1313" s="353" t="s">
        <v>7962</v>
      </c>
      <c r="D1313" s="353" t="s">
        <v>5859</v>
      </c>
    </row>
    <row r="1314" spans="1:4" ht="12.75">
      <c r="A1314" s="351">
        <v>7260301150</v>
      </c>
      <c r="B1314" s="351" t="s">
        <v>9125</v>
      </c>
      <c r="C1314" s="351" t="s">
        <v>7913</v>
      </c>
      <c r="D1314" s="351" t="s">
        <v>10856</v>
      </c>
    </row>
    <row r="1315" spans="1:4" ht="12.75">
      <c r="A1315" s="351">
        <v>7260301160</v>
      </c>
      <c r="B1315" s="351" t="s">
        <v>9126</v>
      </c>
      <c r="C1315" s="351" t="s">
        <v>7913</v>
      </c>
      <c r="D1315" s="351" t="s">
        <v>10857</v>
      </c>
    </row>
    <row r="1316" spans="1:4" ht="12.75">
      <c r="A1316" s="351">
        <v>7260301170</v>
      </c>
      <c r="B1316" s="351" t="s">
        <v>9127</v>
      </c>
      <c r="C1316" s="351" t="s">
        <v>7913</v>
      </c>
      <c r="D1316" s="351" t="s">
        <v>10858</v>
      </c>
    </row>
    <row r="1317" spans="1:4" ht="12.75">
      <c r="A1317" s="351">
        <v>7260301180</v>
      </c>
      <c r="B1317" s="351" t="s">
        <v>9128</v>
      </c>
      <c r="C1317" s="351" t="s">
        <v>7913</v>
      </c>
      <c r="D1317" s="351" t="s">
        <v>10859</v>
      </c>
    </row>
    <row r="1318" spans="1:4" ht="12.75">
      <c r="A1318" s="351">
        <v>7260301190</v>
      </c>
      <c r="B1318" s="351" t="s">
        <v>9129</v>
      </c>
      <c r="C1318" s="351" t="s">
        <v>7913</v>
      </c>
      <c r="D1318" s="351" t="s">
        <v>10860</v>
      </c>
    </row>
    <row r="1319" spans="1:4" ht="12.75">
      <c r="A1319" s="351">
        <v>7260301200</v>
      </c>
      <c r="B1319" s="351" t="s">
        <v>9130</v>
      </c>
      <c r="C1319" s="351" t="s">
        <v>7913</v>
      </c>
      <c r="D1319" s="351" t="s">
        <v>10861</v>
      </c>
    </row>
    <row r="1320" spans="1:4" ht="12.75">
      <c r="A1320" s="351">
        <v>7260301210</v>
      </c>
      <c r="B1320" s="351" t="s">
        <v>9131</v>
      </c>
      <c r="C1320" s="351" t="s">
        <v>7913</v>
      </c>
      <c r="D1320" s="351" t="s">
        <v>10862</v>
      </c>
    </row>
    <row r="1321" spans="1:4" ht="12.75">
      <c r="A1321" s="351">
        <v>7260301220</v>
      </c>
      <c r="B1321" s="351" t="s">
        <v>9132</v>
      </c>
      <c r="C1321" s="351" t="s">
        <v>7913</v>
      </c>
      <c r="D1321" s="351" t="s">
        <v>10863</v>
      </c>
    </row>
    <row r="1322" spans="1:4" ht="12.75">
      <c r="A1322" s="351">
        <v>7260301230</v>
      </c>
      <c r="B1322" s="351" t="s">
        <v>9133</v>
      </c>
      <c r="C1322" s="351" t="s">
        <v>7913</v>
      </c>
      <c r="D1322" s="351" t="s">
        <v>10864</v>
      </c>
    </row>
    <row r="1323" spans="1:4" ht="12.75">
      <c r="A1323" s="351">
        <v>7260301240</v>
      </c>
      <c r="B1323" s="351" t="s">
        <v>9134</v>
      </c>
      <c r="C1323" s="351" t="s">
        <v>7913</v>
      </c>
      <c r="D1323" s="351" t="s">
        <v>10865</v>
      </c>
    </row>
    <row r="1324" spans="1:4" ht="12.75">
      <c r="A1324" s="351">
        <v>7260301250</v>
      </c>
      <c r="B1324" s="351" t="s">
        <v>9135</v>
      </c>
      <c r="C1324" s="351" t="s">
        <v>7913</v>
      </c>
      <c r="D1324" s="351" t="s">
        <v>10866</v>
      </c>
    </row>
    <row r="1325" spans="1:4" ht="12.75">
      <c r="A1325" s="351">
        <v>7260301260</v>
      </c>
      <c r="B1325" s="351" t="s">
        <v>9136</v>
      </c>
      <c r="C1325" s="351" t="s">
        <v>7913</v>
      </c>
      <c r="D1325" s="351" t="s">
        <v>10867</v>
      </c>
    </row>
    <row r="1326" spans="1:4" ht="12.75">
      <c r="A1326" s="351">
        <v>7260301270</v>
      </c>
      <c r="B1326" s="351" t="s">
        <v>9137</v>
      </c>
      <c r="C1326" s="351" t="s">
        <v>7913</v>
      </c>
      <c r="D1326" s="351" t="s">
        <v>10868</v>
      </c>
    </row>
    <row r="1327" spans="1:4" ht="12.75">
      <c r="A1327" s="351">
        <v>7260301280</v>
      </c>
      <c r="B1327" s="351" t="s">
        <v>9138</v>
      </c>
      <c r="C1327" s="351" t="s">
        <v>7913</v>
      </c>
      <c r="D1327" s="351" t="s">
        <v>10869</v>
      </c>
    </row>
    <row r="1328" spans="1:4" ht="12.75">
      <c r="A1328" s="351">
        <v>7260301290</v>
      </c>
      <c r="B1328" s="351" t="s">
        <v>9139</v>
      </c>
      <c r="C1328" s="351" t="s">
        <v>7913</v>
      </c>
      <c r="D1328" s="351" t="s">
        <v>10870</v>
      </c>
    </row>
    <row r="1329" spans="1:4" ht="12.75">
      <c r="A1329" s="351">
        <v>7260301300</v>
      </c>
      <c r="B1329" s="351" t="s">
        <v>9140</v>
      </c>
      <c r="C1329" s="351" t="s">
        <v>7913</v>
      </c>
      <c r="D1329" s="351" t="s">
        <v>10871</v>
      </c>
    </row>
    <row r="1330" spans="1:4" ht="12.75">
      <c r="A1330" s="351">
        <v>7260301310</v>
      </c>
      <c r="B1330" s="351" t="s">
        <v>9141</v>
      </c>
      <c r="C1330" s="351" t="s">
        <v>7913</v>
      </c>
      <c r="D1330" s="351" t="s">
        <v>10872</v>
      </c>
    </row>
    <row r="1331" spans="1:4" ht="12.75">
      <c r="A1331" s="351">
        <v>7260301320</v>
      </c>
      <c r="B1331" s="351" t="s">
        <v>9142</v>
      </c>
      <c r="C1331" s="351" t="s">
        <v>7913</v>
      </c>
      <c r="D1331" s="351" t="s">
        <v>10873</v>
      </c>
    </row>
    <row r="1332" spans="1:4" ht="12.75">
      <c r="A1332" s="351">
        <v>7260301330</v>
      </c>
      <c r="B1332" s="351" t="s">
        <v>9143</v>
      </c>
      <c r="C1332" s="351" t="s">
        <v>7913</v>
      </c>
      <c r="D1332" s="351" t="s">
        <v>10874</v>
      </c>
    </row>
    <row r="1333" spans="1:4" ht="12.75">
      <c r="A1333" s="351">
        <v>7260301340</v>
      </c>
      <c r="B1333" s="351" t="s">
        <v>9144</v>
      </c>
      <c r="C1333" s="351" t="s">
        <v>7913</v>
      </c>
      <c r="D1333" s="351" t="s">
        <v>10875</v>
      </c>
    </row>
    <row r="1334" spans="1:4" ht="12.75">
      <c r="A1334" s="351">
        <v>7260301350</v>
      </c>
      <c r="B1334" s="351" t="s">
        <v>9145</v>
      </c>
      <c r="C1334" s="351" t="s">
        <v>7913</v>
      </c>
      <c r="D1334" s="351" t="s">
        <v>10876</v>
      </c>
    </row>
    <row r="1335" spans="1:4" ht="12.75">
      <c r="A1335" s="351">
        <v>7260301360</v>
      </c>
      <c r="B1335" s="351" t="s">
        <v>9146</v>
      </c>
      <c r="C1335" s="351" t="s">
        <v>7913</v>
      </c>
      <c r="D1335" s="351" t="s">
        <v>10877</v>
      </c>
    </row>
    <row r="1336" spans="1:4" ht="12.75">
      <c r="A1336" s="351">
        <v>7260301370</v>
      </c>
      <c r="B1336" s="351" t="s">
        <v>9147</v>
      </c>
      <c r="C1336" s="351" t="s">
        <v>7913</v>
      </c>
      <c r="D1336" s="351" t="s">
        <v>10878</v>
      </c>
    </row>
    <row r="1337" spans="1:4" ht="12.75">
      <c r="A1337" s="351">
        <v>7260301380</v>
      </c>
      <c r="B1337" s="351" t="s">
        <v>9148</v>
      </c>
      <c r="C1337" s="351" t="s">
        <v>7913</v>
      </c>
      <c r="D1337" s="351" t="s">
        <v>10879</v>
      </c>
    </row>
    <row r="1338" spans="1:4" ht="12.75">
      <c r="A1338" s="351">
        <v>7260301390</v>
      </c>
      <c r="B1338" s="351" t="s">
        <v>9149</v>
      </c>
      <c r="C1338" s="351" t="s">
        <v>7913</v>
      </c>
      <c r="D1338" s="351" t="s">
        <v>10880</v>
      </c>
    </row>
    <row r="1339" spans="1:4" ht="12.75">
      <c r="A1339" s="351">
        <v>7260301400</v>
      </c>
      <c r="B1339" s="351" t="s">
        <v>9150</v>
      </c>
      <c r="C1339" s="351" t="s">
        <v>7913</v>
      </c>
      <c r="D1339" s="351" t="s">
        <v>10881</v>
      </c>
    </row>
    <row r="1340" spans="1:4" ht="12.75">
      <c r="A1340" s="351">
        <v>7260301410</v>
      </c>
      <c r="B1340" s="351" t="s">
        <v>9151</v>
      </c>
      <c r="C1340" s="351" t="s">
        <v>7913</v>
      </c>
      <c r="D1340" s="351" t="s">
        <v>10882</v>
      </c>
    </row>
    <row r="1341" spans="1:4" ht="12.75">
      <c r="A1341" s="351">
        <v>7260301420</v>
      </c>
      <c r="B1341" s="351" t="s">
        <v>9152</v>
      </c>
      <c r="C1341" s="351" t="s">
        <v>7913</v>
      </c>
      <c r="D1341" s="351" t="s">
        <v>10883</v>
      </c>
    </row>
    <row r="1342" spans="1:4" ht="12.75">
      <c r="A1342" s="351">
        <v>7260301430</v>
      </c>
      <c r="B1342" s="351" t="s">
        <v>9153</v>
      </c>
      <c r="C1342" s="351" t="s">
        <v>7913</v>
      </c>
      <c r="D1342" s="351" t="s">
        <v>10884</v>
      </c>
    </row>
    <row r="1343" spans="1:4" ht="12.75">
      <c r="A1343" s="351">
        <v>7260301440</v>
      </c>
      <c r="B1343" s="351" t="s">
        <v>9154</v>
      </c>
      <c r="C1343" s="351" t="s">
        <v>7913</v>
      </c>
      <c r="D1343" s="351" t="s">
        <v>10885</v>
      </c>
    </row>
    <row r="1344" spans="1:4" ht="12.75">
      <c r="A1344" s="351">
        <v>7260301450</v>
      </c>
      <c r="B1344" s="351" t="s">
        <v>9155</v>
      </c>
      <c r="C1344" s="351" t="s">
        <v>7913</v>
      </c>
      <c r="D1344" s="351" t="s">
        <v>10886</v>
      </c>
    </row>
    <row r="1345" spans="1:4" ht="12.75">
      <c r="A1345" s="351">
        <v>7260301460</v>
      </c>
      <c r="B1345" s="351" t="s">
        <v>9156</v>
      </c>
      <c r="C1345" s="351" t="s">
        <v>7913</v>
      </c>
      <c r="D1345" s="351" t="s">
        <v>10887</v>
      </c>
    </row>
    <row r="1346" spans="1:4" ht="12.75">
      <c r="A1346" s="351">
        <v>7260301470</v>
      </c>
      <c r="B1346" s="351" t="s">
        <v>9157</v>
      </c>
      <c r="C1346" s="351" t="s">
        <v>7913</v>
      </c>
      <c r="D1346" s="351" t="s">
        <v>10888</v>
      </c>
    </row>
    <row r="1347" spans="1:4" ht="12.75">
      <c r="A1347" s="351">
        <v>7260301480</v>
      </c>
      <c r="B1347" s="351" t="s">
        <v>9158</v>
      </c>
      <c r="C1347" s="351" t="s">
        <v>7913</v>
      </c>
      <c r="D1347" s="351" t="s">
        <v>10889</v>
      </c>
    </row>
    <row r="1348" spans="1:4" ht="12.75">
      <c r="A1348" s="351">
        <v>7260301490</v>
      </c>
      <c r="B1348" s="351" t="s">
        <v>9159</v>
      </c>
      <c r="C1348" s="351" t="s">
        <v>7913</v>
      </c>
      <c r="D1348" s="351" t="s">
        <v>10890</v>
      </c>
    </row>
    <row r="1349" spans="1:4" ht="12.75">
      <c r="A1349" s="351">
        <v>7260301500</v>
      </c>
      <c r="B1349" s="351" t="s">
        <v>9160</v>
      </c>
      <c r="C1349" s="351" t="s">
        <v>7913</v>
      </c>
      <c r="D1349" s="351" t="s">
        <v>10891</v>
      </c>
    </row>
    <row r="1350" spans="1:4" ht="12.75">
      <c r="A1350" s="351">
        <v>7260301510</v>
      </c>
      <c r="B1350" s="351" t="s">
        <v>9161</v>
      </c>
      <c r="C1350" s="351" t="s">
        <v>7913</v>
      </c>
      <c r="D1350" s="351" t="s">
        <v>10892</v>
      </c>
    </row>
    <row r="1351" spans="1:4" ht="12.75">
      <c r="A1351" s="351">
        <v>7260301520</v>
      </c>
      <c r="B1351" s="351" t="s">
        <v>9162</v>
      </c>
      <c r="C1351" s="351" t="s">
        <v>7913</v>
      </c>
      <c r="D1351" s="351" t="s">
        <v>10893</v>
      </c>
    </row>
    <row r="1352" spans="1:4" ht="12.75">
      <c r="A1352" s="351">
        <v>7260301530</v>
      </c>
      <c r="B1352" s="351" t="s">
        <v>9164</v>
      </c>
      <c r="C1352" s="351" t="s">
        <v>7913</v>
      </c>
      <c r="D1352" s="351" t="s">
        <v>10894</v>
      </c>
    </row>
    <row r="1353" spans="1:4" ht="12.75">
      <c r="A1353" s="351">
        <v>7260301540</v>
      </c>
      <c r="B1353" s="351" t="s">
        <v>9165</v>
      </c>
      <c r="C1353" s="351" t="s">
        <v>7913</v>
      </c>
      <c r="D1353" s="351" t="s">
        <v>10895</v>
      </c>
    </row>
    <row r="1354" spans="1:4" ht="12.75">
      <c r="A1354" s="351">
        <v>7260301550</v>
      </c>
      <c r="B1354" s="351" t="s">
        <v>9166</v>
      </c>
      <c r="C1354" s="351" t="s">
        <v>7913</v>
      </c>
      <c r="D1354" s="351" t="s">
        <v>10896</v>
      </c>
    </row>
    <row r="1355" spans="1:4" ht="12.75">
      <c r="A1355" s="351">
        <v>7260301560</v>
      </c>
      <c r="B1355" s="351" t="s">
        <v>9167</v>
      </c>
      <c r="C1355" s="351" t="s">
        <v>7913</v>
      </c>
      <c r="D1355" s="351" t="s">
        <v>10897</v>
      </c>
    </row>
    <row r="1356" spans="1:4" ht="12.75">
      <c r="A1356" s="351">
        <v>7260301570</v>
      </c>
      <c r="B1356" s="351" t="s">
        <v>9168</v>
      </c>
      <c r="C1356" s="351" t="s">
        <v>7913</v>
      </c>
      <c r="D1356" s="351" t="s">
        <v>10898</v>
      </c>
    </row>
    <row r="1357" spans="1:4" ht="12.75">
      <c r="A1357" s="351">
        <v>7260301580</v>
      </c>
      <c r="B1357" s="351" t="s">
        <v>9169</v>
      </c>
      <c r="C1357" s="351" t="s">
        <v>7913</v>
      </c>
      <c r="D1357" s="351" t="s">
        <v>10899</v>
      </c>
    </row>
    <row r="1358" spans="1:4" ht="12.75">
      <c r="A1358" s="351">
        <v>7260301590</v>
      </c>
      <c r="B1358" s="351" t="s">
        <v>9170</v>
      </c>
      <c r="C1358" s="351" t="s">
        <v>7913</v>
      </c>
      <c r="D1358" s="351" t="s">
        <v>10900</v>
      </c>
    </row>
    <row r="1359" spans="1:4" ht="12.75">
      <c r="A1359" s="351">
        <v>7260301600</v>
      </c>
      <c r="B1359" s="351" t="s">
        <v>9171</v>
      </c>
      <c r="C1359" s="351" t="s">
        <v>7913</v>
      </c>
      <c r="D1359" s="351" t="s">
        <v>10901</v>
      </c>
    </row>
    <row r="1360" spans="1:4" ht="12.75">
      <c r="A1360" s="351">
        <v>7260301610</v>
      </c>
      <c r="B1360" s="351" t="s">
        <v>9172</v>
      </c>
      <c r="C1360" s="351" t="s">
        <v>7913</v>
      </c>
      <c r="D1360" s="351" t="s">
        <v>10902</v>
      </c>
    </row>
    <row r="1361" spans="1:4" ht="12.75">
      <c r="A1361" s="351">
        <v>7260301620</v>
      </c>
      <c r="B1361" s="351" t="s">
        <v>9173</v>
      </c>
      <c r="C1361" s="351" t="s">
        <v>7913</v>
      </c>
      <c r="D1361" s="351" t="s">
        <v>10903</v>
      </c>
    </row>
    <row r="1362" spans="1:4" ht="12.75">
      <c r="A1362" s="351">
        <v>7260301630</v>
      </c>
      <c r="B1362" s="351" t="s">
        <v>9174</v>
      </c>
      <c r="C1362" s="351" t="s">
        <v>7913</v>
      </c>
      <c r="D1362" s="351" t="s">
        <v>10904</v>
      </c>
    </row>
    <row r="1363" spans="1:4" ht="12.75">
      <c r="A1363" s="351">
        <v>7260301640</v>
      </c>
      <c r="B1363" s="351" t="s">
        <v>9175</v>
      </c>
      <c r="C1363" s="351" t="s">
        <v>7913</v>
      </c>
      <c r="D1363" s="351" t="s">
        <v>10905</v>
      </c>
    </row>
    <row r="1364" spans="1:4" ht="12.75">
      <c r="A1364" s="351">
        <v>7260301650</v>
      </c>
      <c r="B1364" s="351" t="s">
        <v>9176</v>
      </c>
      <c r="C1364" s="351" t="s">
        <v>7913</v>
      </c>
      <c r="D1364" s="351" t="s">
        <v>10906</v>
      </c>
    </row>
    <row r="1365" spans="1:4" ht="12.75">
      <c r="A1365" s="351">
        <v>7260301660</v>
      </c>
      <c r="B1365" s="351" t="s">
        <v>9177</v>
      </c>
      <c r="C1365" s="351" t="s">
        <v>7913</v>
      </c>
      <c r="D1365" s="351" t="s">
        <v>10907</v>
      </c>
    </row>
    <row r="1366" spans="1:4" ht="14.25">
      <c r="A1366" s="352" t="s">
        <v>9163</v>
      </c>
      <c r="B1366"/>
      <c r="C1366"/>
      <c r="D1366"/>
    </row>
    <row r="1367" spans="1:4" ht="34.5">
      <c r="A1367" s="310" t="s">
        <v>10045</v>
      </c>
      <c r="B1367" s="314" t="s">
        <v>10046</v>
      </c>
      <c r="C1367"/>
      <c r="D1367"/>
    </row>
    <row r="1368" spans="1:4" ht="27.75">
      <c r="A1368" s="315" t="s">
        <v>10047</v>
      </c>
      <c r="B1368"/>
      <c r="C1368"/>
      <c r="D1368"/>
    </row>
    <row r="1369" spans="1:4" ht="15">
      <c r="A1369" s="315" t="s">
        <v>7957</v>
      </c>
      <c r="B1369" s="315" t="s">
        <v>7958</v>
      </c>
      <c r="C1369"/>
      <c r="D1369"/>
    </row>
    <row r="1370" spans="1:4" ht="25.5">
      <c r="A1370" s="353" t="s">
        <v>7960</v>
      </c>
      <c r="B1370" s="353" t="s">
        <v>7961</v>
      </c>
      <c r="C1370" s="353" t="s">
        <v>7962</v>
      </c>
      <c r="D1370" s="353" t="s">
        <v>5859</v>
      </c>
    </row>
    <row r="1371" spans="1:4" ht="12.75">
      <c r="A1371" s="351">
        <v>7260301670</v>
      </c>
      <c r="B1371" s="351" t="s">
        <v>9178</v>
      </c>
      <c r="C1371" s="351" t="s">
        <v>7913</v>
      </c>
      <c r="D1371" s="351" t="s">
        <v>10908</v>
      </c>
    </row>
    <row r="1372" spans="1:4" ht="12.75">
      <c r="A1372" s="351">
        <v>7260301680</v>
      </c>
      <c r="B1372" s="351" t="s">
        <v>9179</v>
      </c>
      <c r="C1372" s="351" t="s">
        <v>7913</v>
      </c>
      <c r="D1372" s="351" t="s">
        <v>10909</v>
      </c>
    </row>
    <row r="1373" spans="1:4" ht="12.75">
      <c r="A1373" s="351">
        <v>7260350010</v>
      </c>
      <c r="B1373" s="351" t="s">
        <v>9180</v>
      </c>
      <c r="C1373" s="351" t="s">
        <v>7913</v>
      </c>
      <c r="D1373" s="351" t="s">
        <v>10910</v>
      </c>
    </row>
    <row r="1374" spans="1:4" ht="12.75">
      <c r="A1374" s="351">
        <v>7260350020</v>
      </c>
      <c r="B1374" s="351" t="s">
        <v>9181</v>
      </c>
      <c r="C1374" s="351" t="s">
        <v>7913</v>
      </c>
      <c r="D1374" s="351" t="s">
        <v>10911</v>
      </c>
    </row>
    <row r="1375" spans="1:4" ht="12.75">
      <c r="A1375" s="351">
        <v>7260350030</v>
      </c>
      <c r="B1375" s="351" t="s">
        <v>9182</v>
      </c>
      <c r="C1375" s="351" t="s">
        <v>7913</v>
      </c>
      <c r="D1375" s="351" t="s">
        <v>10912</v>
      </c>
    </row>
    <row r="1376" spans="1:4" ht="12.75">
      <c r="A1376" s="351">
        <v>7260350040</v>
      </c>
      <c r="B1376" s="351" t="s">
        <v>9183</v>
      </c>
      <c r="C1376" s="351" t="s">
        <v>7913</v>
      </c>
      <c r="D1376" s="351" t="s">
        <v>10912</v>
      </c>
    </row>
    <row r="1377" spans="1:4" ht="12.75">
      <c r="A1377" s="351">
        <v>7260350050</v>
      </c>
      <c r="B1377" s="351" t="s">
        <v>9184</v>
      </c>
      <c r="C1377" s="351" t="s">
        <v>7913</v>
      </c>
      <c r="D1377" s="351" t="s">
        <v>10913</v>
      </c>
    </row>
    <row r="1378" spans="1:4" ht="12.75">
      <c r="A1378" s="351">
        <v>7260350060</v>
      </c>
      <c r="B1378" s="351" t="s">
        <v>9185</v>
      </c>
      <c r="C1378" s="351" t="s">
        <v>7913</v>
      </c>
      <c r="D1378" s="351" t="s">
        <v>10914</v>
      </c>
    </row>
    <row r="1379" spans="1:4" ht="12.75">
      <c r="A1379" s="351">
        <v>7260350070</v>
      </c>
      <c r="B1379" s="351" t="s">
        <v>9186</v>
      </c>
      <c r="C1379" s="351" t="s">
        <v>7913</v>
      </c>
      <c r="D1379" s="351" t="s">
        <v>10915</v>
      </c>
    </row>
    <row r="1380" spans="1:4" ht="12.75">
      <c r="A1380" s="351">
        <v>7260350080</v>
      </c>
      <c r="B1380" s="351" t="s">
        <v>9187</v>
      </c>
      <c r="C1380" s="351" t="s">
        <v>7913</v>
      </c>
      <c r="D1380" s="351" t="s">
        <v>10914</v>
      </c>
    </row>
    <row r="1381" spans="1:4" ht="12.75">
      <c r="A1381" s="351">
        <v>7260350090</v>
      </c>
      <c r="B1381" s="351" t="s">
        <v>9188</v>
      </c>
      <c r="C1381" s="351" t="s">
        <v>7913</v>
      </c>
      <c r="D1381" s="351" t="s">
        <v>10466</v>
      </c>
    </row>
    <row r="1382" spans="1:4" ht="12.75">
      <c r="A1382" s="351">
        <v>7260350100</v>
      </c>
      <c r="B1382" s="351" t="s">
        <v>9189</v>
      </c>
      <c r="C1382" s="351" t="s">
        <v>7913</v>
      </c>
      <c r="D1382" s="351" t="s">
        <v>10916</v>
      </c>
    </row>
    <row r="1383" spans="1:4" ht="12.75">
      <c r="A1383" s="351">
        <v>7260350110</v>
      </c>
      <c r="B1383" s="351" t="s">
        <v>9190</v>
      </c>
      <c r="C1383" s="351" t="s">
        <v>7913</v>
      </c>
      <c r="D1383" s="351" t="s">
        <v>10917</v>
      </c>
    </row>
    <row r="1384" spans="1:4" ht="12.75">
      <c r="A1384" s="351">
        <v>7260350120</v>
      </c>
      <c r="B1384" s="351" t="s">
        <v>9191</v>
      </c>
      <c r="C1384" s="351" t="s">
        <v>7913</v>
      </c>
      <c r="D1384" s="351" t="s">
        <v>10918</v>
      </c>
    </row>
    <row r="1385" spans="1:4" ht="12.75">
      <c r="A1385" s="351">
        <v>7260350130</v>
      </c>
      <c r="B1385" s="351" t="s">
        <v>9192</v>
      </c>
      <c r="C1385" s="351" t="s">
        <v>7913</v>
      </c>
      <c r="D1385" s="351" t="s">
        <v>10919</v>
      </c>
    </row>
    <row r="1386" spans="1:4" ht="12.75">
      <c r="A1386" s="351">
        <v>7260350140</v>
      </c>
      <c r="B1386" s="351" t="s">
        <v>9193</v>
      </c>
      <c r="C1386" s="351" t="s">
        <v>7913</v>
      </c>
      <c r="D1386" s="351" t="s">
        <v>10920</v>
      </c>
    </row>
    <row r="1387" spans="1:4" ht="12.75">
      <c r="A1387" s="351">
        <v>7260350150</v>
      </c>
      <c r="B1387" s="351" t="s">
        <v>9194</v>
      </c>
      <c r="C1387" s="351" t="s">
        <v>7913</v>
      </c>
      <c r="D1387" s="351" t="s">
        <v>10921</v>
      </c>
    </row>
    <row r="1388" spans="1:4" ht="12.75">
      <c r="A1388" s="351">
        <v>7260350160</v>
      </c>
      <c r="B1388" s="351" t="s">
        <v>9195</v>
      </c>
      <c r="C1388" s="351" t="s">
        <v>7913</v>
      </c>
      <c r="D1388" s="351" t="s">
        <v>10922</v>
      </c>
    </row>
    <row r="1389" spans="1:4" ht="12.75">
      <c r="A1389" s="351">
        <v>7260350170</v>
      </c>
      <c r="B1389" s="351" t="s">
        <v>9196</v>
      </c>
      <c r="C1389" s="351" t="s">
        <v>7913</v>
      </c>
      <c r="D1389" s="351" t="s">
        <v>10923</v>
      </c>
    </row>
    <row r="1390" spans="1:4" ht="12.75">
      <c r="A1390" s="351">
        <v>7260350180</v>
      </c>
      <c r="B1390" s="351" t="s">
        <v>9197</v>
      </c>
      <c r="C1390" s="351" t="s">
        <v>7913</v>
      </c>
      <c r="D1390" s="351" t="s">
        <v>10924</v>
      </c>
    </row>
    <row r="1391" spans="1:4" ht="12.75">
      <c r="A1391" s="351">
        <v>7260350190</v>
      </c>
      <c r="B1391" s="351" t="s">
        <v>9198</v>
      </c>
      <c r="C1391" s="351" t="s">
        <v>7913</v>
      </c>
      <c r="D1391" s="351" t="s">
        <v>10925</v>
      </c>
    </row>
    <row r="1392" spans="1:4" ht="12.75">
      <c r="A1392" s="351">
        <v>7260350200</v>
      </c>
      <c r="B1392" s="351" t="s">
        <v>9199</v>
      </c>
      <c r="C1392" s="351" t="s">
        <v>7913</v>
      </c>
      <c r="D1392" s="351" t="s">
        <v>10926</v>
      </c>
    </row>
    <row r="1393" spans="1:4" ht="12.75">
      <c r="A1393" s="351">
        <v>7260350210</v>
      </c>
      <c r="B1393" s="351" t="s">
        <v>9200</v>
      </c>
      <c r="C1393" s="351" t="s">
        <v>7913</v>
      </c>
      <c r="D1393" s="351" t="s">
        <v>10927</v>
      </c>
    </row>
    <row r="1394" spans="1:4" ht="12.75">
      <c r="A1394" s="351">
        <v>7260350220</v>
      </c>
      <c r="B1394" s="351" t="s">
        <v>9201</v>
      </c>
      <c r="C1394" s="351" t="s">
        <v>7913</v>
      </c>
      <c r="D1394" s="351" t="s">
        <v>10928</v>
      </c>
    </row>
    <row r="1395" spans="1:4" ht="12.75">
      <c r="A1395" s="351">
        <v>7260350230</v>
      </c>
      <c r="B1395" s="351" t="s">
        <v>9202</v>
      </c>
      <c r="C1395" s="351" t="s">
        <v>7913</v>
      </c>
      <c r="D1395" s="351" t="s">
        <v>10929</v>
      </c>
    </row>
    <row r="1396" spans="1:4" ht="12.75">
      <c r="A1396" s="351">
        <v>7260350290</v>
      </c>
      <c r="B1396" s="351" t="s">
        <v>9203</v>
      </c>
      <c r="C1396" s="351" t="s">
        <v>7913</v>
      </c>
      <c r="D1396" s="351" t="s">
        <v>6698</v>
      </c>
    </row>
    <row r="1397" spans="1:4" ht="12.75">
      <c r="A1397" s="351">
        <v>7260350320</v>
      </c>
      <c r="B1397" s="351" t="s">
        <v>9204</v>
      </c>
      <c r="C1397" s="351" t="s">
        <v>7913</v>
      </c>
      <c r="D1397" s="351" t="s">
        <v>10930</v>
      </c>
    </row>
    <row r="1398" spans="1:4" ht="12.75">
      <c r="A1398" s="351">
        <v>7260350360</v>
      </c>
      <c r="B1398" s="351" t="s">
        <v>9205</v>
      </c>
      <c r="C1398" s="351" t="s">
        <v>7913</v>
      </c>
      <c r="D1398" s="351" t="s">
        <v>10931</v>
      </c>
    </row>
    <row r="1399" spans="1:4" ht="12.75">
      <c r="A1399" s="351">
        <v>7260350580</v>
      </c>
      <c r="B1399" s="351" t="s">
        <v>9206</v>
      </c>
      <c r="C1399" s="351" t="s">
        <v>7913</v>
      </c>
      <c r="D1399" s="351" t="s">
        <v>10932</v>
      </c>
    </row>
    <row r="1400" spans="1:4" ht="12.75">
      <c r="A1400" s="351">
        <v>7260350620</v>
      </c>
      <c r="B1400" s="351" t="s">
        <v>9207</v>
      </c>
      <c r="C1400" s="351" t="s">
        <v>7913</v>
      </c>
      <c r="D1400" s="351" t="s">
        <v>9296</v>
      </c>
    </row>
    <row r="1401" spans="1:4" ht="12.75">
      <c r="A1401" s="351">
        <v>7260350860</v>
      </c>
      <c r="B1401" s="351" t="s">
        <v>9208</v>
      </c>
      <c r="C1401" s="351" t="s">
        <v>7913</v>
      </c>
      <c r="D1401" s="351" t="s">
        <v>10933</v>
      </c>
    </row>
    <row r="1402" spans="1:4" ht="12.75">
      <c r="A1402" s="351">
        <v>7260350880</v>
      </c>
      <c r="B1402" s="351" t="s">
        <v>9209</v>
      </c>
      <c r="C1402" s="351" t="s">
        <v>7913</v>
      </c>
      <c r="D1402" s="351" t="s">
        <v>7696</v>
      </c>
    </row>
    <row r="1403" spans="1:4" ht="12.75">
      <c r="A1403" s="351">
        <v>7260350900</v>
      </c>
      <c r="B1403" s="351" t="s">
        <v>9210</v>
      </c>
      <c r="C1403" s="351" t="s">
        <v>7913</v>
      </c>
      <c r="D1403" s="351" t="s">
        <v>10934</v>
      </c>
    </row>
    <row r="1404" spans="1:4" ht="12.75">
      <c r="A1404" s="351">
        <v>7260350920</v>
      </c>
      <c r="B1404" s="351" t="s">
        <v>9211</v>
      </c>
      <c r="C1404" s="351" t="s">
        <v>7913</v>
      </c>
      <c r="D1404" s="351" t="s">
        <v>10935</v>
      </c>
    </row>
    <row r="1405" spans="1:4" ht="12.75">
      <c r="A1405" s="351">
        <v>7260350960</v>
      </c>
      <c r="B1405" s="351" t="s">
        <v>9212</v>
      </c>
      <c r="C1405" s="351" t="s">
        <v>7913</v>
      </c>
      <c r="D1405" s="351" t="s">
        <v>10936</v>
      </c>
    </row>
    <row r="1406" spans="1:4" ht="12.75">
      <c r="A1406" s="351">
        <v>7260500010</v>
      </c>
      <c r="B1406" s="351" t="s">
        <v>9213</v>
      </c>
      <c r="C1406" s="351" t="s">
        <v>7913</v>
      </c>
      <c r="D1406" s="351" t="s">
        <v>10937</v>
      </c>
    </row>
    <row r="1407" spans="1:4" ht="12.75">
      <c r="A1407" s="351">
        <v>7260500020</v>
      </c>
      <c r="B1407" s="351" t="s">
        <v>9214</v>
      </c>
      <c r="C1407" s="351" t="s">
        <v>7913</v>
      </c>
      <c r="D1407" s="351" t="s">
        <v>10938</v>
      </c>
    </row>
    <row r="1408" spans="1:4" ht="12.75">
      <c r="A1408" s="351">
        <v>7260500030</v>
      </c>
      <c r="B1408" s="351" t="s">
        <v>9215</v>
      </c>
      <c r="C1408" s="351" t="s">
        <v>7913</v>
      </c>
      <c r="D1408" s="351" t="s">
        <v>10939</v>
      </c>
    </row>
    <row r="1409" spans="1:4" ht="12.75">
      <c r="A1409" s="351">
        <v>7260500040</v>
      </c>
      <c r="B1409" s="351" t="s">
        <v>9217</v>
      </c>
      <c r="C1409" s="351" t="s">
        <v>7913</v>
      </c>
      <c r="D1409" s="351" t="s">
        <v>10940</v>
      </c>
    </row>
    <row r="1410" spans="1:4" ht="12.75">
      <c r="A1410" s="351">
        <v>7260500050</v>
      </c>
      <c r="B1410" s="351" t="s">
        <v>9218</v>
      </c>
      <c r="C1410" s="351" t="s">
        <v>7913</v>
      </c>
      <c r="D1410" s="351" t="s">
        <v>10941</v>
      </c>
    </row>
    <row r="1411" spans="1:4" ht="12.75">
      <c r="A1411" s="351">
        <v>7260500060</v>
      </c>
      <c r="B1411" s="351" t="s">
        <v>9219</v>
      </c>
      <c r="C1411" s="351" t="s">
        <v>7913</v>
      </c>
      <c r="D1411" s="351" t="s">
        <v>10942</v>
      </c>
    </row>
    <row r="1412" spans="1:4" ht="12.75">
      <c r="A1412" s="351">
        <v>7260500070</v>
      </c>
      <c r="B1412" s="351" t="s">
        <v>9220</v>
      </c>
      <c r="C1412" s="351" t="s">
        <v>7913</v>
      </c>
      <c r="D1412" s="351" t="s">
        <v>10943</v>
      </c>
    </row>
    <row r="1413" spans="1:4" ht="12.75">
      <c r="A1413" s="351">
        <v>7260500080</v>
      </c>
      <c r="B1413" s="351" t="s">
        <v>9221</v>
      </c>
      <c r="C1413" s="351" t="s">
        <v>7913</v>
      </c>
      <c r="D1413" s="351" t="s">
        <v>10944</v>
      </c>
    </row>
    <row r="1414" spans="1:4" ht="12.75">
      <c r="A1414" s="351">
        <v>7260500090</v>
      </c>
      <c r="B1414" s="351" t="s">
        <v>9222</v>
      </c>
      <c r="C1414" s="351" t="s">
        <v>7913</v>
      </c>
      <c r="D1414" s="351" t="s">
        <v>10945</v>
      </c>
    </row>
    <row r="1415" spans="1:4" ht="12.75">
      <c r="A1415" s="351">
        <v>7260500100</v>
      </c>
      <c r="B1415" s="351" t="s">
        <v>9223</v>
      </c>
      <c r="C1415" s="351" t="s">
        <v>7913</v>
      </c>
      <c r="D1415" s="351" t="s">
        <v>10946</v>
      </c>
    </row>
    <row r="1416" spans="1:4" ht="12.75">
      <c r="A1416" s="351">
        <v>7260500110</v>
      </c>
      <c r="B1416" s="351" t="s">
        <v>9224</v>
      </c>
      <c r="C1416" s="351" t="s">
        <v>7913</v>
      </c>
      <c r="D1416" s="351" t="s">
        <v>10947</v>
      </c>
    </row>
    <row r="1417" spans="1:4" ht="12.75">
      <c r="A1417" s="351">
        <v>7260500120</v>
      </c>
      <c r="B1417" s="351" t="s">
        <v>9225</v>
      </c>
      <c r="C1417" s="351" t="s">
        <v>7913</v>
      </c>
      <c r="D1417" s="351" t="s">
        <v>10948</v>
      </c>
    </row>
    <row r="1418" spans="1:4" ht="12.75">
      <c r="A1418" s="351">
        <v>7260500130</v>
      </c>
      <c r="B1418" s="351" t="s">
        <v>9226</v>
      </c>
      <c r="C1418" s="351" t="s">
        <v>7913</v>
      </c>
      <c r="D1418" s="351" t="s">
        <v>10949</v>
      </c>
    </row>
    <row r="1419" spans="1:4" ht="12.75">
      <c r="A1419" s="351">
        <v>7260500140</v>
      </c>
      <c r="B1419" s="351" t="s">
        <v>9227</v>
      </c>
      <c r="C1419" s="351" t="s">
        <v>7913</v>
      </c>
      <c r="D1419" s="351" t="s">
        <v>10950</v>
      </c>
    </row>
    <row r="1420" spans="1:4" ht="12.75">
      <c r="A1420" s="351">
        <v>7260500150</v>
      </c>
      <c r="B1420" s="351" t="s">
        <v>9228</v>
      </c>
      <c r="C1420" s="351" t="s">
        <v>7913</v>
      </c>
      <c r="D1420" s="351" t="s">
        <v>10951</v>
      </c>
    </row>
    <row r="1421" spans="1:4" ht="12.75">
      <c r="A1421" s="351">
        <v>7260500160</v>
      </c>
      <c r="B1421" s="351" t="s">
        <v>9229</v>
      </c>
      <c r="C1421" s="351" t="s">
        <v>7913</v>
      </c>
      <c r="D1421" s="351" t="s">
        <v>10952</v>
      </c>
    </row>
    <row r="1422" spans="1:4" ht="12.75">
      <c r="A1422" s="351">
        <v>7260500170</v>
      </c>
      <c r="B1422" s="351" t="s">
        <v>9230</v>
      </c>
      <c r="C1422" s="351" t="s">
        <v>7913</v>
      </c>
      <c r="D1422" s="351" t="s">
        <v>10953</v>
      </c>
    </row>
    <row r="1423" spans="1:4" ht="14.25">
      <c r="A1423" s="352" t="s">
        <v>9216</v>
      </c>
      <c r="B1423"/>
      <c r="C1423"/>
      <c r="D1423"/>
    </row>
    <row r="1424" spans="1:4" ht="34.5">
      <c r="A1424" s="310" t="s">
        <v>10045</v>
      </c>
      <c r="B1424" s="314" t="s">
        <v>10046</v>
      </c>
      <c r="C1424"/>
      <c r="D1424"/>
    </row>
    <row r="1425" spans="1:4" ht="27.75">
      <c r="A1425" s="315" t="s">
        <v>10047</v>
      </c>
      <c r="B1425"/>
      <c r="C1425"/>
      <c r="D1425"/>
    </row>
    <row r="1426" spans="1:4" ht="15">
      <c r="A1426" s="315" t="s">
        <v>7957</v>
      </c>
      <c r="B1426" s="315" t="s">
        <v>7958</v>
      </c>
      <c r="C1426"/>
      <c r="D1426"/>
    </row>
    <row r="1427" spans="1:4" ht="25.5">
      <c r="A1427" s="353" t="s">
        <v>7960</v>
      </c>
      <c r="B1427" s="353" t="s">
        <v>7961</v>
      </c>
      <c r="C1427" s="353" t="s">
        <v>7962</v>
      </c>
      <c r="D1427" s="353" t="s">
        <v>5859</v>
      </c>
    </row>
    <row r="1428" spans="1:4" ht="12.75">
      <c r="A1428" s="351">
        <v>7260500180</v>
      </c>
      <c r="B1428" s="351" t="s">
        <v>9231</v>
      </c>
      <c r="C1428" s="351" t="s">
        <v>7913</v>
      </c>
      <c r="D1428" s="351" t="s">
        <v>10954</v>
      </c>
    </row>
    <row r="1429" spans="1:4" ht="12.75">
      <c r="A1429" s="351">
        <v>7260500190</v>
      </c>
      <c r="B1429" s="351" t="s">
        <v>9232</v>
      </c>
      <c r="C1429" s="351" t="s">
        <v>7913</v>
      </c>
      <c r="D1429" s="351" t="s">
        <v>10955</v>
      </c>
    </row>
    <row r="1430" spans="1:4" ht="12.75">
      <c r="A1430" s="351">
        <v>7260500200</v>
      </c>
      <c r="B1430" s="351" t="s">
        <v>9233</v>
      </c>
      <c r="C1430" s="351" t="s">
        <v>7913</v>
      </c>
      <c r="D1430" s="351" t="s">
        <v>10956</v>
      </c>
    </row>
    <row r="1431" spans="1:4" ht="12.75">
      <c r="A1431" s="351">
        <v>7260550010</v>
      </c>
      <c r="B1431" s="351" t="s">
        <v>9234</v>
      </c>
      <c r="C1431" s="351" t="s">
        <v>7913</v>
      </c>
      <c r="D1431" s="351" t="s">
        <v>10957</v>
      </c>
    </row>
    <row r="1432" spans="1:4" ht="12.75">
      <c r="A1432" s="351">
        <v>7260550020</v>
      </c>
      <c r="B1432" s="351" t="s">
        <v>9235</v>
      </c>
      <c r="C1432" s="351" t="s">
        <v>7913</v>
      </c>
      <c r="D1432" s="351" t="s">
        <v>10958</v>
      </c>
    </row>
    <row r="1433" spans="1:4" ht="12.75">
      <c r="A1433" s="351">
        <v>7260550030</v>
      </c>
      <c r="B1433" s="351" t="s">
        <v>9236</v>
      </c>
      <c r="C1433" s="351" t="s">
        <v>7913</v>
      </c>
      <c r="D1433" s="351" t="s">
        <v>10959</v>
      </c>
    </row>
    <row r="1434" spans="1:4" ht="12.75">
      <c r="A1434" s="351">
        <v>7260550040</v>
      </c>
      <c r="B1434" s="351" t="s">
        <v>9237</v>
      </c>
      <c r="C1434" s="351" t="s">
        <v>7913</v>
      </c>
      <c r="D1434" s="351" t="s">
        <v>10960</v>
      </c>
    </row>
    <row r="1435" spans="1:4" ht="12.75">
      <c r="A1435" s="351">
        <v>7260550050</v>
      </c>
      <c r="B1435" s="351" t="s">
        <v>9238</v>
      </c>
      <c r="C1435" s="351" t="s">
        <v>7913</v>
      </c>
      <c r="D1435" s="351" t="s">
        <v>10961</v>
      </c>
    </row>
    <row r="1436" spans="1:4" ht="12.75">
      <c r="A1436" s="351">
        <v>7260550060</v>
      </c>
      <c r="B1436" s="351" t="s">
        <v>9239</v>
      </c>
      <c r="C1436" s="351" t="s">
        <v>7913</v>
      </c>
      <c r="D1436" s="351" t="s">
        <v>10962</v>
      </c>
    </row>
    <row r="1437" spans="1:4" ht="12.75">
      <c r="A1437" s="351">
        <v>7260550070</v>
      </c>
      <c r="B1437" s="351" t="s">
        <v>9240</v>
      </c>
      <c r="C1437" s="351" t="s">
        <v>7913</v>
      </c>
      <c r="D1437" s="351" t="s">
        <v>10963</v>
      </c>
    </row>
    <row r="1438" spans="1:4" ht="12.75">
      <c r="A1438" s="351">
        <v>7260550080</v>
      </c>
      <c r="B1438" s="351" t="s">
        <v>9241</v>
      </c>
      <c r="C1438" s="351" t="s">
        <v>7913</v>
      </c>
      <c r="D1438" s="351" t="s">
        <v>10964</v>
      </c>
    </row>
    <row r="1439" spans="1:4" ht="12.75">
      <c r="A1439" s="351">
        <v>7260550090</v>
      </c>
      <c r="B1439" s="351" t="s">
        <v>9242</v>
      </c>
      <c r="C1439" s="351" t="s">
        <v>7913</v>
      </c>
      <c r="D1439" s="351" t="s">
        <v>10965</v>
      </c>
    </row>
    <row r="1440" spans="1:4" ht="12.75">
      <c r="A1440" s="351">
        <v>7260550100</v>
      </c>
      <c r="B1440" s="351" t="s">
        <v>9243</v>
      </c>
      <c r="C1440" s="351" t="s">
        <v>7913</v>
      </c>
      <c r="D1440" s="351" t="s">
        <v>10966</v>
      </c>
    </row>
    <row r="1441" spans="1:4" ht="12.75">
      <c r="A1441" s="351">
        <v>7260550110</v>
      </c>
      <c r="B1441" s="351" t="s">
        <v>9244</v>
      </c>
      <c r="C1441" s="351" t="s">
        <v>7913</v>
      </c>
      <c r="D1441" s="351" t="s">
        <v>10967</v>
      </c>
    </row>
    <row r="1442" spans="1:4" ht="12.75">
      <c r="A1442" s="351">
        <v>7260550120</v>
      </c>
      <c r="B1442" s="351" t="s">
        <v>9245</v>
      </c>
      <c r="C1442" s="351" t="s">
        <v>7913</v>
      </c>
      <c r="D1442" s="351" t="s">
        <v>10968</v>
      </c>
    </row>
    <row r="1443" spans="1:4" ht="12.75">
      <c r="A1443" s="351">
        <v>7260550130</v>
      </c>
      <c r="B1443" s="351" t="s">
        <v>9246</v>
      </c>
      <c r="C1443" s="351" t="s">
        <v>7913</v>
      </c>
      <c r="D1443" s="351" t="s">
        <v>10969</v>
      </c>
    </row>
    <row r="1444" spans="1:4" ht="12.75">
      <c r="A1444" s="351">
        <v>7260550140</v>
      </c>
      <c r="B1444" s="351" t="s">
        <v>9247</v>
      </c>
      <c r="C1444" s="351" t="s">
        <v>7913</v>
      </c>
      <c r="D1444" s="351" t="s">
        <v>10970</v>
      </c>
    </row>
    <row r="1445" spans="1:4" ht="12.75">
      <c r="A1445" s="351">
        <v>7260550150</v>
      </c>
      <c r="B1445" s="351" t="s">
        <v>9248</v>
      </c>
      <c r="C1445" s="351" t="s">
        <v>7913</v>
      </c>
      <c r="D1445" s="351" t="s">
        <v>10971</v>
      </c>
    </row>
    <row r="1446" spans="1:4" ht="12.75">
      <c r="A1446" s="351">
        <v>7260550160</v>
      </c>
      <c r="B1446" s="351" t="s">
        <v>9249</v>
      </c>
      <c r="C1446" s="351" t="s">
        <v>7913</v>
      </c>
      <c r="D1446" s="351" t="s">
        <v>10972</v>
      </c>
    </row>
    <row r="1447" spans="1:4" ht="12.75">
      <c r="A1447" s="351">
        <v>7260550170</v>
      </c>
      <c r="B1447" s="351" t="s">
        <v>9250</v>
      </c>
      <c r="C1447" s="351" t="s">
        <v>7913</v>
      </c>
      <c r="D1447" s="351" t="s">
        <v>9320</v>
      </c>
    </row>
    <row r="1448" spans="1:4" ht="12.75">
      <c r="A1448" s="351">
        <v>7260550180</v>
      </c>
      <c r="B1448" s="351" t="s">
        <v>9251</v>
      </c>
      <c r="C1448" s="351" t="s">
        <v>7913</v>
      </c>
      <c r="D1448" s="351" t="s">
        <v>9806</v>
      </c>
    </row>
    <row r="1449" spans="1:4" ht="12.75">
      <c r="A1449" s="351">
        <v>7260550190</v>
      </c>
      <c r="B1449" s="351" t="s">
        <v>9252</v>
      </c>
      <c r="C1449" s="351" t="s">
        <v>7913</v>
      </c>
      <c r="D1449" s="351" t="s">
        <v>10973</v>
      </c>
    </row>
    <row r="1450" spans="1:4" ht="12.75">
      <c r="A1450" s="351">
        <v>7260550200</v>
      </c>
      <c r="B1450" s="351" t="s">
        <v>9253</v>
      </c>
      <c r="C1450" s="351" t="s">
        <v>7913</v>
      </c>
      <c r="D1450" s="351" t="s">
        <v>10974</v>
      </c>
    </row>
    <row r="1451" spans="1:4" ht="15">
      <c r="A1451" s="309"/>
      <c r="B1451" s="309"/>
      <c r="C1451" s="309"/>
      <c r="D1451" s="309"/>
    </row>
    <row r="1452" spans="1:4" ht="15">
      <c r="A1452" s="309"/>
      <c r="B1452" s="309"/>
      <c r="C1452" s="309"/>
      <c r="D1452" s="309"/>
    </row>
    <row r="1453" spans="1:4" ht="15">
      <c r="A1453" s="309"/>
      <c r="B1453" s="309"/>
      <c r="C1453" s="309"/>
      <c r="D1453" s="309"/>
    </row>
    <row r="1454" spans="1:4" ht="15">
      <c r="A1454" s="309"/>
      <c r="B1454" s="309"/>
      <c r="C1454" s="309"/>
      <c r="D1454" s="309"/>
    </row>
    <row r="1455" spans="1:4" ht="15">
      <c r="A1455" s="309"/>
      <c r="B1455" s="309"/>
      <c r="C1455" s="309"/>
      <c r="D1455" s="309"/>
    </row>
    <row r="1456" spans="1:4" ht="15">
      <c r="A1456" s="309"/>
      <c r="B1456" s="309"/>
      <c r="C1456" s="309"/>
      <c r="D1456" s="309"/>
    </row>
    <row r="1457" spans="1:4" ht="15">
      <c r="A1457" s="309"/>
      <c r="B1457" s="309"/>
      <c r="C1457" s="309"/>
      <c r="D1457" s="309"/>
    </row>
    <row r="1458" spans="1:4" ht="15">
      <c r="A1458" s="309"/>
      <c r="B1458" s="309"/>
      <c r="C1458" s="309"/>
      <c r="D1458" s="309"/>
    </row>
    <row r="1459" spans="1:4" ht="15">
      <c r="A1459" s="309"/>
      <c r="B1459" s="309"/>
      <c r="C1459" s="309"/>
      <c r="D1459" s="309"/>
    </row>
    <row r="1460" spans="1:4" ht="15">
      <c r="A1460" s="309"/>
      <c r="B1460" s="309"/>
      <c r="C1460" s="309"/>
      <c r="D1460" s="309"/>
    </row>
    <row r="1461" spans="1:4" ht="15">
      <c r="A1461" s="309"/>
      <c r="B1461" s="309"/>
      <c r="C1461" s="309"/>
      <c r="D1461" s="309"/>
    </row>
    <row r="1462" spans="1:4" ht="15">
      <c r="A1462" s="309"/>
      <c r="B1462" s="309"/>
      <c r="C1462" s="309"/>
      <c r="D1462" s="309"/>
    </row>
    <row r="1463" spans="1:4" ht="15">
      <c r="A1463" s="309"/>
      <c r="B1463" s="309"/>
      <c r="C1463" s="309"/>
      <c r="D1463" s="309"/>
    </row>
    <row r="1464" spans="1:4" ht="15">
      <c r="A1464" s="309"/>
      <c r="B1464" s="309"/>
      <c r="C1464" s="309"/>
      <c r="D1464" s="309"/>
    </row>
    <row r="1465" spans="1:4" ht="15">
      <c r="A1465" s="309"/>
      <c r="B1465" s="309"/>
      <c r="C1465" s="309"/>
      <c r="D1465" s="309"/>
    </row>
    <row r="1466" spans="1:4" ht="15">
      <c r="A1466" s="309"/>
      <c r="B1466" s="309"/>
      <c r="C1466" s="309"/>
      <c r="D1466" s="309"/>
    </row>
    <row r="1467" spans="1:4" ht="15">
      <c r="A1467" s="309"/>
      <c r="B1467" s="309"/>
      <c r="C1467" s="309"/>
      <c r="D1467" s="309"/>
    </row>
    <row r="1468" spans="1:4" ht="15">
      <c r="A1468" s="309"/>
      <c r="B1468" s="309"/>
      <c r="C1468" s="309"/>
      <c r="D1468" s="309"/>
    </row>
    <row r="1469" spans="1:4" ht="15">
      <c r="A1469" s="309"/>
      <c r="B1469" s="309"/>
      <c r="C1469" s="309"/>
      <c r="D1469" s="309"/>
    </row>
    <row r="1470" spans="1:4" ht="15">
      <c r="A1470" s="309"/>
      <c r="B1470" s="309"/>
      <c r="C1470" s="309"/>
      <c r="D1470" s="309"/>
    </row>
    <row r="1471" spans="1:4" ht="15">
      <c r="A1471" s="313"/>
      <c r="B1471"/>
      <c r="C1471"/>
      <c r="D1471"/>
    </row>
    <row r="1472" spans="1:4" ht="14.25">
      <c r="A1472" s="314"/>
      <c r="B1472"/>
      <c r="C1472"/>
      <c r="D1472"/>
    </row>
    <row r="1473" spans="1:4" ht="15.75">
      <c r="A1473" s="312"/>
      <c r="B1473"/>
      <c r="C1473"/>
      <c r="D1473"/>
    </row>
    <row r="1474" spans="1:4" ht="15">
      <c r="A1474" s="315"/>
      <c r="B1474" s="315"/>
      <c r="C1474" s="315"/>
      <c r="D1474" s="315"/>
    </row>
    <row r="1475" spans="1:4" ht="15.75">
      <c r="A1475" s="312"/>
      <c r="B1475" s="312"/>
      <c r="C1475"/>
      <c r="D1475"/>
    </row>
    <row r="1476" spans="1:4" ht="15">
      <c r="A1476" s="309"/>
      <c r="B1476" s="309"/>
      <c r="C1476" s="309"/>
      <c r="D1476" s="309"/>
    </row>
    <row r="1477" spans="1:4" ht="15">
      <c r="A1477" s="309"/>
      <c r="B1477" s="309"/>
      <c r="C1477" s="309"/>
      <c r="D1477" s="309"/>
    </row>
    <row r="1478" spans="1:4" ht="15">
      <c r="A1478" s="309"/>
      <c r="B1478" s="309"/>
      <c r="C1478" s="309"/>
      <c r="D1478" s="309"/>
    </row>
    <row r="1479" spans="1:4" ht="15">
      <c r="A1479" s="309"/>
      <c r="B1479" s="309"/>
      <c r="C1479" s="309"/>
      <c r="D1479" s="309"/>
    </row>
    <row r="1480" spans="1:4" ht="15">
      <c r="A1480" s="309"/>
      <c r="B1480" s="309"/>
      <c r="C1480" s="309"/>
      <c r="D1480" s="309"/>
    </row>
    <row r="1481" spans="1:4" ht="15">
      <c r="A1481" s="309"/>
      <c r="B1481" s="309"/>
      <c r="C1481" s="309"/>
      <c r="D1481" s="309"/>
    </row>
    <row r="1482" spans="1:4" ht="15">
      <c r="A1482" s="309"/>
      <c r="B1482" s="309"/>
      <c r="C1482" s="309"/>
      <c r="D1482" s="309"/>
    </row>
    <row r="1483" spans="1:4" ht="15">
      <c r="A1483" s="309"/>
      <c r="B1483" s="309"/>
      <c r="C1483" s="309"/>
      <c r="D1483" s="309"/>
    </row>
    <row r="1484" spans="1:4" ht="15">
      <c r="A1484" s="309"/>
      <c r="B1484" s="309"/>
      <c r="C1484" s="309"/>
      <c r="D1484" s="309"/>
    </row>
    <row r="1485" spans="1:4" ht="15">
      <c r="A1485" s="309"/>
      <c r="B1485" s="309"/>
      <c r="C1485" s="309"/>
      <c r="D1485" s="309"/>
    </row>
    <row r="1486" spans="1:4" ht="15">
      <c r="A1486" s="309"/>
      <c r="B1486" s="309"/>
      <c r="C1486" s="309"/>
      <c r="D1486" s="309"/>
    </row>
    <row r="1487" spans="1:4" ht="15">
      <c r="A1487" s="309"/>
      <c r="B1487" s="309"/>
      <c r="C1487" s="309"/>
      <c r="D1487" s="309"/>
    </row>
    <row r="1488" spans="1:4" ht="15">
      <c r="A1488" s="309"/>
      <c r="B1488" s="309"/>
      <c r="C1488" s="309"/>
      <c r="D1488" s="309"/>
    </row>
    <row r="1489" spans="1:4" ht="15">
      <c r="A1489" s="309"/>
      <c r="B1489" s="309"/>
      <c r="C1489" s="309"/>
      <c r="D1489" s="309"/>
    </row>
    <row r="1490" spans="1:4" ht="15">
      <c r="A1490" s="309"/>
      <c r="B1490" s="309"/>
      <c r="C1490" s="309"/>
      <c r="D1490" s="309"/>
    </row>
    <row r="1491" spans="1:4" ht="15">
      <c r="A1491" s="309"/>
      <c r="B1491" s="309"/>
      <c r="C1491" s="309"/>
      <c r="D1491" s="309"/>
    </row>
    <row r="1492" spans="1:4" ht="15">
      <c r="A1492" s="309"/>
      <c r="B1492" s="309"/>
      <c r="C1492" s="309"/>
      <c r="D1492" s="309"/>
    </row>
    <row r="1493" spans="1:4" ht="15">
      <c r="A1493" s="309"/>
      <c r="B1493" s="309"/>
      <c r="C1493" s="309"/>
      <c r="D1493" s="309"/>
    </row>
    <row r="1494" spans="1:4" ht="15">
      <c r="A1494" s="309"/>
      <c r="B1494" s="309"/>
      <c r="C1494" s="309"/>
      <c r="D1494" s="309"/>
    </row>
    <row r="1495" spans="1:4" ht="15">
      <c r="A1495" s="309"/>
      <c r="B1495" s="309"/>
      <c r="C1495" s="309"/>
      <c r="D1495" s="309"/>
    </row>
    <row r="1496" spans="1:4" ht="15">
      <c r="A1496" s="309"/>
      <c r="B1496" s="309"/>
      <c r="C1496" s="309"/>
      <c r="D1496" s="309"/>
    </row>
    <row r="1497" spans="1:4" ht="15">
      <c r="A1497" s="309"/>
      <c r="B1497" s="309"/>
      <c r="C1497" s="309"/>
      <c r="D1497" s="309"/>
    </row>
    <row r="1498" spans="1:4" ht="15">
      <c r="A1498" s="309"/>
      <c r="B1498" s="309"/>
      <c r="C1498" s="309"/>
      <c r="D1498" s="309"/>
    </row>
    <row r="1499" spans="1:4" ht="15">
      <c r="A1499" s="309"/>
      <c r="B1499" s="309"/>
      <c r="C1499" s="309"/>
      <c r="D1499" s="309"/>
    </row>
    <row r="1500" spans="1:4" ht="15">
      <c r="A1500" s="309"/>
      <c r="B1500" s="309"/>
      <c r="C1500" s="309"/>
      <c r="D1500" s="309"/>
    </row>
    <row r="1501" spans="1:4" ht="15">
      <c r="A1501" s="309"/>
      <c r="B1501" s="309"/>
      <c r="C1501" s="309"/>
      <c r="D1501" s="309"/>
    </row>
    <row r="1502" spans="1:4" ht="15">
      <c r="A1502" s="309"/>
      <c r="B1502" s="309"/>
      <c r="C1502" s="309"/>
      <c r="D1502" s="309"/>
    </row>
    <row r="1503" spans="1:4" ht="15">
      <c r="A1503" s="309"/>
      <c r="B1503" s="309"/>
      <c r="C1503" s="309"/>
      <c r="D1503" s="309"/>
    </row>
    <row r="1504" spans="1:4" ht="15">
      <c r="A1504" s="309"/>
      <c r="B1504" s="309"/>
      <c r="C1504" s="309"/>
      <c r="D1504" s="309"/>
    </row>
    <row r="1505" spans="1:4" ht="15">
      <c r="A1505" s="309"/>
      <c r="B1505" s="309"/>
      <c r="C1505" s="309"/>
      <c r="D1505" s="309"/>
    </row>
    <row r="1506" spans="1:4" ht="15">
      <c r="A1506" s="309"/>
      <c r="B1506" s="309"/>
      <c r="C1506" s="309"/>
      <c r="D1506" s="309"/>
    </row>
    <row r="1507" spans="1:4" ht="15">
      <c r="A1507" s="309"/>
      <c r="B1507" s="309"/>
      <c r="C1507" s="309"/>
      <c r="D1507" s="309"/>
    </row>
    <row r="1508" spans="1:4" ht="15">
      <c r="A1508" s="309"/>
      <c r="B1508" s="309"/>
      <c r="C1508" s="309"/>
      <c r="D1508" s="309"/>
    </row>
    <row r="1509" spans="1:4" ht="15">
      <c r="A1509" s="309"/>
      <c r="B1509" s="309"/>
      <c r="C1509" s="309"/>
      <c r="D1509" s="309"/>
    </row>
    <row r="1510" spans="1:4" ht="15">
      <c r="A1510" s="309"/>
      <c r="B1510" s="309"/>
      <c r="C1510" s="309"/>
      <c r="D1510" s="309"/>
    </row>
    <row r="1511" spans="1:4" ht="15">
      <c r="A1511" s="309"/>
      <c r="B1511" s="309"/>
      <c r="C1511" s="309"/>
      <c r="D1511" s="309"/>
    </row>
    <row r="1512" spans="1:4" ht="15">
      <c r="A1512" s="309"/>
      <c r="B1512" s="309"/>
      <c r="C1512" s="309"/>
      <c r="D1512" s="309"/>
    </row>
    <row r="1513" spans="1:4" ht="15">
      <c r="A1513" s="309"/>
      <c r="B1513" s="309"/>
      <c r="C1513" s="309"/>
      <c r="D1513" s="309"/>
    </row>
    <row r="1514" spans="1:4" ht="15">
      <c r="A1514" s="309"/>
      <c r="B1514" s="309"/>
      <c r="C1514" s="309"/>
      <c r="D1514" s="309"/>
    </row>
    <row r="1515" spans="1:4" ht="15">
      <c r="A1515" s="309"/>
      <c r="B1515" s="309"/>
      <c r="C1515" s="309"/>
      <c r="D1515" s="309"/>
    </row>
    <row r="1516" spans="1:4" ht="15">
      <c r="A1516" s="309"/>
      <c r="B1516" s="309"/>
      <c r="C1516" s="309"/>
      <c r="D1516" s="309"/>
    </row>
    <row r="1517" spans="1:4" ht="15">
      <c r="A1517" s="309"/>
      <c r="B1517" s="309"/>
      <c r="C1517" s="309"/>
      <c r="D1517" s="309"/>
    </row>
    <row r="1518" spans="1:4" ht="15">
      <c r="A1518" s="309"/>
      <c r="B1518" s="309"/>
      <c r="C1518" s="309"/>
      <c r="D1518" s="309"/>
    </row>
    <row r="1519" spans="1:4" ht="15">
      <c r="A1519" s="309"/>
      <c r="B1519" s="309"/>
      <c r="C1519" s="309"/>
      <c r="D1519" s="309"/>
    </row>
    <row r="1520" spans="1:4" ht="15">
      <c r="A1520" s="309"/>
      <c r="B1520" s="309"/>
      <c r="C1520" s="309"/>
      <c r="D1520" s="309"/>
    </row>
    <row r="1521" spans="1:4" ht="15">
      <c r="A1521" s="309"/>
      <c r="B1521" s="309"/>
      <c r="C1521" s="309"/>
      <c r="D1521" s="309"/>
    </row>
    <row r="1522" spans="1:4" ht="15">
      <c r="A1522" s="309"/>
      <c r="B1522" s="309"/>
      <c r="C1522" s="309"/>
      <c r="D1522" s="309"/>
    </row>
    <row r="1523" spans="1:4" ht="15">
      <c r="A1523" s="309"/>
      <c r="B1523" s="309"/>
      <c r="C1523" s="309"/>
      <c r="D1523" s="309"/>
    </row>
    <row r="1524" spans="1:4" ht="15">
      <c r="A1524" s="309"/>
      <c r="B1524" s="309"/>
      <c r="C1524" s="309"/>
      <c r="D1524" s="309"/>
    </row>
    <row r="1525" spans="1:4" ht="15">
      <c r="A1525" s="311"/>
      <c r="B1525"/>
      <c r="C1525"/>
      <c r="D1525"/>
    </row>
    <row r="1526" spans="1:4" ht="15">
      <c r="A1526" s="311"/>
      <c r="B1526"/>
      <c r="C1526"/>
      <c r="D1526"/>
    </row>
    <row r="1527" spans="1:4" ht="15">
      <c r="A1527" s="311"/>
      <c r="B1527"/>
      <c r="C1527"/>
      <c r="D1527"/>
    </row>
    <row r="1528" spans="1:4" ht="15">
      <c r="A1528" s="313"/>
      <c r="B1528"/>
      <c r="C1528"/>
      <c r="D1528"/>
    </row>
    <row r="1529" spans="1:4" ht="14.25">
      <c r="A1529" s="314"/>
      <c r="B1529"/>
      <c r="C1529"/>
      <c r="D1529"/>
    </row>
    <row r="1530" spans="1:4" ht="15.75">
      <c r="A1530" s="312"/>
      <c r="B1530"/>
      <c r="C1530"/>
      <c r="D1530"/>
    </row>
    <row r="1531" spans="1:4" ht="15">
      <c r="A1531" s="315"/>
      <c r="B1531" s="315"/>
      <c r="C1531" s="315"/>
      <c r="D1531" s="315"/>
    </row>
    <row r="1532" spans="1:4" ht="15.75">
      <c r="A1532" s="312"/>
      <c r="B1532" s="312"/>
      <c r="C1532"/>
      <c r="D1532"/>
    </row>
    <row r="1533" spans="1:4" ht="15">
      <c r="A1533" s="309"/>
      <c r="B1533" s="309"/>
      <c r="C1533" s="309"/>
      <c r="D1533" s="309"/>
    </row>
    <row r="1534" spans="1:4" ht="15">
      <c r="A1534" s="309"/>
      <c r="B1534" s="309"/>
      <c r="C1534" s="309"/>
      <c r="D1534" s="309"/>
    </row>
    <row r="1535" spans="1:4" ht="15">
      <c r="A1535" s="309"/>
      <c r="B1535" s="309"/>
      <c r="C1535" s="309"/>
      <c r="D1535" s="309"/>
    </row>
    <row r="1536" spans="1:4" ht="15">
      <c r="A1536" s="309"/>
      <c r="B1536" s="309"/>
      <c r="C1536" s="309"/>
      <c r="D1536" s="309"/>
    </row>
    <row r="1537" spans="1:4" ht="15">
      <c r="A1537" s="309"/>
      <c r="B1537" s="309"/>
      <c r="C1537" s="309"/>
      <c r="D1537" s="309"/>
    </row>
    <row r="1538" spans="1:4" ht="15">
      <c r="A1538" s="309"/>
      <c r="B1538" s="309"/>
      <c r="C1538" s="309"/>
      <c r="D1538" s="309"/>
    </row>
    <row r="1539" spans="1:4" ht="15">
      <c r="A1539" s="309"/>
      <c r="B1539" s="309"/>
      <c r="C1539" s="309"/>
      <c r="D1539" s="309"/>
    </row>
    <row r="1540" spans="1:4" ht="15">
      <c r="A1540" s="309"/>
      <c r="B1540" s="309"/>
      <c r="C1540" s="309"/>
      <c r="D1540" s="309"/>
    </row>
    <row r="1541" spans="1:4" ht="15">
      <c r="A1541" s="309"/>
      <c r="B1541" s="309"/>
      <c r="C1541" s="309"/>
      <c r="D1541" s="309"/>
    </row>
    <row r="1542" spans="1:4" ht="15">
      <c r="A1542" s="309"/>
      <c r="B1542" s="309"/>
      <c r="C1542" s="309"/>
      <c r="D1542" s="309"/>
    </row>
    <row r="1543" spans="1:4" ht="15">
      <c r="A1543" s="309"/>
      <c r="B1543" s="309"/>
      <c r="C1543" s="309"/>
      <c r="D1543" s="309"/>
    </row>
    <row r="1544" spans="1:4" ht="15">
      <c r="A1544" s="309"/>
      <c r="B1544" s="309"/>
      <c r="C1544" s="309"/>
      <c r="D1544" s="309"/>
    </row>
    <row r="1545" spans="1:4" ht="15">
      <c r="A1545" s="309"/>
      <c r="B1545" s="309"/>
      <c r="C1545" s="309"/>
      <c r="D1545" s="309"/>
    </row>
    <row r="1546" spans="1:4" ht="15">
      <c r="A1546" s="309"/>
      <c r="B1546" s="309"/>
      <c r="C1546" s="309"/>
      <c r="D1546" s="309"/>
    </row>
    <row r="1547" spans="1:4" ht="15">
      <c r="A1547" s="309"/>
      <c r="B1547" s="309"/>
      <c r="C1547" s="309"/>
      <c r="D1547" s="309"/>
    </row>
    <row r="1548" spans="1:4" ht="15">
      <c r="A1548" s="309"/>
      <c r="B1548" s="309"/>
      <c r="C1548" s="309"/>
      <c r="D1548" s="309"/>
    </row>
    <row r="1549" spans="1:4" ht="15">
      <c r="A1549" s="309"/>
      <c r="B1549" s="309"/>
      <c r="C1549" s="309"/>
      <c r="D1549" s="309"/>
    </row>
    <row r="1550" spans="1:4" ht="15">
      <c r="A1550" s="309"/>
      <c r="B1550" s="309"/>
      <c r="C1550" s="309"/>
      <c r="D1550" s="309"/>
    </row>
    <row r="1551" spans="1:4" ht="15">
      <c r="A1551" s="309"/>
      <c r="B1551" s="309"/>
      <c r="C1551" s="309"/>
      <c r="D1551" s="309"/>
    </row>
    <row r="1552" spans="1:4" ht="15">
      <c r="A1552" s="309"/>
      <c r="B1552" s="309"/>
      <c r="C1552" s="309"/>
      <c r="D1552" s="309"/>
    </row>
    <row r="1553" spans="1:4" ht="15">
      <c r="A1553" s="309"/>
      <c r="B1553" s="309"/>
      <c r="C1553" s="309"/>
      <c r="D1553" s="309"/>
    </row>
    <row r="1554" spans="1:4" ht="15">
      <c r="A1554" s="309"/>
      <c r="B1554" s="309"/>
      <c r="C1554" s="309"/>
      <c r="D1554" s="309"/>
    </row>
    <row r="1555" spans="1:4" ht="15">
      <c r="A1555" s="309"/>
      <c r="B1555" s="309"/>
      <c r="C1555" s="309"/>
      <c r="D1555" s="309"/>
    </row>
    <row r="1556" spans="1:4" ht="15">
      <c r="A1556" s="309"/>
      <c r="B1556" s="309"/>
      <c r="C1556" s="309"/>
      <c r="D1556" s="309"/>
    </row>
    <row r="1557" spans="1:4" ht="15">
      <c r="A1557" s="309"/>
      <c r="B1557" s="309"/>
      <c r="C1557" s="309"/>
      <c r="D1557" s="309"/>
    </row>
    <row r="1558" spans="1:4" ht="15">
      <c r="A1558" s="309"/>
      <c r="B1558" s="309"/>
      <c r="C1558" s="309"/>
      <c r="D1558" s="309"/>
    </row>
    <row r="1559" spans="1:4" ht="15">
      <c r="A1559" s="309"/>
      <c r="B1559" s="309"/>
      <c r="C1559" s="309"/>
      <c r="D1559" s="309"/>
    </row>
    <row r="1560" spans="1:4" ht="15">
      <c r="A1560" s="309"/>
      <c r="B1560" s="309"/>
      <c r="C1560" s="309"/>
      <c r="D1560" s="309"/>
    </row>
    <row r="1561" spans="1:4" ht="15">
      <c r="A1561" s="309"/>
      <c r="B1561" s="309"/>
      <c r="C1561" s="309"/>
      <c r="D1561" s="309"/>
    </row>
    <row r="1562" spans="1:4" ht="15">
      <c r="A1562" s="309"/>
      <c r="B1562" s="309"/>
      <c r="C1562" s="309"/>
      <c r="D1562" s="309"/>
    </row>
    <row r="1563" spans="1:4" ht="15">
      <c r="A1563" s="309"/>
      <c r="B1563" s="309"/>
      <c r="C1563" s="309"/>
      <c r="D1563" s="309"/>
    </row>
    <row r="1564" spans="1:4" ht="15">
      <c r="A1564" s="309"/>
      <c r="B1564" s="309"/>
      <c r="C1564" s="309"/>
      <c r="D1564" s="309"/>
    </row>
    <row r="1565" spans="1:4" ht="15">
      <c r="A1565" s="309"/>
      <c r="B1565" s="309"/>
      <c r="C1565" s="309"/>
      <c r="D1565" s="309"/>
    </row>
    <row r="1566" spans="1:4" ht="15">
      <c r="A1566" s="309"/>
      <c r="B1566" s="309"/>
      <c r="C1566" s="309"/>
      <c r="D1566" s="309"/>
    </row>
    <row r="1567" spans="1:4" ht="15">
      <c r="A1567" s="309"/>
      <c r="B1567" s="309"/>
      <c r="C1567" s="309"/>
      <c r="D1567" s="309"/>
    </row>
    <row r="1568" spans="1:4" ht="15">
      <c r="A1568" s="309"/>
      <c r="B1568" s="309"/>
      <c r="C1568" s="309"/>
      <c r="D1568" s="309"/>
    </row>
    <row r="1569" spans="1:4" ht="15">
      <c r="A1569" s="309"/>
      <c r="B1569" s="309"/>
      <c r="C1569" s="309"/>
      <c r="D1569" s="309"/>
    </row>
    <row r="1570" spans="1:4" ht="15">
      <c r="A1570" s="309"/>
      <c r="B1570" s="309"/>
      <c r="C1570" s="309"/>
      <c r="D1570" s="309"/>
    </row>
    <row r="1571" spans="1:4" ht="15">
      <c r="A1571" s="309"/>
      <c r="B1571" s="309"/>
      <c r="C1571" s="309"/>
      <c r="D1571" s="309"/>
    </row>
    <row r="1572" spans="1:4" ht="15">
      <c r="A1572" s="309"/>
      <c r="B1572" s="309"/>
      <c r="C1572" s="309"/>
      <c r="D1572" s="309"/>
    </row>
    <row r="1573" spans="1:4" ht="15">
      <c r="A1573" s="309"/>
      <c r="B1573" s="309"/>
      <c r="C1573" s="309"/>
      <c r="D1573" s="309"/>
    </row>
    <row r="1574" spans="1:4" ht="15">
      <c r="A1574" s="309"/>
      <c r="B1574" s="309"/>
      <c r="C1574" s="309"/>
      <c r="D1574" s="309"/>
    </row>
    <row r="1575" spans="1:4" ht="15">
      <c r="A1575" s="309"/>
      <c r="B1575" s="309"/>
      <c r="C1575" s="309"/>
      <c r="D1575" s="309"/>
    </row>
    <row r="1576" spans="1:4" ht="15">
      <c r="A1576" s="309"/>
      <c r="B1576" s="309"/>
      <c r="C1576" s="309"/>
      <c r="D1576" s="309"/>
    </row>
    <row r="1577" spans="1:4" ht="15">
      <c r="A1577" s="309"/>
      <c r="B1577" s="309"/>
      <c r="C1577" s="309"/>
      <c r="D1577" s="309"/>
    </row>
    <row r="1578" spans="1:4" ht="15">
      <c r="A1578" s="309"/>
      <c r="B1578" s="309"/>
      <c r="C1578" s="309"/>
      <c r="D1578" s="309"/>
    </row>
    <row r="1579" spans="1:4" ht="15">
      <c r="A1579" s="309"/>
      <c r="B1579" s="309"/>
      <c r="C1579" s="309"/>
      <c r="D1579" s="309"/>
    </row>
    <row r="1580" spans="1:4" ht="15">
      <c r="A1580" s="309"/>
      <c r="B1580" s="309"/>
      <c r="C1580" s="309"/>
      <c r="D1580" s="309"/>
    </row>
    <row r="1581" spans="1:4" ht="15">
      <c r="A1581" s="309"/>
      <c r="B1581" s="309"/>
      <c r="C1581" s="309"/>
      <c r="D1581" s="309"/>
    </row>
    <row r="1582" spans="1:4" ht="15">
      <c r="A1582" s="309"/>
      <c r="B1582" s="309"/>
      <c r="C1582" s="309"/>
      <c r="D1582" s="309"/>
    </row>
    <row r="1583" spans="1:4" ht="15">
      <c r="A1583" s="309"/>
      <c r="B1583" s="309"/>
      <c r="C1583" s="309"/>
      <c r="D1583" s="309"/>
    </row>
    <row r="1584" spans="1:4" ht="15">
      <c r="A1584" s="311"/>
      <c r="B1584"/>
      <c r="C1584"/>
      <c r="D1584"/>
    </row>
    <row r="1585" spans="1:4" ht="15">
      <c r="A1585" s="313"/>
      <c r="B1585"/>
      <c r="C1585"/>
      <c r="D1585"/>
    </row>
    <row r="1586" spans="1:4" ht="14.25">
      <c r="A1586" s="314"/>
      <c r="B1586"/>
      <c r="C1586"/>
      <c r="D1586"/>
    </row>
    <row r="1587" spans="1:4" ht="15.75">
      <c r="A1587" s="312"/>
      <c r="B1587"/>
      <c r="C1587"/>
      <c r="D1587"/>
    </row>
    <row r="1588" spans="1:4" ht="15">
      <c r="A1588" s="315"/>
      <c r="B1588" s="315"/>
      <c r="C1588" s="315"/>
      <c r="D1588" s="315"/>
    </row>
    <row r="1589" spans="1:4" ht="15.75">
      <c r="A1589" s="312"/>
      <c r="B1589" s="312"/>
      <c r="C1589"/>
      <c r="D1589"/>
    </row>
    <row r="1590" spans="1:4" ht="15">
      <c r="A1590" s="309"/>
      <c r="B1590" s="309"/>
      <c r="C1590" s="309"/>
      <c r="D1590" s="309"/>
    </row>
    <row r="1591" spans="1:4" ht="15">
      <c r="A1591" s="309"/>
      <c r="B1591" s="309"/>
      <c r="C1591" s="309"/>
      <c r="D1591" s="309"/>
    </row>
    <row r="1592" spans="1:4" ht="15">
      <c r="A1592" s="309"/>
      <c r="B1592" s="309"/>
      <c r="C1592" s="309"/>
      <c r="D1592" s="309"/>
    </row>
    <row r="1593" spans="1:4" ht="15">
      <c r="A1593" s="309"/>
      <c r="B1593" s="309"/>
      <c r="C1593" s="309"/>
      <c r="D1593" s="309"/>
    </row>
    <row r="1594" spans="1:4" ht="15">
      <c r="A1594" s="309"/>
      <c r="B1594" s="309"/>
      <c r="C1594" s="309"/>
      <c r="D1594" s="309"/>
    </row>
    <row r="1595" spans="1:4" ht="15">
      <c r="A1595" s="309"/>
      <c r="B1595" s="309"/>
      <c r="C1595" s="309"/>
      <c r="D1595" s="309"/>
    </row>
    <row r="1596" spans="1:4" ht="15">
      <c r="A1596" s="309"/>
      <c r="B1596" s="309"/>
      <c r="C1596" s="309"/>
      <c r="D1596" s="309"/>
    </row>
    <row r="1597" spans="1:4" ht="15">
      <c r="A1597" s="309"/>
      <c r="B1597" s="309"/>
      <c r="C1597" s="309"/>
      <c r="D1597" s="309"/>
    </row>
    <row r="1598" spans="1:4" ht="15">
      <c r="A1598" s="309"/>
      <c r="B1598" s="309"/>
      <c r="C1598" s="309"/>
      <c r="D1598" s="309"/>
    </row>
    <row r="1599" spans="1:4" ht="15">
      <c r="A1599" s="309"/>
      <c r="B1599" s="309"/>
      <c r="C1599" s="309"/>
      <c r="D1599" s="309"/>
    </row>
    <row r="1600" spans="1:4" ht="15">
      <c r="A1600" s="309"/>
      <c r="B1600" s="309"/>
      <c r="C1600" s="309"/>
      <c r="D1600" s="309"/>
    </row>
    <row r="1601" spans="1:4" ht="15">
      <c r="A1601" s="309"/>
      <c r="B1601" s="309"/>
      <c r="C1601" s="309"/>
      <c r="D1601" s="309"/>
    </row>
    <row r="1602" spans="1:4" ht="15">
      <c r="A1602" s="309"/>
      <c r="B1602" s="309"/>
      <c r="C1602" s="309"/>
      <c r="D1602" s="309"/>
    </row>
    <row r="1603" spans="1:4" ht="15">
      <c r="A1603" s="309"/>
      <c r="B1603" s="309"/>
      <c r="C1603" s="309"/>
      <c r="D1603" s="309"/>
    </row>
    <row r="1604" spans="1:4" ht="15">
      <c r="A1604" s="309"/>
      <c r="B1604" s="309"/>
      <c r="C1604" s="309"/>
      <c r="D1604" s="309"/>
    </row>
    <row r="1605" spans="1:4" ht="15">
      <c r="A1605" s="309"/>
      <c r="B1605" s="309"/>
      <c r="C1605" s="309"/>
      <c r="D1605" s="309"/>
    </row>
    <row r="1606" spans="1:4" ht="15">
      <c r="A1606" s="309"/>
      <c r="B1606" s="309"/>
      <c r="C1606" s="309"/>
      <c r="D1606" s="309"/>
    </row>
    <row r="1607" spans="1:4" ht="15">
      <c r="A1607" s="309"/>
      <c r="B1607" s="309"/>
      <c r="C1607" s="309"/>
      <c r="D1607" s="309"/>
    </row>
    <row r="1608" spans="1:4" ht="15">
      <c r="A1608" s="309"/>
      <c r="B1608" s="309"/>
      <c r="C1608" s="309"/>
      <c r="D1608" s="309"/>
    </row>
    <row r="1609" spans="1:4" ht="15">
      <c r="A1609" s="309"/>
      <c r="B1609" s="309"/>
      <c r="C1609" s="309"/>
      <c r="D1609" s="309"/>
    </row>
    <row r="1610" spans="1:4" ht="15">
      <c r="A1610" s="309"/>
      <c r="B1610" s="309"/>
      <c r="C1610" s="309"/>
      <c r="D1610" s="309"/>
    </row>
    <row r="1611" spans="1:4" ht="15">
      <c r="A1611" s="309"/>
      <c r="B1611" s="309"/>
      <c r="C1611" s="309"/>
      <c r="D1611" s="309"/>
    </row>
    <row r="1612" spans="1:4" ht="15">
      <c r="A1612" s="309"/>
      <c r="B1612" s="309"/>
      <c r="C1612" s="309"/>
      <c r="D1612" s="309"/>
    </row>
    <row r="1613" spans="1:4" ht="15">
      <c r="A1613" s="309"/>
      <c r="B1613" s="309"/>
      <c r="C1613" s="309"/>
      <c r="D1613" s="309"/>
    </row>
    <row r="1614" spans="1:4" ht="15">
      <c r="A1614" s="309"/>
      <c r="B1614" s="309"/>
      <c r="C1614" s="309"/>
      <c r="D1614" s="309"/>
    </row>
    <row r="1615" spans="1:4" ht="15">
      <c r="A1615" s="309"/>
      <c r="B1615" s="309"/>
      <c r="C1615" s="309"/>
      <c r="D1615" s="309"/>
    </row>
    <row r="1616" spans="1:4" ht="15">
      <c r="A1616" s="309"/>
      <c r="B1616" s="309"/>
      <c r="C1616" s="309"/>
      <c r="D1616" s="309"/>
    </row>
    <row r="1617" spans="1:4" ht="15">
      <c r="A1617" s="309"/>
      <c r="B1617" s="309"/>
      <c r="C1617" s="309"/>
      <c r="D1617" s="309"/>
    </row>
    <row r="1618" spans="1:4" ht="15">
      <c r="A1618" s="309"/>
      <c r="B1618" s="309"/>
      <c r="C1618" s="309"/>
      <c r="D1618" s="309"/>
    </row>
    <row r="1619" spans="1:4" ht="15">
      <c r="A1619" s="309"/>
      <c r="B1619" s="309"/>
      <c r="C1619" s="309"/>
      <c r="D1619" s="309"/>
    </row>
    <row r="1620" spans="1:4" ht="15">
      <c r="A1620" s="309"/>
      <c r="B1620" s="309"/>
      <c r="C1620" s="309"/>
      <c r="D1620" s="309"/>
    </row>
    <row r="1621" spans="1:4" ht="15">
      <c r="A1621" s="309"/>
      <c r="B1621" s="309"/>
      <c r="C1621" s="309"/>
      <c r="D1621" s="309"/>
    </row>
    <row r="1622" spans="1:4" ht="15">
      <c r="A1622" s="309"/>
      <c r="B1622" s="309"/>
      <c r="C1622" s="309"/>
      <c r="D1622" s="309"/>
    </row>
    <row r="1623" spans="1:4" ht="15">
      <c r="A1623" s="309"/>
      <c r="B1623" s="309"/>
      <c r="C1623" s="309"/>
      <c r="D1623" s="309"/>
    </row>
    <row r="1624" spans="1:4" ht="15">
      <c r="A1624" s="309"/>
      <c r="B1624" s="309"/>
      <c r="C1624" s="309"/>
      <c r="D1624" s="309"/>
    </row>
    <row r="1625" spans="1:4" ht="15">
      <c r="A1625" s="309"/>
      <c r="B1625" s="309"/>
      <c r="C1625" s="309"/>
      <c r="D1625" s="309"/>
    </row>
    <row r="1626" spans="1:4" ht="15">
      <c r="A1626" s="309"/>
      <c r="B1626" s="309"/>
      <c r="C1626" s="309"/>
      <c r="D1626" s="309"/>
    </row>
    <row r="1627" spans="1:4" ht="15">
      <c r="A1627" s="309"/>
      <c r="B1627" s="309"/>
      <c r="C1627" s="309"/>
      <c r="D1627" s="309"/>
    </row>
    <row r="1628" spans="1:4" ht="15">
      <c r="A1628" s="309"/>
      <c r="B1628" s="309"/>
      <c r="C1628" s="309"/>
      <c r="D1628" s="309"/>
    </row>
    <row r="1629" spans="1:4" ht="15">
      <c r="A1629" s="309"/>
      <c r="B1629" s="309"/>
      <c r="C1629" s="309"/>
      <c r="D1629" s="309"/>
    </row>
    <row r="1630" spans="1:4" ht="15">
      <c r="A1630" s="309"/>
      <c r="B1630" s="309"/>
      <c r="C1630" s="309"/>
      <c r="D1630" s="309"/>
    </row>
    <row r="1631" spans="1:4" ht="15">
      <c r="A1631" s="309"/>
      <c r="B1631" s="309"/>
      <c r="C1631" s="309"/>
      <c r="D1631" s="309"/>
    </row>
    <row r="1632" spans="1:4" ht="15">
      <c r="A1632" s="309"/>
      <c r="B1632" s="309"/>
      <c r="C1632" s="309"/>
      <c r="D1632" s="309"/>
    </row>
    <row r="1633" spans="1:4" ht="15">
      <c r="A1633" s="309"/>
      <c r="B1633" s="309"/>
      <c r="C1633" s="309"/>
      <c r="D1633" s="309"/>
    </row>
    <row r="1634" spans="1:4" ht="15">
      <c r="A1634" s="309"/>
      <c r="B1634" s="309"/>
      <c r="C1634" s="309"/>
      <c r="D1634" s="309"/>
    </row>
    <row r="1635" spans="1:4" ht="15">
      <c r="A1635" s="309"/>
      <c r="B1635" s="309"/>
      <c r="C1635" s="309"/>
      <c r="D1635" s="309"/>
    </row>
    <row r="1636" spans="1:4" ht="15">
      <c r="A1636" s="309"/>
      <c r="B1636" s="309"/>
      <c r="C1636" s="309"/>
      <c r="D1636" s="309"/>
    </row>
    <row r="1637" spans="1:4" ht="15">
      <c r="A1637" s="309"/>
      <c r="B1637" s="309"/>
      <c r="C1637" s="309"/>
      <c r="D1637" s="309"/>
    </row>
    <row r="1638" spans="1:4" ht="15">
      <c r="A1638" s="309"/>
      <c r="B1638" s="309"/>
      <c r="C1638" s="309"/>
      <c r="D1638" s="309"/>
    </row>
    <row r="1639" spans="1:4" ht="15">
      <c r="A1639" s="309"/>
      <c r="B1639" s="309"/>
      <c r="C1639" s="309"/>
      <c r="D1639" s="309"/>
    </row>
    <row r="1640" spans="1:4" ht="15">
      <c r="A1640" s="309"/>
      <c r="B1640" s="309"/>
      <c r="C1640" s="309"/>
      <c r="D1640" s="309"/>
    </row>
    <row r="1641" spans="1:4" ht="15">
      <c r="A1641" s="311"/>
      <c r="B1641"/>
      <c r="C1641"/>
      <c r="D1641"/>
    </row>
    <row r="1642" spans="1:4" ht="15">
      <c r="A1642" s="313"/>
      <c r="B1642"/>
      <c r="C1642"/>
      <c r="D1642"/>
    </row>
    <row r="1643" spans="1:4" ht="14.25">
      <c r="A1643" s="314"/>
      <c r="B1643"/>
      <c r="C1643"/>
      <c r="D1643"/>
    </row>
    <row r="1644" spans="1:4" ht="15.75">
      <c r="A1644" s="312"/>
      <c r="B1644"/>
      <c r="C1644"/>
      <c r="D1644"/>
    </row>
    <row r="1645" spans="1:4" ht="15">
      <c r="A1645" s="315"/>
      <c r="B1645" s="315"/>
      <c r="C1645" s="315"/>
      <c r="D1645" s="315"/>
    </row>
    <row r="1646" spans="1:4" ht="15.75">
      <c r="A1646" s="312"/>
      <c r="B1646" s="312"/>
      <c r="C1646"/>
      <c r="D1646"/>
    </row>
    <row r="1647" spans="1:4" ht="15">
      <c r="A1647" s="309"/>
      <c r="B1647" s="309"/>
      <c r="C1647" s="309"/>
      <c r="D1647" s="309"/>
    </row>
    <row r="1648" spans="1:4" ht="15">
      <c r="A1648" s="309"/>
      <c r="B1648" s="309"/>
      <c r="C1648" s="309"/>
      <c r="D1648" s="309"/>
    </row>
    <row r="1649" spans="1:4" ht="15">
      <c r="A1649" s="309"/>
      <c r="B1649" s="309"/>
      <c r="C1649" s="309"/>
      <c r="D1649" s="309"/>
    </row>
    <row r="1650" spans="1:4" ht="15">
      <c r="A1650" s="309"/>
      <c r="B1650" s="309"/>
      <c r="C1650" s="309"/>
      <c r="D1650" s="309"/>
    </row>
    <row r="1651" spans="1:4" ht="15">
      <c r="A1651" s="309"/>
      <c r="B1651" s="309"/>
      <c r="C1651" s="309"/>
      <c r="D1651" s="309"/>
    </row>
    <row r="1652" spans="1:4" ht="15">
      <c r="A1652" s="309"/>
      <c r="B1652" s="309"/>
      <c r="C1652" s="309"/>
      <c r="D1652" s="309"/>
    </row>
    <row r="1653" spans="1:4" ht="15">
      <c r="A1653" s="309"/>
      <c r="B1653" s="309"/>
      <c r="C1653" s="309"/>
      <c r="D1653" s="309"/>
    </row>
    <row r="1654" spans="1:4" ht="15">
      <c r="A1654" s="309"/>
      <c r="B1654" s="309"/>
      <c r="C1654" s="309"/>
      <c r="D1654" s="309"/>
    </row>
    <row r="1655" spans="1:4" ht="15">
      <c r="A1655" s="309"/>
      <c r="B1655" s="309"/>
      <c r="C1655" s="309"/>
      <c r="D1655" s="309"/>
    </row>
    <row r="1656" spans="1:4" ht="15">
      <c r="A1656" s="309"/>
      <c r="B1656" s="309"/>
      <c r="C1656" s="309"/>
      <c r="D1656" s="309"/>
    </row>
    <row r="1657" spans="1:4" ht="15">
      <c r="A1657" s="309"/>
      <c r="B1657" s="309"/>
      <c r="C1657" s="309"/>
      <c r="D1657" s="309"/>
    </row>
    <row r="1658" spans="1:4" ht="15">
      <c r="A1658" s="309"/>
      <c r="B1658" s="309"/>
      <c r="C1658" s="309"/>
      <c r="D1658" s="309"/>
    </row>
    <row r="1659" spans="1:4" ht="15">
      <c r="A1659" s="309"/>
      <c r="B1659" s="309"/>
      <c r="C1659" s="309"/>
      <c r="D1659" s="309"/>
    </row>
    <row r="1660" spans="1:4" ht="15">
      <c r="A1660" s="309"/>
      <c r="B1660" s="309"/>
      <c r="C1660" s="309"/>
      <c r="D1660" s="309"/>
    </row>
    <row r="1661" spans="1:4" ht="15">
      <c r="A1661" s="309"/>
      <c r="B1661" s="309"/>
      <c r="C1661" s="309"/>
      <c r="D1661" s="309"/>
    </row>
    <row r="1662" spans="1:4" ht="15">
      <c r="A1662" s="309"/>
      <c r="B1662" s="309"/>
      <c r="C1662" s="309"/>
      <c r="D1662" s="309"/>
    </row>
    <row r="1663" spans="1:4" ht="15">
      <c r="A1663" s="309"/>
      <c r="B1663" s="309"/>
      <c r="C1663" s="309"/>
      <c r="D1663" s="309"/>
    </row>
    <row r="1664" spans="1:4" ht="15">
      <c r="A1664" s="309"/>
      <c r="B1664" s="309"/>
      <c r="C1664" s="309"/>
      <c r="D1664" s="309"/>
    </row>
    <row r="1665" spans="1:4" ht="15">
      <c r="A1665" s="309"/>
      <c r="B1665" s="309"/>
      <c r="C1665" s="309"/>
      <c r="D1665" s="309"/>
    </row>
    <row r="1666" spans="1:4" ht="15">
      <c r="A1666" s="309"/>
      <c r="B1666" s="309"/>
      <c r="C1666" s="309"/>
      <c r="D1666" s="309"/>
    </row>
    <row r="1667" spans="1:4" ht="15">
      <c r="A1667" s="309"/>
      <c r="B1667" s="309"/>
      <c r="C1667" s="309"/>
      <c r="D1667" s="309"/>
    </row>
    <row r="1668" spans="1:4" ht="15">
      <c r="A1668" s="309"/>
      <c r="B1668" s="309"/>
      <c r="C1668" s="309"/>
      <c r="D1668" s="309"/>
    </row>
    <row r="1669" spans="1:4" ht="15">
      <c r="A1669" s="309"/>
      <c r="B1669" s="309"/>
      <c r="C1669" s="309"/>
      <c r="D1669" s="309"/>
    </row>
    <row r="1670" spans="1:4" ht="15">
      <c r="A1670" s="309"/>
      <c r="B1670" s="309"/>
      <c r="C1670" s="309"/>
      <c r="D1670" s="309"/>
    </row>
    <row r="1671" spans="1:4" ht="15">
      <c r="A1671" s="309"/>
      <c r="B1671" s="309"/>
      <c r="C1671" s="309"/>
      <c r="D1671" s="309"/>
    </row>
    <row r="1672" spans="1:4" ht="15">
      <c r="A1672" s="309"/>
      <c r="B1672" s="309"/>
      <c r="C1672" s="309"/>
      <c r="D1672" s="309"/>
    </row>
    <row r="1673" spans="1:4" ht="15">
      <c r="A1673" s="309"/>
      <c r="B1673" s="309"/>
      <c r="C1673" s="309"/>
      <c r="D1673" s="309"/>
    </row>
    <row r="1674" spans="1:4" ht="15">
      <c r="A1674" s="309"/>
      <c r="B1674" s="309"/>
      <c r="C1674" s="309"/>
      <c r="D1674" s="309"/>
    </row>
    <row r="1675" spans="1:4" ht="15">
      <c r="A1675" s="309"/>
      <c r="B1675" s="309"/>
      <c r="C1675" s="309"/>
      <c r="D1675" s="309"/>
    </row>
    <row r="1676" spans="1:4" ht="15">
      <c r="A1676" s="309"/>
      <c r="B1676" s="309"/>
      <c r="C1676" s="309"/>
      <c r="D1676" s="309"/>
    </row>
    <row r="1677" spans="1:4" ht="15">
      <c r="A1677" s="309"/>
      <c r="B1677" s="309"/>
      <c r="C1677" s="309"/>
      <c r="D1677" s="309"/>
    </row>
    <row r="1678" spans="1:4" ht="15">
      <c r="A1678" s="309"/>
      <c r="B1678" s="309"/>
      <c r="C1678" s="309"/>
      <c r="D1678" s="309"/>
    </row>
    <row r="1679" spans="1:4" ht="15">
      <c r="A1679" s="309"/>
      <c r="B1679" s="309"/>
      <c r="C1679" s="309"/>
      <c r="D1679" s="309"/>
    </row>
    <row r="1680" spans="1:4" ht="15">
      <c r="A1680" s="309"/>
      <c r="B1680" s="309"/>
      <c r="C1680" s="309"/>
      <c r="D1680" s="309"/>
    </row>
    <row r="1681" spans="1:4" ht="15">
      <c r="A1681" s="309"/>
      <c r="B1681" s="309"/>
      <c r="C1681" s="309"/>
      <c r="D1681" s="309"/>
    </row>
    <row r="1682" spans="1:4" ht="15">
      <c r="A1682" s="309"/>
      <c r="B1682" s="309"/>
      <c r="C1682" s="309"/>
      <c r="D1682" s="309"/>
    </row>
    <row r="1683" spans="1:4" ht="15">
      <c r="A1683" s="309"/>
      <c r="B1683" s="309"/>
      <c r="C1683" s="309"/>
      <c r="D1683" s="309"/>
    </row>
    <row r="1684" spans="1:4" ht="15">
      <c r="A1684" s="309"/>
      <c r="B1684" s="309"/>
      <c r="C1684" s="309"/>
      <c r="D1684" s="309"/>
    </row>
    <row r="1685" spans="1:4" ht="15">
      <c r="A1685" s="309"/>
      <c r="B1685" s="309"/>
      <c r="C1685" s="309"/>
      <c r="D1685" s="309"/>
    </row>
    <row r="1686" spans="1:4" ht="15">
      <c r="A1686" s="309"/>
      <c r="B1686" s="309"/>
      <c r="C1686" s="309"/>
      <c r="D1686" s="309"/>
    </row>
    <row r="1687" spans="1:4" ht="15">
      <c r="A1687" s="309"/>
      <c r="B1687" s="309"/>
      <c r="C1687" s="309"/>
      <c r="D1687" s="309"/>
    </row>
    <row r="1688" spans="1:4" ht="15">
      <c r="A1688" s="309"/>
      <c r="B1688" s="309"/>
      <c r="C1688" s="309"/>
      <c r="D1688" s="309"/>
    </row>
    <row r="1689" spans="1:4" ht="15">
      <c r="A1689" s="309"/>
      <c r="B1689" s="309"/>
      <c r="C1689" s="309"/>
      <c r="D1689" s="309"/>
    </row>
    <row r="1690" spans="1:4" ht="15">
      <c r="A1690" s="309"/>
      <c r="B1690" s="309"/>
      <c r="C1690" s="309"/>
      <c r="D1690" s="309"/>
    </row>
    <row r="1691" spans="1:4" ht="15">
      <c r="A1691" s="309"/>
      <c r="B1691" s="309"/>
      <c r="C1691" s="309"/>
      <c r="D1691" s="309"/>
    </row>
    <row r="1692" spans="1:4" ht="15">
      <c r="A1692" s="309"/>
      <c r="B1692" s="309"/>
      <c r="C1692" s="309"/>
      <c r="D1692" s="309"/>
    </row>
    <row r="1693" spans="1:4" ht="15">
      <c r="A1693" s="309"/>
      <c r="B1693" s="309"/>
      <c r="C1693" s="309"/>
      <c r="D1693" s="309"/>
    </row>
    <row r="1694" spans="1:4" ht="15">
      <c r="A1694" s="309"/>
      <c r="B1694" s="309"/>
      <c r="C1694" s="309"/>
      <c r="D1694" s="309"/>
    </row>
    <row r="1695" spans="1:4" ht="15">
      <c r="A1695" s="309"/>
      <c r="B1695" s="309"/>
      <c r="C1695" s="309"/>
      <c r="D1695" s="309"/>
    </row>
    <row r="1696" spans="1:4" ht="15">
      <c r="A1696" s="309"/>
      <c r="B1696" s="309"/>
      <c r="C1696" s="309"/>
      <c r="D1696" s="309"/>
    </row>
    <row r="1697" spans="1:4" ht="15">
      <c r="A1697" s="309"/>
      <c r="B1697" s="309"/>
      <c r="C1697" s="309"/>
      <c r="D1697" s="309"/>
    </row>
    <row r="1698" spans="1:4" ht="15">
      <c r="A1698" s="311"/>
      <c r="B1698"/>
      <c r="C1698"/>
      <c r="D1698"/>
    </row>
    <row r="1699" spans="1:4" ht="15">
      <c r="A1699" s="313"/>
      <c r="B1699"/>
      <c r="C1699"/>
      <c r="D1699"/>
    </row>
    <row r="1700" spans="1:4" ht="14.25">
      <c r="A1700" s="314"/>
      <c r="B1700"/>
      <c r="C1700"/>
      <c r="D1700"/>
    </row>
    <row r="1701" spans="1:4" ht="15.75">
      <c r="A1701" s="312"/>
      <c r="B1701"/>
      <c r="C1701"/>
      <c r="D1701"/>
    </row>
    <row r="1702" spans="1:4" ht="15">
      <c r="A1702" s="315"/>
      <c r="B1702" s="315"/>
      <c r="C1702" s="315"/>
      <c r="D1702" s="315"/>
    </row>
    <row r="1703" spans="1:4" ht="15.75">
      <c r="A1703" s="312"/>
      <c r="B1703" s="312"/>
      <c r="C1703"/>
      <c r="D1703"/>
    </row>
    <row r="1704" spans="1:4" ht="15">
      <c r="A1704" s="309"/>
      <c r="B1704" s="309"/>
      <c r="C1704" s="309"/>
      <c r="D1704" s="309"/>
    </row>
    <row r="1705" spans="1:4" ht="15">
      <c r="A1705" s="309"/>
      <c r="B1705" s="309"/>
      <c r="C1705" s="309"/>
      <c r="D1705" s="309"/>
    </row>
    <row r="1706" spans="1:4" ht="15">
      <c r="A1706" s="309"/>
      <c r="B1706" s="309"/>
      <c r="C1706" s="309"/>
      <c r="D1706" s="309"/>
    </row>
    <row r="1707" spans="1:4" ht="15">
      <c r="A1707" s="309"/>
      <c r="B1707" s="309"/>
      <c r="C1707" s="309"/>
      <c r="D1707" s="309"/>
    </row>
    <row r="1708" spans="1:4" ht="15">
      <c r="A1708" s="309"/>
      <c r="B1708" s="309"/>
      <c r="C1708" s="309"/>
      <c r="D1708" s="309"/>
    </row>
    <row r="1709" spans="1:4" ht="15">
      <c r="A1709" s="309"/>
      <c r="B1709" s="309"/>
      <c r="C1709" s="309"/>
      <c r="D1709" s="309"/>
    </row>
    <row r="1710" spans="1:4" ht="15">
      <c r="A1710" s="309"/>
      <c r="B1710" s="309"/>
      <c r="C1710" s="309"/>
      <c r="D1710" s="309"/>
    </row>
    <row r="1711" spans="1:4" ht="15">
      <c r="A1711" s="309"/>
      <c r="B1711" s="309"/>
      <c r="C1711" s="309"/>
      <c r="D1711" s="309"/>
    </row>
    <row r="1712" spans="1:4" ht="15">
      <c r="A1712" s="309"/>
      <c r="B1712" s="309"/>
      <c r="C1712" s="309"/>
      <c r="D1712" s="309"/>
    </row>
    <row r="1713" spans="1:4" ht="15">
      <c r="A1713" s="309"/>
      <c r="B1713" s="309"/>
      <c r="C1713" s="309"/>
      <c r="D1713" s="309"/>
    </row>
    <row r="1714" spans="1:4" ht="15">
      <c r="A1714" s="309"/>
      <c r="B1714" s="309"/>
      <c r="C1714" s="309"/>
      <c r="D1714" s="309"/>
    </row>
    <row r="1715" spans="1:4" ht="15">
      <c r="A1715" s="309"/>
      <c r="B1715" s="309"/>
      <c r="C1715" s="309"/>
      <c r="D1715" s="309"/>
    </row>
    <row r="1716" spans="1:4" ht="15">
      <c r="A1716" s="309"/>
      <c r="B1716" s="309"/>
      <c r="C1716" s="309"/>
      <c r="D1716" s="309"/>
    </row>
    <row r="1717" spans="1:4" ht="15">
      <c r="A1717" s="309"/>
      <c r="B1717" s="309"/>
      <c r="C1717" s="309"/>
      <c r="D1717" s="309"/>
    </row>
    <row r="1718" spans="1:4" ht="15">
      <c r="A1718" s="309"/>
      <c r="B1718" s="309"/>
      <c r="C1718" s="309"/>
      <c r="D1718" s="309"/>
    </row>
    <row r="1719" spans="1:4" ht="15">
      <c r="A1719" s="309"/>
      <c r="B1719" s="309"/>
      <c r="C1719" s="309"/>
      <c r="D1719" s="309"/>
    </row>
    <row r="1720" spans="1:4" ht="15">
      <c r="A1720" s="309"/>
      <c r="B1720" s="309"/>
      <c r="C1720" s="309"/>
      <c r="D1720" s="309"/>
    </row>
    <row r="1721" spans="1:4" ht="15">
      <c r="A1721" s="309"/>
      <c r="B1721" s="309"/>
      <c r="C1721" s="309"/>
      <c r="D1721" s="309"/>
    </row>
    <row r="1722" spans="1:4" ht="15">
      <c r="A1722" s="309"/>
      <c r="B1722" s="309"/>
      <c r="C1722" s="309"/>
      <c r="D1722" s="309"/>
    </row>
    <row r="1723" spans="1:4" ht="15">
      <c r="A1723" s="309"/>
      <c r="B1723" s="309"/>
      <c r="C1723" s="309"/>
      <c r="D1723" s="309"/>
    </row>
    <row r="1724" spans="1:4" ht="15">
      <c r="A1724" s="309"/>
      <c r="B1724" s="309"/>
      <c r="C1724" s="309"/>
      <c r="D1724" s="309"/>
    </row>
    <row r="1725" spans="1:4" ht="15">
      <c r="A1725" s="309"/>
      <c r="B1725" s="309"/>
      <c r="C1725" s="309"/>
      <c r="D1725" s="309"/>
    </row>
    <row r="1726" spans="1:4" ht="15">
      <c r="A1726" s="309"/>
      <c r="B1726" s="309"/>
      <c r="C1726" s="309"/>
      <c r="D1726" s="309"/>
    </row>
    <row r="1727" spans="1:4" ht="15">
      <c r="A1727" s="309"/>
      <c r="B1727" s="309"/>
      <c r="C1727" s="309"/>
      <c r="D1727" s="309"/>
    </row>
    <row r="1728" spans="1:4" ht="15">
      <c r="A1728" s="309"/>
      <c r="B1728" s="309"/>
      <c r="C1728" s="309"/>
      <c r="D1728" s="309"/>
    </row>
    <row r="1729" spans="1:4" ht="15">
      <c r="A1729" s="309"/>
      <c r="B1729" s="309"/>
      <c r="C1729" s="309"/>
      <c r="D1729" s="309"/>
    </row>
    <row r="1730" spans="1:4" ht="15">
      <c r="A1730" s="309"/>
      <c r="B1730" s="309"/>
      <c r="C1730" s="309"/>
      <c r="D1730" s="309"/>
    </row>
    <row r="1731" spans="1:4" ht="15">
      <c r="A1731" s="309"/>
      <c r="B1731" s="309"/>
      <c r="C1731" s="309"/>
      <c r="D1731" s="309"/>
    </row>
    <row r="1732" spans="1:4" ht="15">
      <c r="A1732" s="309"/>
      <c r="B1732" s="309"/>
      <c r="C1732" s="309"/>
      <c r="D1732" s="309"/>
    </row>
    <row r="1733" spans="1:4" ht="15">
      <c r="A1733" s="309"/>
      <c r="B1733" s="309"/>
      <c r="C1733" s="309"/>
      <c r="D1733" s="309"/>
    </row>
    <row r="1734" spans="1:4" ht="15">
      <c r="A1734" s="309"/>
      <c r="B1734" s="309"/>
      <c r="C1734" s="309"/>
      <c r="D1734" s="309"/>
    </row>
    <row r="1735" spans="1:4" ht="15">
      <c r="A1735" s="309"/>
      <c r="B1735" s="309"/>
      <c r="C1735" s="309"/>
      <c r="D1735" s="309"/>
    </row>
    <row r="1736" spans="1:4" ht="15">
      <c r="A1736" s="309"/>
      <c r="B1736" s="309"/>
      <c r="C1736" s="309"/>
      <c r="D1736" s="309"/>
    </row>
    <row r="1737" spans="1:4" ht="15">
      <c r="A1737" s="309"/>
      <c r="B1737" s="309"/>
      <c r="C1737" s="309"/>
      <c r="D1737" s="309"/>
    </row>
    <row r="1738" spans="1:4" ht="15">
      <c r="A1738" s="309"/>
      <c r="B1738" s="309"/>
      <c r="C1738" s="309"/>
      <c r="D1738" s="309"/>
    </row>
    <row r="1739" spans="1:4" ht="15">
      <c r="A1739" s="309"/>
      <c r="B1739" s="309"/>
      <c r="C1739" s="309"/>
      <c r="D1739" s="309"/>
    </row>
    <row r="1740" spans="1:4" ht="15">
      <c r="A1740" s="309"/>
      <c r="B1740" s="309"/>
      <c r="C1740" s="309"/>
      <c r="D1740" s="309"/>
    </row>
    <row r="1741" spans="1:4" ht="15">
      <c r="A1741" s="309"/>
      <c r="B1741" s="309"/>
      <c r="C1741" s="309"/>
      <c r="D1741" s="309"/>
    </row>
    <row r="1742" spans="1:4" ht="15">
      <c r="A1742" s="309"/>
      <c r="B1742" s="309"/>
      <c r="C1742" s="309"/>
      <c r="D1742" s="309"/>
    </row>
    <row r="1743" spans="1:4" ht="15">
      <c r="A1743" s="309"/>
      <c r="B1743" s="309"/>
      <c r="C1743" s="309"/>
      <c r="D1743" s="309"/>
    </row>
    <row r="1744" spans="1:4" ht="15">
      <c r="A1744" s="309"/>
      <c r="B1744" s="309"/>
      <c r="C1744" s="309"/>
      <c r="D1744" s="309"/>
    </row>
    <row r="1745" spans="1:4" ht="15">
      <c r="A1745" s="309"/>
      <c r="B1745" s="309"/>
      <c r="C1745" s="309"/>
      <c r="D1745" s="309"/>
    </row>
    <row r="1746" spans="1:4" ht="15">
      <c r="A1746" s="309"/>
      <c r="B1746" s="309"/>
      <c r="C1746" s="309"/>
      <c r="D1746" s="309"/>
    </row>
    <row r="1747" spans="1:4" ht="15">
      <c r="A1747" s="309"/>
      <c r="B1747" s="309"/>
      <c r="C1747" s="309"/>
      <c r="D1747" s="309"/>
    </row>
    <row r="1748" spans="1:4" ht="15">
      <c r="A1748" s="309"/>
      <c r="B1748" s="309"/>
      <c r="C1748" s="309"/>
      <c r="D1748" s="309"/>
    </row>
    <row r="1749" spans="1:4" ht="15">
      <c r="A1749" s="309"/>
      <c r="B1749" s="309"/>
      <c r="C1749" s="309"/>
      <c r="D1749" s="309"/>
    </row>
    <row r="1750" spans="1:4" ht="15">
      <c r="A1750" s="309"/>
      <c r="B1750" s="309"/>
      <c r="C1750" s="309"/>
      <c r="D1750" s="309"/>
    </row>
    <row r="1751" spans="1:4" ht="15">
      <c r="A1751" s="309"/>
      <c r="B1751" s="309"/>
      <c r="C1751" s="309"/>
      <c r="D1751" s="309"/>
    </row>
    <row r="1752" spans="1:4" ht="15">
      <c r="A1752" s="309"/>
      <c r="B1752" s="309"/>
      <c r="C1752" s="309"/>
      <c r="D1752" s="309"/>
    </row>
    <row r="1753" spans="1:4" ht="15">
      <c r="A1753" s="309"/>
      <c r="B1753" s="309"/>
      <c r="C1753" s="309"/>
      <c r="D1753" s="309"/>
    </row>
    <row r="1754" spans="1:4" ht="15">
      <c r="A1754" s="309"/>
      <c r="B1754" s="309"/>
      <c r="C1754" s="309"/>
      <c r="D1754" s="309"/>
    </row>
    <row r="1755" spans="1:4" ht="15">
      <c r="A1755" s="309"/>
      <c r="B1755" s="309"/>
      <c r="C1755" s="309"/>
      <c r="D1755" s="309"/>
    </row>
    <row r="1756" spans="1:4" ht="15">
      <c r="A1756" s="313"/>
      <c r="B1756"/>
      <c r="C1756"/>
      <c r="D1756"/>
    </row>
    <row r="1757" spans="1:4" ht="14.25">
      <c r="A1757" s="314"/>
      <c r="B1757"/>
      <c r="C1757"/>
      <c r="D1757"/>
    </row>
    <row r="1758" spans="1:4" ht="15.75">
      <c r="A1758" s="312"/>
      <c r="B1758"/>
      <c r="C1758"/>
      <c r="D1758"/>
    </row>
    <row r="1759" spans="1:4" ht="15">
      <c r="A1759" s="315"/>
      <c r="B1759" s="315"/>
      <c r="C1759" s="315"/>
      <c r="D1759" s="315"/>
    </row>
    <row r="1760" spans="1:4" ht="15.75">
      <c r="A1760" s="312"/>
      <c r="B1760" s="312"/>
      <c r="C1760"/>
      <c r="D1760"/>
    </row>
    <row r="1761" spans="1:4" ht="15">
      <c r="A1761" s="309"/>
      <c r="B1761" s="309"/>
      <c r="C1761" s="309"/>
      <c r="D1761" s="309"/>
    </row>
    <row r="1762" spans="1:4" ht="15">
      <c r="A1762" s="309"/>
      <c r="B1762" s="309"/>
      <c r="C1762" s="309"/>
      <c r="D1762" s="309"/>
    </row>
    <row r="1763" spans="1:4" ht="15">
      <c r="A1763" s="309"/>
      <c r="B1763" s="309"/>
      <c r="C1763" s="309"/>
      <c r="D1763" s="309"/>
    </row>
    <row r="1764" spans="1:4" ht="15">
      <c r="A1764" s="309"/>
      <c r="B1764" s="309"/>
      <c r="C1764" s="309"/>
      <c r="D1764" s="309"/>
    </row>
    <row r="1765" spans="1:4" ht="15">
      <c r="A1765" s="309"/>
      <c r="B1765" s="309"/>
      <c r="C1765" s="309"/>
      <c r="D1765" s="309"/>
    </row>
    <row r="1766" spans="1:4" ht="15">
      <c r="A1766" s="309"/>
      <c r="B1766" s="309"/>
      <c r="C1766" s="309"/>
      <c r="D1766" s="309"/>
    </row>
    <row r="1767" spans="1:4" ht="15">
      <c r="A1767" s="309"/>
      <c r="B1767" s="309"/>
      <c r="C1767" s="309"/>
      <c r="D1767" s="309"/>
    </row>
    <row r="1768" spans="1:4" ht="15">
      <c r="A1768" s="309"/>
      <c r="B1768" s="309"/>
      <c r="C1768" s="309"/>
      <c r="D1768" s="309"/>
    </row>
    <row r="1769" spans="1:4" ht="15">
      <c r="A1769" s="309"/>
      <c r="B1769" s="309"/>
      <c r="C1769" s="309"/>
      <c r="D1769" s="309"/>
    </row>
    <row r="1770" spans="1:4" ht="15">
      <c r="A1770" s="309"/>
      <c r="B1770" s="309"/>
      <c r="C1770" s="309"/>
      <c r="D1770" s="309"/>
    </row>
    <row r="1771" spans="1:4" ht="15">
      <c r="A1771" s="309"/>
      <c r="B1771" s="309"/>
      <c r="C1771" s="309"/>
      <c r="D1771" s="309"/>
    </row>
    <row r="1772" spans="1:4" ht="15">
      <c r="A1772" s="309"/>
      <c r="B1772" s="309"/>
      <c r="C1772" s="309"/>
      <c r="D1772" s="309"/>
    </row>
    <row r="1773" spans="1:4" ht="15">
      <c r="A1773" s="309"/>
      <c r="B1773" s="309"/>
      <c r="C1773" s="309"/>
      <c r="D1773" s="309"/>
    </row>
    <row r="1774" spans="1:4" ht="15">
      <c r="A1774" s="309"/>
      <c r="B1774" s="309"/>
      <c r="C1774" s="309"/>
      <c r="D1774" s="309"/>
    </row>
    <row r="1775" spans="1:4" ht="15">
      <c r="A1775" s="309"/>
      <c r="B1775" s="309"/>
      <c r="C1775" s="309"/>
      <c r="D1775" s="309"/>
    </row>
    <row r="1776" spans="1:4" ht="15">
      <c r="A1776" s="309"/>
      <c r="B1776" s="309"/>
      <c r="C1776" s="309"/>
      <c r="D1776" s="309"/>
    </row>
    <row r="1777" spans="1:4" ht="15">
      <c r="A1777" s="309"/>
      <c r="B1777" s="309"/>
      <c r="C1777" s="309"/>
      <c r="D1777" s="309"/>
    </row>
    <row r="1778" spans="1:4" ht="15">
      <c r="A1778" s="309"/>
      <c r="B1778" s="309"/>
      <c r="C1778" s="309"/>
      <c r="D1778" s="309"/>
    </row>
    <row r="1779" spans="1:4" ht="15">
      <c r="A1779" s="309"/>
      <c r="B1779" s="309"/>
      <c r="C1779" s="309"/>
      <c r="D1779" s="309"/>
    </row>
    <row r="1780" spans="1:4" ht="15">
      <c r="A1780" s="309"/>
      <c r="B1780" s="309"/>
      <c r="C1780" s="309"/>
      <c r="D1780" s="309"/>
    </row>
    <row r="1781" spans="1:4" ht="15">
      <c r="A1781" s="309"/>
      <c r="B1781" s="309"/>
      <c r="C1781" s="309"/>
      <c r="D1781" s="309"/>
    </row>
    <row r="1782" spans="1:4" ht="15">
      <c r="A1782" s="309"/>
      <c r="B1782" s="309"/>
      <c r="C1782" s="309"/>
      <c r="D1782" s="309"/>
    </row>
    <row r="1783" spans="1:4" ht="15">
      <c r="A1783" s="309"/>
      <c r="B1783" s="309"/>
      <c r="C1783" s="309"/>
      <c r="D1783" s="309"/>
    </row>
    <row r="1784" spans="1:4" ht="15">
      <c r="A1784" s="309"/>
      <c r="B1784" s="309"/>
      <c r="C1784" s="309"/>
      <c r="D1784" s="309"/>
    </row>
    <row r="1785" spans="1:4" ht="15">
      <c r="A1785" s="309"/>
      <c r="B1785" s="309"/>
      <c r="C1785" s="309"/>
      <c r="D1785" s="309"/>
    </row>
    <row r="1786" spans="1:4" ht="15">
      <c r="A1786" s="309"/>
      <c r="B1786" s="309"/>
      <c r="C1786" s="309"/>
      <c r="D1786" s="309"/>
    </row>
    <row r="1787" spans="1:4" ht="15">
      <c r="A1787" s="309"/>
      <c r="B1787" s="309"/>
      <c r="C1787" s="309"/>
      <c r="D1787" s="309"/>
    </row>
    <row r="1788" spans="1:4" ht="15">
      <c r="A1788" s="309"/>
      <c r="B1788" s="309"/>
      <c r="C1788" s="309"/>
      <c r="D1788" s="309"/>
    </row>
    <row r="1789" spans="1:4" ht="15">
      <c r="A1789" s="309"/>
      <c r="B1789" s="309"/>
      <c r="C1789" s="309"/>
      <c r="D1789" s="309"/>
    </row>
    <row r="1790" spans="1:4" ht="15">
      <c r="A1790" s="309"/>
      <c r="B1790" s="309"/>
      <c r="C1790" s="309"/>
      <c r="D1790" s="309"/>
    </row>
    <row r="1791" spans="1:4" ht="15">
      <c r="A1791" s="309"/>
      <c r="B1791" s="309"/>
      <c r="C1791" s="309"/>
      <c r="D1791" s="309"/>
    </row>
    <row r="1792" spans="1:4" ht="15">
      <c r="A1792" s="309"/>
      <c r="B1792" s="309"/>
      <c r="C1792" s="309"/>
      <c r="D1792" s="309"/>
    </row>
    <row r="1793" spans="1:4" ht="15">
      <c r="A1793" s="309"/>
      <c r="B1793" s="309"/>
      <c r="C1793" s="309"/>
      <c r="D1793" s="309"/>
    </row>
    <row r="1794" spans="1:4" ht="15">
      <c r="A1794" s="309"/>
      <c r="B1794" s="309"/>
      <c r="C1794" s="309"/>
      <c r="D1794" s="309"/>
    </row>
    <row r="1795" spans="1:4" ht="15">
      <c r="A1795" s="309"/>
      <c r="B1795" s="309"/>
      <c r="C1795" s="309"/>
      <c r="D1795" s="309"/>
    </row>
    <row r="1796" spans="1:4" ht="15">
      <c r="A1796" s="309"/>
      <c r="B1796" s="309"/>
      <c r="C1796" s="309"/>
      <c r="D1796" s="309"/>
    </row>
    <row r="1797" spans="1:4" ht="15">
      <c r="A1797" s="309"/>
      <c r="B1797" s="309"/>
      <c r="C1797" s="309"/>
      <c r="D1797" s="309"/>
    </row>
    <row r="1798" spans="1:4" ht="15">
      <c r="A1798" s="309"/>
      <c r="B1798" s="309"/>
      <c r="C1798" s="309"/>
      <c r="D1798" s="309"/>
    </row>
    <row r="1799" spans="1:4" ht="15">
      <c r="A1799" s="309"/>
      <c r="B1799" s="309"/>
      <c r="C1799" s="309"/>
      <c r="D1799" s="309"/>
    </row>
    <row r="1800" spans="1:4" ht="15">
      <c r="A1800" s="309"/>
      <c r="B1800" s="309"/>
      <c r="C1800" s="309"/>
      <c r="D1800" s="309"/>
    </row>
    <row r="1801" spans="1:4" ht="15">
      <c r="A1801" s="309"/>
      <c r="B1801" s="309"/>
      <c r="C1801" s="309"/>
      <c r="D1801" s="309"/>
    </row>
    <row r="1802" spans="1:4" ht="15">
      <c r="A1802" s="309"/>
      <c r="B1802" s="309"/>
      <c r="C1802" s="309"/>
      <c r="D1802" s="309"/>
    </row>
    <row r="1803" spans="1:4" ht="15">
      <c r="A1803" s="309"/>
      <c r="B1803" s="309"/>
      <c r="C1803" s="309"/>
      <c r="D1803" s="309"/>
    </row>
    <row r="1804" spans="1:4" ht="15">
      <c r="A1804" s="309"/>
      <c r="B1804" s="309"/>
      <c r="C1804" s="309"/>
      <c r="D1804" s="309"/>
    </row>
    <row r="1805" spans="1:4" ht="15">
      <c r="A1805" s="309"/>
      <c r="B1805" s="309"/>
      <c r="C1805" s="309"/>
      <c r="D1805" s="309"/>
    </row>
    <row r="1806" spans="1:4" ht="15">
      <c r="A1806" s="309"/>
      <c r="B1806" s="309"/>
      <c r="C1806" s="309"/>
      <c r="D1806" s="309"/>
    </row>
    <row r="1807" spans="1:4" ht="15">
      <c r="A1807" s="309"/>
      <c r="B1807" s="309"/>
      <c r="C1807" s="309"/>
      <c r="D1807" s="309"/>
    </row>
    <row r="1808" spans="1:4" ht="15">
      <c r="A1808" s="309"/>
      <c r="B1808" s="309"/>
      <c r="C1808" s="309"/>
      <c r="D1808" s="309"/>
    </row>
    <row r="1809" spans="1:4" ht="15">
      <c r="A1809" s="309"/>
      <c r="B1809" s="309"/>
      <c r="C1809" s="309"/>
      <c r="D1809" s="309"/>
    </row>
    <row r="1810" spans="1:4" ht="15">
      <c r="A1810" s="309"/>
      <c r="B1810" s="309"/>
      <c r="C1810" s="309"/>
      <c r="D1810" s="309"/>
    </row>
    <row r="1811" spans="1:4" ht="15">
      <c r="A1811" s="309"/>
      <c r="B1811" s="309"/>
      <c r="C1811" s="309"/>
      <c r="D1811" s="309"/>
    </row>
    <row r="1812" spans="1:4" ht="15">
      <c r="A1812" s="311"/>
      <c r="B1812"/>
      <c r="C1812"/>
      <c r="D1812"/>
    </row>
    <row r="1813" spans="1:4" ht="15">
      <c r="A1813" s="313"/>
      <c r="B1813"/>
      <c r="C1813"/>
      <c r="D1813"/>
    </row>
    <row r="1814" spans="1:4" ht="14.25">
      <c r="A1814" s="314"/>
      <c r="B1814"/>
      <c r="C1814"/>
      <c r="D1814"/>
    </row>
    <row r="1815" spans="1:4" ht="15.75">
      <c r="A1815" s="312"/>
      <c r="B1815"/>
      <c r="C1815"/>
      <c r="D1815"/>
    </row>
    <row r="1816" spans="1:4" ht="15">
      <c r="A1816" s="315"/>
      <c r="B1816" s="315"/>
      <c r="C1816" s="315"/>
      <c r="D1816" s="315"/>
    </row>
    <row r="1817" spans="1:4" ht="15.75">
      <c r="A1817" s="312"/>
      <c r="B1817" s="312"/>
      <c r="C1817"/>
      <c r="D1817"/>
    </row>
    <row r="1818" spans="1:4" ht="15">
      <c r="A1818" s="309"/>
      <c r="B1818" s="309"/>
      <c r="C1818" s="309"/>
      <c r="D1818" s="309"/>
    </row>
    <row r="1819" spans="1:4" ht="15">
      <c r="A1819" s="309"/>
      <c r="B1819" s="309"/>
      <c r="C1819" s="309"/>
      <c r="D1819" s="309"/>
    </row>
    <row r="1820" spans="1:4" ht="15">
      <c r="A1820" s="309"/>
      <c r="B1820" s="309"/>
      <c r="C1820" s="309"/>
      <c r="D1820" s="309"/>
    </row>
    <row r="1821" spans="1:4" ht="15">
      <c r="A1821" s="309"/>
      <c r="B1821" s="309"/>
      <c r="C1821" s="309"/>
      <c r="D1821" s="309"/>
    </row>
    <row r="1822" spans="1:4" ht="15">
      <c r="A1822" s="309"/>
      <c r="B1822" s="309"/>
      <c r="C1822" s="309"/>
      <c r="D1822" s="309"/>
    </row>
    <row r="1823" spans="1:4" ht="15">
      <c r="A1823" s="309"/>
      <c r="B1823" s="309"/>
      <c r="C1823" s="309"/>
      <c r="D1823" s="309"/>
    </row>
    <row r="1824" spans="1:4" ht="15">
      <c r="A1824" s="309"/>
      <c r="B1824" s="309"/>
      <c r="C1824" s="309"/>
      <c r="D1824" s="309"/>
    </row>
    <row r="1825" spans="1:4" ht="15">
      <c r="A1825" s="309"/>
      <c r="B1825" s="309"/>
      <c r="C1825" s="309"/>
      <c r="D1825" s="309"/>
    </row>
    <row r="1826" spans="1:4" ht="15">
      <c r="A1826" s="309"/>
      <c r="B1826" s="309"/>
      <c r="C1826" s="309"/>
      <c r="D1826" s="309"/>
    </row>
    <row r="1827" spans="1:4" ht="15">
      <c r="A1827" s="309"/>
      <c r="B1827" s="309"/>
      <c r="C1827" s="309"/>
      <c r="D1827" s="309"/>
    </row>
    <row r="1828" spans="1:4" ht="15">
      <c r="A1828" s="309"/>
      <c r="B1828" s="309"/>
      <c r="C1828" s="309"/>
      <c r="D1828" s="309"/>
    </row>
    <row r="1829" spans="1:4" ht="15">
      <c r="A1829" s="309"/>
      <c r="B1829" s="309"/>
      <c r="C1829" s="309"/>
      <c r="D1829" s="309"/>
    </row>
    <row r="1830" spans="1:4" ht="15">
      <c r="A1830" s="309"/>
      <c r="B1830" s="309"/>
      <c r="C1830" s="309"/>
      <c r="D1830" s="309"/>
    </row>
    <row r="1831" spans="1:4" ht="15">
      <c r="A1831" s="309"/>
      <c r="B1831" s="309"/>
      <c r="C1831" s="309"/>
      <c r="D1831" s="309"/>
    </row>
    <row r="1832" spans="1:4" ht="15">
      <c r="A1832" s="309"/>
      <c r="B1832" s="309"/>
      <c r="C1832" s="309"/>
      <c r="D1832" s="309"/>
    </row>
    <row r="1833" spans="1:4" ht="15">
      <c r="A1833" s="309"/>
      <c r="B1833" s="309"/>
      <c r="C1833" s="309"/>
      <c r="D1833" s="309"/>
    </row>
    <row r="1834" spans="1:4" ht="15">
      <c r="A1834" s="309"/>
      <c r="B1834" s="309"/>
      <c r="C1834" s="309"/>
      <c r="D1834" s="309"/>
    </row>
    <row r="1835" spans="1:4" ht="15">
      <c r="A1835" s="309"/>
      <c r="B1835" s="309"/>
      <c r="C1835" s="309"/>
      <c r="D1835" s="309"/>
    </row>
    <row r="1836" spans="1:4" ht="15">
      <c r="A1836" s="309"/>
      <c r="B1836" s="309"/>
      <c r="C1836" s="309"/>
      <c r="D1836" s="309"/>
    </row>
    <row r="1837" spans="1:4" ht="15">
      <c r="A1837" s="309"/>
      <c r="B1837" s="309"/>
      <c r="C1837" s="309"/>
      <c r="D1837" s="309"/>
    </row>
    <row r="1838" spans="1:4" ht="15">
      <c r="A1838" s="309"/>
      <c r="B1838" s="309"/>
      <c r="C1838" s="309"/>
      <c r="D1838" s="309"/>
    </row>
    <row r="1839" spans="1:4" ht="15">
      <c r="A1839" s="309"/>
      <c r="B1839" s="309"/>
      <c r="C1839" s="309"/>
      <c r="D1839" s="309"/>
    </row>
    <row r="1840" spans="1:4" ht="15">
      <c r="A1840" s="309"/>
      <c r="B1840" s="309"/>
      <c r="C1840" s="309"/>
      <c r="D1840" s="309"/>
    </row>
    <row r="1841" spans="1:4" ht="15">
      <c r="A1841" s="309"/>
      <c r="B1841" s="309"/>
      <c r="C1841" s="309"/>
      <c r="D1841" s="309"/>
    </row>
    <row r="1842" spans="1:4" ht="15">
      <c r="A1842" s="309"/>
      <c r="B1842" s="309"/>
      <c r="C1842" s="309"/>
      <c r="D1842" s="309"/>
    </row>
    <row r="1843" spans="1:4" ht="15">
      <c r="A1843" s="309"/>
      <c r="B1843" s="309"/>
      <c r="C1843" s="309"/>
      <c r="D1843" s="309"/>
    </row>
    <row r="1844" spans="1:4" ht="15">
      <c r="A1844" s="309"/>
      <c r="B1844" s="309"/>
      <c r="C1844" s="309"/>
      <c r="D1844" s="309"/>
    </row>
    <row r="1845" spans="1:4" ht="15">
      <c r="A1845" s="309"/>
      <c r="B1845" s="309"/>
      <c r="C1845" s="309"/>
      <c r="D1845" s="309"/>
    </row>
    <row r="1846" spans="1:4" ht="15">
      <c r="A1846" s="309"/>
      <c r="B1846" s="309"/>
      <c r="C1846" s="309"/>
      <c r="D1846" s="309"/>
    </row>
    <row r="1847" spans="1:4" ht="15">
      <c r="A1847" s="309"/>
      <c r="B1847" s="309"/>
      <c r="C1847" s="309"/>
      <c r="D1847" s="309"/>
    </row>
    <row r="1848" spans="1:4" ht="15">
      <c r="A1848" s="309"/>
      <c r="B1848" s="309"/>
      <c r="C1848" s="309"/>
      <c r="D1848" s="309"/>
    </row>
    <row r="1849" spans="1:4" ht="15">
      <c r="A1849" s="309"/>
      <c r="B1849" s="309"/>
      <c r="C1849" s="309"/>
      <c r="D1849" s="309"/>
    </row>
    <row r="1850" spans="1:4" ht="15">
      <c r="A1850" s="309"/>
      <c r="B1850" s="309"/>
      <c r="C1850" s="309"/>
      <c r="D1850" s="309"/>
    </row>
    <row r="1851" spans="1:4" ht="15">
      <c r="A1851" s="309"/>
      <c r="B1851" s="309"/>
      <c r="C1851" s="309"/>
      <c r="D1851" s="309"/>
    </row>
    <row r="1852" spans="1:4" ht="15">
      <c r="A1852" s="309"/>
      <c r="B1852" s="309"/>
      <c r="C1852" s="309"/>
      <c r="D1852" s="309"/>
    </row>
    <row r="1853" spans="1:4" ht="15">
      <c r="A1853" s="309"/>
      <c r="B1853" s="309"/>
      <c r="C1853" s="309"/>
      <c r="D1853" s="309"/>
    </row>
    <row r="1854" spans="1:4" ht="15">
      <c r="A1854" s="309"/>
      <c r="B1854" s="309"/>
      <c r="C1854" s="309"/>
      <c r="D1854" s="309"/>
    </row>
    <row r="1855" spans="1:4" ht="15">
      <c r="A1855" s="309"/>
      <c r="B1855" s="309"/>
      <c r="C1855" s="309"/>
      <c r="D1855" s="309"/>
    </row>
    <row r="1856" spans="1:4" ht="15">
      <c r="A1856" s="309"/>
      <c r="B1856" s="309"/>
      <c r="C1856" s="309"/>
      <c r="D1856" s="309"/>
    </row>
    <row r="1857" spans="1:4" ht="15">
      <c r="A1857" s="309"/>
      <c r="B1857" s="309"/>
      <c r="C1857" s="309"/>
      <c r="D1857" s="309"/>
    </row>
    <row r="1858" spans="1:4" ht="15">
      <c r="A1858" s="309"/>
      <c r="B1858" s="309"/>
      <c r="C1858" s="309"/>
      <c r="D1858" s="309"/>
    </row>
    <row r="1859" spans="1:4" ht="15">
      <c r="A1859" s="309"/>
      <c r="B1859" s="309"/>
      <c r="C1859" s="309"/>
      <c r="D1859" s="309"/>
    </row>
    <row r="1860" spans="1:4" ht="15">
      <c r="A1860" s="309"/>
      <c r="B1860" s="309"/>
      <c r="C1860" s="309"/>
      <c r="D1860" s="309"/>
    </row>
    <row r="1861" spans="1:4" ht="15">
      <c r="A1861" s="309"/>
      <c r="B1861" s="309"/>
      <c r="C1861" s="309"/>
      <c r="D1861" s="309"/>
    </row>
    <row r="1862" spans="1:4" ht="15">
      <c r="A1862" s="309"/>
      <c r="B1862" s="309"/>
      <c r="C1862" s="309"/>
      <c r="D1862" s="309"/>
    </row>
    <row r="1863" spans="1:4" ht="15">
      <c r="A1863" s="309"/>
      <c r="B1863" s="309"/>
      <c r="C1863" s="309"/>
      <c r="D1863" s="309"/>
    </row>
    <row r="1864" spans="1:4" ht="15">
      <c r="A1864" s="309"/>
      <c r="B1864" s="309"/>
      <c r="C1864" s="309"/>
      <c r="D1864" s="309"/>
    </row>
    <row r="1865" spans="1:4" ht="15">
      <c r="A1865" s="309"/>
      <c r="B1865" s="309"/>
      <c r="C1865" s="309"/>
      <c r="D1865" s="309"/>
    </row>
    <row r="1866" spans="1:4" ht="15">
      <c r="A1866" s="309"/>
      <c r="B1866" s="309"/>
      <c r="C1866" s="309"/>
      <c r="D1866" s="309"/>
    </row>
    <row r="1867" spans="1:4" ht="15">
      <c r="A1867" s="309"/>
      <c r="B1867" s="309"/>
      <c r="C1867" s="309"/>
      <c r="D1867" s="309"/>
    </row>
    <row r="1868" spans="1:4" ht="15">
      <c r="A1868" s="309"/>
      <c r="B1868" s="309"/>
      <c r="C1868" s="309"/>
      <c r="D1868" s="309"/>
    </row>
    <row r="1869" spans="1:4" ht="15">
      <c r="A1869" s="309"/>
      <c r="B1869" s="309"/>
      <c r="C1869" s="309"/>
      <c r="D1869" s="309"/>
    </row>
    <row r="1870" spans="1:4" ht="15">
      <c r="A1870" s="313"/>
      <c r="B1870"/>
      <c r="C1870"/>
      <c r="D1870"/>
    </row>
    <row r="1871" spans="1:4" ht="14.25">
      <c r="A1871" s="314"/>
      <c r="B1871"/>
      <c r="C1871"/>
      <c r="D1871"/>
    </row>
    <row r="1872" spans="1:4" ht="15.75">
      <c r="A1872" s="312"/>
      <c r="B1872"/>
      <c r="C1872"/>
      <c r="D1872"/>
    </row>
    <row r="1873" spans="1:4" ht="15">
      <c r="A1873" s="315"/>
      <c r="B1873" s="315"/>
      <c r="C1873" s="315"/>
      <c r="D1873" s="315"/>
    </row>
    <row r="1874" spans="1:4" ht="15.75">
      <c r="A1874" s="312"/>
      <c r="B1874" s="312"/>
      <c r="C1874"/>
      <c r="D1874"/>
    </row>
    <row r="1875" spans="1:4" ht="15">
      <c r="A1875" s="309"/>
      <c r="B1875" s="309"/>
      <c r="C1875" s="309"/>
      <c r="D1875" s="309"/>
    </row>
    <row r="1876" spans="1:4" ht="15">
      <c r="A1876" s="309"/>
      <c r="B1876" s="309"/>
      <c r="C1876" s="309"/>
      <c r="D1876" s="309"/>
    </row>
    <row r="1877" spans="1:4" ht="15">
      <c r="A1877" s="309"/>
      <c r="B1877" s="309"/>
      <c r="C1877" s="309"/>
      <c r="D1877" s="309"/>
    </row>
    <row r="1878" spans="1:4" ht="15">
      <c r="A1878" s="309"/>
      <c r="B1878" s="309"/>
      <c r="C1878" s="309"/>
      <c r="D1878" s="309"/>
    </row>
    <row r="1879" spans="1:4" ht="15">
      <c r="A1879" s="309"/>
      <c r="B1879" s="309"/>
      <c r="C1879" s="309"/>
      <c r="D1879" s="309"/>
    </row>
    <row r="1880" spans="1:4" ht="15">
      <c r="A1880" s="309"/>
      <c r="B1880" s="309"/>
      <c r="C1880" s="309"/>
      <c r="D1880" s="309"/>
    </row>
    <row r="1881" spans="1:4" ht="15">
      <c r="A1881" s="309"/>
      <c r="B1881" s="309"/>
      <c r="C1881" s="309"/>
      <c r="D1881" s="309"/>
    </row>
    <row r="1882" spans="1:4" ht="15">
      <c r="A1882" s="309"/>
      <c r="B1882" s="309"/>
      <c r="C1882" s="309"/>
      <c r="D1882" s="309"/>
    </row>
    <row r="1883" spans="1:4" ht="15">
      <c r="A1883" s="309"/>
      <c r="B1883" s="309"/>
      <c r="C1883" s="309"/>
      <c r="D1883" s="309"/>
    </row>
    <row r="1884" spans="1:4" ht="15">
      <c r="A1884" s="309"/>
      <c r="B1884" s="309"/>
      <c r="C1884" s="309"/>
      <c r="D1884" s="309"/>
    </row>
    <row r="1885" spans="1:4" ht="15">
      <c r="A1885" s="309"/>
      <c r="B1885" s="309"/>
      <c r="C1885" s="309"/>
      <c r="D1885" s="309"/>
    </row>
    <row r="1886" spans="1:4" ht="15">
      <c r="A1886" s="309"/>
      <c r="B1886" s="309"/>
      <c r="C1886" s="309"/>
      <c r="D1886" s="309"/>
    </row>
    <row r="1887" spans="1:4" ht="15">
      <c r="A1887" s="309"/>
      <c r="B1887" s="309"/>
      <c r="C1887" s="309"/>
      <c r="D1887" s="309"/>
    </row>
    <row r="1888" spans="1:4" ht="15">
      <c r="A1888" s="309"/>
      <c r="B1888" s="309"/>
      <c r="C1888" s="309"/>
      <c r="D1888" s="309"/>
    </row>
    <row r="1889" spans="1:4" ht="15">
      <c r="A1889" s="309"/>
      <c r="B1889" s="309"/>
      <c r="C1889" s="309"/>
      <c r="D1889" s="309"/>
    </row>
    <row r="1890" spans="1:4" ht="15">
      <c r="A1890" s="309"/>
      <c r="B1890" s="309"/>
      <c r="C1890" s="309"/>
      <c r="D1890" s="309"/>
    </row>
    <row r="1891" spans="1:4" ht="15">
      <c r="A1891" s="309"/>
      <c r="B1891" s="309"/>
      <c r="C1891" s="309"/>
      <c r="D1891" s="309"/>
    </row>
    <row r="1892" spans="1:4" ht="15">
      <c r="A1892" s="309"/>
      <c r="B1892" s="309"/>
      <c r="C1892" s="309"/>
      <c r="D1892" s="309"/>
    </row>
    <row r="1893" spans="1:4" ht="15">
      <c r="A1893" s="309"/>
      <c r="B1893" s="309"/>
      <c r="C1893" s="309"/>
      <c r="D1893" s="309"/>
    </row>
    <row r="1894" spans="1:4" ht="15">
      <c r="A1894" s="309"/>
      <c r="B1894" s="309"/>
      <c r="C1894" s="309"/>
      <c r="D1894" s="309"/>
    </row>
    <row r="1895" spans="1:4" ht="15">
      <c r="A1895" s="309"/>
      <c r="B1895" s="309"/>
      <c r="C1895" s="309"/>
      <c r="D1895" s="309"/>
    </row>
    <row r="1896" spans="1:4" ht="15">
      <c r="A1896" s="309"/>
      <c r="B1896" s="309"/>
      <c r="C1896" s="309"/>
      <c r="D1896" s="309"/>
    </row>
    <row r="1897" spans="1:4" ht="15">
      <c r="A1897" s="309"/>
      <c r="B1897" s="309"/>
      <c r="C1897" s="309"/>
      <c r="D1897" s="309"/>
    </row>
    <row r="1898" spans="1:4" ht="15">
      <c r="A1898" s="309"/>
      <c r="B1898" s="309"/>
      <c r="C1898" s="309"/>
      <c r="D1898" s="309"/>
    </row>
    <row r="1899" spans="1:4" ht="15">
      <c r="A1899" s="309"/>
      <c r="B1899" s="309"/>
      <c r="C1899" s="309"/>
      <c r="D1899" s="309"/>
    </row>
    <row r="1900" spans="1:4" ht="15">
      <c r="A1900" s="309"/>
      <c r="B1900" s="309"/>
      <c r="C1900" s="309"/>
      <c r="D1900" s="309"/>
    </row>
    <row r="1901" spans="1:4" ht="15">
      <c r="A1901" s="309"/>
      <c r="B1901" s="309"/>
      <c r="C1901" s="309"/>
      <c r="D1901" s="309"/>
    </row>
    <row r="1902" spans="1:4" ht="15">
      <c r="A1902" s="309"/>
      <c r="B1902" s="309"/>
      <c r="C1902" s="309"/>
      <c r="D1902" s="309"/>
    </row>
    <row r="1903" spans="1:4" ht="15">
      <c r="A1903" s="309"/>
      <c r="B1903" s="309"/>
      <c r="C1903" s="309"/>
      <c r="D1903" s="309"/>
    </row>
    <row r="1904" spans="1:4" ht="15">
      <c r="A1904" s="309"/>
      <c r="B1904" s="309"/>
      <c r="C1904" s="309"/>
      <c r="D1904" s="309"/>
    </row>
    <row r="1905" spans="1:4" ht="15">
      <c r="A1905" s="309"/>
      <c r="B1905" s="309"/>
      <c r="C1905" s="309"/>
      <c r="D1905" s="309"/>
    </row>
    <row r="1906" spans="1:4" ht="15">
      <c r="A1906" s="309"/>
      <c r="B1906" s="309"/>
      <c r="C1906" s="309"/>
      <c r="D1906" s="309"/>
    </row>
    <row r="1907" spans="1:4" ht="15">
      <c r="A1907" s="309"/>
      <c r="B1907" s="309"/>
      <c r="C1907" s="309"/>
      <c r="D1907" s="309"/>
    </row>
    <row r="1908" spans="1:4" ht="15">
      <c r="A1908" s="309"/>
      <c r="B1908" s="309"/>
      <c r="C1908" s="309"/>
      <c r="D1908" s="309"/>
    </row>
    <row r="1909" spans="1:4" ht="15">
      <c r="A1909" s="309"/>
      <c r="B1909" s="309"/>
      <c r="C1909" s="309"/>
      <c r="D1909" s="309"/>
    </row>
    <row r="1910" spans="1:4" ht="15">
      <c r="A1910" s="309"/>
      <c r="B1910" s="309"/>
      <c r="C1910" s="309"/>
      <c r="D1910" s="309"/>
    </row>
    <row r="1911" spans="1:4" ht="15">
      <c r="A1911" s="309"/>
      <c r="B1911" s="309"/>
      <c r="C1911" s="309"/>
      <c r="D1911" s="309"/>
    </row>
    <row r="1912" spans="1:4" ht="15">
      <c r="A1912" s="309"/>
      <c r="B1912" s="309"/>
      <c r="C1912" s="309"/>
      <c r="D1912" s="309"/>
    </row>
    <row r="1913" spans="1:4" ht="15">
      <c r="A1913" s="309"/>
      <c r="B1913" s="309"/>
      <c r="C1913" s="309"/>
      <c r="D1913" s="309"/>
    </row>
    <row r="1914" spans="1:4" ht="15">
      <c r="A1914" s="309"/>
      <c r="B1914" s="309"/>
      <c r="C1914" s="309"/>
      <c r="D1914" s="309"/>
    </row>
    <row r="1915" spans="1:4" ht="15">
      <c r="A1915" s="309"/>
      <c r="B1915" s="309"/>
      <c r="C1915" s="309"/>
      <c r="D1915" s="309"/>
    </row>
    <row r="1916" spans="1:4" ht="15">
      <c r="A1916" s="309"/>
      <c r="B1916" s="309"/>
      <c r="C1916" s="309"/>
      <c r="D1916" s="309"/>
    </row>
    <row r="1917" spans="1:4" ht="15">
      <c r="A1917" s="309"/>
      <c r="B1917" s="309"/>
      <c r="C1917" s="309"/>
      <c r="D1917" s="309"/>
    </row>
    <row r="1918" spans="1:4" ht="15">
      <c r="A1918" s="309"/>
      <c r="B1918" s="309"/>
      <c r="C1918" s="309"/>
      <c r="D1918" s="309"/>
    </row>
    <row r="1919" spans="1:4" ht="15">
      <c r="A1919" s="309"/>
      <c r="B1919" s="309"/>
      <c r="C1919" s="309"/>
      <c r="D1919" s="309"/>
    </row>
    <row r="1920" spans="1:4" ht="15">
      <c r="A1920" s="309"/>
      <c r="B1920" s="309"/>
      <c r="C1920" s="309"/>
      <c r="D1920" s="309"/>
    </row>
    <row r="1921" spans="1:4" ht="15">
      <c r="A1921" s="309"/>
      <c r="B1921" s="309"/>
      <c r="C1921" s="309"/>
      <c r="D1921" s="309"/>
    </row>
    <row r="1922" spans="1:4" ht="15">
      <c r="A1922" s="309"/>
      <c r="B1922" s="309"/>
      <c r="C1922" s="309"/>
      <c r="D1922" s="309"/>
    </row>
    <row r="1923" spans="1:4" ht="15">
      <c r="A1923" s="309"/>
      <c r="B1923" s="309"/>
      <c r="C1923" s="309"/>
      <c r="D1923" s="309"/>
    </row>
    <row r="1924" spans="1:4" ht="15">
      <c r="A1924" s="309"/>
      <c r="B1924" s="309"/>
      <c r="C1924" s="309"/>
      <c r="D1924" s="309"/>
    </row>
    <row r="1925" spans="1:4" ht="15">
      <c r="A1925" s="309"/>
      <c r="B1925" s="309"/>
      <c r="C1925" s="309"/>
      <c r="D1925" s="309"/>
    </row>
    <row r="1926" spans="1:4" ht="15">
      <c r="A1926" s="309"/>
      <c r="B1926" s="309"/>
      <c r="C1926" s="309"/>
      <c r="D1926" s="309"/>
    </row>
    <row r="1927" spans="1:4" ht="15">
      <c r="A1927" s="313"/>
      <c r="B1927"/>
      <c r="C1927"/>
      <c r="D1927"/>
    </row>
    <row r="1928" spans="1:4" ht="14.25">
      <c r="A1928" s="314"/>
      <c r="B1928"/>
      <c r="C1928"/>
      <c r="D1928"/>
    </row>
    <row r="1929" spans="1:4" ht="15.75">
      <c r="A1929" s="312"/>
      <c r="B1929"/>
      <c r="C1929"/>
      <c r="D1929"/>
    </row>
    <row r="1930" spans="1:4" ht="15">
      <c r="A1930" s="315"/>
      <c r="B1930" s="315"/>
      <c r="C1930" s="315"/>
      <c r="D1930" s="315"/>
    </row>
    <row r="1931" spans="1:4" ht="15.75">
      <c r="A1931" s="312"/>
      <c r="B1931" s="312"/>
      <c r="C1931"/>
      <c r="D1931"/>
    </row>
    <row r="1932" spans="1:4" ht="15">
      <c r="A1932" s="309"/>
      <c r="B1932" s="309"/>
      <c r="C1932" s="309"/>
      <c r="D1932" s="309"/>
    </row>
    <row r="1933" spans="1:4" ht="15">
      <c r="A1933" s="309"/>
      <c r="B1933" s="309"/>
      <c r="C1933" s="309"/>
      <c r="D1933" s="309"/>
    </row>
    <row r="1934" spans="1:4" ht="15">
      <c r="A1934" s="309"/>
      <c r="B1934" s="309"/>
      <c r="C1934" s="309"/>
      <c r="D1934" s="309"/>
    </row>
    <row r="1935" spans="1:4" ht="15">
      <c r="A1935" s="309"/>
      <c r="B1935" s="309"/>
      <c r="C1935" s="309"/>
      <c r="D1935" s="309"/>
    </row>
    <row r="1936" spans="1:4" ht="15">
      <c r="A1936" s="309"/>
      <c r="B1936" s="309"/>
      <c r="C1936" s="309"/>
      <c r="D1936" s="309"/>
    </row>
    <row r="1937" spans="1:4" ht="15">
      <c r="A1937" s="309"/>
      <c r="B1937" s="309"/>
      <c r="C1937" s="309"/>
      <c r="D1937" s="309"/>
    </row>
    <row r="1938" spans="1:4" ht="15">
      <c r="A1938" s="309"/>
      <c r="B1938" s="309"/>
      <c r="C1938" s="309"/>
      <c r="D1938" s="309"/>
    </row>
    <row r="1939" spans="1:4" ht="15">
      <c r="A1939" s="309"/>
      <c r="B1939" s="309"/>
      <c r="C1939" s="309"/>
      <c r="D1939" s="309"/>
    </row>
    <row r="1940" spans="1:4" ht="15">
      <c r="A1940" s="309"/>
      <c r="B1940" s="309"/>
      <c r="C1940" s="309"/>
      <c r="D1940" s="309"/>
    </row>
    <row r="1941" spans="1:4" ht="15">
      <c r="A1941" s="309"/>
      <c r="B1941" s="309"/>
      <c r="C1941" s="309"/>
      <c r="D1941" s="309"/>
    </row>
    <row r="1942" spans="1:4" ht="15">
      <c r="A1942" s="309"/>
      <c r="B1942" s="309"/>
      <c r="C1942" s="309"/>
      <c r="D1942" s="309"/>
    </row>
    <row r="1943" spans="1:4" ht="15">
      <c r="A1943" s="309"/>
      <c r="B1943" s="309"/>
      <c r="C1943" s="309"/>
      <c r="D1943" s="309"/>
    </row>
    <row r="1944" spans="1:4" ht="15">
      <c r="A1944" s="309"/>
      <c r="B1944" s="309"/>
      <c r="C1944" s="309"/>
      <c r="D1944" s="309"/>
    </row>
    <row r="1945" spans="1:4" ht="15">
      <c r="A1945" s="309"/>
      <c r="B1945" s="309"/>
      <c r="C1945" s="309"/>
      <c r="D1945" s="309"/>
    </row>
    <row r="1946" spans="1:4" ht="15">
      <c r="A1946" s="309"/>
      <c r="B1946" s="309"/>
      <c r="C1946" s="309"/>
      <c r="D1946" s="309"/>
    </row>
    <row r="1947" spans="1:4" ht="15">
      <c r="A1947" s="309"/>
      <c r="B1947" s="309"/>
      <c r="C1947" s="309"/>
      <c r="D1947" s="309"/>
    </row>
    <row r="1948" spans="1:4" ht="15">
      <c r="A1948" s="309"/>
      <c r="B1948" s="309"/>
      <c r="C1948" s="309"/>
      <c r="D1948" s="309"/>
    </row>
    <row r="1949" spans="1:4" ht="15">
      <c r="A1949" s="309"/>
      <c r="B1949" s="309"/>
      <c r="C1949" s="309"/>
      <c r="D1949" s="309"/>
    </row>
    <row r="1950" spans="1:4" ht="15">
      <c r="A1950" s="309"/>
      <c r="B1950" s="309"/>
      <c r="C1950" s="309"/>
      <c r="D1950" s="309"/>
    </row>
    <row r="1951" spans="1:4" ht="15">
      <c r="A1951" s="309"/>
      <c r="B1951" s="309"/>
      <c r="C1951" s="309"/>
      <c r="D1951" s="309"/>
    </row>
    <row r="1952" spans="1:4" ht="15">
      <c r="A1952" s="309"/>
      <c r="B1952" s="309"/>
      <c r="C1952" s="309"/>
      <c r="D1952" s="309"/>
    </row>
    <row r="1953" spans="1:4" ht="15">
      <c r="A1953" s="309"/>
      <c r="B1953" s="309"/>
      <c r="C1953" s="309"/>
      <c r="D1953" s="309"/>
    </row>
    <row r="1954" spans="1:4" ht="15">
      <c r="A1954" s="309"/>
      <c r="B1954" s="309"/>
      <c r="C1954" s="309"/>
      <c r="D1954" s="309"/>
    </row>
    <row r="1955" spans="1:4" ht="15">
      <c r="A1955" s="309"/>
      <c r="B1955" s="309"/>
      <c r="C1955" s="309"/>
      <c r="D1955" s="309"/>
    </row>
    <row r="1956" spans="1:4" ht="15">
      <c r="A1956" s="309"/>
      <c r="B1956" s="309"/>
      <c r="C1956" s="309"/>
      <c r="D1956" s="309"/>
    </row>
    <row r="1957" spans="1:4" ht="15">
      <c r="A1957" s="309"/>
      <c r="B1957" s="309"/>
      <c r="C1957" s="309"/>
      <c r="D1957" s="309"/>
    </row>
    <row r="1958" spans="1:4" ht="15">
      <c r="A1958" s="309"/>
      <c r="B1958" s="309"/>
      <c r="C1958" s="309"/>
      <c r="D1958" s="309"/>
    </row>
    <row r="1959" spans="1:4" ht="15">
      <c r="A1959" s="309"/>
      <c r="B1959" s="309"/>
      <c r="C1959" s="309"/>
      <c r="D1959" s="309"/>
    </row>
    <row r="1960" spans="1:4" ht="15">
      <c r="A1960" s="309"/>
      <c r="B1960" s="309"/>
      <c r="C1960" s="309"/>
      <c r="D1960" s="309"/>
    </row>
    <row r="1961" spans="1:4" ht="15">
      <c r="A1961" s="309"/>
      <c r="B1961" s="309"/>
      <c r="C1961" s="309"/>
      <c r="D1961" s="309"/>
    </row>
    <row r="1962" spans="1:4" ht="15">
      <c r="A1962" s="309"/>
      <c r="B1962" s="309"/>
      <c r="C1962" s="309"/>
      <c r="D1962" s="309"/>
    </row>
    <row r="1963" spans="1:4" ht="15">
      <c r="A1963" s="309"/>
      <c r="B1963" s="309"/>
      <c r="C1963" s="309"/>
      <c r="D1963" s="309"/>
    </row>
    <row r="1964" spans="1:4" ht="15">
      <c r="A1964" s="309"/>
      <c r="B1964" s="309"/>
      <c r="C1964" s="309"/>
      <c r="D1964" s="309"/>
    </row>
    <row r="1965" spans="1:4" ht="15">
      <c r="A1965" s="309"/>
      <c r="B1965" s="309"/>
      <c r="C1965" s="309"/>
      <c r="D1965" s="309"/>
    </row>
    <row r="1966" spans="1:4" ht="15">
      <c r="A1966" s="309"/>
      <c r="B1966" s="309"/>
      <c r="C1966" s="309"/>
      <c r="D1966" s="309"/>
    </row>
    <row r="1967" spans="1:4" ht="15">
      <c r="A1967" s="309"/>
      <c r="B1967" s="309"/>
      <c r="C1967" s="309"/>
      <c r="D1967" s="309"/>
    </row>
    <row r="1968" spans="1:4" ht="15">
      <c r="A1968" s="309"/>
      <c r="B1968" s="309"/>
      <c r="C1968" s="309"/>
      <c r="D1968" s="309"/>
    </row>
    <row r="1969" spans="1:4" ht="15">
      <c r="A1969" s="309"/>
      <c r="B1969" s="309"/>
      <c r="C1969" s="309"/>
      <c r="D1969" s="309"/>
    </row>
    <row r="1970" spans="1:4" ht="15">
      <c r="A1970" s="309"/>
      <c r="B1970" s="309"/>
      <c r="C1970" s="309"/>
      <c r="D1970" s="309"/>
    </row>
    <row r="1971" spans="1:4" ht="15">
      <c r="A1971" s="309"/>
      <c r="B1971" s="309"/>
      <c r="C1971" s="309"/>
      <c r="D1971" s="309"/>
    </row>
    <row r="1972" spans="1:4" ht="15">
      <c r="A1972" s="309"/>
      <c r="B1972" s="309"/>
      <c r="C1972" s="309"/>
      <c r="D1972" s="309"/>
    </row>
    <row r="1973" spans="1:4" ht="15">
      <c r="A1973" s="309"/>
      <c r="B1973" s="309"/>
      <c r="C1973" s="309"/>
      <c r="D1973" s="309"/>
    </row>
    <row r="1974" spans="1:4" ht="15">
      <c r="A1974" s="309"/>
      <c r="B1974" s="309"/>
      <c r="C1974" s="309"/>
      <c r="D1974" s="309"/>
    </row>
    <row r="1975" spans="1:4" ht="15">
      <c r="A1975" s="309"/>
      <c r="B1975" s="309"/>
      <c r="C1975" s="309"/>
      <c r="D1975" s="309"/>
    </row>
    <row r="1976" spans="1:4" ht="15">
      <c r="A1976" s="309"/>
      <c r="B1976" s="309"/>
      <c r="C1976" s="309"/>
      <c r="D1976" s="309"/>
    </row>
    <row r="1977" spans="1:4" ht="15">
      <c r="A1977" s="309"/>
      <c r="B1977" s="309"/>
      <c r="C1977" s="309"/>
      <c r="D1977" s="309"/>
    </row>
    <row r="1978" spans="1:4" ht="15">
      <c r="A1978" s="309"/>
      <c r="B1978" s="309"/>
      <c r="C1978" s="309"/>
      <c r="D1978" s="309"/>
    </row>
    <row r="1979" spans="1:4" ht="15">
      <c r="A1979" s="309"/>
      <c r="B1979" s="309"/>
      <c r="C1979" s="309"/>
      <c r="D1979" s="309"/>
    </row>
    <row r="1980" spans="1:4" ht="15">
      <c r="A1980" s="309"/>
      <c r="B1980" s="309"/>
      <c r="C1980" s="309"/>
      <c r="D1980" s="309"/>
    </row>
    <row r="1981" spans="1:4" ht="15">
      <c r="A1981" s="309"/>
      <c r="B1981" s="309"/>
      <c r="C1981" s="309"/>
      <c r="D1981" s="309"/>
    </row>
    <row r="1982" spans="1:4" ht="15">
      <c r="A1982" s="309"/>
      <c r="B1982" s="309"/>
      <c r="C1982" s="309"/>
      <c r="D1982" s="309"/>
    </row>
    <row r="1983" spans="1:4" ht="15">
      <c r="A1983" s="309"/>
      <c r="B1983" s="309"/>
      <c r="C1983" s="309"/>
      <c r="D1983" s="309"/>
    </row>
    <row r="1984" spans="1:4" ht="15">
      <c r="A1984" s="313"/>
      <c r="B1984"/>
      <c r="C1984"/>
      <c r="D1984"/>
    </row>
    <row r="1985" spans="1:4" ht="14.25">
      <c r="A1985" s="314"/>
      <c r="B1985"/>
      <c r="C1985"/>
      <c r="D1985"/>
    </row>
    <row r="1986" spans="1:4" ht="15.75">
      <c r="A1986" s="312"/>
      <c r="B1986"/>
      <c r="C1986"/>
      <c r="D1986"/>
    </row>
    <row r="1987" spans="1:4" ht="15">
      <c r="A1987" s="315"/>
      <c r="B1987" s="315"/>
      <c r="C1987" s="315"/>
      <c r="D1987" s="315"/>
    </row>
    <row r="1988" spans="1:4" ht="15.75">
      <c r="A1988" s="312"/>
      <c r="B1988" s="312"/>
      <c r="C1988"/>
      <c r="D1988"/>
    </row>
    <row r="1989" spans="1:4" ht="15">
      <c r="A1989" s="309"/>
      <c r="B1989" s="309"/>
      <c r="C1989" s="309"/>
      <c r="D1989" s="309"/>
    </row>
    <row r="1990" spans="1:4" ht="15">
      <c r="A1990" s="309"/>
      <c r="B1990" s="309"/>
      <c r="C1990" s="309"/>
      <c r="D1990" s="309"/>
    </row>
    <row r="1991" spans="1:4" ht="15">
      <c r="A1991" s="309"/>
      <c r="B1991" s="309"/>
      <c r="C1991" s="309"/>
      <c r="D1991" s="309"/>
    </row>
    <row r="1992" spans="1:4" ht="15">
      <c r="A1992" s="309"/>
      <c r="B1992" s="309"/>
      <c r="C1992" s="309"/>
      <c r="D1992" s="309"/>
    </row>
    <row r="1993" spans="1:4" ht="15">
      <c r="A1993" s="309"/>
      <c r="B1993" s="309"/>
      <c r="C1993" s="309"/>
      <c r="D1993" s="309"/>
    </row>
    <row r="1994" spans="1:4" ht="15">
      <c r="A1994" s="309"/>
      <c r="B1994" s="309"/>
      <c r="C1994" s="309"/>
      <c r="D1994" s="309"/>
    </row>
    <row r="1995" spans="1:4" ht="15">
      <c r="A1995" s="309"/>
      <c r="B1995" s="309"/>
      <c r="C1995" s="309"/>
      <c r="D1995" s="309"/>
    </row>
    <row r="1996" spans="1:4" ht="15">
      <c r="A1996" s="309"/>
      <c r="B1996" s="309"/>
      <c r="C1996" s="309"/>
      <c r="D1996" s="309"/>
    </row>
    <row r="1997" spans="1:4" ht="15">
      <c r="A1997" s="309"/>
      <c r="B1997" s="309"/>
      <c r="C1997" s="309"/>
      <c r="D1997" s="309"/>
    </row>
    <row r="1998" spans="1:4" ht="15">
      <c r="A1998" s="309"/>
      <c r="B1998" s="309"/>
      <c r="C1998" s="309"/>
      <c r="D1998" s="309"/>
    </row>
    <row r="1999" spans="1:4" ht="15">
      <c r="A1999" s="309"/>
      <c r="B1999" s="309"/>
      <c r="C1999" s="309"/>
      <c r="D1999" s="309"/>
    </row>
    <row r="2000" spans="1:4" ht="15">
      <c r="A2000" s="309"/>
      <c r="B2000" s="309"/>
      <c r="C2000" s="309"/>
      <c r="D2000" s="309"/>
    </row>
    <row r="2001" spans="1:4" ht="15">
      <c r="A2001" s="309"/>
      <c r="B2001" s="309"/>
      <c r="C2001" s="309"/>
      <c r="D2001" s="309"/>
    </row>
    <row r="2002" spans="1:4" ht="15">
      <c r="A2002" s="309"/>
      <c r="B2002" s="309"/>
      <c r="C2002" s="309"/>
      <c r="D2002" s="309"/>
    </row>
    <row r="2003" spans="1:4" ht="15">
      <c r="A2003" s="309"/>
      <c r="B2003" s="309"/>
      <c r="C2003" s="309"/>
      <c r="D2003" s="309"/>
    </row>
    <row r="2004" spans="1:4" ht="15">
      <c r="A2004" s="309"/>
      <c r="B2004" s="309"/>
      <c r="C2004" s="309"/>
      <c r="D2004" s="309"/>
    </row>
    <row r="2005" spans="1:4" ht="15">
      <c r="A2005" s="309"/>
      <c r="B2005" s="309"/>
      <c r="C2005" s="309"/>
      <c r="D2005" s="309"/>
    </row>
    <row r="2006" spans="1:4" ht="15">
      <c r="A2006" s="309"/>
      <c r="B2006" s="309"/>
      <c r="C2006" s="309"/>
      <c r="D2006" s="309"/>
    </row>
    <row r="2007" spans="1:4" ht="15">
      <c r="A2007" s="309"/>
      <c r="B2007" s="309"/>
      <c r="C2007" s="309"/>
      <c r="D2007" s="309"/>
    </row>
    <row r="2008" spans="1:4" ht="15">
      <c r="A2008" s="309"/>
      <c r="B2008" s="309"/>
      <c r="C2008" s="309"/>
      <c r="D2008" s="309"/>
    </row>
    <row r="2009" spans="1:4" ht="15">
      <c r="A2009" s="309"/>
      <c r="B2009" s="309"/>
      <c r="C2009" s="309"/>
      <c r="D2009" s="309"/>
    </row>
    <row r="2010" spans="1:4" ht="15">
      <c r="A2010" s="309"/>
      <c r="B2010" s="309"/>
      <c r="C2010" s="309"/>
      <c r="D2010" s="309"/>
    </row>
    <row r="2011" spans="1:4" ht="15">
      <c r="A2011" s="309"/>
      <c r="B2011" s="309"/>
      <c r="C2011" s="309"/>
      <c r="D2011" s="309"/>
    </row>
    <row r="2012" spans="1:4" ht="15">
      <c r="A2012" s="309"/>
      <c r="B2012" s="309"/>
      <c r="C2012" s="309"/>
      <c r="D2012" s="309"/>
    </row>
    <row r="2013" spans="1:4" ht="15">
      <c r="A2013" s="309"/>
      <c r="B2013" s="309"/>
      <c r="C2013" s="309"/>
      <c r="D2013" s="309"/>
    </row>
    <row r="2014" spans="1:4" ht="15">
      <c r="A2014" s="309"/>
      <c r="B2014" s="309"/>
      <c r="C2014" s="309"/>
      <c r="D2014" s="309"/>
    </row>
    <row r="2015" spans="1:4" ht="15">
      <c r="A2015" s="309"/>
      <c r="B2015" s="309"/>
      <c r="C2015" s="309"/>
      <c r="D2015" s="309"/>
    </row>
    <row r="2016" spans="1:4" ht="15">
      <c r="A2016" s="309"/>
      <c r="B2016" s="309"/>
      <c r="C2016" s="309"/>
      <c r="D2016" s="309"/>
    </row>
    <row r="2017" spans="1:4" ht="15">
      <c r="A2017" s="309"/>
      <c r="B2017" s="309"/>
      <c r="C2017" s="309"/>
      <c r="D2017" s="309"/>
    </row>
    <row r="2018" spans="1:4" ht="15">
      <c r="A2018" s="309"/>
      <c r="B2018" s="309"/>
      <c r="C2018" s="309"/>
      <c r="D2018" s="309"/>
    </row>
    <row r="2019" spans="1:4" ht="15">
      <c r="A2019" s="309"/>
      <c r="B2019" s="309"/>
      <c r="C2019" s="309"/>
      <c r="D2019" s="309"/>
    </row>
    <row r="2020" spans="1:4" ht="15">
      <c r="A2020" s="309"/>
      <c r="B2020" s="309"/>
      <c r="C2020" s="309"/>
      <c r="D2020" s="309"/>
    </row>
    <row r="2021" spans="1:4" ht="15">
      <c r="A2021" s="309"/>
      <c r="B2021" s="309"/>
      <c r="C2021" s="309"/>
      <c r="D2021" s="309"/>
    </row>
    <row r="2022" spans="1:4" ht="15">
      <c r="A2022" s="309"/>
      <c r="B2022" s="309"/>
      <c r="C2022" s="309"/>
      <c r="D2022" s="309"/>
    </row>
    <row r="2023" spans="1:4" ht="15">
      <c r="A2023" s="309"/>
      <c r="B2023" s="309"/>
      <c r="C2023" s="309"/>
      <c r="D2023" s="309"/>
    </row>
    <row r="2024" spans="1:4" ht="15">
      <c r="A2024" s="309"/>
      <c r="B2024" s="309"/>
      <c r="C2024" s="309"/>
      <c r="D2024" s="309"/>
    </row>
    <row r="2025" spans="1:4" ht="15">
      <c r="A2025" s="309"/>
      <c r="B2025" s="309"/>
      <c r="C2025" s="309"/>
      <c r="D2025" s="309"/>
    </row>
    <row r="2026" spans="1:4" ht="15">
      <c r="A2026" s="309"/>
      <c r="B2026" s="309"/>
      <c r="C2026" s="309"/>
      <c r="D2026" s="309"/>
    </row>
    <row r="2027" spans="1:4" ht="15">
      <c r="A2027" s="309"/>
      <c r="B2027" s="309"/>
      <c r="C2027" s="309"/>
      <c r="D2027" s="309"/>
    </row>
    <row r="2028" spans="1:4" ht="15">
      <c r="A2028" s="309"/>
      <c r="B2028" s="309"/>
      <c r="C2028" s="309"/>
      <c r="D2028" s="309"/>
    </row>
    <row r="2029" spans="1:4" ht="15">
      <c r="A2029" s="309"/>
      <c r="B2029" s="309"/>
      <c r="C2029" s="309"/>
      <c r="D2029" s="309"/>
    </row>
    <row r="2030" spans="1:4" ht="15">
      <c r="A2030" s="309"/>
      <c r="B2030" s="309"/>
      <c r="C2030" s="309"/>
      <c r="D2030" s="309"/>
    </row>
    <row r="2031" spans="1:4" ht="15">
      <c r="A2031" s="309"/>
      <c r="B2031" s="309"/>
      <c r="C2031" s="309"/>
      <c r="D2031" s="309"/>
    </row>
    <row r="2032" spans="1:4" ht="15">
      <c r="A2032" s="309"/>
      <c r="B2032" s="309"/>
      <c r="C2032" s="309"/>
      <c r="D2032" s="309"/>
    </row>
    <row r="2033" spans="1:4" ht="15">
      <c r="A2033" s="309"/>
      <c r="B2033" s="309"/>
      <c r="C2033" s="309"/>
      <c r="D2033" s="309"/>
    </row>
    <row r="2034" spans="1:4" ht="15">
      <c r="A2034" s="309"/>
      <c r="B2034" s="309"/>
      <c r="C2034" s="309"/>
      <c r="D2034" s="309"/>
    </row>
    <row r="2035" spans="1:4" ht="15">
      <c r="A2035" s="309"/>
      <c r="B2035" s="309"/>
      <c r="C2035" s="309"/>
      <c r="D2035" s="309"/>
    </row>
    <row r="2036" spans="1:4" ht="15">
      <c r="A2036" s="309"/>
      <c r="B2036" s="309"/>
      <c r="C2036" s="309"/>
      <c r="D2036" s="309"/>
    </row>
    <row r="2037" spans="1:4" ht="15">
      <c r="A2037" s="309"/>
      <c r="B2037" s="309"/>
      <c r="C2037" s="309"/>
      <c r="D2037" s="309"/>
    </row>
    <row r="2038" spans="1:4" ht="15">
      <c r="A2038" s="309"/>
      <c r="B2038" s="309"/>
      <c r="C2038" s="309"/>
      <c r="D2038" s="309"/>
    </row>
    <row r="2039" spans="1:4" ht="15">
      <c r="A2039" s="309"/>
      <c r="B2039" s="309"/>
      <c r="C2039" s="309"/>
      <c r="D2039" s="309"/>
    </row>
    <row r="2040" spans="1:4" ht="15">
      <c r="A2040" s="309"/>
      <c r="B2040" s="309"/>
      <c r="C2040" s="309"/>
      <c r="D2040" s="309"/>
    </row>
    <row r="2041" spans="1:4" ht="15">
      <c r="A2041" s="313"/>
      <c r="B2041"/>
      <c r="C2041"/>
      <c r="D2041"/>
    </row>
    <row r="2042" spans="1:4" ht="14.25">
      <c r="A2042" s="314"/>
      <c r="B2042"/>
      <c r="C2042"/>
      <c r="D2042"/>
    </row>
    <row r="2043" spans="1:4" ht="15.75">
      <c r="A2043" s="312"/>
      <c r="B2043"/>
      <c r="C2043"/>
      <c r="D2043"/>
    </row>
    <row r="2044" spans="1:4" ht="15">
      <c r="A2044" s="315"/>
      <c r="B2044" s="315"/>
      <c r="C2044" s="315"/>
      <c r="D2044" s="315"/>
    </row>
    <row r="2045" spans="1:4" ht="15.75">
      <c r="A2045" s="312"/>
      <c r="B2045" s="312"/>
      <c r="C2045"/>
      <c r="D2045"/>
    </row>
    <row r="2046" spans="1:4" ht="15">
      <c r="A2046" s="309"/>
      <c r="B2046" s="309"/>
      <c r="C2046" s="309"/>
      <c r="D2046" s="309"/>
    </row>
    <row r="2047" spans="1:4" ht="15">
      <c r="A2047" s="309"/>
      <c r="B2047" s="309"/>
      <c r="C2047" s="309"/>
      <c r="D2047" s="309"/>
    </row>
    <row r="2048" spans="1:4" ht="15">
      <c r="A2048" s="309"/>
      <c r="B2048" s="309"/>
      <c r="C2048" s="309"/>
      <c r="D2048" s="309"/>
    </row>
    <row r="2049" spans="1:4" ht="15">
      <c r="A2049" s="309"/>
      <c r="B2049" s="309"/>
      <c r="C2049" s="309"/>
      <c r="D2049" s="309"/>
    </row>
    <row r="2050" spans="1:4" ht="15">
      <c r="A2050" s="309"/>
      <c r="B2050" s="309"/>
      <c r="C2050" s="309"/>
      <c r="D2050" s="309"/>
    </row>
    <row r="2051" spans="1:4" ht="15">
      <c r="A2051" s="309"/>
      <c r="B2051" s="309"/>
      <c r="C2051" s="309"/>
      <c r="D2051" s="309"/>
    </row>
    <row r="2052" spans="1:4" ht="15">
      <c r="A2052" s="309"/>
      <c r="B2052" s="309"/>
      <c r="C2052" s="309"/>
      <c r="D2052" s="309"/>
    </row>
    <row r="2053" spans="1:4" ht="15">
      <c r="A2053" s="309"/>
      <c r="B2053" s="309"/>
      <c r="C2053" s="309"/>
      <c r="D2053" s="309"/>
    </row>
    <row r="2054" spans="1:4" ht="15">
      <c r="A2054" s="309"/>
      <c r="B2054" s="309"/>
      <c r="C2054" s="309"/>
      <c r="D2054" s="309"/>
    </row>
    <row r="2055" spans="1:4" ht="15">
      <c r="A2055" s="309"/>
      <c r="B2055" s="309"/>
      <c r="C2055" s="309"/>
      <c r="D2055" s="309"/>
    </row>
    <row r="2056" spans="1:4" ht="15">
      <c r="A2056" s="309"/>
      <c r="B2056" s="309"/>
      <c r="C2056" s="309"/>
      <c r="D2056" s="309"/>
    </row>
    <row r="2057" spans="1:4" ht="15">
      <c r="A2057" s="309"/>
      <c r="B2057" s="309"/>
      <c r="C2057" s="309"/>
      <c r="D2057" s="309"/>
    </row>
    <row r="2058" spans="1:4" ht="15">
      <c r="A2058" s="309"/>
      <c r="B2058" s="309"/>
      <c r="C2058" s="309"/>
      <c r="D2058" s="309"/>
    </row>
    <row r="2059" spans="1:4" ht="15">
      <c r="A2059" s="309"/>
      <c r="B2059" s="309"/>
      <c r="C2059" s="309"/>
      <c r="D2059" s="309"/>
    </row>
    <row r="2060" spans="1:4" ht="15">
      <c r="A2060" s="309"/>
      <c r="B2060" s="309"/>
      <c r="C2060" s="309"/>
      <c r="D2060" s="309"/>
    </row>
    <row r="2061" spans="1:4" ht="15">
      <c r="A2061" s="309"/>
      <c r="B2061" s="309"/>
      <c r="C2061" s="309"/>
      <c r="D2061" s="309"/>
    </row>
    <row r="2062" spans="1:4" ht="15">
      <c r="A2062" s="309"/>
      <c r="B2062" s="309"/>
      <c r="C2062" s="309"/>
      <c r="D2062" s="309"/>
    </row>
    <row r="2063" spans="1:4" ht="15">
      <c r="A2063" s="309"/>
      <c r="B2063" s="309"/>
      <c r="C2063" s="309"/>
      <c r="D2063" s="309"/>
    </row>
    <row r="2064" spans="1:4" ht="15">
      <c r="A2064" s="309"/>
      <c r="B2064" s="309"/>
      <c r="C2064" s="309"/>
      <c r="D2064" s="309"/>
    </row>
    <row r="2065" spans="1:4" ht="15">
      <c r="A2065" s="309"/>
      <c r="B2065" s="309"/>
      <c r="C2065" s="309"/>
      <c r="D2065" s="309"/>
    </row>
    <row r="2066" spans="1:4" ht="15">
      <c r="A2066" s="309"/>
      <c r="B2066" s="309"/>
      <c r="C2066" s="309"/>
      <c r="D2066" s="309"/>
    </row>
    <row r="2067" spans="1:4" ht="15">
      <c r="A2067" s="309"/>
      <c r="B2067" s="309"/>
      <c r="C2067" s="309"/>
      <c r="D2067" s="309"/>
    </row>
    <row r="2068" spans="1:4" ht="15">
      <c r="A2068" s="309"/>
      <c r="B2068" s="309"/>
      <c r="C2068" s="309"/>
      <c r="D2068" s="309"/>
    </row>
    <row r="2069" spans="1:4" ht="15">
      <c r="A2069" s="309"/>
      <c r="B2069" s="309"/>
      <c r="C2069" s="309"/>
      <c r="D2069" s="309"/>
    </row>
    <row r="2070" spans="1:4" ht="15">
      <c r="A2070" s="309"/>
      <c r="B2070" s="309"/>
      <c r="C2070" s="309"/>
      <c r="D2070" s="309"/>
    </row>
    <row r="2071" spans="1:4" ht="15">
      <c r="A2071" s="309"/>
      <c r="B2071" s="309"/>
      <c r="C2071" s="309"/>
      <c r="D2071" s="309"/>
    </row>
    <row r="2072" spans="1:4" ht="15">
      <c r="A2072" s="309"/>
      <c r="B2072" s="309"/>
      <c r="C2072" s="309"/>
      <c r="D2072" s="309"/>
    </row>
    <row r="2073" spans="1:4" ht="15">
      <c r="A2073" s="309"/>
      <c r="B2073" s="309"/>
      <c r="C2073" s="309"/>
      <c r="D2073" s="309"/>
    </row>
    <row r="2074" spans="1:4" ht="15">
      <c r="A2074" s="309"/>
      <c r="B2074" s="309"/>
      <c r="C2074" s="309"/>
      <c r="D2074" s="309"/>
    </row>
    <row r="2075" spans="1:4" ht="15">
      <c r="A2075" s="309"/>
      <c r="B2075" s="309"/>
      <c r="C2075" s="309"/>
      <c r="D2075" s="309"/>
    </row>
    <row r="2076" spans="1:4" ht="15">
      <c r="A2076" s="309"/>
      <c r="B2076" s="309"/>
      <c r="C2076" s="309"/>
      <c r="D2076" s="309"/>
    </row>
    <row r="2077" spans="1:4" ht="15">
      <c r="A2077" s="309"/>
      <c r="B2077" s="309"/>
      <c r="C2077" s="309"/>
      <c r="D2077" s="309"/>
    </row>
    <row r="2078" spans="1:4" ht="15">
      <c r="A2078" s="309"/>
      <c r="B2078" s="309"/>
      <c r="C2078" s="309"/>
      <c r="D2078" s="309"/>
    </row>
    <row r="2079" spans="1:4" ht="15">
      <c r="A2079" s="309"/>
      <c r="B2079" s="309"/>
      <c r="C2079" s="309"/>
      <c r="D2079" s="309"/>
    </row>
    <row r="2080" spans="1:4" ht="15">
      <c r="A2080" s="309"/>
      <c r="B2080" s="309"/>
      <c r="C2080" s="309"/>
      <c r="D2080" s="309"/>
    </row>
    <row r="2081" spans="1:4" ht="15">
      <c r="A2081" s="309"/>
      <c r="B2081" s="309"/>
      <c r="C2081" s="309"/>
      <c r="D2081" s="309"/>
    </row>
    <row r="2082" spans="1:4" ht="15">
      <c r="A2082" s="309"/>
      <c r="B2082" s="309"/>
      <c r="C2082" s="309"/>
      <c r="D2082" s="309"/>
    </row>
    <row r="2083" spans="1:4" ht="15">
      <c r="A2083" s="309"/>
      <c r="B2083" s="309"/>
      <c r="C2083" s="309"/>
      <c r="D2083" s="309"/>
    </row>
    <row r="2084" spans="1:4" ht="15">
      <c r="A2084" s="309"/>
      <c r="B2084" s="309"/>
      <c r="C2084" s="309"/>
      <c r="D2084" s="309"/>
    </row>
    <row r="2085" spans="1:4" ht="15">
      <c r="A2085" s="309"/>
      <c r="B2085" s="309"/>
      <c r="C2085" s="309"/>
      <c r="D2085" s="309"/>
    </row>
    <row r="2086" spans="1:4" ht="15">
      <c r="A2086" s="309"/>
      <c r="B2086" s="309"/>
      <c r="C2086" s="309"/>
      <c r="D2086" s="309"/>
    </row>
    <row r="2087" spans="1:4" ht="15">
      <c r="A2087" s="309"/>
      <c r="B2087" s="309"/>
      <c r="C2087" s="309"/>
      <c r="D2087" s="309"/>
    </row>
    <row r="2088" spans="1:4" ht="15">
      <c r="A2088" s="309"/>
      <c r="B2088" s="309"/>
      <c r="C2088" s="309"/>
      <c r="D2088" s="309"/>
    </row>
    <row r="2089" spans="1:4" ht="15">
      <c r="A2089" s="309"/>
      <c r="B2089" s="309"/>
      <c r="C2089" s="309"/>
      <c r="D2089" s="309"/>
    </row>
    <row r="2090" spans="1:4" ht="15">
      <c r="A2090" s="309"/>
      <c r="B2090" s="309"/>
      <c r="C2090" s="309"/>
      <c r="D2090" s="309"/>
    </row>
    <row r="2091" spans="1:4" ht="15">
      <c r="A2091" s="309"/>
      <c r="B2091" s="309"/>
      <c r="C2091" s="309"/>
      <c r="D2091" s="309"/>
    </row>
    <row r="2092" spans="1:4" ht="15">
      <c r="A2092" s="309"/>
      <c r="B2092" s="309"/>
      <c r="C2092" s="309"/>
      <c r="D2092" s="309"/>
    </row>
    <row r="2093" spans="1:4" ht="15">
      <c r="A2093" s="309"/>
      <c r="B2093" s="309"/>
      <c r="C2093" s="309"/>
      <c r="D2093" s="309"/>
    </row>
    <row r="2094" spans="1:4" ht="15">
      <c r="A2094" s="309"/>
      <c r="B2094" s="309"/>
      <c r="C2094" s="309"/>
      <c r="D2094" s="309"/>
    </row>
    <row r="2095" spans="1:4" ht="15">
      <c r="A2095" s="309"/>
      <c r="B2095" s="309"/>
      <c r="C2095" s="309"/>
      <c r="D2095" s="309"/>
    </row>
    <row r="2096" spans="1:4" ht="15">
      <c r="A2096" s="309"/>
      <c r="B2096" s="309"/>
      <c r="C2096" s="309"/>
      <c r="D2096" s="309"/>
    </row>
    <row r="2097" spans="1:4" ht="15">
      <c r="A2097" s="309"/>
      <c r="B2097" s="309"/>
      <c r="C2097" s="309"/>
      <c r="D2097" s="309"/>
    </row>
    <row r="2098" spans="1:4" ht="15">
      <c r="A2098" s="313"/>
      <c r="B2098"/>
      <c r="C2098"/>
      <c r="D2098"/>
    </row>
    <row r="2099" spans="1:4" ht="14.25">
      <c r="A2099" s="314"/>
      <c r="B2099"/>
      <c r="C2099"/>
      <c r="D2099"/>
    </row>
    <row r="2100" spans="1:4" ht="15.75">
      <c r="A2100" s="312"/>
      <c r="B2100"/>
      <c r="C2100"/>
      <c r="D2100"/>
    </row>
    <row r="2101" spans="1:4" ht="15">
      <c r="A2101" s="315"/>
      <c r="B2101" s="315"/>
      <c r="C2101" s="315"/>
      <c r="D2101" s="315"/>
    </row>
    <row r="2102" spans="1:4" ht="15.75">
      <c r="A2102" s="312"/>
      <c r="B2102" s="312"/>
      <c r="C2102"/>
      <c r="D2102"/>
    </row>
    <row r="2103" spans="1:4" ht="15">
      <c r="A2103" s="309"/>
      <c r="B2103" s="309"/>
      <c r="C2103" s="309"/>
      <c r="D2103" s="309"/>
    </row>
    <row r="2104" spans="1:4" ht="15">
      <c r="A2104" s="309"/>
      <c r="B2104" s="309"/>
      <c r="C2104" s="309"/>
      <c r="D2104" s="309"/>
    </row>
    <row r="2105" spans="1:4" ht="15">
      <c r="A2105" s="309"/>
      <c r="B2105" s="309"/>
      <c r="C2105" s="309"/>
      <c r="D2105" s="309"/>
    </row>
    <row r="2106" spans="1:4" ht="15">
      <c r="A2106" s="309"/>
      <c r="B2106" s="309"/>
      <c r="C2106" s="309"/>
      <c r="D2106" s="309"/>
    </row>
    <row r="2107" spans="1:4" ht="15">
      <c r="A2107" s="309"/>
      <c r="B2107" s="309"/>
      <c r="C2107" s="309"/>
      <c r="D2107" s="309"/>
    </row>
    <row r="2108" spans="1:4" ht="15">
      <c r="A2108" s="309"/>
      <c r="B2108" s="309"/>
      <c r="C2108" s="309"/>
      <c r="D2108" s="309"/>
    </row>
    <row r="2109" spans="1:4" ht="15">
      <c r="A2109" s="309"/>
      <c r="B2109" s="309"/>
      <c r="C2109" s="309"/>
      <c r="D2109" s="309"/>
    </row>
    <row r="2110" spans="1:4" ht="15">
      <c r="A2110" s="309"/>
      <c r="B2110" s="309"/>
      <c r="C2110" s="309"/>
      <c r="D2110" s="309"/>
    </row>
    <row r="2111" spans="1:4" ht="15">
      <c r="A2111" s="309"/>
      <c r="B2111" s="309"/>
      <c r="C2111" s="309"/>
      <c r="D2111" s="309"/>
    </row>
    <row r="2112" spans="1:4" ht="15">
      <c r="A2112" s="309"/>
      <c r="B2112" s="309"/>
      <c r="C2112" s="309"/>
      <c r="D2112" s="309"/>
    </row>
    <row r="2113" spans="1:4" ht="15">
      <c r="A2113" s="309"/>
      <c r="B2113" s="309"/>
      <c r="C2113" s="309"/>
      <c r="D2113" s="309"/>
    </row>
    <row r="2114" spans="1:4" ht="15">
      <c r="A2114" s="309"/>
      <c r="B2114" s="309"/>
      <c r="C2114" s="309"/>
      <c r="D2114" s="309"/>
    </row>
    <row r="2115" spans="1:4" ht="15">
      <c r="A2115" s="309"/>
      <c r="B2115" s="309"/>
      <c r="C2115" s="309"/>
      <c r="D2115" s="309"/>
    </row>
    <row r="2116" spans="1:4" ht="15">
      <c r="A2116" s="309"/>
      <c r="B2116" s="309"/>
      <c r="C2116" s="309"/>
      <c r="D2116" s="309"/>
    </row>
    <row r="2117" spans="1:4" ht="15">
      <c r="A2117" s="309"/>
      <c r="B2117" s="309"/>
      <c r="C2117" s="309"/>
      <c r="D2117" s="309"/>
    </row>
    <row r="2118" spans="1:4" ht="15">
      <c r="A2118" s="309"/>
      <c r="B2118" s="309"/>
      <c r="C2118" s="309"/>
      <c r="D2118" s="309"/>
    </row>
    <row r="2119" spans="1:4" ht="15">
      <c r="A2119" s="309"/>
      <c r="B2119" s="309"/>
      <c r="C2119" s="309"/>
      <c r="D2119" s="309"/>
    </row>
    <row r="2120" spans="1:4" ht="15">
      <c r="A2120" s="309"/>
      <c r="B2120" s="309"/>
      <c r="C2120" s="309"/>
      <c r="D2120" s="309"/>
    </row>
    <row r="2121" spans="1:4" ht="15">
      <c r="A2121" s="309"/>
      <c r="B2121" s="309"/>
      <c r="C2121" s="309"/>
      <c r="D2121" s="309"/>
    </row>
    <row r="2122" spans="1:4" ht="15">
      <c r="A2122" s="309"/>
      <c r="B2122" s="309"/>
      <c r="C2122" s="309"/>
      <c r="D2122" s="309"/>
    </row>
    <row r="2123" spans="1:4" ht="15">
      <c r="A2123" s="309"/>
      <c r="B2123" s="309"/>
      <c r="C2123" s="309"/>
      <c r="D2123" s="309"/>
    </row>
    <row r="2124" spans="1:4" ht="15">
      <c r="A2124" s="309"/>
      <c r="B2124" s="309"/>
      <c r="C2124" s="309"/>
      <c r="D2124" s="309"/>
    </row>
    <row r="2125" spans="1:4" ht="15">
      <c r="A2125" s="309"/>
      <c r="B2125" s="309"/>
      <c r="C2125" s="309"/>
      <c r="D2125" s="309"/>
    </row>
    <row r="2126" spans="1:4" ht="15">
      <c r="A2126" s="309"/>
      <c r="B2126" s="309"/>
      <c r="C2126" s="309"/>
      <c r="D2126" s="309"/>
    </row>
    <row r="2127" spans="1:4" ht="15">
      <c r="A2127" s="309"/>
      <c r="B2127" s="309"/>
      <c r="C2127" s="309"/>
      <c r="D2127" s="309"/>
    </row>
    <row r="2128" spans="1:4" ht="15">
      <c r="A2128" s="309"/>
      <c r="B2128" s="309"/>
      <c r="C2128" s="309"/>
      <c r="D2128" s="309"/>
    </row>
    <row r="2129" spans="1:4" ht="15">
      <c r="A2129" s="309"/>
      <c r="B2129" s="309"/>
      <c r="C2129" s="309"/>
      <c r="D2129" s="309"/>
    </row>
    <row r="2130" spans="1:4" ht="15">
      <c r="A2130" s="309"/>
      <c r="B2130" s="309"/>
      <c r="C2130" s="309"/>
      <c r="D2130" s="309"/>
    </row>
    <row r="2131" spans="1:4" ht="15">
      <c r="A2131" s="309"/>
      <c r="B2131" s="309"/>
      <c r="C2131" s="309"/>
      <c r="D2131" s="309"/>
    </row>
    <row r="2132" spans="1:4" ht="15">
      <c r="A2132" s="309"/>
      <c r="B2132" s="309"/>
      <c r="C2132" s="309"/>
      <c r="D2132" s="309"/>
    </row>
    <row r="2133" spans="1:4" ht="15">
      <c r="A2133" s="309"/>
      <c r="B2133" s="309"/>
      <c r="C2133" s="309"/>
      <c r="D2133" s="309"/>
    </row>
    <row r="2134" spans="1:4" ht="15">
      <c r="A2134" s="309"/>
      <c r="B2134" s="309"/>
      <c r="C2134" s="309"/>
      <c r="D2134" s="309"/>
    </row>
    <row r="2135" spans="1:4" ht="15">
      <c r="A2135" s="309"/>
      <c r="B2135" s="309"/>
      <c r="C2135" s="309"/>
      <c r="D2135" s="309"/>
    </row>
    <row r="2136" spans="1:4" ht="15">
      <c r="A2136" s="309"/>
      <c r="B2136" s="309"/>
      <c r="C2136" s="309"/>
      <c r="D2136" s="309"/>
    </row>
    <row r="2137" spans="1:4" ht="15">
      <c r="A2137" s="309"/>
      <c r="B2137" s="309"/>
      <c r="C2137" s="309"/>
      <c r="D2137" s="309"/>
    </row>
    <row r="2138" spans="1:4" ht="15">
      <c r="A2138" s="309"/>
      <c r="B2138" s="309"/>
      <c r="C2138" s="309"/>
      <c r="D2138" s="309"/>
    </row>
    <row r="2139" spans="1:4" ht="15">
      <c r="A2139" s="309"/>
      <c r="B2139" s="309"/>
      <c r="C2139" s="309"/>
      <c r="D2139" s="309"/>
    </row>
    <row r="2140" spans="1:4" ht="15">
      <c r="A2140" s="309"/>
      <c r="B2140" s="309"/>
      <c r="C2140" s="309"/>
      <c r="D2140" s="309"/>
    </row>
    <row r="2141" spans="1:4" ht="15">
      <c r="A2141" s="309"/>
      <c r="B2141" s="309"/>
      <c r="C2141" s="309"/>
      <c r="D2141" s="309"/>
    </row>
    <row r="2142" spans="1:4" ht="15">
      <c r="A2142" s="309"/>
      <c r="B2142" s="309"/>
      <c r="C2142" s="309"/>
      <c r="D2142" s="309"/>
    </row>
    <row r="2143" spans="1:4" ht="15">
      <c r="A2143" s="309"/>
      <c r="B2143" s="309"/>
      <c r="C2143" s="309"/>
      <c r="D2143" s="309"/>
    </row>
    <row r="2144" spans="1:4" ht="15">
      <c r="A2144" s="309"/>
      <c r="B2144" s="309"/>
      <c r="C2144" s="309"/>
      <c r="D2144" s="309"/>
    </row>
    <row r="2145" spans="1:4" ht="15">
      <c r="A2145" s="309"/>
      <c r="B2145" s="309"/>
      <c r="C2145" s="309"/>
      <c r="D2145" s="309"/>
    </row>
    <row r="2146" spans="1:4" ht="15">
      <c r="A2146" s="309"/>
      <c r="B2146" s="309"/>
      <c r="C2146" s="309"/>
      <c r="D2146" s="309"/>
    </row>
    <row r="2147" spans="1:4" ht="15">
      <c r="A2147" s="309"/>
      <c r="B2147" s="309"/>
      <c r="C2147" s="309"/>
      <c r="D2147" s="309"/>
    </row>
    <row r="2148" spans="1:4" ht="15">
      <c r="A2148" s="309"/>
      <c r="B2148" s="309"/>
      <c r="C2148" s="309"/>
      <c r="D2148" s="309"/>
    </row>
    <row r="2149" spans="1:4" ht="15">
      <c r="A2149" s="309"/>
      <c r="B2149" s="309"/>
      <c r="C2149" s="309"/>
      <c r="D2149" s="309"/>
    </row>
    <row r="2150" spans="1:4" ht="15">
      <c r="A2150" s="309"/>
      <c r="B2150" s="309"/>
      <c r="C2150" s="309"/>
      <c r="D2150" s="309"/>
    </row>
    <row r="2151" spans="1:4" ht="15">
      <c r="A2151" s="309"/>
      <c r="B2151" s="309"/>
      <c r="C2151" s="309"/>
      <c r="D2151" s="309"/>
    </row>
    <row r="2152" spans="1:4" ht="15">
      <c r="A2152" s="309"/>
      <c r="B2152" s="309"/>
      <c r="C2152" s="309"/>
      <c r="D2152" s="309"/>
    </row>
    <row r="2153" spans="1:4" ht="15">
      <c r="A2153" s="309"/>
      <c r="B2153" s="309"/>
      <c r="C2153" s="309"/>
      <c r="D2153" s="309"/>
    </row>
    <row r="2154" spans="1:4" ht="15">
      <c r="A2154" s="309"/>
      <c r="B2154" s="309"/>
      <c r="C2154" s="309"/>
      <c r="D2154" s="309"/>
    </row>
    <row r="2155" spans="1:4" ht="15">
      <c r="A2155" s="313"/>
      <c r="B2155"/>
      <c r="C2155"/>
      <c r="D2155"/>
    </row>
    <row r="2156" spans="1:4" ht="14.25">
      <c r="A2156" s="314"/>
      <c r="B2156"/>
      <c r="C2156"/>
      <c r="D2156"/>
    </row>
    <row r="2157" spans="1:4" ht="15.75">
      <c r="A2157" s="312"/>
      <c r="B2157"/>
      <c r="C2157"/>
      <c r="D2157"/>
    </row>
    <row r="2158" spans="1:4" ht="15">
      <c r="A2158" s="315"/>
      <c r="B2158" s="315"/>
      <c r="C2158" s="315"/>
      <c r="D2158" s="315"/>
    </row>
    <row r="2159" spans="1:4" ht="15.75">
      <c r="A2159" s="312"/>
      <c r="B2159" s="312"/>
      <c r="C2159"/>
      <c r="D2159"/>
    </row>
    <row r="2160" spans="1:4" ht="15">
      <c r="A2160" s="309"/>
      <c r="B2160" s="309"/>
      <c r="C2160" s="309"/>
      <c r="D2160" s="309"/>
    </row>
    <row r="2161" spans="1:4" ht="15">
      <c r="A2161" s="309"/>
      <c r="B2161" s="309"/>
      <c r="C2161" s="309"/>
      <c r="D2161" s="309"/>
    </row>
    <row r="2162" spans="1:4" ht="15">
      <c r="A2162" s="309"/>
      <c r="B2162" s="309"/>
      <c r="C2162" s="309"/>
      <c r="D2162" s="309"/>
    </row>
    <row r="2163" spans="1:4" ht="15">
      <c r="A2163" s="309"/>
      <c r="B2163" s="309"/>
      <c r="C2163" s="309"/>
      <c r="D2163" s="309"/>
    </row>
    <row r="2164" spans="1:4" ht="15">
      <c r="A2164" s="309"/>
      <c r="B2164" s="309"/>
      <c r="C2164" s="309"/>
      <c r="D2164" s="309"/>
    </row>
    <row r="2165" spans="1:4" ht="15">
      <c r="A2165" s="309"/>
      <c r="B2165" s="309"/>
      <c r="C2165" s="309"/>
      <c r="D2165" s="309"/>
    </row>
    <row r="2166" spans="1:4" ht="15">
      <c r="A2166" s="309"/>
      <c r="B2166" s="309"/>
      <c r="C2166" s="309"/>
      <c r="D2166" s="309"/>
    </row>
    <row r="2167" spans="1:4" ht="15">
      <c r="A2167" s="309"/>
      <c r="B2167" s="309"/>
      <c r="C2167" s="309"/>
      <c r="D2167" s="309"/>
    </row>
    <row r="2168" spans="1:4" ht="15">
      <c r="A2168" s="309"/>
      <c r="B2168" s="309"/>
      <c r="C2168" s="309"/>
      <c r="D2168" s="309"/>
    </row>
    <row r="2169" spans="1:4" ht="15">
      <c r="A2169" s="309"/>
      <c r="B2169" s="309"/>
      <c r="C2169" s="309"/>
      <c r="D2169" s="309"/>
    </row>
    <row r="2170" spans="1:4" ht="15">
      <c r="A2170" s="309"/>
      <c r="B2170" s="309"/>
      <c r="C2170" s="309"/>
      <c r="D2170" s="309"/>
    </row>
    <row r="2171" spans="1:4" ht="15">
      <c r="A2171" s="309"/>
      <c r="B2171" s="309"/>
      <c r="C2171" s="309"/>
      <c r="D2171" s="309"/>
    </row>
    <row r="2172" spans="1:4" ht="15">
      <c r="A2172" s="309"/>
      <c r="B2172" s="309"/>
      <c r="C2172" s="309"/>
      <c r="D2172" s="309"/>
    </row>
    <row r="2173" spans="1:4" ht="15">
      <c r="A2173" s="309"/>
      <c r="B2173" s="309"/>
      <c r="C2173" s="309"/>
      <c r="D2173" s="309"/>
    </row>
    <row r="2174" spans="1:4" ht="15">
      <c r="A2174" s="309"/>
      <c r="B2174" s="309"/>
      <c r="C2174" s="309"/>
      <c r="D2174" s="309"/>
    </row>
    <row r="2175" spans="1:4" ht="15">
      <c r="A2175" s="309"/>
      <c r="B2175" s="309"/>
      <c r="C2175" s="309"/>
      <c r="D2175" s="309"/>
    </row>
    <row r="2176" spans="1:4" ht="15">
      <c r="A2176" s="309"/>
      <c r="B2176" s="309"/>
      <c r="C2176" s="309"/>
      <c r="D2176" s="309"/>
    </row>
    <row r="2177" spans="1:4" ht="15">
      <c r="A2177" s="309"/>
      <c r="B2177" s="309"/>
      <c r="C2177" s="309"/>
      <c r="D2177" s="309"/>
    </row>
    <row r="2178" spans="1:4" ht="15">
      <c r="A2178" s="309"/>
      <c r="B2178" s="309"/>
      <c r="C2178" s="309"/>
      <c r="D2178" s="309"/>
    </row>
    <row r="2179" spans="1:4" ht="15">
      <c r="A2179" s="309"/>
      <c r="B2179" s="309"/>
      <c r="C2179" s="309"/>
      <c r="D2179" s="309"/>
    </row>
    <row r="2180" spans="1:4" ht="15">
      <c r="A2180" s="309"/>
      <c r="B2180" s="309"/>
      <c r="C2180" s="309"/>
      <c r="D2180" s="309"/>
    </row>
    <row r="2181" spans="1:4" ht="15">
      <c r="A2181" s="309"/>
      <c r="B2181" s="309"/>
      <c r="C2181" s="309"/>
      <c r="D2181" s="309"/>
    </row>
    <row r="2182" spans="1:4" ht="15">
      <c r="A2182" s="309"/>
      <c r="B2182" s="309"/>
      <c r="C2182" s="309"/>
      <c r="D2182" s="309"/>
    </row>
    <row r="2183" spans="1:4" ht="15">
      <c r="A2183" s="309"/>
      <c r="B2183" s="309"/>
      <c r="C2183" s="309"/>
      <c r="D2183" s="309"/>
    </row>
    <row r="2184" spans="1:4" ht="15">
      <c r="A2184" s="309"/>
      <c r="B2184" s="309"/>
      <c r="C2184" s="309"/>
      <c r="D2184" s="309"/>
    </row>
    <row r="2185" spans="1:4" ht="15">
      <c r="A2185" s="309"/>
      <c r="B2185" s="309"/>
      <c r="C2185" s="309"/>
      <c r="D2185" s="309"/>
    </row>
    <row r="2186" spans="1:4" ht="15">
      <c r="A2186" s="309"/>
      <c r="B2186" s="309"/>
      <c r="C2186" s="309"/>
      <c r="D2186" s="309"/>
    </row>
    <row r="2187" spans="1:4" ht="15">
      <c r="A2187" s="309"/>
      <c r="B2187" s="309"/>
      <c r="C2187" s="309"/>
      <c r="D2187" s="309"/>
    </row>
    <row r="2188" spans="1:4" ht="15">
      <c r="A2188" s="309"/>
      <c r="B2188" s="309"/>
      <c r="C2188" s="309"/>
      <c r="D2188" s="309"/>
    </row>
    <row r="2189" spans="1:4" ht="15">
      <c r="A2189" s="309"/>
      <c r="B2189" s="309"/>
      <c r="C2189" s="309"/>
      <c r="D2189" s="309"/>
    </row>
    <row r="2190" spans="1:4" ht="15">
      <c r="A2190" s="309"/>
      <c r="B2190" s="309"/>
      <c r="C2190" s="309"/>
      <c r="D2190" s="309"/>
    </row>
    <row r="2191" spans="1:4" ht="15">
      <c r="A2191" s="309"/>
      <c r="B2191" s="309"/>
      <c r="C2191" s="309"/>
      <c r="D2191" s="309"/>
    </row>
    <row r="2192" spans="1:4" ht="15">
      <c r="A2192" s="309"/>
      <c r="B2192" s="309"/>
      <c r="C2192" s="309"/>
      <c r="D2192" s="309"/>
    </row>
    <row r="2193" spans="1:4" ht="15">
      <c r="A2193" s="309"/>
      <c r="B2193" s="309"/>
      <c r="C2193" s="309"/>
      <c r="D2193" s="309"/>
    </row>
    <row r="2194" spans="1:4" ht="15">
      <c r="A2194" s="309"/>
      <c r="B2194" s="309"/>
      <c r="C2194" s="309"/>
      <c r="D2194" s="309"/>
    </row>
    <row r="2195" spans="1:4" ht="15">
      <c r="A2195" s="309"/>
      <c r="B2195" s="309"/>
      <c r="C2195" s="309"/>
      <c r="D2195" s="309"/>
    </row>
    <row r="2196" spans="1:4" ht="15">
      <c r="A2196" s="309"/>
      <c r="B2196" s="309"/>
      <c r="C2196" s="309"/>
      <c r="D2196" s="309"/>
    </row>
    <row r="2197" spans="1:4" ht="15">
      <c r="A2197" s="309"/>
      <c r="B2197" s="309"/>
      <c r="C2197" s="309"/>
      <c r="D2197" s="309"/>
    </row>
    <row r="2198" spans="1:4" ht="15">
      <c r="A2198" s="309"/>
      <c r="B2198" s="309"/>
      <c r="C2198" s="309"/>
      <c r="D2198" s="309"/>
    </row>
    <row r="2199" spans="1:4" ht="15">
      <c r="A2199" s="309"/>
      <c r="B2199" s="309"/>
      <c r="C2199" s="309"/>
      <c r="D2199" s="309"/>
    </row>
    <row r="2200" spans="1:4" ht="15">
      <c r="A2200" s="309"/>
      <c r="B2200" s="309"/>
      <c r="C2200" s="309"/>
      <c r="D2200" s="309"/>
    </row>
    <row r="2201" spans="1:4" ht="15">
      <c r="A2201" s="309"/>
      <c r="B2201" s="309"/>
      <c r="C2201" s="309"/>
      <c r="D2201" s="309"/>
    </row>
    <row r="2202" spans="1:4" ht="15">
      <c r="A2202" s="309"/>
      <c r="B2202" s="309"/>
      <c r="C2202" s="309"/>
      <c r="D2202" s="309"/>
    </row>
    <row r="2203" spans="1:4" ht="15">
      <c r="A2203" s="309"/>
      <c r="B2203" s="309"/>
      <c r="C2203" s="309"/>
      <c r="D2203" s="309"/>
    </row>
    <row r="2204" spans="1:4" ht="15">
      <c r="A2204" s="309"/>
      <c r="B2204" s="309"/>
      <c r="C2204" s="309"/>
      <c r="D2204" s="309"/>
    </row>
    <row r="2205" spans="1:4" ht="15">
      <c r="A2205" s="309"/>
      <c r="B2205" s="309"/>
      <c r="C2205" s="309"/>
      <c r="D2205" s="309"/>
    </row>
    <row r="2206" spans="1:4" ht="15">
      <c r="A2206" s="309"/>
      <c r="B2206" s="309"/>
      <c r="C2206" s="309"/>
      <c r="D2206" s="309"/>
    </row>
    <row r="2207" spans="1:4" ht="15">
      <c r="A2207" s="309"/>
      <c r="B2207" s="309"/>
      <c r="C2207" s="309"/>
      <c r="D2207" s="309"/>
    </row>
    <row r="2208" spans="1:4" ht="15">
      <c r="A2208" s="309"/>
      <c r="B2208" s="309"/>
      <c r="C2208" s="309"/>
      <c r="D2208" s="309"/>
    </row>
    <row r="2209" spans="1:4" ht="15">
      <c r="A2209" s="309"/>
      <c r="B2209" s="309"/>
      <c r="C2209" s="309"/>
      <c r="D2209" s="309"/>
    </row>
    <row r="2210" spans="1:4" ht="15">
      <c r="A2210" s="309"/>
      <c r="B2210" s="309"/>
      <c r="C2210" s="309"/>
      <c r="D2210" s="309"/>
    </row>
    <row r="2211" spans="1:4" ht="15">
      <c r="A2211" s="309"/>
      <c r="B2211" s="309"/>
      <c r="C2211" s="309"/>
      <c r="D2211" s="309"/>
    </row>
    <row r="2212" spans="1:4" ht="15">
      <c r="A2212" s="313"/>
      <c r="B2212"/>
      <c r="C2212"/>
      <c r="D2212"/>
    </row>
    <row r="2213" spans="1:4" ht="14.25">
      <c r="A2213" s="314"/>
      <c r="B2213"/>
      <c r="C2213"/>
      <c r="D2213"/>
    </row>
    <row r="2214" spans="1:4" ht="15.75">
      <c r="A2214" s="312"/>
      <c r="B2214"/>
      <c r="C2214"/>
      <c r="D2214"/>
    </row>
    <row r="2215" spans="1:4" ht="15">
      <c r="A2215" s="315"/>
      <c r="B2215" s="315"/>
      <c r="C2215" s="315"/>
      <c r="D2215" s="315"/>
    </row>
    <row r="2216" spans="1:4" ht="15.75">
      <c r="A2216" s="312"/>
      <c r="B2216" s="312"/>
      <c r="C2216"/>
      <c r="D2216"/>
    </row>
    <row r="2217" spans="1:4" ht="15">
      <c r="A2217" s="309"/>
      <c r="B2217" s="309"/>
      <c r="C2217" s="309"/>
      <c r="D2217" s="309"/>
    </row>
    <row r="2218" spans="1:4" ht="15">
      <c r="A2218" s="309"/>
      <c r="B2218" s="309"/>
      <c r="C2218" s="309"/>
      <c r="D2218" s="309"/>
    </row>
    <row r="2219" spans="1:4" ht="15">
      <c r="A2219" s="309"/>
      <c r="B2219" s="309"/>
      <c r="C2219" s="309"/>
      <c r="D2219" s="309"/>
    </row>
    <row r="2220" spans="1:4" ht="15">
      <c r="A2220" s="309"/>
      <c r="B2220" s="309"/>
      <c r="C2220" s="309"/>
      <c r="D2220" s="309"/>
    </row>
    <row r="2221" spans="1:4" ht="15">
      <c r="A2221" s="309"/>
      <c r="B2221" s="309"/>
      <c r="C2221" s="309"/>
      <c r="D2221" s="309"/>
    </row>
    <row r="2222" spans="1:4" ht="15">
      <c r="A2222" s="309"/>
      <c r="B2222" s="309"/>
      <c r="C2222" s="309"/>
      <c r="D2222" s="309"/>
    </row>
    <row r="2223" spans="1:4" ht="15">
      <c r="A2223" s="309"/>
      <c r="B2223" s="309"/>
      <c r="C2223" s="309"/>
      <c r="D2223" s="309"/>
    </row>
    <row r="2224" spans="1:4" ht="15">
      <c r="A2224" s="309"/>
      <c r="B2224" s="309"/>
      <c r="C2224" s="309"/>
      <c r="D2224" s="309"/>
    </row>
    <row r="2225" spans="1:4" ht="15">
      <c r="A2225" s="309"/>
      <c r="B2225" s="309"/>
      <c r="C2225" s="309"/>
      <c r="D2225" s="309"/>
    </row>
    <row r="2226" spans="1:4" ht="15">
      <c r="A2226" s="309"/>
      <c r="B2226" s="309"/>
      <c r="C2226" s="309"/>
      <c r="D2226" s="309"/>
    </row>
    <row r="2227" spans="1:4" ht="15">
      <c r="A2227" s="309"/>
      <c r="B2227" s="309"/>
      <c r="C2227" s="309"/>
      <c r="D2227" s="309"/>
    </row>
    <row r="2228" spans="1:4" ht="15">
      <c r="A2228" s="309"/>
      <c r="B2228" s="309"/>
      <c r="C2228" s="309"/>
      <c r="D2228" s="309"/>
    </row>
    <row r="2229" spans="1:4" ht="15">
      <c r="A2229" s="309"/>
      <c r="B2229" s="309"/>
      <c r="C2229" s="309"/>
      <c r="D2229" s="309"/>
    </row>
    <row r="2230" spans="1:4" ht="15">
      <c r="A2230" s="309"/>
      <c r="B2230" s="309"/>
      <c r="C2230" s="309"/>
      <c r="D2230" s="309"/>
    </row>
    <row r="2231" spans="1:4" ht="15">
      <c r="A2231" s="309"/>
      <c r="B2231" s="309"/>
      <c r="C2231" s="309"/>
      <c r="D2231" s="309"/>
    </row>
    <row r="2232" spans="1:4" ht="15">
      <c r="A2232" s="309"/>
      <c r="B2232" s="309"/>
      <c r="C2232" s="309"/>
      <c r="D2232" s="309"/>
    </row>
    <row r="2233" spans="1:4" ht="15">
      <c r="A2233" s="309"/>
      <c r="B2233" s="309"/>
      <c r="C2233" s="309"/>
      <c r="D2233" s="309"/>
    </row>
    <row r="2234" spans="1:4" ht="15">
      <c r="A2234" s="309"/>
      <c r="B2234" s="309"/>
      <c r="C2234" s="309"/>
      <c r="D2234" s="309"/>
    </row>
    <row r="2235" spans="1:4" ht="15">
      <c r="A2235" s="309"/>
      <c r="B2235" s="309"/>
      <c r="C2235" s="309"/>
      <c r="D2235" s="309"/>
    </row>
    <row r="2236" spans="1:4" ht="15">
      <c r="A2236" s="309"/>
      <c r="B2236" s="309"/>
      <c r="C2236" s="309"/>
      <c r="D2236" s="309"/>
    </row>
    <row r="2237" spans="1:4" ht="15">
      <c r="A2237" s="309"/>
      <c r="B2237" s="309"/>
      <c r="C2237" s="309"/>
      <c r="D2237" s="309"/>
    </row>
    <row r="2238" spans="1:4" ht="15">
      <c r="A2238" s="309"/>
      <c r="B2238" s="309"/>
      <c r="C2238" s="309"/>
      <c r="D2238" s="309"/>
    </row>
    <row r="2239" spans="1:4" ht="15">
      <c r="A2239" s="309"/>
      <c r="B2239" s="309"/>
      <c r="C2239" s="309"/>
      <c r="D2239" s="309"/>
    </row>
    <row r="2240" spans="1:4" ht="15">
      <c r="A2240" s="309"/>
      <c r="B2240" s="309"/>
      <c r="C2240" s="309"/>
      <c r="D2240" s="309"/>
    </row>
    <row r="2241" spans="1:4" ht="15">
      <c r="A2241" s="309"/>
      <c r="B2241" s="309"/>
      <c r="C2241" s="309"/>
      <c r="D2241" s="309"/>
    </row>
    <row r="2242" spans="1:4" ht="15">
      <c r="A2242" s="309"/>
      <c r="B2242" s="309"/>
      <c r="C2242" s="309"/>
      <c r="D2242" s="309"/>
    </row>
    <row r="2243" spans="1:4" ht="15">
      <c r="A2243" s="309"/>
      <c r="B2243" s="309"/>
      <c r="C2243" s="309"/>
      <c r="D2243" s="309"/>
    </row>
    <row r="2244" spans="1:4" ht="15">
      <c r="A2244" s="309"/>
      <c r="B2244" s="309"/>
      <c r="C2244" s="309"/>
      <c r="D2244" s="309"/>
    </row>
    <row r="2245" spans="1:4" ht="15">
      <c r="A2245" s="309"/>
      <c r="B2245" s="309"/>
      <c r="C2245" s="309"/>
      <c r="D2245" s="309"/>
    </row>
    <row r="2246" spans="1:4" ht="15">
      <c r="A2246" s="309"/>
      <c r="B2246" s="309"/>
      <c r="C2246" s="309"/>
      <c r="D2246" s="309"/>
    </row>
    <row r="2247" spans="1:4" ht="15">
      <c r="A2247" s="309"/>
      <c r="B2247" s="309"/>
      <c r="C2247" s="309"/>
      <c r="D2247" s="309"/>
    </row>
    <row r="2248" spans="1:4" ht="15">
      <c r="A2248" s="309"/>
      <c r="B2248" s="309"/>
      <c r="C2248" s="309"/>
      <c r="D2248" s="309"/>
    </row>
    <row r="2249" spans="1:4" ht="15">
      <c r="A2249" s="309"/>
      <c r="B2249" s="309"/>
      <c r="C2249" s="309"/>
      <c r="D2249" s="309"/>
    </row>
    <row r="2250" spans="1:4" ht="15">
      <c r="A2250" s="309"/>
      <c r="B2250" s="309"/>
      <c r="C2250" s="309"/>
      <c r="D2250" s="309"/>
    </row>
    <row r="2251" spans="1:4" ht="15">
      <c r="A2251" s="309"/>
      <c r="B2251" s="309"/>
      <c r="C2251" s="309"/>
      <c r="D2251" s="309"/>
    </row>
    <row r="2252" spans="1:4" ht="15">
      <c r="A2252" s="309"/>
      <c r="B2252" s="309"/>
      <c r="C2252" s="309"/>
      <c r="D2252" s="309"/>
    </row>
    <row r="2253" spans="1:4" ht="15">
      <c r="A2253" s="309"/>
      <c r="B2253" s="309"/>
      <c r="C2253" s="309"/>
      <c r="D2253" s="309"/>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0"/>
  </sheetPr>
  <dimension ref="A1:D5750"/>
  <sheetViews>
    <sheetView workbookViewId="0">
      <pane ySplit="2" topLeftCell="A3" activePane="bottomLeft" state="frozen"/>
      <selection pane="bottomLeft" activeCell="B8" sqref="B8"/>
    </sheetView>
  </sheetViews>
  <sheetFormatPr defaultColWidth="0" defaultRowHeight="11.25"/>
  <cols>
    <col min="1" max="1" width="20.625" style="166" customWidth="1"/>
    <col min="2" max="2" width="113.375" style="133" customWidth="1"/>
    <col min="3" max="3" width="5.625" style="165" customWidth="1"/>
    <col min="4" max="4" width="15.625" style="182" customWidth="1"/>
    <col min="5" max="16384" width="9" style="133" hidden="1"/>
  </cols>
  <sheetData>
    <row r="1" spans="1:4" s="132" customFormat="1">
      <c r="A1" s="156" t="s">
        <v>1854</v>
      </c>
      <c r="B1" s="195">
        <v>44682</v>
      </c>
      <c r="C1" s="412" t="s">
        <v>5845</v>
      </c>
      <c r="D1" s="412"/>
    </row>
    <row r="2" spans="1:4">
      <c r="A2" s="149" t="s">
        <v>2016</v>
      </c>
      <c r="B2" s="149" t="s">
        <v>944</v>
      </c>
      <c r="C2" s="149" t="s">
        <v>20</v>
      </c>
      <c r="D2" s="180" t="s">
        <v>2008</v>
      </c>
    </row>
    <row r="3" spans="1:4">
      <c r="A3" s="157" t="s">
        <v>4563</v>
      </c>
      <c r="B3" s="158"/>
      <c r="C3" s="159"/>
      <c r="D3" s="160"/>
    </row>
    <row r="4" spans="1:4">
      <c r="A4" s="157" t="s">
        <v>4616</v>
      </c>
      <c r="B4" s="158"/>
      <c r="C4" s="159"/>
      <c r="D4" s="160"/>
    </row>
    <row r="5" spans="1:4">
      <c r="A5" s="161" t="s">
        <v>4617</v>
      </c>
      <c r="B5" s="158"/>
      <c r="C5" s="159"/>
      <c r="D5" s="160"/>
    </row>
    <row r="6" spans="1:4" ht="22.5">
      <c r="A6" s="354" t="s">
        <v>10975</v>
      </c>
      <c r="B6" s="354" t="s">
        <v>10976</v>
      </c>
      <c r="C6" s="354" t="s">
        <v>10977</v>
      </c>
      <c r="D6" s="354" t="s">
        <v>10978</v>
      </c>
    </row>
    <row r="7" spans="1:4" ht="56.25">
      <c r="A7" s="354" t="s">
        <v>10979</v>
      </c>
      <c r="B7" s="354" t="s">
        <v>10980</v>
      </c>
      <c r="C7" s="354" t="s">
        <v>10977</v>
      </c>
      <c r="D7" s="354" t="s">
        <v>10981</v>
      </c>
    </row>
    <row r="8" spans="1:4" ht="56.25">
      <c r="A8" s="354" t="s">
        <v>10982</v>
      </c>
      <c r="B8" s="354" t="s">
        <v>10983</v>
      </c>
      <c r="C8" s="354" t="s">
        <v>10977</v>
      </c>
      <c r="D8" s="354" t="s">
        <v>10984</v>
      </c>
    </row>
    <row r="9" spans="1:4" ht="78.75">
      <c r="A9" s="354" t="s">
        <v>10985</v>
      </c>
      <c r="B9" s="354" t="s">
        <v>10986</v>
      </c>
      <c r="C9" s="354" t="s">
        <v>10977</v>
      </c>
      <c r="D9" s="354" t="s">
        <v>10987</v>
      </c>
    </row>
    <row r="10" spans="1:4" ht="45">
      <c r="A10" s="354" t="s">
        <v>10988</v>
      </c>
      <c r="B10" s="354" t="s">
        <v>10989</v>
      </c>
      <c r="C10" s="354" t="s">
        <v>10977</v>
      </c>
      <c r="D10" s="354" t="s">
        <v>10990</v>
      </c>
    </row>
    <row r="11" spans="1:4" ht="45">
      <c r="A11" s="354" t="s">
        <v>10991</v>
      </c>
      <c r="B11" s="354" t="s">
        <v>10992</v>
      </c>
      <c r="C11" s="354" t="s">
        <v>10977</v>
      </c>
      <c r="D11" s="354" t="s">
        <v>10993</v>
      </c>
    </row>
    <row r="12" spans="1:4" ht="45">
      <c r="A12" s="354" t="s">
        <v>10994</v>
      </c>
      <c r="B12" s="354" t="s">
        <v>10995</v>
      </c>
      <c r="C12" s="354" t="s">
        <v>10977</v>
      </c>
      <c r="D12" s="354" t="s">
        <v>10993</v>
      </c>
    </row>
    <row r="13" spans="1:4" ht="22.5">
      <c r="A13" s="354" t="s">
        <v>10996</v>
      </c>
      <c r="B13" s="354" t="s">
        <v>10997</v>
      </c>
      <c r="C13" s="354" t="s">
        <v>10977</v>
      </c>
      <c r="D13" s="354" t="s">
        <v>9801</v>
      </c>
    </row>
    <row r="14" spans="1:4" ht="33.75">
      <c r="A14" s="354" t="s">
        <v>10998</v>
      </c>
      <c r="B14" s="354" t="s">
        <v>10999</v>
      </c>
      <c r="C14" s="354" t="s">
        <v>10977</v>
      </c>
      <c r="D14" s="354" t="s">
        <v>9801</v>
      </c>
    </row>
    <row r="15" spans="1:4" ht="56.25">
      <c r="A15" s="354" t="s">
        <v>11000</v>
      </c>
      <c r="B15" s="354" t="s">
        <v>11001</v>
      </c>
      <c r="C15" s="354" t="s">
        <v>10977</v>
      </c>
      <c r="D15" s="354" t="s">
        <v>11002</v>
      </c>
    </row>
    <row r="16" spans="1:4" ht="33.75">
      <c r="A16" s="354" t="s">
        <v>11003</v>
      </c>
      <c r="B16" s="354" t="s">
        <v>11004</v>
      </c>
      <c r="C16" s="354" t="s">
        <v>10977</v>
      </c>
      <c r="D16" s="354" t="s">
        <v>11005</v>
      </c>
    </row>
    <row r="17" spans="1:4" ht="22.5">
      <c r="A17" s="354" t="s">
        <v>11006</v>
      </c>
      <c r="B17" s="354" t="s">
        <v>11007</v>
      </c>
      <c r="C17" s="354" t="s">
        <v>10977</v>
      </c>
      <c r="D17" s="354" t="s">
        <v>9656</v>
      </c>
    </row>
    <row r="18" spans="1:4" ht="45">
      <c r="A18" s="354" t="s">
        <v>11008</v>
      </c>
      <c r="B18" s="354" t="s">
        <v>11009</v>
      </c>
      <c r="C18" s="354" t="s">
        <v>10977</v>
      </c>
      <c r="D18" s="354" t="s">
        <v>10981</v>
      </c>
    </row>
    <row r="19" spans="1:4" ht="22.5">
      <c r="A19" s="354" t="s">
        <v>11010</v>
      </c>
      <c r="B19" s="354" t="s">
        <v>11011</v>
      </c>
      <c r="C19" s="354" t="s">
        <v>11012</v>
      </c>
      <c r="D19" s="354" t="s">
        <v>11013</v>
      </c>
    </row>
    <row r="20" spans="1:4" ht="22.5">
      <c r="A20" s="354" t="s">
        <v>11014</v>
      </c>
      <c r="B20" s="354" t="s">
        <v>11015</v>
      </c>
      <c r="C20" s="354" t="s">
        <v>11012</v>
      </c>
      <c r="D20" s="354" t="s">
        <v>10990</v>
      </c>
    </row>
    <row r="21" spans="1:4" ht="22.5">
      <c r="A21" s="354" t="s">
        <v>11016</v>
      </c>
      <c r="B21" s="354" t="s">
        <v>11017</v>
      </c>
      <c r="C21" s="354" t="s">
        <v>11012</v>
      </c>
      <c r="D21" s="354" t="s">
        <v>7707</v>
      </c>
    </row>
    <row r="22" spans="1:4" ht="22.5">
      <c r="A22" s="354" t="s">
        <v>11018</v>
      </c>
      <c r="B22" s="354" t="s">
        <v>11019</v>
      </c>
      <c r="C22" s="354" t="s">
        <v>11012</v>
      </c>
      <c r="D22" s="354" t="s">
        <v>11020</v>
      </c>
    </row>
    <row r="23" spans="1:4" ht="45">
      <c r="A23" s="354" t="s">
        <v>11021</v>
      </c>
      <c r="B23" s="354" t="s">
        <v>11022</v>
      </c>
      <c r="C23" s="354" t="s">
        <v>11012</v>
      </c>
      <c r="D23" s="354" t="s">
        <v>11023</v>
      </c>
    </row>
    <row r="24" spans="1:4" ht="22.5">
      <c r="A24" s="354" t="s">
        <v>11024</v>
      </c>
      <c r="B24" s="354" t="s">
        <v>11025</v>
      </c>
      <c r="C24" s="354" t="s">
        <v>11012</v>
      </c>
      <c r="D24" s="354" t="s">
        <v>11026</v>
      </c>
    </row>
    <row r="25" spans="1:4" ht="14.25">
      <c r="A25"/>
      <c r="B25"/>
      <c r="C25"/>
      <c r="D25"/>
    </row>
    <row r="26" spans="1:4" ht="14.25">
      <c r="A26" s="355" t="s">
        <v>11027</v>
      </c>
      <c r="B26"/>
      <c r="C26"/>
      <c r="D26"/>
    </row>
    <row r="27" spans="1:4" ht="14.25">
      <c r="A27" s="355" t="s">
        <v>11028</v>
      </c>
      <c r="B27"/>
      <c r="C27"/>
      <c r="D27"/>
    </row>
    <row r="28" spans="1:4" ht="33.75">
      <c r="A28" s="354" t="s">
        <v>11029</v>
      </c>
      <c r="B28"/>
      <c r="C28"/>
      <c r="D28"/>
    </row>
    <row r="29" spans="1:4" ht="45">
      <c r="A29" s="354" t="s">
        <v>11030</v>
      </c>
      <c r="B29" s="354" t="s">
        <v>11031</v>
      </c>
      <c r="C29" s="354" t="s">
        <v>11012</v>
      </c>
      <c r="D29" s="354" t="s">
        <v>9769</v>
      </c>
    </row>
    <row r="30" spans="1:4" ht="14.25">
      <c r="A30" s="356" t="s">
        <v>11032</v>
      </c>
      <c r="B30"/>
      <c r="C30"/>
      <c r="D30"/>
    </row>
    <row r="31" spans="1:4" ht="14.25">
      <c r="A31" s="356" t="s">
        <v>11033</v>
      </c>
      <c r="B31"/>
      <c r="C31"/>
      <c r="D31"/>
    </row>
    <row r="32" spans="1:4" ht="14.25">
      <c r="A32" s="356" t="s">
        <v>11034</v>
      </c>
      <c r="B32"/>
      <c r="C32"/>
      <c r="D32"/>
    </row>
    <row r="33" spans="1:4" ht="14.25">
      <c r="A33" s="355" t="s">
        <v>11027</v>
      </c>
      <c r="B33"/>
      <c r="C33"/>
      <c r="D33"/>
    </row>
    <row r="34" spans="1:4" ht="14.25">
      <c r="A34" s="355" t="s">
        <v>11035</v>
      </c>
      <c r="B34"/>
      <c r="C34"/>
      <c r="D34"/>
    </row>
    <row r="35" spans="1:4" ht="14.25">
      <c r="A35" s="357" t="s">
        <v>11036</v>
      </c>
      <c r="B35"/>
      <c r="C35"/>
      <c r="D35"/>
    </row>
    <row r="36" spans="1:4" ht="14.25">
      <c r="A36" s="357" t="s">
        <v>11037</v>
      </c>
      <c r="B36"/>
      <c r="C36"/>
      <c r="D36"/>
    </row>
    <row r="37" spans="1:4" ht="14.25">
      <c r="A37" s="357" t="s">
        <v>11036</v>
      </c>
      <c r="B37"/>
      <c r="C37"/>
      <c r="D37"/>
    </row>
    <row r="38" spans="1:4" ht="15.75">
      <c r="A38" s="358" t="s">
        <v>11038</v>
      </c>
      <c r="B38"/>
      <c r="C38"/>
      <c r="D38"/>
    </row>
    <row r="39" spans="1:4" ht="22.5">
      <c r="A39" s="354" t="s">
        <v>11039</v>
      </c>
      <c r="B39"/>
      <c r="C39"/>
      <c r="D39"/>
    </row>
    <row r="40" spans="1:4" ht="22.5">
      <c r="A40" s="354" t="s">
        <v>11040</v>
      </c>
      <c r="B40"/>
      <c r="C40"/>
      <c r="D40"/>
    </row>
    <row r="41" spans="1:4" ht="14.25">
      <c r="A41"/>
      <c r="B41"/>
      <c r="C41"/>
      <c r="D41"/>
    </row>
    <row r="42" spans="1:4" ht="45">
      <c r="A42" s="354" t="s">
        <v>11041</v>
      </c>
      <c r="B42" s="354" t="s">
        <v>11042</v>
      </c>
      <c r="C42" s="354" t="s">
        <v>11043</v>
      </c>
      <c r="D42" s="354" t="s">
        <v>11044</v>
      </c>
    </row>
    <row r="43" spans="1:4" ht="45">
      <c r="A43" s="354" t="s">
        <v>11045</v>
      </c>
      <c r="B43" s="354" t="s">
        <v>11046</v>
      </c>
      <c r="C43" s="354" t="s">
        <v>11012</v>
      </c>
      <c r="D43" s="354" t="s">
        <v>11047</v>
      </c>
    </row>
    <row r="44" spans="1:4" ht="56.25">
      <c r="A44" s="354" t="s">
        <v>11048</v>
      </c>
      <c r="B44" s="354" t="s">
        <v>11049</v>
      </c>
      <c r="C44" s="354" t="s">
        <v>11012</v>
      </c>
      <c r="D44" s="354" t="s">
        <v>11050</v>
      </c>
    </row>
    <row r="45" spans="1:4" ht="56.25">
      <c r="A45" s="354" t="s">
        <v>11051</v>
      </c>
      <c r="B45" s="354" t="s">
        <v>11052</v>
      </c>
      <c r="C45" s="354" t="s">
        <v>11012</v>
      </c>
      <c r="D45" s="354" t="s">
        <v>11053</v>
      </c>
    </row>
    <row r="46" spans="1:4" ht="45">
      <c r="A46" s="354" t="s">
        <v>11054</v>
      </c>
      <c r="B46" s="354" t="s">
        <v>11055</v>
      </c>
      <c r="C46" s="354" t="s">
        <v>11012</v>
      </c>
      <c r="D46" s="354" t="s">
        <v>11056</v>
      </c>
    </row>
    <row r="47" spans="1:4" ht="45">
      <c r="A47" s="354" t="s">
        <v>11057</v>
      </c>
      <c r="B47" s="354" t="s">
        <v>11058</v>
      </c>
      <c r="C47" s="354" t="s">
        <v>11012</v>
      </c>
      <c r="D47" s="354" t="s">
        <v>11059</v>
      </c>
    </row>
    <row r="48" spans="1:4" ht="45">
      <c r="A48" s="354" t="s">
        <v>11060</v>
      </c>
      <c r="B48" s="354" t="s">
        <v>11061</v>
      </c>
      <c r="C48" s="354" t="s">
        <v>11012</v>
      </c>
      <c r="D48" s="354" t="s">
        <v>11062</v>
      </c>
    </row>
    <row r="49" spans="1:4" ht="45">
      <c r="A49" s="354" t="s">
        <v>11063</v>
      </c>
      <c r="B49" s="354" t="s">
        <v>11064</v>
      </c>
      <c r="C49" s="354" t="s">
        <v>11012</v>
      </c>
      <c r="D49" s="354" t="s">
        <v>11065</v>
      </c>
    </row>
    <row r="50" spans="1:4" ht="45">
      <c r="A50" s="354" t="s">
        <v>11066</v>
      </c>
      <c r="B50" s="354" t="s">
        <v>11067</v>
      </c>
      <c r="C50" s="354" t="s">
        <v>11012</v>
      </c>
      <c r="D50" s="354" t="s">
        <v>11068</v>
      </c>
    </row>
    <row r="51" spans="1:4" ht="101.25">
      <c r="A51" s="354" t="s">
        <v>11069</v>
      </c>
      <c r="B51" s="354" t="s">
        <v>11070</v>
      </c>
      <c r="C51" s="354" t="s">
        <v>11012</v>
      </c>
      <c r="D51" s="354" t="s">
        <v>11071</v>
      </c>
    </row>
    <row r="52" spans="1:4">
      <c r="A52" s="354" t="s">
        <v>11072</v>
      </c>
      <c r="B52" s="354" t="s">
        <v>11073</v>
      </c>
      <c r="C52" s="354" t="s">
        <v>10977</v>
      </c>
      <c r="D52" s="354" t="s">
        <v>11074</v>
      </c>
    </row>
    <row r="53" spans="1:4" ht="56.25">
      <c r="A53" s="354" t="s">
        <v>4618</v>
      </c>
      <c r="B53" s="354" t="s">
        <v>11075</v>
      </c>
      <c r="C53" s="354" t="s">
        <v>10977</v>
      </c>
      <c r="D53" s="354" t="s">
        <v>9314</v>
      </c>
    </row>
    <row r="54" spans="1:4" ht="56.25">
      <c r="A54" s="354" t="s">
        <v>4619</v>
      </c>
      <c r="B54" s="354" t="s">
        <v>11076</v>
      </c>
      <c r="C54" s="354" t="s">
        <v>10977</v>
      </c>
      <c r="D54" s="354" t="s">
        <v>11077</v>
      </c>
    </row>
    <row r="55" spans="1:4" ht="67.5">
      <c r="A55" s="354" t="s">
        <v>4620</v>
      </c>
      <c r="B55" s="354" t="s">
        <v>11078</v>
      </c>
      <c r="C55" s="354" t="s">
        <v>10977</v>
      </c>
      <c r="D55" s="354" t="s">
        <v>11079</v>
      </c>
    </row>
    <row r="56" spans="1:4" ht="45">
      <c r="A56" s="354" t="s">
        <v>4621</v>
      </c>
      <c r="B56" s="354" t="s">
        <v>11080</v>
      </c>
      <c r="C56" s="354" t="s">
        <v>10977</v>
      </c>
      <c r="D56" s="354" t="s">
        <v>11081</v>
      </c>
    </row>
    <row r="57" spans="1:4" ht="45">
      <c r="A57" s="354" t="s">
        <v>4622</v>
      </c>
      <c r="B57" s="354" t="s">
        <v>11082</v>
      </c>
      <c r="C57" s="354" t="s">
        <v>10977</v>
      </c>
      <c r="D57" s="354" t="s">
        <v>9421</v>
      </c>
    </row>
    <row r="58" spans="1:4" ht="22.5">
      <c r="A58" s="354" t="s">
        <v>11083</v>
      </c>
      <c r="B58" s="354" t="s">
        <v>11084</v>
      </c>
      <c r="C58" s="354" t="s">
        <v>10977</v>
      </c>
      <c r="D58" s="354" t="s">
        <v>9421</v>
      </c>
    </row>
    <row r="59" spans="1:4" ht="14.25">
      <c r="A59"/>
      <c r="B59"/>
      <c r="C59"/>
      <c r="D59"/>
    </row>
    <row r="60" spans="1:4" ht="14.25">
      <c r="A60" s="355" t="s">
        <v>11027</v>
      </c>
      <c r="B60"/>
      <c r="C60"/>
      <c r="D60"/>
    </row>
    <row r="61" spans="1:4" ht="14.25">
      <c r="A61" s="355" t="s">
        <v>11085</v>
      </c>
      <c r="B61"/>
      <c r="C61"/>
      <c r="D61"/>
    </row>
    <row r="62" spans="1:4" ht="45">
      <c r="A62" s="354" t="s">
        <v>11086</v>
      </c>
      <c r="B62"/>
      <c r="C62"/>
      <c r="D62"/>
    </row>
    <row r="63" spans="1:4" ht="22.5">
      <c r="A63" s="354" t="s">
        <v>11087</v>
      </c>
      <c r="B63" s="354" t="s">
        <v>11088</v>
      </c>
      <c r="C63" s="354" t="s">
        <v>10977</v>
      </c>
      <c r="D63" s="354" t="s">
        <v>11089</v>
      </c>
    </row>
    <row r="64" spans="1:4" ht="33.75">
      <c r="A64" s="354" t="s">
        <v>4623</v>
      </c>
      <c r="B64" s="354" t="s">
        <v>11090</v>
      </c>
      <c r="C64" s="354" t="s">
        <v>10977</v>
      </c>
      <c r="D64" s="354" t="s">
        <v>11089</v>
      </c>
    </row>
    <row r="65" spans="1:4" ht="45">
      <c r="A65" s="354" t="s">
        <v>4624</v>
      </c>
      <c r="B65" s="354" t="s">
        <v>11091</v>
      </c>
      <c r="C65" s="354" t="s">
        <v>10977</v>
      </c>
      <c r="D65" s="354" t="s">
        <v>11092</v>
      </c>
    </row>
    <row r="66" spans="1:4" ht="14.25">
      <c r="A66" s="356" t="s">
        <v>11032</v>
      </c>
      <c r="B66"/>
      <c r="C66"/>
      <c r="D66"/>
    </row>
    <row r="67" spans="1:4" ht="14.25">
      <c r="A67" s="356" t="s">
        <v>11033</v>
      </c>
      <c r="B67"/>
      <c r="C67"/>
      <c r="D67"/>
    </row>
    <row r="68" spans="1:4" ht="14.25">
      <c r="A68" s="356" t="s">
        <v>11034</v>
      </c>
      <c r="B68"/>
      <c r="C68"/>
      <c r="D68"/>
    </row>
    <row r="69" spans="1:4" ht="14.25">
      <c r="A69" s="355" t="s">
        <v>11027</v>
      </c>
      <c r="B69"/>
      <c r="C69"/>
      <c r="D69"/>
    </row>
    <row r="70" spans="1:4" ht="14.25">
      <c r="A70" s="355" t="s">
        <v>11093</v>
      </c>
      <c r="B70"/>
      <c r="C70"/>
      <c r="D70"/>
    </row>
    <row r="71" spans="1:4" ht="14.25">
      <c r="A71" s="357" t="s">
        <v>11036</v>
      </c>
      <c r="B71"/>
      <c r="C71"/>
      <c r="D71"/>
    </row>
    <row r="72" spans="1:4" ht="14.25">
      <c r="A72" s="357" t="s">
        <v>11037</v>
      </c>
      <c r="B72"/>
      <c r="C72"/>
      <c r="D72"/>
    </row>
    <row r="73" spans="1:4" ht="14.25">
      <c r="A73" s="357" t="s">
        <v>11036</v>
      </c>
      <c r="B73"/>
      <c r="C73"/>
      <c r="D73"/>
    </row>
    <row r="74" spans="1:4" ht="15.75">
      <c r="A74" s="358" t="s">
        <v>11038</v>
      </c>
      <c r="B74"/>
      <c r="C74"/>
      <c r="D74"/>
    </row>
    <row r="75" spans="1:4" ht="22.5">
      <c r="A75" s="354" t="s">
        <v>11039</v>
      </c>
      <c r="B75"/>
      <c r="C75"/>
      <c r="D75"/>
    </row>
    <row r="76" spans="1:4" ht="22.5">
      <c r="A76" s="354" t="s">
        <v>11040</v>
      </c>
      <c r="B76"/>
      <c r="C76"/>
      <c r="D76"/>
    </row>
    <row r="77" spans="1:4" ht="14.25">
      <c r="A77"/>
      <c r="B77"/>
      <c r="C77"/>
      <c r="D77"/>
    </row>
    <row r="78" spans="1:4" ht="45">
      <c r="A78" s="354" t="s">
        <v>11041</v>
      </c>
      <c r="B78" s="354" t="s">
        <v>11042</v>
      </c>
      <c r="C78" s="354" t="s">
        <v>11043</v>
      </c>
      <c r="D78" s="354" t="s">
        <v>11044</v>
      </c>
    </row>
    <row r="79" spans="1:4" ht="22.5">
      <c r="A79" s="354" t="s">
        <v>11094</v>
      </c>
      <c r="B79" s="354" t="s">
        <v>11095</v>
      </c>
      <c r="C79" s="354" t="s">
        <v>10977</v>
      </c>
      <c r="D79" s="354" t="s">
        <v>6871</v>
      </c>
    </row>
    <row r="80" spans="1:4" ht="22.5">
      <c r="A80" s="354" t="s">
        <v>11096</v>
      </c>
      <c r="B80" s="354" t="s">
        <v>11097</v>
      </c>
      <c r="C80" s="354" t="s">
        <v>10977</v>
      </c>
      <c r="D80" s="354" t="s">
        <v>11098</v>
      </c>
    </row>
    <row r="81" spans="1:4" ht="45">
      <c r="A81" s="354" t="s">
        <v>4625</v>
      </c>
      <c r="B81" s="354" t="s">
        <v>11099</v>
      </c>
      <c r="C81" s="354" t="s">
        <v>10977</v>
      </c>
      <c r="D81" s="354" t="s">
        <v>9314</v>
      </c>
    </row>
    <row r="82" spans="1:4" ht="22.5">
      <c r="A82" s="354" t="s">
        <v>11100</v>
      </c>
      <c r="B82" s="354" t="s">
        <v>11101</v>
      </c>
      <c r="C82" s="354" t="s">
        <v>11012</v>
      </c>
      <c r="D82" s="354" t="s">
        <v>11102</v>
      </c>
    </row>
    <row r="83" spans="1:4" ht="22.5">
      <c r="A83" s="354" t="s">
        <v>11103</v>
      </c>
      <c r="B83" s="354" t="s">
        <v>11104</v>
      </c>
      <c r="C83" s="354" t="s">
        <v>11012</v>
      </c>
      <c r="D83" s="354" t="s">
        <v>11081</v>
      </c>
    </row>
    <row r="84" spans="1:4" ht="22.5">
      <c r="A84" s="354" t="s">
        <v>11105</v>
      </c>
      <c r="B84" s="354" t="s">
        <v>11106</v>
      </c>
      <c r="C84" s="354" t="s">
        <v>11012</v>
      </c>
      <c r="D84" s="354" t="s">
        <v>11107</v>
      </c>
    </row>
    <row r="85" spans="1:4" ht="22.5">
      <c r="A85" s="354" t="s">
        <v>11108</v>
      </c>
      <c r="B85" s="354" t="s">
        <v>11109</v>
      </c>
      <c r="C85" s="354" t="s">
        <v>11012</v>
      </c>
      <c r="D85" s="354" t="s">
        <v>10186</v>
      </c>
    </row>
    <row r="86" spans="1:4" ht="45">
      <c r="A86" s="354" t="s">
        <v>4626</v>
      </c>
      <c r="B86" s="354" t="s">
        <v>11110</v>
      </c>
      <c r="C86" s="354" t="s">
        <v>11012</v>
      </c>
      <c r="D86" s="354" t="s">
        <v>11111</v>
      </c>
    </row>
    <row r="87" spans="1:4" ht="45">
      <c r="A87" s="354" t="s">
        <v>4627</v>
      </c>
      <c r="B87" s="354" t="s">
        <v>11112</v>
      </c>
      <c r="C87" s="354" t="s">
        <v>11012</v>
      </c>
      <c r="D87" s="354" t="s">
        <v>11113</v>
      </c>
    </row>
    <row r="88" spans="1:4" ht="33.75">
      <c r="A88" s="354" t="s">
        <v>4628</v>
      </c>
      <c r="B88" s="354" t="s">
        <v>11114</v>
      </c>
      <c r="C88" s="354" t="s">
        <v>11012</v>
      </c>
      <c r="D88" s="354" t="s">
        <v>7722</v>
      </c>
    </row>
    <row r="89" spans="1:4" ht="33.75">
      <c r="A89" s="354" t="s">
        <v>4629</v>
      </c>
      <c r="B89" s="354" t="s">
        <v>11115</v>
      </c>
      <c r="C89" s="354" t="s">
        <v>11012</v>
      </c>
      <c r="D89" s="354" t="s">
        <v>11116</v>
      </c>
    </row>
    <row r="90" spans="1:4" ht="56.25">
      <c r="A90" s="354" t="s">
        <v>4630</v>
      </c>
      <c r="B90" s="354" t="s">
        <v>11117</v>
      </c>
      <c r="C90" s="354" t="s">
        <v>11012</v>
      </c>
      <c r="D90" s="354" t="s">
        <v>11118</v>
      </c>
    </row>
    <row r="91" spans="1:4" ht="56.25">
      <c r="A91" s="354" t="s">
        <v>4631</v>
      </c>
      <c r="B91" s="354" t="s">
        <v>11119</v>
      </c>
      <c r="C91" s="354" t="s">
        <v>11012</v>
      </c>
      <c r="D91" s="354" t="s">
        <v>11120</v>
      </c>
    </row>
    <row r="92" spans="1:4" ht="33.75">
      <c r="A92" s="354" t="s">
        <v>4632</v>
      </c>
      <c r="B92" s="354" t="s">
        <v>11121</v>
      </c>
      <c r="C92" s="354" t="s">
        <v>11012</v>
      </c>
      <c r="D92" s="354" t="s">
        <v>11122</v>
      </c>
    </row>
    <row r="93" spans="1:4" ht="33.75">
      <c r="A93" s="354" t="s">
        <v>4633</v>
      </c>
      <c r="B93" s="354" t="s">
        <v>11123</v>
      </c>
      <c r="C93" s="354" t="s">
        <v>11012</v>
      </c>
      <c r="D93" s="354" t="s">
        <v>11124</v>
      </c>
    </row>
    <row r="94" spans="1:4" ht="33.75">
      <c r="A94" s="354" t="s">
        <v>4634</v>
      </c>
      <c r="B94" s="354" t="s">
        <v>11125</v>
      </c>
      <c r="C94" s="354" t="s">
        <v>11012</v>
      </c>
      <c r="D94" s="354" t="s">
        <v>11126</v>
      </c>
    </row>
    <row r="95" spans="1:4" ht="33.75">
      <c r="A95" s="354" t="s">
        <v>4635</v>
      </c>
      <c r="B95" s="354" t="s">
        <v>11127</v>
      </c>
      <c r="C95" s="354" t="s">
        <v>11012</v>
      </c>
      <c r="D95" s="354" t="s">
        <v>11128</v>
      </c>
    </row>
    <row r="96" spans="1:4" ht="33.75">
      <c r="A96" s="354" t="s">
        <v>4636</v>
      </c>
      <c r="B96" s="354" t="s">
        <v>11129</v>
      </c>
      <c r="C96" s="354" t="s">
        <v>11012</v>
      </c>
      <c r="D96" s="354" t="s">
        <v>11130</v>
      </c>
    </row>
    <row r="97" spans="1:4" ht="90">
      <c r="A97" s="354" t="s">
        <v>4637</v>
      </c>
      <c r="B97" s="354" t="s">
        <v>11131</v>
      </c>
      <c r="C97" s="354" t="s">
        <v>11012</v>
      </c>
      <c r="D97" s="354" t="s">
        <v>11071</v>
      </c>
    </row>
    <row r="98" spans="1:4" ht="33.75">
      <c r="A98" s="354" t="s">
        <v>11132</v>
      </c>
      <c r="B98" s="354" t="s">
        <v>11133</v>
      </c>
      <c r="C98" s="354" t="s">
        <v>11134</v>
      </c>
      <c r="D98" s="354" t="s">
        <v>9294</v>
      </c>
    </row>
    <row r="99" spans="1:4" ht="22.5">
      <c r="A99" s="354" t="s">
        <v>11135</v>
      </c>
      <c r="B99" s="354" t="s">
        <v>11136</v>
      </c>
      <c r="C99" s="354" t="s">
        <v>11012</v>
      </c>
      <c r="D99" s="354" t="s">
        <v>9465</v>
      </c>
    </row>
    <row r="100" spans="1:4" ht="14.25">
      <c r="A100"/>
      <c r="B100"/>
      <c r="C100"/>
      <c r="D100"/>
    </row>
    <row r="101" spans="1:4" ht="14.25">
      <c r="A101" s="355" t="s">
        <v>11027</v>
      </c>
      <c r="B101"/>
      <c r="C101"/>
      <c r="D101"/>
    </row>
    <row r="102" spans="1:4" ht="14.25">
      <c r="A102" s="355" t="s">
        <v>11137</v>
      </c>
      <c r="B102"/>
      <c r="C102"/>
      <c r="D102"/>
    </row>
    <row r="103" spans="1:4" ht="56.25">
      <c r="A103" s="354" t="s">
        <v>11138</v>
      </c>
      <c r="B103"/>
      <c r="C103"/>
      <c r="D103"/>
    </row>
    <row r="104" spans="1:4" ht="33.75">
      <c r="A104" s="354" t="s">
        <v>4638</v>
      </c>
      <c r="B104" s="354" t="s">
        <v>11139</v>
      </c>
      <c r="C104" s="354" t="s">
        <v>11134</v>
      </c>
      <c r="D104" s="354" t="s">
        <v>6873</v>
      </c>
    </row>
    <row r="105" spans="1:4" ht="14.25">
      <c r="A105" s="356" t="s">
        <v>11032</v>
      </c>
      <c r="B105"/>
      <c r="C105"/>
      <c r="D105"/>
    </row>
    <row r="106" spans="1:4" ht="14.25">
      <c r="A106" s="356" t="s">
        <v>11033</v>
      </c>
      <c r="B106"/>
      <c r="C106"/>
      <c r="D106"/>
    </row>
    <row r="107" spans="1:4" ht="14.25">
      <c r="A107" s="356" t="s">
        <v>11034</v>
      </c>
      <c r="B107"/>
      <c r="C107"/>
      <c r="D107"/>
    </row>
    <row r="108" spans="1:4" ht="14.25">
      <c r="A108" s="355" t="s">
        <v>11027</v>
      </c>
      <c r="B108"/>
      <c r="C108"/>
      <c r="D108"/>
    </row>
    <row r="109" spans="1:4" ht="14.25">
      <c r="A109" s="355" t="s">
        <v>11140</v>
      </c>
      <c r="B109"/>
      <c r="C109"/>
      <c r="D109"/>
    </row>
    <row r="110" spans="1:4" ht="14.25">
      <c r="A110" s="357" t="s">
        <v>11036</v>
      </c>
      <c r="B110"/>
      <c r="C110"/>
      <c r="D110"/>
    </row>
    <row r="111" spans="1:4" ht="14.25">
      <c r="A111" s="357" t="s">
        <v>11037</v>
      </c>
      <c r="B111"/>
      <c r="C111"/>
      <c r="D111"/>
    </row>
    <row r="112" spans="1:4" ht="14.25">
      <c r="A112" s="357" t="s">
        <v>11036</v>
      </c>
      <c r="B112"/>
      <c r="C112"/>
      <c r="D112"/>
    </row>
    <row r="113" spans="1:4" ht="15.75">
      <c r="A113" s="358" t="s">
        <v>11038</v>
      </c>
      <c r="B113"/>
      <c r="C113"/>
      <c r="D113"/>
    </row>
    <row r="114" spans="1:4" ht="22.5">
      <c r="A114" s="354" t="s">
        <v>11039</v>
      </c>
      <c r="B114"/>
      <c r="C114"/>
      <c r="D114"/>
    </row>
    <row r="115" spans="1:4" ht="22.5">
      <c r="A115" s="354" t="s">
        <v>11040</v>
      </c>
      <c r="B115"/>
      <c r="C115"/>
      <c r="D115"/>
    </row>
    <row r="116" spans="1:4" ht="14.25">
      <c r="A116"/>
      <c r="B116"/>
      <c r="C116"/>
      <c r="D116"/>
    </row>
    <row r="117" spans="1:4" ht="45">
      <c r="A117" s="354" t="s">
        <v>11041</v>
      </c>
      <c r="B117" s="354" t="s">
        <v>11042</v>
      </c>
      <c r="C117" s="354" t="s">
        <v>11043</v>
      </c>
      <c r="D117" s="354" t="s">
        <v>11044</v>
      </c>
    </row>
    <row r="118" spans="1:4" ht="45">
      <c r="A118" s="354" t="s">
        <v>4639</v>
      </c>
      <c r="B118" s="354" t="s">
        <v>11141</v>
      </c>
      <c r="C118" s="354" t="s">
        <v>11012</v>
      </c>
      <c r="D118" s="354" t="s">
        <v>7025</v>
      </c>
    </row>
    <row r="119" spans="1:4" ht="33.75">
      <c r="A119" s="354" t="s">
        <v>11142</v>
      </c>
      <c r="B119" s="354" t="s">
        <v>11143</v>
      </c>
      <c r="C119" s="354" t="s">
        <v>10977</v>
      </c>
      <c r="D119" s="354" t="s">
        <v>11144</v>
      </c>
    </row>
    <row r="120" spans="1:4" ht="33.75">
      <c r="A120" s="354" t="s">
        <v>11145</v>
      </c>
      <c r="B120" s="354" t="s">
        <v>11146</v>
      </c>
      <c r="C120" s="354" t="s">
        <v>11147</v>
      </c>
      <c r="D120" s="354" t="s">
        <v>11148</v>
      </c>
    </row>
    <row r="121" spans="1:4" ht="45">
      <c r="A121" s="354" t="s">
        <v>11149</v>
      </c>
      <c r="B121" s="354" t="s">
        <v>11150</v>
      </c>
      <c r="C121" s="354" t="s">
        <v>11151</v>
      </c>
      <c r="D121" s="354" t="s">
        <v>11152</v>
      </c>
    </row>
    <row r="122" spans="1:4" ht="56.25">
      <c r="A122" s="354" t="s">
        <v>11153</v>
      </c>
      <c r="B122" s="354" t="s">
        <v>11154</v>
      </c>
      <c r="C122" s="354" t="s">
        <v>11151</v>
      </c>
      <c r="D122" s="354" t="s">
        <v>6678</v>
      </c>
    </row>
    <row r="123" spans="1:4" ht="56.25">
      <c r="A123" s="354" t="s">
        <v>11155</v>
      </c>
      <c r="B123" s="354" t="s">
        <v>11156</v>
      </c>
      <c r="C123" s="354" t="s">
        <v>11157</v>
      </c>
      <c r="D123" s="354" t="s">
        <v>6868</v>
      </c>
    </row>
    <row r="124" spans="1:4" ht="33.75">
      <c r="A124" s="354" t="s">
        <v>11158</v>
      </c>
      <c r="B124" s="354" t="s">
        <v>11159</v>
      </c>
      <c r="C124" s="354" t="s">
        <v>11151</v>
      </c>
      <c r="D124" s="354" t="s">
        <v>11160</v>
      </c>
    </row>
    <row r="125" spans="1:4" ht="33.75">
      <c r="A125" s="354" t="s">
        <v>11161</v>
      </c>
      <c r="B125" s="354" t="s">
        <v>11162</v>
      </c>
      <c r="C125" s="354" t="s">
        <v>11163</v>
      </c>
      <c r="D125" s="354" t="s">
        <v>7684</v>
      </c>
    </row>
    <row r="126" spans="1:4" ht="67.5">
      <c r="A126" s="354" t="s">
        <v>11164</v>
      </c>
      <c r="B126" s="354" t="s">
        <v>11165</v>
      </c>
      <c r="C126" s="354" t="s">
        <v>11147</v>
      </c>
      <c r="D126" s="354" t="s">
        <v>11166</v>
      </c>
    </row>
    <row r="127" spans="1:4" ht="67.5">
      <c r="A127" s="354" t="s">
        <v>11167</v>
      </c>
      <c r="B127" s="354" t="s">
        <v>11168</v>
      </c>
      <c r="C127" s="354" t="s">
        <v>11169</v>
      </c>
      <c r="D127" s="354" t="s">
        <v>11170</v>
      </c>
    </row>
    <row r="128" spans="1:4" ht="67.5">
      <c r="A128" s="354" t="s">
        <v>11171</v>
      </c>
      <c r="B128" s="354" t="s">
        <v>11172</v>
      </c>
      <c r="C128" s="354" t="s">
        <v>11169</v>
      </c>
      <c r="D128" s="354" t="s">
        <v>11173</v>
      </c>
    </row>
    <row r="129" spans="1:4" ht="67.5">
      <c r="A129" s="354" t="s">
        <v>11174</v>
      </c>
      <c r="B129" s="354" t="s">
        <v>11175</v>
      </c>
      <c r="C129" s="354" t="s">
        <v>11169</v>
      </c>
      <c r="D129" s="354" t="s">
        <v>6897</v>
      </c>
    </row>
    <row r="130" spans="1:4" ht="67.5">
      <c r="A130" s="354" t="s">
        <v>11176</v>
      </c>
      <c r="B130" s="354" t="s">
        <v>11177</v>
      </c>
      <c r="C130" s="354" t="s">
        <v>11169</v>
      </c>
      <c r="D130" s="354" t="s">
        <v>11178</v>
      </c>
    </row>
    <row r="131" spans="1:4" ht="67.5">
      <c r="A131" s="354" t="s">
        <v>11179</v>
      </c>
      <c r="B131" s="354" t="s">
        <v>11180</v>
      </c>
      <c r="C131" s="354" t="s">
        <v>11169</v>
      </c>
      <c r="D131" s="354" t="s">
        <v>11181</v>
      </c>
    </row>
    <row r="132" spans="1:4" ht="33.75">
      <c r="A132" s="354" t="s">
        <v>11182</v>
      </c>
      <c r="B132" s="354" t="s">
        <v>11183</v>
      </c>
      <c r="C132" s="354" t="s">
        <v>11169</v>
      </c>
      <c r="D132" s="354" t="s">
        <v>11184</v>
      </c>
    </row>
    <row r="133" spans="1:4" ht="14.25">
      <c r="A133"/>
      <c r="B133"/>
      <c r="C133"/>
      <c r="D133"/>
    </row>
    <row r="134" spans="1:4" ht="14.25">
      <c r="A134" s="355" t="s">
        <v>11027</v>
      </c>
      <c r="B134"/>
      <c r="C134"/>
      <c r="D134"/>
    </row>
    <row r="135" spans="1:4" ht="14.25">
      <c r="A135" s="355" t="s">
        <v>11185</v>
      </c>
      <c r="B135"/>
      <c r="C135"/>
      <c r="D135"/>
    </row>
    <row r="136" spans="1:4" ht="45">
      <c r="A136" s="354" t="s">
        <v>11186</v>
      </c>
      <c r="B136"/>
      <c r="C136"/>
      <c r="D136"/>
    </row>
    <row r="137" spans="1:4" ht="56.25">
      <c r="A137" s="354" t="s">
        <v>11187</v>
      </c>
      <c r="B137" s="354" t="s">
        <v>11188</v>
      </c>
      <c r="C137" s="354" t="s">
        <v>11169</v>
      </c>
      <c r="D137" s="354" t="s">
        <v>6874</v>
      </c>
    </row>
    <row r="138" spans="1:4" ht="67.5">
      <c r="A138" s="354" t="s">
        <v>11189</v>
      </c>
      <c r="B138" s="354" t="s">
        <v>11190</v>
      </c>
      <c r="C138" s="354" t="s">
        <v>11191</v>
      </c>
      <c r="D138" s="354" t="s">
        <v>11192</v>
      </c>
    </row>
    <row r="139" spans="1:4" ht="67.5">
      <c r="A139" s="354" t="s">
        <v>11193</v>
      </c>
      <c r="B139" s="354" t="s">
        <v>11194</v>
      </c>
      <c r="C139" s="354" t="s">
        <v>11195</v>
      </c>
      <c r="D139" s="354" t="s">
        <v>6670</v>
      </c>
    </row>
    <row r="140" spans="1:4" ht="14.25">
      <c r="A140" s="356" t="s">
        <v>11032</v>
      </c>
      <c r="B140"/>
      <c r="C140"/>
      <c r="D140"/>
    </row>
    <row r="141" spans="1:4" ht="14.25">
      <c r="A141" s="356" t="s">
        <v>11033</v>
      </c>
      <c r="B141"/>
      <c r="C141"/>
      <c r="D141"/>
    </row>
    <row r="142" spans="1:4" ht="14.25">
      <c r="A142" s="356" t="s">
        <v>11034</v>
      </c>
      <c r="B142"/>
      <c r="C142"/>
      <c r="D142"/>
    </row>
    <row r="143" spans="1:4" ht="14.25">
      <c r="A143" s="355" t="s">
        <v>11027</v>
      </c>
      <c r="B143"/>
      <c r="C143"/>
      <c r="D143"/>
    </row>
    <row r="144" spans="1:4" ht="14.25">
      <c r="A144" s="355" t="s">
        <v>11196</v>
      </c>
      <c r="B144"/>
      <c r="C144"/>
      <c r="D144"/>
    </row>
    <row r="145" spans="1:4" ht="14.25">
      <c r="A145" s="357" t="s">
        <v>11036</v>
      </c>
      <c r="B145"/>
      <c r="C145"/>
      <c r="D145"/>
    </row>
    <row r="146" spans="1:4" ht="14.25">
      <c r="A146" s="357" t="s">
        <v>11037</v>
      </c>
      <c r="B146"/>
      <c r="C146"/>
      <c r="D146"/>
    </row>
    <row r="147" spans="1:4" ht="14.25">
      <c r="A147" s="357" t="s">
        <v>11036</v>
      </c>
      <c r="B147"/>
      <c r="C147"/>
      <c r="D147"/>
    </row>
    <row r="148" spans="1:4" ht="15.75">
      <c r="A148" s="358" t="s">
        <v>11038</v>
      </c>
      <c r="B148"/>
      <c r="C148"/>
      <c r="D148"/>
    </row>
    <row r="149" spans="1:4" ht="22.5">
      <c r="A149" s="354" t="s">
        <v>11039</v>
      </c>
      <c r="B149"/>
      <c r="C149"/>
      <c r="D149"/>
    </row>
    <row r="150" spans="1:4" ht="22.5">
      <c r="A150" s="354" t="s">
        <v>11040</v>
      </c>
      <c r="B150"/>
      <c r="C150"/>
      <c r="D150"/>
    </row>
    <row r="151" spans="1:4" ht="14.25">
      <c r="A151"/>
      <c r="B151"/>
      <c r="C151"/>
      <c r="D151"/>
    </row>
    <row r="152" spans="1:4" ht="45">
      <c r="A152" s="354" t="s">
        <v>11041</v>
      </c>
      <c r="B152" s="354" t="s">
        <v>11042</v>
      </c>
      <c r="C152" s="354" t="s">
        <v>11043</v>
      </c>
      <c r="D152" s="354" t="s">
        <v>11044</v>
      </c>
    </row>
    <row r="153" spans="1:4" ht="78.75">
      <c r="A153" s="354" t="s">
        <v>11197</v>
      </c>
      <c r="B153" s="354" t="s">
        <v>11198</v>
      </c>
      <c r="C153" s="354" t="s">
        <v>11169</v>
      </c>
      <c r="D153" s="354" t="s">
        <v>11199</v>
      </c>
    </row>
    <row r="154" spans="1:4" ht="78.75">
      <c r="A154" s="354" t="s">
        <v>11200</v>
      </c>
      <c r="B154" s="354" t="s">
        <v>11201</v>
      </c>
      <c r="C154" s="354" t="s">
        <v>11169</v>
      </c>
      <c r="D154" s="354" t="s">
        <v>11202</v>
      </c>
    </row>
    <row r="155" spans="1:4" ht="67.5">
      <c r="A155" s="354" t="s">
        <v>11203</v>
      </c>
      <c r="B155" s="354" t="s">
        <v>11204</v>
      </c>
      <c r="C155" s="354" t="s">
        <v>11169</v>
      </c>
      <c r="D155" s="354" t="s">
        <v>11205</v>
      </c>
    </row>
    <row r="156" spans="1:4" ht="67.5">
      <c r="A156" s="354" t="s">
        <v>11206</v>
      </c>
      <c r="B156" s="354" t="s">
        <v>11207</v>
      </c>
      <c r="C156" s="354" t="s">
        <v>11169</v>
      </c>
      <c r="D156" s="354" t="s">
        <v>11208</v>
      </c>
    </row>
    <row r="157" spans="1:4" ht="78.75">
      <c r="A157" s="354" t="s">
        <v>11209</v>
      </c>
      <c r="B157" s="354" t="s">
        <v>11210</v>
      </c>
      <c r="C157" s="354" t="s">
        <v>11169</v>
      </c>
      <c r="D157" s="354" t="s">
        <v>11211</v>
      </c>
    </row>
    <row r="158" spans="1:4" ht="67.5">
      <c r="A158" s="354" t="s">
        <v>11212</v>
      </c>
      <c r="B158" s="354" t="s">
        <v>11213</v>
      </c>
      <c r="C158" s="354" t="s">
        <v>11169</v>
      </c>
      <c r="D158" s="354" t="s">
        <v>9805</v>
      </c>
    </row>
    <row r="159" spans="1:4" ht="56.25">
      <c r="A159" s="354" t="s">
        <v>11214</v>
      </c>
      <c r="B159" s="354" t="s">
        <v>11215</v>
      </c>
      <c r="C159" s="354" t="s">
        <v>11191</v>
      </c>
      <c r="D159" s="354" t="s">
        <v>11216</v>
      </c>
    </row>
    <row r="160" spans="1:4" ht="101.25">
      <c r="A160" s="354" t="s">
        <v>11217</v>
      </c>
      <c r="B160" s="354" t="s">
        <v>11218</v>
      </c>
      <c r="C160" s="354" t="s">
        <v>11191</v>
      </c>
      <c r="D160" s="354" t="s">
        <v>11219</v>
      </c>
    </row>
    <row r="161" spans="1:4" ht="101.25">
      <c r="A161" s="354" t="s">
        <v>11220</v>
      </c>
      <c r="B161" s="354" t="s">
        <v>11221</v>
      </c>
      <c r="C161" s="354" t="s">
        <v>11191</v>
      </c>
      <c r="D161" s="354" t="s">
        <v>11222</v>
      </c>
    </row>
    <row r="162" spans="1:4" ht="33.75">
      <c r="A162" s="354" t="s">
        <v>4640</v>
      </c>
      <c r="B162" s="354" t="s">
        <v>11223</v>
      </c>
      <c r="C162" s="354" t="s">
        <v>10977</v>
      </c>
      <c r="D162" s="354" t="s">
        <v>11224</v>
      </c>
    </row>
    <row r="163" spans="1:4" ht="33.75">
      <c r="A163" s="354" t="s">
        <v>4641</v>
      </c>
      <c r="B163" s="354" t="s">
        <v>11225</v>
      </c>
      <c r="C163" s="354" t="s">
        <v>11147</v>
      </c>
      <c r="D163" s="354" t="s">
        <v>7689</v>
      </c>
    </row>
    <row r="164" spans="1:4" ht="22.5">
      <c r="A164" s="354" t="s">
        <v>11226</v>
      </c>
      <c r="B164" s="354" t="s">
        <v>11227</v>
      </c>
      <c r="C164" s="354" t="s">
        <v>11151</v>
      </c>
      <c r="D164" s="354" t="s">
        <v>6644</v>
      </c>
    </row>
    <row r="165" spans="1:4" ht="14.25">
      <c r="A165"/>
      <c r="B165"/>
      <c r="C165"/>
      <c r="D165"/>
    </row>
    <row r="166" spans="1:4" ht="14.25">
      <c r="A166" s="355" t="s">
        <v>11027</v>
      </c>
      <c r="B166"/>
      <c r="C166"/>
      <c r="D166"/>
    </row>
    <row r="167" spans="1:4" ht="14.25">
      <c r="A167" s="355" t="s">
        <v>11228</v>
      </c>
      <c r="B167"/>
      <c r="C167"/>
      <c r="D167"/>
    </row>
    <row r="168" spans="1:4" ht="33.75">
      <c r="A168" s="354" t="s">
        <v>11229</v>
      </c>
      <c r="B168"/>
      <c r="C168"/>
      <c r="D168"/>
    </row>
    <row r="169" spans="1:4" ht="45">
      <c r="A169" s="354" t="s">
        <v>4642</v>
      </c>
      <c r="B169" s="354" t="s">
        <v>11230</v>
      </c>
      <c r="C169" s="354" t="s">
        <v>11151</v>
      </c>
      <c r="D169" s="354" t="s">
        <v>6649</v>
      </c>
    </row>
    <row r="170" spans="1:4" ht="56.25">
      <c r="A170" s="354" t="s">
        <v>4643</v>
      </c>
      <c r="B170" s="354" t="s">
        <v>11231</v>
      </c>
      <c r="C170" s="354" t="s">
        <v>11157</v>
      </c>
      <c r="D170" s="354" t="s">
        <v>6870</v>
      </c>
    </row>
    <row r="171" spans="1:4" ht="33.75">
      <c r="A171" s="354" t="s">
        <v>4644</v>
      </c>
      <c r="B171" s="354" t="s">
        <v>11232</v>
      </c>
      <c r="C171" s="354" t="s">
        <v>11151</v>
      </c>
      <c r="D171" s="354" t="s">
        <v>11233</v>
      </c>
    </row>
    <row r="172" spans="1:4" ht="33.75">
      <c r="A172" s="354" t="s">
        <v>4645</v>
      </c>
      <c r="B172" s="354" t="s">
        <v>11234</v>
      </c>
      <c r="C172" s="354" t="s">
        <v>11163</v>
      </c>
      <c r="D172" s="354" t="s">
        <v>6645</v>
      </c>
    </row>
    <row r="173" spans="1:4" ht="14.25">
      <c r="A173" s="356" t="s">
        <v>11032</v>
      </c>
      <c r="B173"/>
      <c r="C173"/>
      <c r="D173"/>
    </row>
    <row r="174" spans="1:4" ht="14.25">
      <c r="A174" s="356" t="s">
        <v>11033</v>
      </c>
      <c r="B174"/>
      <c r="C174"/>
      <c r="D174"/>
    </row>
    <row r="175" spans="1:4" ht="14.25">
      <c r="A175" s="356" t="s">
        <v>11034</v>
      </c>
      <c r="B175"/>
      <c r="C175"/>
      <c r="D175"/>
    </row>
    <row r="176" spans="1:4" ht="14.25">
      <c r="A176" s="355" t="s">
        <v>11027</v>
      </c>
      <c r="B176"/>
      <c r="C176"/>
      <c r="D176"/>
    </row>
    <row r="177" spans="1:4" ht="14.25">
      <c r="A177" s="355" t="s">
        <v>11235</v>
      </c>
      <c r="B177"/>
      <c r="C177"/>
      <c r="D177"/>
    </row>
    <row r="178" spans="1:4" ht="14.25">
      <c r="A178" s="357" t="s">
        <v>11036</v>
      </c>
      <c r="B178"/>
      <c r="C178"/>
      <c r="D178"/>
    </row>
    <row r="179" spans="1:4" ht="14.25">
      <c r="A179" s="357" t="s">
        <v>11037</v>
      </c>
      <c r="B179"/>
      <c r="C179"/>
      <c r="D179"/>
    </row>
    <row r="180" spans="1:4" ht="14.25">
      <c r="A180" s="357" t="s">
        <v>11036</v>
      </c>
      <c r="B180"/>
      <c r="C180"/>
      <c r="D180"/>
    </row>
    <row r="181" spans="1:4" ht="15.75">
      <c r="A181" s="358" t="s">
        <v>11038</v>
      </c>
      <c r="B181"/>
      <c r="C181"/>
      <c r="D181"/>
    </row>
    <row r="182" spans="1:4" ht="22.5">
      <c r="A182" s="354" t="s">
        <v>11039</v>
      </c>
      <c r="B182"/>
      <c r="C182"/>
      <c r="D182"/>
    </row>
    <row r="183" spans="1:4" ht="22.5">
      <c r="A183" s="354" t="s">
        <v>11040</v>
      </c>
      <c r="B183"/>
      <c r="C183"/>
      <c r="D183"/>
    </row>
    <row r="184" spans="1:4" ht="14.25">
      <c r="A184"/>
      <c r="B184"/>
      <c r="C184"/>
      <c r="D184"/>
    </row>
    <row r="185" spans="1:4" ht="45">
      <c r="A185" s="354" t="s">
        <v>11041</v>
      </c>
      <c r="B185" s="354" t="s">
        <v>11042</v>
      </c>
      <c r="C185" s="354" t="s">
        <v>11043</v>
      </c>
      <c r="D185" s="354" t="s">
        <v>11044</v>
      </c>
    </row>
    <row r="186" spans="1:4" ht="56.25">
      <c r="A186" s="354" t="s">
        <v>4646</v>
      </c>
      <c r="B186" s="354" t="s">
        <v>11236</v>
      </c>
      <c r="C186" s="354" t="s">
        <v>11147</v>
      </c>
      <c r="D186" s="354" t="s">
        <v>11166</v>
      </c>
    </row>
    <row r="187" spans="1:4" ht="67.5">
      <c r="A187" s="354" t="s">
        <v>4647</v>
      </c>
      <c r="B187" s="354" t="s">
        <v>11237</v>
      </c>
      <c r="C187" s="354" t="s">
        <v>11169</v>
      </c>
      <c r="D187" s="354" t="s">
        <v>11238</v>
      </c>
    </row>
    <row r="188" spans="1:4" ht="67.5">
      <c r="A188" s="354" t="s">
        <v>4648</v>
      </c>
      <c r="B188" s="354" t="s">
        <v>11239</v>
      </c>
      <c r="C188" s="354" t="s">
        <v>11169</v>
      </c>
      <c r="D188" s="354" t="s">
        <v>7732</v>
      </c>
    </row>
    <row r="189" spans="1:4" ht="67.5">
      <c r="A189" s="354" t="s">
        <v>4649</v>
      </c>
      <c r="B189" s="354" t="s">
        <v>11240</v>
      </c>
      <c r="C189" s="354" t="s">
        <v>11169</v>
      </c>
      <c r="D189" s="354" t="s">
        <v>7721</v>
      </c>
    </row>
    <row r="190" spans="1:4" ht="67.5">
      <c r="A190" s="354" t="s">
        <v>4650</v>
      </c>
      <c r="B190" s="354" t="s">
        <v>11241</v>
      </c>
      <c r="C190" s="354" t="s">
        <v>11169</v>
      </c>
      <c r="D190" s="354" t="s">
        <v>11242</v>
      </c>
    </row>
    <row r="191" spans="1:4" ht="56.25">
      <c r="A191" s="354" t="s">
        <v>4651</v>
      </c>
      <c r="B191" s="354" t="s">
        <v>11243</v>
      </c>
      <c r="C191" s="354" t="s">
        <v>11169</v>
      </c>
      <c r="D191" s="354" t="s">
        <v>11244</v>
      </c>
    </row>
    <row r="192" spans="1:4" ht="56.25">
      <c r="A192" s="354" t="s">
        <v>4652</v>
      </c>
      <c r="B192" s="354" t="s">
        <v>11245</v>
      </c>
      <c r="C192" s="354" t="s">
        <v>11169</v>
      </c>
      <c r="D192" s="354" t="s">
        <v>6656</v>
      </c>
    </row>
    <row r="193" spans="1:4" ht="56.25">
      <c r="A193" s="354" t="s">
        <v>4653</v>
      </c>
      <c r="B193" s="354" t="s">
        <v>11246</v>
      </c>
      <c r="C193" s="354" t="s">
        <v>11169</v>
      </c>
      <c r="D193" s="354" t="s">
        <v>9298</v>
      </c>
    </row>
    <row r="194" spans="1:4" ht="56.25">
      <c r="A194" s="354" t="s">
        <v>4654</v>
      </c>
      <c r="B194" s="354" t="s">
        <v>11247</v>
      </c>
      <c r="C194" s="354" t="s">
        <v>11191</v>
      </c>
      <c r="D194" s="354" t="s">
        <v>11248</v>
      </c>
    </row>
    <row r="195" spans="1:4" ht="67.5">
      <c r="A195" s="354" t="s">
        <v>11249</v>
      </c>
      <c r="B195" s="354" t="s">
        <v>11250</v>
      </c>
      <c r="C195" s="354" t="s">
        <v>11195</v>
      </c>
      <c r="D195" s="354" t="s">
        <v>6670</v>
      </c>
    </row>
    <row r="196" spans="1:4" ht="67.5">
      <c r="A196" s="354" t="s">
        <v>4655</v>
      </c>
      <c r="B196" s="354" t="s">
        <v>11251</v>
      </c>
      <c r="C196" s="354" t="s">
        <v>11169</v>
      </c>
      <c r="D196" s="354" t="s">
        <v>11252</v>
      </c>
    </row>
    <row r="197" spans="1:4" ht="78.75">
      <c r="A197" s="354" t="s">
        <v>4656</v>
      </c>
      <c r="B197" s="354" t="s">
        <v>11253</v>
      </c>
      <c r="C197" s="354" t="s">
        <v>11169</v>
      </c>
      <c r="D197" s="354" t="s">
        <v>11254</v>
      </c>
    </row>
    <row r="198" spans="1:4" ht="33.75">
      <c r="A198" s="354" t="s">
        <v>11255</v>
      </c>
      <c r="B198" s="354" t="s">
        <v>11256</v>
      </c>
      <c r="C198" s="354" t="s">
        <v>11169</v>
      </c>
      <c r="D198" s="354" t="s">
        <v>11257</v>
      </c>
    </row>
    <row r="199" spans="1:4" ht="14.25">
      <c r="A199"/>
      <c r="B199"/>
      <c r="C199"/>
      <c r="D199"/>
    </row>
    <row r="200" spans="1:4" ht="14.25">
      <c r="A200" s="355" t="s">
        <v>11027</v>
      </c>
      <c r="B200"/>
      <c r="C200"/>
      <c r="D200"/>
    </row>
    <row r="201" spans="1:4" ht="14.25">
      <c r="A201" s="355" t="s">
        <v>11258</v>
      </c>
      <c r="B201"/>
      <c r="C201"/>
      <c r="D201"/>
    </row>
    <row r="202" spans="1:4" ht="56.25">
      <c r="A202" s="354" t="s">
        <v>11259</v>
      </c>
      <c r="B202"/>
      <c r="C202"/>
      <c r="D202"/>
    </row>
    <row r="203" spans="1:4" ht="67.5">
      <c r="A203" s="354" t="s">
        <v>4657</v>
      </c>
      <c r="B203" s="354" t="s">
        <v>11260</v>
      </c>
      <c r="C203" s="354" t="s">
        <v>11169</v>
      </c>
      <c r="D203" s="354" t="s">
        <v>11261</v>
      </c>
    </row>
    <row r="204" spans="1:4" ht="78.75">
      <c r="A204" s="354" t="s">
        <v>4658</v>
      </c>
      <c r="B204" s="354" t="s">
        <v>11262</v>
      </c>
      <c r="C204" s="354" t="s">
        <v>11169</v>
      </c>
      <c r="D204" s="354" t="s">
        <v>11263</v>
      </c>
    </row>
    <row r="205" spans="1:4" ht="14.25">
      <c r="A205" s="356" t="s">
        <v>11032</v>
      </c>
      <c r="B205"/>
      <c r="C205"/>
      <c r="D205"/>
    </row>
    <row r="206" spans="1:4" ht="14.25">
      <c r="A206" s="356" t="s">
        <v>11033</v>
      </c>
      <c r="B206"/>
      <c r="C206"/>
      <c r="D206"/>
    </row>
    <row r="207" spans="1:4" ht="14.25">
      <c r="A207" s="356" t="s">
        <v>11034</v>
      </c>
      <c r="B207"/>
      <c r="C207"/>
      <c r="D207"/>
    </row>
    <row r="208" spans="1:4" ht="14.25">
      <c r="A208" s="355" t="s">
        <v>11027</v>
      </c>
      <c r="B208"/>
      <c r="C208"/>
      <c r="D208"/>
    </row>
    <row r="209" spans="1:4" ht="14.25">
      <c r="A209" s="355" t="s">
        <v>11264</v>
      </c>
      <c r="B209"/>
      <c r="C209"/>
      <c r="D209"/>
    </row>
    <row r="210" spans="1:4" ht="14.25">
      <c r="A210" s="357" t="s">
        <v>11036</v>
      </c>
      <c r="B210"/>
      <c r="C210"/>
      <c r="D210"/>
    </row>
    <row r="211" spans="1:4" ht="14.25">
      <c r="A211" s="357" t="s">
        <v>11037</v>
      </c>
      <c r="B211"/>
      <c r="C211"/>
      <c r="D211"/>
    </row>
    <row r="212" spans="1:4" ht="14.25">
      <c r="A212" s="357" t="s">
        <v>11036</v>
      </c>
      <c r="B212"/>
      <c r="C212"/>
      <c r="D212"/>
    </row>
    <row r="213" spans="1:4" ht="15.75">
      <c r="A213" s="358" t="s">
        <v>11038</v>
      </c>
      <c r="B213"/>
      <c r="C213"/>
      <c r="D213"/>
    </row>
    <row r="214" spans="1:4" ht="22.5">
      <c r="A214" s="354" t="s">
        <v>11039</v>
      </c>
      <c r="B214"/>
      <c r="C214"/>
      <c r="D214"/>
    </row>
    <row r="215" spans="1:4" ht="22.5">
      <c r="A215" s="354" t="s">
        <v>11040</v>
      </c>
      <c r="B215"/>
      <c r="C215"/>
      <c r="D215"/>
    </row>
    <row r="216" spans="1:4" ht="14.25">
      <c r="A216"/>
      <c r="B216"/>
      <c r="C216"/>
      <c r="D216"/>
    </row>
    <row r="217" spans="1:4" ht="45">
      <c r="A217" s="354" t="s">
        <v>11041</v>
      </c>
      <c r="B217" s="354" t="s">
        <v>11042</v>
      </c>
      <c r="C217" s="354" t="s">
        <v>11043</v>
      </c>
      <c r="D217" s="354" t="s">
        <v>11044</v>
      </c>
    </row>
    <row r="218" spans="1:4" ht="56.25">
      <c r="A218" s="354" t="s">
        <v>4659</v>
      </c>
      <c r="B218" s="354" t="s">
        <v>11265</v>
      </c>
      <c r="C218" s="354" t="s">
        <v>11169</v>
      </c>
      <c r="D218" s="354" t="s">
        <v>11266</v>
      </c>
    </row>
    <row r="219" spans="1:4" ht="45">
      <c r="A219" s="354" t="s">
        <v>4660</v>
      </c>
      <c r="B219" s="354" t="s">
        <v>11267</v>
      </c>
      <c r="C219" s="354" t="s">
        <v>11191</v>
      </c>
      <c r="D219" s="354" t="s">
        <v>11216</v>
      </c>
    </row>
    <row r="220" spans="1:4" ht="90">
      <c r="A220" s="354" t="s">
        <v>4661</v>
      </c>
      <c r="B220" s="354" t="s">
        <v>11268</v>
      </c>
      <c r="C220" s="354" t="s">
        <v>11191</v>
      </c>
      <c r="D220" s="354" t="s">
        <v>11219</v>
      </c>
    </row>
    <row r="221" spans="1:4" ht="101.25">
      <c r="A221" s="354" t="s">
        <v>4662</v>
      </c>
      <c r="B221" s="354" t="s">
        <v>11269</v>
      </c>
      <c r="C221" s="354" t="s">
        <v>11191</v>
      </c>
      <c r="D221" s="354" t="s">
        <v>11222</v>
      </c>
    </row>
    <row r="222" spans="1:4" ht="112.5">
      <c r="A222" s="354" t="s">
        <v>11270</v>
      </c>
      <c r="B222" s="354" t="s">
        <v>11271</v>
      </c>
      <c r="C222" s="354" t="s">
        <v>11134</v>
      </c>
      <c r="D222" s="354" t="s">
        <v>11272</v>
      </c>
    </row>
    <row r="223" spans="1:4" ht="157.5">
      <c r="A223" s="354" t="s">
        <v>11273</v>
      </c>
      <c r="B223" s="354" t="s">
        <v>11274</v>
      </c>
      <c r="C223" s="354" t="s">
        <v>11134</v>
      </c>
      <c r="D223" s="354" t="s">
        <v>11275</v>
      </c>
    </row>
    <row r="224" spans="1:4" ht="112.5">
      <c r="A224" s="354" t="s">
        <v>11276</v>
      </c>
      <c r="B224" s="354" t="s">
        <v>11277</v>
      </c>
      <c r="C224" s="354" t="s">
        <v>10977</v>
      </c>
      <c r="D224" s="354" t="s">
        <v>11278</v>
      </c>
    </row>
    <row r="225" spans="1:4" ht="112.5">
      <c r="A225" s="354" t="s">
        <v>11279</v>
      </c>
      <c r="B225" s="354" t="s">
        <v>11280</v>
      </c>
      <c r="C225" s="354" t="s">
        <v>10977</v>
      </c>
      <c r="D225" s="354" t="s">
        <v>11281</v>
      </c>
    </row>
    <row r="226" spans="1:4" ht="22.5">
      <c r="A226" s="354" t="s">
        <v>11282</v>
      </c>
      <c r="B226" s="354" t="s">
        <v>11283</v>
      </c>
      <c r="C226" s="354" t="s">
        <v>11134</v>
      </c>
      <c r="D226" s="354" t="s">
        <v>11284</v>
      </c>
    </row>
    <row r="227" spans="1:4" ht="14.25">
      <c r="A227"/>
      <c r="B227"/>
      <c r="C227"/>
      <c r="D227"/>
    </row>
    <row r="228" spans="1:4" ht="14.25">
      <c r="A228" s="355" t="s">
        <v>11027</v>
      </c>
      <c r="B228"/>
      <c r="C228"/>
      <c r="D228"/>
    </row>
    <row r="229" spans="1:4" ht="14.25">
      <c r="A229" s="355" t="s">
        <v>11285</v>
      </c>
      <c r="B229"/>
      <c r="C229"/>
      <c r="D229"/>
    </row>
    <row r="230" spans="1:4" ht="45">
      <c r="A230" s="354" t="s">
        <v>11286</v>
      </c>
      <c r="B230"/>
      <c r="C230"/>
      <c r="D230"/>
    </row>
    <row r="231" spans="1:4" ht="45">
      <c r="A231" s="354" t="s">
        <v>11287</v>
      </c>
      <c r="B231" s="354" t="s">
        <v>11288</v>
      </c>
      <c r="C231" s="354" t="s">
        <v>11134</v>
      </c>
      <c r="D231" s="354" t="s">
        <v>7706</v>
      </c>
    </row>
    <row r="232" spans="1:4" ht="45">
      <c r="A232" s="354" t="s">
        <v>11289</v>
      </c>
      <c r="B232" s="354" t="s">
        <v>11290</v>
      </c>
      <c r="C232" s="354" t="s">
        <v>11134</v>
      </c>
      <c r="D232" s="354" t="s">
        <v>9366</v>
      </c>
    </row>
    <row r="233" spans="1:4" ht="67.5">
      <c r="A233" s="354" t="s">
        <v>11291</v>
      </c>
      <c r="B233" s="354" t="s">
        <v>11292</v>
      </c>
      <c r="C233" s="354" t="s">
        <v>11134</v>
      </c>
      <c r="D233" s="354" t="s">
        <v>9747</v>
      </c>
    </row>
    <row r="234" spans="1:4" ht="45">
      <c r="A234" s="354" t="s">
        <v>11293</v>
      </c>
      <c r="B234" s="354" t="s">
        <v>11294</v>
      </c>
      <c r="C234" s="354" t="s">
        <v>11191</v>
      </c>
      <c r="D234" s="354" t="s">
        <v>11295</v>
      </c>
    </row>
    <row r="235" spans="1:4" ht="14.25">
      <c r="A235" s="356" t="s">
        <v>11032</v>
      </c>
      <c r="B235"/>
      <c r="C235"/>
      <c r="D235"/>
    </row>
    <row r="236" spans="1:4" ht="14.25">
      <c r="A236" s="356" t="s">
        <v>11033</v>
      </c>
      <c r="B236"/>
      <c r="C236"/>
      <c r="D236"/>
    </row>
    <row r="237" spans="1:4" ht="14.25">
      <c r="A237" s="356" t="s">
        <v>11034</v>
      </c>
      <c r="B237"/>
      <c r="C237"/>
      <c r="D237"/>
    </row>
    <row r="238" spans="1:4" ht="14.25">
      <c r="A238" s="355" t="s">
        <v>11027</v>
      </c>
      <c r="B238"/>
      <c r="C238"/>
      <c r="D238"/>
    </row>
    <row r="239" spans="1:4" ht="14.25">
      <c r="A239" s="355" t="s">
        <v>11296</v>
      </c>
      <c r="B239"/>
      <c r="C239"/>
      <c r="D239"/>
    </row>
    <row r="240" spans="1:4" ht="14.25">
      <c r="A240" s="357" t="s">
        <v>11036</v>
      </c>
      <c r="B240"/>
      <c r="C240"/>
      <c r="D240"/>
    </row>
    <row r="241" spans="1:4" ht="14.25">
      <c r="A241" s="357" t="s">
        <v>11037</v>
      </c>
      <c r="B241"/>
      <c r="C241"/>
      <c r="D241"/>
    </row>
    <row r="242" spans="1:4" ht="14.25">
      <c r="A242" s="357" t="s">
        <v>11036</v>
      </c>
      <c r="B242"/>
      <c r="C242"/>
      <c r="D242"/>
    </row>
    <row r="243" spans="1:4" ht="15.75">
      <c r="A243" s="358" t="s">
        <v>11038</v>
      </c>
      <c r="B243"/>
      <c r="C243"/>
      <c r="D243"/>
    </row>
    <row r="244" spans="1:4" ht="22.5">
      <c r="A244" s="354" t="s">
        <v>11039</v>
      </c>
      <c r="B244"/>
      <c r="C244"/>
      <c r="D244"/>
    </row>
    <row r="245" spans="1:4" ht="22.5">
      <c r="A245" s="354" t="s">
        <v>11040</v>
      </c>
      <c r="B245"/>
      <c r="C245"/>
      <c r="D245"/>
    </row>
    <row r="246" spans="1:4" ht="14.25">
      <c r="A246"/>
      <c r="B246"/>
      <c r="C246"/>
      <c r="D246"/>
    </row>
    <row r="247" spans="1:4" ht="45">
      <c r="A247" s="354" t="s">
        <v>11041</v>
      </c>
      <c r="B247" s="354" t="s">
        <v>11042</v>
      </c>
      <c r="C247" s="354" t="s">
        <v>11043</v>
      </c>
      <c r="D247" s="354" t="s">
        <v>11044</v>
      </c>
    </row>
    <row r="248" spans="1:4" ht="56.25">
      <c r="A248" s="354" t="s">
        <v>11297</v>
      </c>
      <c r="B248" s="354" t="s">
        <v>11298</v>
      </c>
      <c r="C248" s="354" t="s">
        <v>11134</v>
      </c>
      <c r="D248" s="354" t="s">
        <v>11299</v>
      </c>
    </row>
    <row r="249" spans="1:4" ht="146.25">
      <c r="A249" s="354" t="s">
        <v>11300</v>
      </c>
      <c r="B249" s="354" t="s">
        <v>11301</v>
      </c>
      <c r="C249" s="354" t="s">
        <v>11191</v>
      </c>
      <c r="D249" s="354" t="s">
        <v>11302</v>
      </c>
    </row>
    <row r="250" spans="1:4" ht="146.25">
      <c r="A250" s="354" t="s">
        <v>11303</v>
      </c>
      <c r="B250" s="354" t="s">
        <v>11304</v>
      </c>
      <c r="C250" s="354" t="s">
        <v>11191</v>
      </c>
      <c r="D250" s="354" t="s">
        <v>9318</v>
      </c>
    </row>
    <row r="251" spans="1:4" ht="135">
      <c r="A251" s="354" t="s">
        <v>11305</v>
      </c>
      <c r="B251" s="354" t="s">
        <v>11306</v>
      </c>
      <c r="C251" s="354" t="s">
        <v>11191</v>
      </c>
      <c r="D251" s="354" t="s">
        <v>11307</v>
      </c>
    </row>
    <row r="252" spans="1:4" ht="45">
      <c r="A252" s="354" t="s">
        <v>11308</v>
      </c>
      <c r="B252" s="354" t="s">
        <v>11309</v>
      </c>
      <c r="C252" s="354" t="s">
        <v>10977</v>
      </c>
      <c r="D252" s="354" t="s">
        <v>11310</v>
      </c>
    </row>
    <row r="253" spans="1:4" ht="22.5">
      <c r="A253" s="354" t="s">
        <v>11311</v>
      </c>
      <c r="B253" s="354" t="s">
        <v>11312</v>
      </c>
      <c r="C253" s="354" t="s">
        <v>10977</v>
      </c>
      <c r="D253" s="354" t="s">
        <v>11313</v>
      </c>
    </row>
    <row r="254" spans="1:4" ht="67.5">
      <c r="A254" s="354" t="s">
        <v>11314</v>
      </c>
      <c r="B254" s="354" t="s">
        <v>11315</v>
      </c>
      <c r="C254" s="354" t="s">
        <v>11012</v>
      </c>
      <c r="D254" s="354" t="s">
        <v>6620</v>
      </c>
    </row>
    <row r="255" spans="1:4" ht="123.75">
      <c r="A255" s="354" t="s">
        <v>11316</v>
      </c>
      <c r="B255" s="354" t="s">
        <v>11317</v>
      </c>
      <c r="C255" s="354" t="s">
        <v>11012</v>
      </c>
      <c r="D255" s="354" t="s">
        <v>11318</v>
      </c>
    </row>
    <row r="256" spans="1:4" ht="45">
      <c r="A256" s="354" t="s">
        <v>11319</v>
      </c>
      <c r="B256" s="354" t="s">
        <v>11320</v>
      </c>
      <c r="C256" s="354" t="s">
        <v>11012</v>
      </c>
      <c r="D256" s="354" t="s">
        <v>9786</v>
      </c>
    </row>
    <row r="257" spans="1:4" ht="22.5">
      <c r="A257" s="354" t="s">
        <v>11321</v>
      </c>
      <c r="B257" s="354" t="s">
        <v>11322</v>
      </c>
      <c r="C257" s="354" t="s">
        <v>11134</v>
      </c>
      <c r="D257" s="354" t="s">
        <v>11323</v>
      </c>
    </row>
    <row r="258" spans="1:4" ht="14.25">
      <c r="A258"/>
      <c r="B258"/>
      <c r="C258"/>
      <c r="D258"/>
    </row>
    <row r="259" spans="1:4" ht="14.25">
      <c r="A259" s="355" t="s">
        <v>11027</v>
      </c>
      <c r="B259"/>
      <c r="C259"/>
      <c r="D259"/>
    </row>
    <row r="260" spans="1:4" ht="14.25">
      <c r="A260" s="355" t="s">
        <v>11324</v>
      </c>
      <c r="B260"/>
      <c r="C260"/>
      <c r="D260"/>
    </row>
    <row r="261" spans="1:4" ht="14.25">
      <c r="A261" s="354" t="s">
        <v>11325</v>
      </c>
      <c r="B261"/>
      <c r="C261"/>
      <c r="D261"/>
    </row>
    <row r="262" spans="1:4" ht="56.25">
      <c r="A262" s="354" t="s">
        <v>11326</v>
      </c>
      <c r="B262" s="354" t="s">
        <v>11327</v>
      </c>
      <c r="C262" s="354" t="s">
        <v>10977</v>
      </c>
      <c r="D262" s="354" t="s">
        <v>11328</v>
      </c>
    </row>
    <row r="263" spans="1:4" ht="78.75">
      <c r="A263" s="354" t="s">
        <v>11329</v>
      </c>
      <c r="B263" s="354" t="s">
        <v>11330</v>
      </c>
      <c r="C263" s="354" t="s">
        <v>10977</v>
      </c>
      <c r="D263" s="354" t="s">
        <v>11331</v>
      </c>
    </row>
    <row r="264" spans="1:4" ht="33.75">
      <c r="A264" s="354" t="s">
        <v>11332</v>
      </c>
      <c r="B264" s="354" t="s">
        <v>11333</v>
      </c>
      <c r="C264" s="354" t="s">
        <v>10977</v>
      </c>
      <c r="D264" s="354" t="s">
        <v>9663</v>
      </c>
    </row>
    <row r="265" spans="1:4" ht="45">
      <c r="A265" s="354" t="s">
        <v>11334</v>
      </c>
      <c r="B265" s="354" t="s">
        <v>11335</v>
      </c>
      <c r="C265" s="354" t="s">
        <v>11134</v>
      </c>
      <c r="D265" s="354" t="s">
        <v>11336</v>
      </c>
    </row>
    <row r="266" spans="1:4" ht="14.25">
      <c r="A266" s="356" t="s">
        <v>11032</v>
      </c>
      <c r="B266"/>
      <c r="C266"/>
      <c r="D266"/>
    </row>
    <row r="267" spans="1:4" ht="14.25">
      <c r="A267" s="356" t="s">
        <v>11033</v>
      </c>
      <c r="B267"/>
      <c r="C267"/>
      <c r="D267"/>
    </row>
    <row r="268" spans="1:4" ht="14.25">
      <c r="A268" s="356" t="s">
        <v>11034</v>
      </c>
      <c r="B268"/>
      <c r="C268"/>
      <c r="D268"/>
    </row>
    <row r="269" spans="1:4" ht="14.25">
      <c r="A269" s="355" t="s">
        <v>11027</v>
      </c>
      <c r="B269"/>
      <c r="C269"/>
      <c r="D269"/>
    </row>
    <row r="270" spans="1:4" ht="14.25">
      <c r="A270" s="355" t="s">
        <v>11337</v>
      </c>
      <c r="B270"/>
      <c r="C270"/>
      <c r="D270"/>
    </row>
    <row r="271" spans="1:4" ht="14.25">
      <c r="A271" s="357" t="s">
        <v>11036</v>
      </c>
      <c r="B271"/>
      <c r="C271"/>
      <c r="D271"/>
    </row>
    <row r="272" spans="1:4" ht="14.25">
      <c r="A272" s="357" t="s">
        <v>11037</v>
      </c>
      <c r="B272"/>
      <c r="C272"/>
      <c r="D272"/>
    </row>
    <row r="273" spans="1:4" ht="14.25">
      <c r="A273" s="357" t="s">
        <v>11036</v>
      </c>
      <c r="B273"/>
      <c r="C273"/>
      <c r="D273"/>
    </row>
    <row r="274" spans="1:4" ht="15.75">
      <c r="A274" s="358" t="s">
        <v>11038</v>
      </c>
      <c r="B274"/>
      <c r="C274"/>
      <c r="D274"/>
    </row>
    <row r="275" spans="1:4" ht="22.5">
      <c r="A275" s="354" t="s">
        <v>11039</v>
      </c>
      <c r="B275"/>
      <c r="C275"/>
      <c r="D275"/>
    </row>
    <row r="276" spans="1:4" ht="22.5">
      <c r="A276" s="354" t="s">
        <v>11040</v>
      </c>
      <c r="B276"/>
      <c r="C276"/>
      <c r="D276"/>
    </row>
    <row r="277" spans="1:4" ht="14.25">
      <c r="A277"/>
      <c r="B277"/>
      <c r="C277"/>
      <c r="D277"/>
    </row>
    <row r="278" spans="1:4" ht="45">
      <c r="A278" s="354" t="s">
        <v>11041</v>
      </c>
      <c r="B278" s="354" t="s">
        <v>11042</v>
      </c>
      <c r="C278" s="354" t="s">
        <v>11043</v>
      </c>
      <c r="D278" s="354" t="s">
        <v>11044</v>
      </c>
    </row>
    <row r="279" spans="1:4" ht="67.5">
      <c r="A279" s="354" t="s">
        <v>11338</v>
      </c>
      <c r="B279" s="354" t="s">
        <v>11339</v>
      </c>
      <c r="C279" s="354" t="s">
        <v>11134</v>
      </c>
      <c r="D279" s="354" t="s">
        <v>11340</v>
      </c>
    </row>
    <row r="280" spans="1:4" ht="33.75">
      <c r="A280" s="354" t="s">
        <v>11341</v>
      </c>
      <c r="B280" s="354" t="s">
        <v>11342</v>
      </c>
      <c r="C280" s="354" t="s">
        <v>10977</v>
      </c>
      <c r="D280" s="354" t="s">
        <v>9744</v>
      </c>
    </row>
    <row r="281" spans="1:4" ht="45">
      <c r="A281" s="354" t="s">
        <v>11343</v>
      </c>
      <c r="B281" s="354" t="s">
        <v>11344</v>
      </c>
      <c r="C281" s="354" t="s">
        <v>10977</v>
      </c>
      <c r="D281" s="354" t="s">
        <v>11345</v>
      </c>
    </row>
    <row r="282" spans="1:4" ht="112.5">
      <c r="A282" s="354" t="s">
        <v>4663</v>
      </c>
      <c r="B282" s="354" t="s">
        <v>11346</v>
      </c>
      <c r="C282" s="354" t="s">
        <v>11134</v>
      </c>
      <c r="D282" s="354" t="s">
        <v>11347</v>
      </c>
    </row>
    <row r="283" spans="1:4" ht="157.5">
      <c r="A283" s="354" t="s">
        <v>4664</v>
      </c>
      <c r="B283" s="354" t="s">
        <v>11348</v>
      </c>
      <c r="C283" s="354" t="s">
        <v>11134</v>
      </c>
      <c r="D283" s="354" t="s">
        <v>11349</v>
      </c>
    </row>
    <row r="284" spans="1:4" ht="112.5">
      <c r="A284" s="354" t="s">
        <v>4665</v>
      </c>
      <c r="B284" s="354" t="s">
        <v>11350</v>
      </c>
      <c r="C284" s="354" t="s">
        <v>10977</v>
      </c>
      <c r="D284" s="354" t="s">
        <v>11351</v>
      </c>
    </row>
    <row r="285" spans="1:4" ht="101.25">
      <c r="A285" s="354" t="s">
        <v>4666</v>
      </c>
      <c r="B285" s="354" t="s">
        <v>11352</v>
      </c>
      <c r="C285" s="354" t="s">
        <v>10977</v>
      </c>
      <c r="D285" s="354" t="s">
        <v>11353</v>
      </c>
    </row>
    <row r="286" spans="1:4" ht="33.75">
      <c r="A286" s="354" t="s">
        <v>4667</v>
      </c>
      <c r="B286" s="354" t="s">
        <v>11354</v>
      </c>
      <c r="C286" s="354" t="s">
        <v>11134</v>
      </c>
      <c r="D286" s="354" t="s">
        <v>9323</v>
      </c>
    </row>
    <row r="287" spans="1:4" ht="45">
      <c r="A287" s="354" t="s">
        <v>4668</v>
      </c>
      <c r="B287" s="354" t="s">
        <v>11355</v>
      </c>
      <c r="C287" s="354" t="s">
        <v>11134</v>
      </c>
      <c r="D287" s="354" t="s">
        <v>11356</v>
      </c>
    </row>
    <row r="288" spans="1:4" ht="45">
      <c r="A288" s="354" t="s">
        <v>4669</v>
      </c>
      <c r="B288" s="354" t="s">
        <v>11357</v>
      </c>
      <c r="C288" s="354" t="s">
        <v>11134</v>
      </c>
      <c r="D288" s="354" t="s">
        <v>11358</v>
      </c>
    </row>
    <row r="289" spans="1:4" ht="45">
      <c r="A289" s="354" t="s">
        <v>11359</v>
      </c>
      <c r="B289" s="354" t="s">
        <v>11360</v>
      </c>
      <c r="C289" s="354" t="s">
        <v>11134</v>
      </c>
      <c r="D289" s="354" t="s">
        <v>11361</v>
      </c>
    </row>
    <row r="290" spans="1:4" ht="14.25">
      <c r="A290"/>
      <c r="B290"/>
      <c r="C290"/>
      <c r="D290"/>
    </row>
    <row r="291" spans="1:4" ht="14.25">
      <c r="A291" s="355" t="s">
        <v>11027</v>
      </c>
      <c r="B291"/>
      <c r="C291"/>
      <c r="D291"/>
    </row>
    <row r="292" spans="1:4" ht="14.25">
      <c r="A292" s="355" t="s">
        <v>11362</v>
      </c>
      <c r="B292"/>
      <c r="C292"/>
      <c r="D292"/>
    </row>
    <row r="293" spans="1:4" ht="33.75">
      <c r="A293" s="354" t="s">
        <v>11363</v>
      </c>
      <c r="B293"/>
      <c r="C293"/>
      <c r="D293"/>
    </row>
    <row r="294" spans="1:4" ht="45">
      <c r="A294" s="354" t="s">
        <v>4670</v>
      </c>
      <c r="B294" s="354" t="s">
        <v>11364</v>
      </c>
      <c r="C294" s="354" t="s">
        <v>11191</v>
      </c>
      <c r="D294" s="354" t="s">
        <v>11295</v>
      </c>
    </row>
    <row r="295" spans="1:4" ht="56.25">
      <c r="A295" s="354" t="s">
        <v>4671</v>
      </c>
      <c r="B295" s="354" t="s">
        <v>11365</v>
      </c>
      <c r="C295" s="354" t="s">
        <v>11134</v>
      </c>
      <c r="D295" s="354" t="s">
        <v>11366</v>
      </c>
    </row>
    <row r="296" spans="1:4" ht="146.25">
      <c r="A296" s="354" t="s">
        <v>4672</v>
      </c>
      <c r="B296" s="354" t="s">
        <v>11367</v>
      </c>
      <c r="C296" s="354" t="s">
        <v>11191</v>
      </c>
      <c r="D296" s="354" t="s">
        <v>11302</v>
      </c>
    </row>
    <row r="297" spans="1:4" ht="14.25">
      <c r="A297" s="356" t="s">
        <v>11032</v>
      </c>
      <c r="B297"/>
      <c r="C297"/>
      <c r="D297"/>
    </row>
    <row r="298" spans="1:4" ht="14.25">
      <c r="A298" s="356" t="s">
        <v>11033</v>
      </c>
      <c r="B298"/>
      <c r="C298"/>
      <c r="D298"/>
    </row>
    <row r="299" spans="1:4" ht="14.25">
      <c r="A299" s="356" t="s">
        <v>11034</v>
      </c>
      <c r="B299"/>
      <c r="C299"/>
      <c r="D299"/>
    </row>
    <row r="300" spans="1:4" ht="14.25">
      <c r="A300" s="355" t="s">
        <v>11027</v>
      </c>
      <c r="B300"/>
      <c r="C300"/>
      <c r="D300"/>
    </row>
    <row r="301" spans="1:4" ht="14.25">
      <c r="A301" s="355" t="s">
        <v>11368</v>
      </c>
      <c r="B301"/>
      <c r="C301"/>
      <c r="D301"/>
    </row>
    <row r="302" spans="1:4" ht="14.25">
      <c r="A302" s="357" t="s">
        <v>11036</v>
      </c>
      <c r="B302"/>
      <c r="C302"/>
      <c r="D302"/>
    </row>
    <row r="303" spans="1:4" ht="14.25">
      <c r="A303" s="357" t="s">
        <v>11037</v>
      </c>
      <c r="B303"/>
      <c r="C303"/>
      <c r="D303"/>
    </row>
    <row r="304" spans="1:4" ht="14.25">
      <c r="A304" s="357" t="s">
        <v>11036</v>
      </c>
      <c r="B304"/>
      <c r="C304"/>
      <c r="D304"/>
    </row>
    <row r="305" spans="1:4" ht="15.75">
      <c r="A305" s="358" t="s">
        <v>11038</v>
      </c>
      <c r="B305"/>
      <c r="C305"/>
      <c r="D305"/>
    </row>
    <row r="306" spans="1:4" ht="22.5">
      <c r="A306" s="354" t="s">
        <v>11039</v>
      </c>
      <c r="B306"/>
      <c r="C306"/>
      <c r="D306"/>
    </row>
    <row r="307" spans="1:4" ht="22.5">
      <c r="A307" s="354" t="s">
        <v>11040</v>
      </c>
      <c r="B307"/>
      <c r="C307"/>
      <c r="D307"/>
    </row>
    <row r="308" spans="1:4" ht="14.25">
      <c r="A308"/>
      <c r="B308"/>
      <c r="C308"/>
      <c r="D308"/>
    </row>
    <row r="309" spans="1:4" ht="45">
      <c r="A309" s="354" t="s">
        <v>11041</v>
      </c>
      <c r="B309" s="354" t="s">
        <v>11042</v>
      </c>
      <c r="C309" s="354" t="s">
        <v>11043</v>
      </c>
      <c r="D309" s="354" t="s">
        <v>11044</v>
      </c>
    </row>
    <row r="310" spans="1:4" ht="135">
      <c r="A310" s="354" t="s">
        <v>4673</v>
      </c>
      <c r="B310" s="354" t="s">
        <v>11369</v>
      </c>
      <c r="C310" s="354" t="s">
        <v>11191</v>
      </c>
      <c r="D310" s="354" t="s">
        <v>9318</v>
      </c>
    </row>
    <row r="311" spans="1:4" ht="135">
      <c r="A311" s="354" t="s">
        <v>4674</v>
      </c>
      <c r="B311" s="354" t="s">
        <v>11370</v>
      </c>
      <c r="C311" s="354" t="s">
        <v>11191</v>
      </c>
      <c r="D311" s="354" t="s">
        <v>11307</v>
      </c>
    </row>
    <row r="312" spans="1:4" ht="45">
      <c r="A312" s="354" t="s">
        <v>4675</v>
      </c>
      <c r="B312" s="354" t="s">
        <v>11371</v>
      </c>
      <c r="C312" s="354" t="s">
        <v>10977</v>
      </c>
      <c r="D312" s="354" t="s">
        <v>11372</v>
      </c>
    </row>
    <row r="313" spans="1:4" ht="22.5">
      <c r="A313" s="354" t="s">
        <v>11373</v>
      </c>
      <c r="B313" s="354" t="s">
        <v>11374</v>
      </c>
      <c r="C313" s="354" t="s">
        <v>10977</v>
      </c>
      <c r="D313" s="354" t="s">
        <v>11375</v>
      </c>
    </row>
    <row r="314" spans="1:4" ht="56.25">
      <c r="A314" s="354" t="s">
        <v>4676</v>
      </c>
      <c r="B314" s="354" t="s">
        <v>11376</v>
      </c>
      <c r="C314" s="354" t="s">
        <v>11012</v>
      </c>
      <c r="D314" s="354" t="s">
        <v>6632</v>
      </c>
    </row>
    <row r="315" spans="1:4" ht="123.75">
      <c r="A315" s="354" t="s">
        <v>4677</v>
      </c>
      <c r="B315" s="354" t="s">
        <v>11377</v>
      </c>
      <c r="C315" s="354" t="s">
        <v>11012</v>
      </c>
      <c r="D315" s="354" t="s">
        <v>6887</v>
      </c>
    </row>
    <row r="316" spans="1:4" ht="45">
      <c r="A316" s="354" t="s">
        <v>4678</v>
      </c>
      <c r="B316" s="354" t="s">
        <v>11378</v>
      </c>
      <c r="C316" s="354" t="s">
        <v>11012</v>
      </c>
      <c r="D316" s="354" t="s">
        <v>9476</v>
      </c>
    </row>
    <row r="317" spans="1:4" ht="33.75">
      <c r="A317" s="354" t="s">
        <v>4679</v>
      </c>
      <c r="B317" s="354" t="s">
        <v>11379</v>
      </c>
      <c r="C317" s="354" t="s">
        <v>11134</v>
      </c>
      <c r="D317" s="354" t="s">
        <v>9430</v>
      </c>
    </row>
    <row r="318" spans="1:4" ht="56.25">
      <c r="A318" s="354" t="s">
        <v>4680</v>
      </c>
      <c r="B318" s="354" t="s">
        <v>11380</v>
      </c>
      <c r="C318" s="354" t="s">
        <v>10977</v>
      </c>
      <c r="D318" s="354" t="s">
        <v>11381</v>
      </c>
    </row>
    <row r="319" spans="1:4" ht="67.5">
      <c r="A319" s="354" t="s">
        <v>4681</v>
      </c>
      <c r="B319" s="354" t="s">
        <v>11382</v>
      </c>
      <c r="C319" s="354" t="s">
        <v>10977</v>
      </c>
      <c r="D319" s="354" t="s">
        <v>11331</v>
      </c>
    </row>
    <row r="320" spans="1:4" ht="33.75">
      <c r="A320" s="354" t="s">
        <v>4682</v>
      </c>
      <c r="B320" s="354" t="s">
        <v>11383</v>
      </c>
      <c r="C320" s="354" t="s">
        <v>10977</v>
      </c>
      <c r="D320" s="354" t="s">
        <v>6667</v>
      </c>
    </row>
    <row r="321" spans="1:4" ht="45">
      <c r="A321" s="354" t="s">
        <v>4683</v>
      </c>
      <c r="B321" s="354" t="s">
        <v>11384</v>
      </c>
      <c r="C321" s="354" t="s">
        <v>11134</v>
      </c>
      <c r="D321" s="354" t="s">
        <v>11385</v>
      </c>
    </row>
    <row r="322" spans="1:4" ht="14.25">
      <c r="A322"/>
      <c r="B322"/>
      <c r="C322"/>
      <c r="D322"/>
    </row>
    <row r="323" spans="1:4" ht="14.25">
      <c r="A323" s="355" t="s">
        <v>11027</v>
      </c>
      <c r="B323"/>
      <c r="C323"/>
      <c r="D323"/>
    </row>
    <row r="324" spans="1:4" ht="14.25">
      <c r="A324" s="355" t="s">
        <v>11386</v>
      </c>
      <c r="B324"/>
      <c r="C324"/>
      <c r="D324"/>
    </row>
    <row r="325" spans="1:4" ht="67.5">
      <c r="A325" s="354" t="s">
        <v>11387</v>
      </c>
      <c r="B325" s="354" t="s">
        <v>11388</v>
      </c>
      <c r="C325" s="354" t="s">
        <v>11134</v>
      </c>
      <c r="D325" s="354" t="s">
        <v>11389</v>
      </c>
    </row>
    <row r="326" spans="1:4" ht="33.75">
      <c r="A326" s="354" t="s">
        <v>4684</v>
      </c>
      <c r="B326" s="354" t="s">
        <v>11390</v>
      </c>
      <c r="C326" s="354" t="s">
        <v>10977</v>
      </c>
      <c r="D326" s="354" t="s">
        <v>9354</v>
      </c>
    </row>
    <row r="327" spans="1:4" ht="45">
      <c r="A327" s="354" t="s">
        <v>4685</v>
      </c>
      <c r="B327" s="354" t="s">
        <v>11391</v>
      </c>
      <c r="C327" s="354" t="s">
        <v>10977</v>
      </c>
      <c r="D327" s="354" t="s">
        <v>9493</v>
      </c>
    </row>
    <row r="328" spans="1:4" ht="56.25">
      <c r="A328" s="354" t="s">
        <v>11392</v>
      </c>
      <c r="B328" s="354" t="s">
        <v>11393</v>
      </c>
      <c r="C328" s="354" t="s">
        <v>11191</v>
      </c>
      <c r="D328" s="354" t="s">
        <v>11394</v>
      </c>
    </row>
    <row r="329" spans="1:4" ht="14.25">
      <c r="A329" s="356" t="s">
        <v>11032</v>
      </c>
      <c r="B329"/>
      <c r="C329"/>
      <c r="D329"/>
    </row>
    <row r="330" spans="1:4" ht="14.25">
      <c r="A330" s="356" t="s">
        <v>11033</v>
      </c>
      <c r="B330"/>
      <c r="C330"/>
      <c r="D330"/>
    </row>
    <row r="331" spans="1:4" ht="14.25">
      <c r="A331" s="356" t="s">
        <v>11034</v>
      </c>
      <c r="B331"/>
      <c r="C331"/>
      <c r="D331"/>
    </row>
    <row r="332" spans="1:4" ht="14.25">
      <c r="A332" s="355" t="s">
        <v>11027</v>
      </c>
      <c r="B332"/>
      <c r="C332"/>
      <c r="D332"/>
    </row>
    <row r="333" spans="1:4" ht="14.25">
      <c r="A333" s="355" t="s">
        <v>11395</v>
      </c>
      <c r="B333"/>
      <c r="C333"/>
      <c r="D333"/>
    </row>
    <row r="334" spans="1:4" ht="14.25">
      <c r="A334" s="357" t="s">
        <v>11036</v>
      </c>
      <c r="B334"/>
      <c r="C334"/>
      <c r="D334"/>
    </row>
    <row r="335" spans="1:4" ht="14.25">
      <c r="A335" s="357" t="s">
        <v>11037</v>
      </c>
      <c r="B335"/>
      <c r="C335"/>
      <c r="D335"/>
    </row>
    <row r="336" spans="1:4" ht="14.25">
      <c r="A336" s="357" t="s">
        <v>11036</v>
      </c>
      <c r="B336"/>
      <c r="C336"/>
      <c r="D336"/>
    </row>
    <row r="337" spans="1:4" ht="15.75">
      <c r="A337" s="358" t="s">
        <v>11038</v>
      </c>
      <c r="B337"/>
      <c r="C337"/>
      <c r="D337"/>
    </row>
    <row r="338" spans="1:4" ht="22.5">
      <c r="A338" s="354" t="s">
        <v>11039</v>
      </c>
      <c r="B338"/>
      <c r="C338"/>
      <c r="D338"/>
    </row>
    <row r="339" spans="1:4" ht="22.5">
      <c r="A339" s="354" t="s">
        <v>11040</v>
      </c>
      <c r="B339"/>
      <c r="C339"/>
      <c r="D339"/>
    </row>
    <row r="340" spans="1:4" ht="14.25">
      <c r="A340"/>
      <c r="B340"/>
      <c r="C340"/>
      <c r="D340"/>
    </row>
    <row r="341" spans="1:4" ht="45">
      <c r="A341" s="354" t="s">
        <v>11041</v>
      </c>
      <c r="B341" s="354" t="s">
        <v>11042</v>
      </c>
      <c r="C341" s="354" t="s">
        <v>11043</v>
      </c>
      <c r="D341" s="354" t="s">
        <v>11044</v>
      </c>
    </row>
    <row r="342" spans="1:4" ht="45">
      <c r="A342" s="354" t="s">
        <v>11396</v>
      </c>
      <c r="B342" s="354" t="s">
        <v>11397</v>
      </c>
      <c r="C342" s="354" t="s">
        <v>11191</v>
      </c>
      <c r="D342" s="354" t="s">
        <v>8784</v>
      </c>
    </row>
    <row r="343" spans="1:4" ht="90">
      <c r="A343" s="354" t="s">
        <v>11398</v>
      </c>
      <c r="B343" s="354" t="s">
        <v>11399</v>
      </c>
      <c r="C343" s="354" t="s">
        <v>11191</v>
      </c>
      <c r="D343" s="354" t="s">
        <v>9360</v>
      </c>
    </row>
    <row r="344" spans="1:4" ht="90">
      <c r="A344" s="354" t="s">
        <v>11400</v>
      </c>
      <c r="B344" s="354" t="s">
        <v>11401</v>
      </c>
      <c r="C344" s="354" t="s">
        <v>11191</v>
      </c>
      <c r="D344" s="354" t="s">
        <v>11402</v>
      </c>
    </row>
    <row r="345" spans="1:4" ht="22.5">
      <c r="A345" s="354" t="s">
        <v>11403</v>
      </c>
      <c r="B345" s="354" t="s">
        <v>11404</v>
      </c>
      <c r="C345" s="354" t="s">
        <v>11191</v>
      </c>
      <c r="D345" s="354" t="s">
        <v>11405</v>
      </c>
    </row>
    <row r="346" spans="1:4" ht="33.75">
      <c r="A346" s="354" t="s">
        <v>11406</v>
      </c>
      <c r="B346" s="354" t="s">
        <v>11407</v>
      </c>
      <c r="C346" s="354" t="s">
        <v>11408</v>
      </c>
      <c r="D346" s="354" t="s">
        <v>9716</v>
      </c>
    </row>
    <row r="347" spans="1:4" ht="33.75">
      <c r="A347" s="354" t="s">
        <v>11409</v>
      </c>
      <c r="B347" s="354" t="s">
        <v>11410</v>
      </c>
      <c r="C347" s="354" t="s">
        <v>11012</v>
      </c>
      <c r="D347" s="354" t="s">
        <v>6631</v>
      </c>
    </row>
    <row r="348" spans="1:4" ht="45">
      <c r="A348" s="354" t="s">
        <v>11411</v>
      </c>
      <c r="B348" s="354" t="s">
        <v>11412</v>
      </c>
      <c r="C348" s="354" t="s">
        <v>11012</v>
      </c>
      <c r="D348" s="354" t="s">
        <v>6634</v>
      </c>
    </row>
    <row r="349" spans="1:4" ht="56.25">
      <c r="A349" s="354" t="s">
        <v>4686</v>
      </c>
      <c r="B349" s="354" t="s">
        <v>11413</v>
      </c>
      <c r="C349" s="354" t="s">
        <v>11191</v>
      </c>
      <c r="D349" s="354" t="s">
        <v>11394</v>
      </c>
    </row>
    <row r="350" spans="1:4" ht="45">
      <c r="A350" s="354" t="s">
        <v>4687</v>
      </c>
      <c r="B350" s="354" t="s">
        <v>11414</v>
      </c>
      <c r="C350" s="354" t="s">
        <v>11191</v>
      </c>
      <c r="D350" s="354" t="s">
        <v>8784</v>
      </c>
    </row>
    <row r="351" spans="1:4" ht="90">
      <c r="A351" s="354" t="s">
        <v>4688</v>
      </c>
      <c r="B351" s="354" t="s">
        <v>11415</v>
      </c>
      <c r="C351" s="354" t="s">
        <v>11191</v>
      </c>
      <c r="D351" s="354" t="s">
        <v>9360</v>
      </c>
    </row>
    <row r="352" spans="1:4" ht="90">
      <c r="A352" s="354" t="s">
        <v>4689</v>
      </c>
      <c r="B352" s="354" t="s">
        <v>11416</v>
      </c>
      <c r="C352" s="354" t="s">
        <v>11191</v>
      </c>
      <c r="D352" s="354" t="s">
        <v>11402</v>
      </c>
    </row>
    <row r="353" spans="1:4" ht="22.5">
      <c r="A353" s="354" t="s">
        <v>11417</v>
      </c>
      <c r="B353" s="354" t="s">
        <v>11418</v>
      </c>
      <c r="C353" s="354" t="s">
        <v>11191</v>
      </c>
      <c r="D353" s="354" t="s">
        <v>11405</v>
      </c>
    </row>
    <row r="354" spans="1:4" ht="33.75">
      <c r="A354" s="354" t="s">
        <v>4690</v>
      </c>
      <c r="B354" s="354" t="s">
        <v>11419</v>
      </c>
      <c r="C354" s="354" t="s">
        <v>11408</v>
      </c>
      <c r="D354" s="354" t="s">
        <v>9716</v>
      </c>
    </row>
    <row r="355" spans="1:4" ht="33.75">
      <c r="A355" s="354" t="s">
        <v>4691</v>
      </c>
      <c r="B355" s="354" t="s">
        <v>11420</v>
      </c>
      <c r="C355" s="354" t="s">
        <v>11012</v>
      </c>
      <c r="D355" s="354" t="s">
        <v>6631</v>
      </c>
    </row>
    <row r="356" spans="1:4" ht="45">
      <c r="A356" s="354" t="s">
        <v>4692</v>
      </c>
      <c r="B356" s="354" t="s">
        <v>11421</v>
      </c>
      <c r="C356" s="354" t="s">
        <v>11012</v>
      </c>
      <c r="D356" s="354" t="s">
        <v>6689</v>
      </c>
    </row>
    <row r="357" spans="1:4">
      <c r="A357" s="354" t="s">
        <v>11422</v>
      </c>
      <c r="B357" s="354" t="s">
        <v>11423</v>
      </c>
      <c r="C357" s="354" t="s">
        <v>10977</v>
      </c>
      <c r="D357" s="354" t="s">
        <v>11424</v>
      </c>
    </row>
    <row r="358" spans="1:4" ht="14.25">
      <c r="A358"/>
      <c r="B358"/>
      <c r="C358"/>
      <c r="D358"/>
    </row>
    <row r="359" spans="1:4" ht="14.25">
      <c r="A359" s="355" t="s">
        <v>11027</v>
      </c>
      <c r="B359"/>
      <c r="C359"/>
      <c r="D359"/>
    </row>
    <row r="360" spans="1:4" ht="14.25">
      <c r="A360" s="355" t="s">
        <v>11425</v>
      </c>
      <c r="B360"/>
      <c r="C360"/>
      <c r="D360"/>
    </row>
    <row r="361" spans="1:4" ht="326.25">
      <c r="A361" s="354" t="s">
        <v>11426</v>
      </c>
      <c r="B361"/>
      <c r="C361"/>
      <c r="D361"/>
    </row>
    <row r="362" spans="1:4" ht="14.25">
      <c r="A362" s="356" t="s">
        <v>11032</v>
      </c>
      <c r="B362"/>
      <c r="C362"/>
      <c r="D362"/>
    </row>
    <row r="363" spans="1:4" ht="14.25">
      <c r="A363" s="356" t="s">
        <v>11033</v>
      </c>
      <c r="B363"/>
      <c r="C363"/>
      <c r="D363"/>
    </row>
    <row r="364" spans="1:4" ht="14.25">
      <c r="A364" s="356" t="s">
        <v>11034</v>
      </c>
      <c r="B364"/>
      <c r="C364"/>
      <c r="D364"/>
    </row>
    <row r="365" spans="1:4" ht="14.25">
      <c r="A365" s="355" t="s">
        <v>11027</v>
      </c>
      <c r="B365"/>
      <c r="C365"/>
      <c r="D365"/>
    </row>
    <row r="366" spans="1:4" ht="14.25">
      <c r="A366" s="355" t="s">
        <v>11427</v>
      </c>
      <c r="B366"/>
      <c r="C366"/>
      <c r="D366"/>
    </row>
    <row r="367" spans="1:4" ht="14.25">
      <c r="A367" s="357" t="s">
        <v>11036</v>
      </c>
      <c r="B367"/>
      <c r="C367"/>
      <c r="D367"/>
    </row>
    <row r="368" spans="1:4" ht="14.25">
      <c r="A368" s="357" t="s">
        <v>11037</v>
      </c>
      <c r="B368"/>
      <c r="C368"/>
      <c r="D368"/>
    </row>
    <row r="369" spans="1:4" ht="14.25">
      <c r="A369" s="357" t="s">
        <v>11036</v>
      </c>
      <c r="B369"/>
      <c r="C369"/>
      <c r="D369"/>
    </row>
    <row r="370" spans="1:4" ht="15.75">
      <c r="A370" s="358" t="s">
        <v>11038</v>
      </c>
      <c r="B370"/>
      <c r="C370"/>
      <c r="D370"/>
    </row>
    <row r="371" spans="1:4" ht="22.5">
      <c r="A371" s="354" t="s">
        <v>11039</v>
      </c>
      <c r="B371"/>
      <c r="C371"/>
      <c r="D371"/>
    </row>
    <row r="372" spans="1:4" ht="22.5">
      <c r="A372" s="354" t="s">
        <v>11040</v>
      </c>
      <c r="B372"/>
      <c r="C372"/>
      <c r="D372"/>
    </row>
    <row r="373" spans="1:4" ht="14.25">
      <c r="A373"/>
      <c r="B373"/>
      <c r="C373"/>
      <c r="D373"/>
    </row>
    <row r="374" spans="1:4" ht="45">
      <c r="A374" s="354" t="s">
        <v>11041</v>
      </c>
      <c r="B374" s="354" t="s">
        <v>11042</v>
      </c>
      <c r="C374" s="354" t="s">
        <v>11043</v>
      </c>
      <c r="D374" s="354" t="s">
        <v>11044</v>
      </c>
    </row>
    <row r="375" spans="1:4" ht="146.25">
      <c r="A375" s="354" t="s">
        <v>11428</v>
      </c>
      <c r="B375" s="354" t="s">
        <v>11429</v>
      </c>
      <c r="C375" s="354" t="s">
        <v>10977</v>
      </c>
      <c r="D375" s="354" t="s">
        <v>11430</v>
      </c>
    </row>
    <row r="376" spans="1:4" ht="56.25">
      <c r="A376" s="354" t="s">
        <v>11431</v>
      </c>
      <c r="B376" s="354" t="s">
        <v>11432</v>
      </c>
      <c r="C376" s="354" t="s">
        <v>11012</v>
      </c>
      <c r="D376" s="354" t="s">
        <v>6872</v>
      </c>
    </row>
    <row r="377" spans="1:4" ht="56.25">
      <c r="A377" s="354" t="s">
        <v>11433</v>
      </c>
      <c r="B377" s="354" t="s">
        <v>11434</v>
      </c>
      <c r="C377" s="354" t="s">
        <v>11134</v>
      </c>
      <c r="D377" s="354" t="s">
        <v>11435</v>
      </c>
    </row>
    <row r="378" spans="1:4" ht="157.5">
      <c r="A378" s="354" t="s">
        <v>4693</v>
      </c>
      <c r="B378" s="354" t="s">
        <v>11436</v>
      </c>
      <c r="C378" s="354" t="s">
        <v>10977</v>
      </c>
      <c r="D378" s="354" t="s">
        <v>11437</v>
      </c>
    </row>
    <row r="379" spans="1:4" ht="135">
      <c r="A379" s="354" t="s">
        <v>4694</v>
      </c>
      <c r="B379" s="354" t="s">
        <v>11438</v>
      </c>
      <c r="C379" s="354" t="s">
        <v>10977</v>
      </c>
      <c r="D379" s="354" t="s">
        <v>11439</v>
      </c>
    </row>
    <row r="380" spans="1:4" ht="56.25">
      <c r="A380" s="354" t="s">
        <v>4695</v>
      </c>
      <c r="B380" s="354" t="s">
        <v>11440</v>
      </c>
      <c r="C380" s="354" t="s">
        <v>11012</v>
      </c>
      <c r="D380" s="354" t="s">
        <v>6877</v>
      </c>
    </row>
    <row r="381" spans="1:4" ht="56.25">
      <c r="A381" s="354" t="s">
        <v>4696</v>
      </c>
      <c r="B381" s="354" t="s">
        <v>11441</v>
      </c>
      <c r="C381" s="354" t="s">
        <v>11134</v>
      </c>
      <c r="D381" s="354" t="s">
        <v>9553</v>
      </c>
    </row>
    <row r="382" spans="1:4">
      <c r="A382" s="354" t="s">
        <v>11442</v>
      </c>
      <c r="B382" s="354" t="s">
        <v>11443</v>
      </c>
      <c r="C382" s="354" t="s">
        <v>10977</v>
      </c>
      <c r="D382" s="354" t="s">
        <v>7707</v>
      </c>
    </row>
    <row r="383" spans="1:4">
      <c r="A383" s="354" t="s">
        <v>11444</v>
      </c>
      <c r="B383" s="354" t="s">
        <v>11445</v>
      </c>
      <c r="C383" s="354" t="s">
        <v>10977</v>
      </c>
      <c r="D383" s="354" t="s">
        <v>9376</v>
      </c>
    </row>
    <row r="384" spans="1:4" ht="22.5">
      <c r="A384" s="354" t="s">
        <v>11446</v>
      </c>
      <c r="B384" s="354" t="s">
        <v>11447</v>
      </c>
      <c r="C384" s="354" t="s">
        <v>10977</v>
      </c>
      <c r="D384" s="354" t="s">
        <v>9370</v>
      </c>
    </row>
    <row r="385" spans="1:4">
      <c r="A385" s="354" t="s">
        <v>11448</v>
      </c>
      <c r="B385" s="354" t="s">
        <v>11449</v>
      </c>
      <c r="C385" s="354" t="s">
        <v>10977</v>
      </c>
      <c r="D385" s="354" t="s">
        <v>11450</v>
      </c>
    </row>
    <row r="386" spans="1:4" ht="22.5">
      <c r="A386" s="354" t="s">
        <v>11451</v>
      </c>
      <c r="B386" s="354" t="s">
        <v>11452</v>
      </c>
      <c r="C386" s="354" t="s">
        <v>10977</v>
      </c>
      <c r="D386" s="354" t="s">
        <v>11453</v>
      </c>
    </row>
    <row r="387" spans="1:4">
      <c r="A387" s="354" t="s">
        <v>11454</v>
      </c>
      <c r="B387" s="354" t="s">
        <v>11455</v>
      </c>
      <c r="C387" s="354" t="s">
        <v>10977</v>
      </c>
      <c r="D387" s="354" t="s">
        <v>11456</v>
      </c>
    </row>
    <row r="388" spans="1:4">
      <c r="A388" s="354" t="s">
        <v>11457</v>
      </c>
      <c r="B388" s="354" t="s">
        <v>11458</v>
      </c>
      <c r="C388" s="354" t="s">
        <v>10977</v>
      </c>
      <c r="D388" s="354" t="s">
        <v>11459</v>
      </c>
    </row>
    <row r="389" spans="1:4" ht="22.5">
      <c r="A389" s="354" t="s">
        <v>11460</v>
      </c>
      <c r="B389" s="354" t="s">
        <v>11461</v>
      </c>
      <c r="C389" s="354" t="s">
        <v>11462</v>
      </c>
      <c r="D389" s="354" t="s">
        <v>11463</v>
      </c>
    </row>
    <row r="390" spans="1:4" ht="14.25">
      <c r="A390"/>
      <c r="B390"/>
      <c r="C390"/>
      <c r="D390"/>
    </row>
    <row r="391" spans="1:4" ht="14.25">
      <c r="A391" s="355" t="s">
        <v>11027</v>
      </c>
      <c r="B391"/>
      <c r="C391"/>
      <c r="D391"/>
    </row>
    <row r="392" spans="1:4" ht="14.25">
      <c r="A392" s="355" t="s">
        <v>11464</v>
      </c>
      <c r="B392"/>
      <c r="C392"/>
      <c r="D392"/>
    </row>
    <row r="393" spans="1:4" ht="112.5">
      <c r="A393" s="354" t="s">
        <v>11465</v>
      </c>
      <c r="B393"/>
      <c r="C393"/>
      <c r="D393"/>
    </row>
    <row r="394" spans="1:4" ht="33.75">
      <c r="A394" s="354" t="s">
        <v>11466</v>
      </c>
      <c r="B394" s="354" t="s">
        <v>11467</v>
      </c>
      <c r="C394" s="354" t="s">
        <v>10977</v>
      </c>
      <c r="D394" s="354" t="s">
        <v>9300</v>
      </c>
    </row>
    <row r="395" spans="1:4" ht="22.5">
      <c r="A395" s="354" t="s">
        <v>11468</v>
      </c>
      <c r="B395" s="354" t="s">
        <v>11469</v>
      </c>
      <c r="C395" s="354" t="s">
        <v>10977</v>
      </c>
      <c r="D395" s="354" t="s">
        <v>11470</v>
      </c>
    </row>
    <row r="396" spans="1:4" ht="14.25">
      <c r="A396" s="356" t="s">
        <v>11032</v>
      </c>
      <c r="B396"/>
      <c r="C396"/>
      <c r="D396"/>
    </row>
    <row r="397" spans="1:4" ht="14.25">
      <c r="A397" s="356" t="s">
        <v>11033</v>
      </c>
      <c r="B397"/>
      <c r="C397"/>
      <c r="D397"/>
    </row>
    <row r="398" spans="1:4" ht="14.25">
      <c r="A398" s="356" t="s">
        <v>11034</v>
      </c>
      <c r="B398"/>
      <c r="C398"/>
      <c r="D398"/>
    </row>
    <row r="399" spans="1:4" ht="14.25">
      <c r="A399" s="355" t="s">
        <v>11027</v>
      </c>
      <c r="B399"/>
      <c r="C399"/>
      <c r="D399"/>
    </row>
    <row r="400" spans="1:4" ht="14.25">
      <c r="A400" s="355" t="s">
        <v>11471</v>
      </c>
      <c r="B400"/>
      <c r="C400"/>
      <c r="D400"/>
    </row>
    <row r="401" spans="1:4" ht="14.25">
      <c r="A401" s="357" t="s">
        <v>11036</v>
      </c>
      <c r="B401"/>
      <c r="C401"/>
      <c r="D401"/>
    </row>
    <row r="402" spans="1:4" ht="14.25">
      <c r="A402" s="357" t="s">
        <v>11037</v>
      </c>
      <c r="B402"/>
      <c r="C402"/>
      <c r="D402"/>
    </row>
    <row r="403" spans="1:4" ht="14.25">
      <c r="A403" s="357" t="s">
        <v>11036</v>
      </c>
      <c r="B403"/>
      <c r="C403"/>
      <c r="D403"/>
    </row>
    <row r="404" spans="1:4" ht="15.75">
      <c r="A404" s="358" t="s">
        <v>11038</v>
      </c>
      <c r="B404"/>
      <c r="C404"/>
      <c r="D404"/>
    </row>
    <row r="405" spans="1:4" ht="22.5">
      <c r="A405" s="354" t="s">
        <v>11039</v>
      </c>
      <c r="B405"/>
      <c r="C405"/>
      <c r="D405"/>
    </row>
    <row r="406" spans="1:4" ht="22.5">
      <c r="A406" s="354" t="s">
        <v>11040</v>
      </c>
      <c r="B406"/>
      <c r="C406"/>
      <c r="D406"/>
    </row>
    <row r="407" spans="1:4" ht="14.25">
      <c r="A407"/>
      <c r="B407"/>
      <c r="C407"/>
      <c r="D407"/>
    </row>
    <row r="408" spans="1:4" ht="45">
      <c r="A408" s="354" t="s">
        <v>11041</v>
      </c>
      <c r="B408" s="354" t="s">
        <v>11042</v>
      </c>
      <c r="C408" s="354" t="s">
        <v>11043</v>
      </c>
      <c r="D408" s="354" t="s">
        <v>11044</v>
      </c>
    </row>
    <row r="409" spans="1:4" ht="22.5">
      <c r="A409" s="354" t="s">
        <v>11472</v>
      </c>
      <c r="B409" s="354" t="s">
        <v>11473</v>
      </c>
      <c r="C409" s="354" t="s">
        <v>10977</v>
      </c>
      <c r="D409" s="354" t="s">
        <v>6891</v>
      </c>
    </row>
    <row r="410" spans="1:4" ht="22.5">
      <c r="A410" s="354" t="s">
        <v>11474</v>
      </c>
      <c r="B410" s="354" t="s">
        <v>11475</v>
      </c>
      <c r="C410" s="354" t="s">
        <v>10977</v>
      </c>
      <c r="D410" s="354" t="s">
        <v>11476</v>
      </c>
    </row>
    <row r="411" spans="1:4">
      <c r="A411" s="354" t="s">
        <v>11477</v>
      </c>
      <c r="B411" s="354" t="s">
        <v>11478</v>
      </c>
      <c r="C411" s="354" t="s">
        <v>10977</v>
      </c>
      <c r="D411" s="354" t="s">
        <v>11450</v>
      </c>
    </row>
    <row r="412" spans="1:4" ht="33.75">
      <c r="A412" s="354" t="s">
        <v>11479</v>
      </c>
      <c r="B412" s="354" t="s">
        <v>11480</v>
      </c>
      <c r="C412" s="354" t="s">
        <v>10977</v>
      </c>
      <c r="D412" s="354" t="s">
        <v>11450</v>
      </c>
    </row>
    <row r="413" spans="1:4" ht="22.5">
      <c r="A413" s="354" t="s">
        <v>11481</v>
      </c>
      <c r="B413" s="354" t="s">
        <v>11482</v>
      </c>
      <c r="C413" s="354" t="s">
        <v>10977</v>
      </c>
      <c r="D413" s="354" t="s">
        <v>11483</v>
      </c>
    </row>
    <row r="414" spans="1:4" ht="22.5">
      <c r="A414" s="354" t="s">
        <v>11484</v>
      </c>
      <c r="B414" s="354" t="s">
        <v>11485</v>
      </c>
      <c r="C414" s="354" t="s">
        <v>10977</v>
      </c>
      <c r="D414" s="354" t="s">
        <v>11476</v>
      </c>
    </row>
    <row r="415" spans="1:4">
      <c r="A415" s="354" t="s">
        <v>11486</v>
      </c>
      <c r="B415" s="354" t="s">
        <v>11487</v>
      </c>
      <c r="C415" s="354" t="s">
        <v>10977</v>
      </c>
      <c r="D415" s="354" t="s">
        <v>11488</v>
      </c>
    </row>
    <row r="416" spans="1:4">
      <c r="A416" s="354" t="s">
        <v>11489</v>
      </c>
      <c r="B416" s="354" t="s">
        <v>11490</v>
      </c>
      <c r="C416" s="354" t="s">
        <v>10977</v>
      </c>
      <c r="D416" s="354" t="s">
        <v>11491</v>
      </c>
    </row>
    <row r="417" spans="1:4" ht="22.5">
      <c r="A417" s="354" t="s">
        <v>11492</v>
      </c>
      <c r="B417" s="354" t="s">
        <v>11493</v>
      </c>
      <c r="C417" s="354" t="s">
        <v>10977</v>
      </c>
      <c r="D417" s="354" t="s">
        <v>11494</v>
      </c>
    </row>
    <row r="418" spans="1:4">
      <c r="A418" s="354" t="s">
        <v>11495</v>
      </c>
      <c r="B418" s="354" t="s">
        <v>11496</v>
      </c>
      <c r="C418" s="354" t="s">
        <v>10977</v>
      </c>
      <c r="D418" s="354" t="s">
        <v>11497</v>
      </c>
    </row>
    <row r="419" spans="1:4">
      <c r="A419" s="354" t="s">
        <v>11498</v>
      </c>
      <c r="B419" s="354" t="s">
        <v>11499</v>
      </c>
      <c r="C419" s="354" t="s">
        <v>10977</v>
      </c>
      <c r="D419" s="354" t="s">
        <v>9588</v>
      </c>
    </row>
    <row r="420" spans="1:4" ht="90">
      <c r="A420" s="354" t="s">
        <v>11500</v>
      </c>
      <c r="B420" s="354" t="s">
        <v>11501</v>
      </c>
      <c r="C420" s="354" t="s">
        <v>10977</v>
      </c>
      <c r="D420" s="354" t="s">
        <v>11502</v>
      </c>
    </row>
    <row r="421" spans="1:4" ht="56.25">
      <c r="A421" s="354" t="s">
        <v>11503</v>
      </c>
      <c r="B421" s="354" t="s">
        <v>11504</v>
      </c>
      <c r="C421" s="354" t="s">
        <v>10977</v>
      </c>
      <c r="D421" s="354" t="s">
        <v>11505</v>
      </c>
    </row>
    <row r="422" spans="1:4" ht="45">
      <c r="A422" s="354" t="s">
        <v>11506</v>
      </c>
      <c r="B422" s="354" t="s">
        <v>11507</v>
      </c>
      <c r="C422" s="354" t="s">
        <v>10977</v>
      </c>
      <c r="D422" s="354" t="s">
        <v>11508</v>
      </c>
    </row>
    <row r="423" spans="1:4" ht="33.75">
      <c r="A423" s="354" t="s">
        <v>11509</v>
      </c>
      <c r="B423" s="354" t="s">
        <v>11510</v>
      </c>
      <c r="C423" s="354" t="s">
        <v>10977</v>
      </c>
      <c r="D423" s="354" t="s">
        <v>11511</v>
      </c>
    </row>
    <row r="424" spans="1:4" ht="45">
      <c r="A424" s="354" t="s">
        <v>11512</v>
      </c>
      <c r="B424" s="354" t="s">
        <v>11513</v>
      </c>
      <c r="C424" s="354" t="s">
        <v>10977</v>
      </c>
      <c r="D424" s="354" t="s">
        <v>11450</v>
      </c>
    </row>
    <row r="425" spans="1:4" ht="45">
      <c r="A425" s="354" t="s">
        <v>11514</v>
      </c>
      <c r="B425" s="354" t="s">
        <v>11515</v>
      </c>
      <c r="C425" s="354" t="s">
        <v>10977</v>
      </c>
      <c r="D425" s="354" t="s">
        <v>11516</v>
      </c>
    </row>
    <row r="426" spans="1:4" ht="56.25">
      <c r="A426" s="354" t="s">
        <v>11517</v>
      </c>
      <c r="B426" s="354" t="s">
        <v>11518</v>
      </c>
      <c r="C426" s="354" t="s">
        <v>10977</v>
      </c>
      <c r="D426" s="354" t="s">
        <v>11519</v>
      </c>
    </row>
    <row r="427" spans="1:4" ht="45">
      <c r="A427" s="354" t="s">
        <v>11520</v>
      </c>
      <c r="B427" s="354" t="s">
        <v>11521</v>
      </c>
      <c r="C427" s="354" t="s">
        <v>10977</v>
      </c>
      <c r="D427" s="354" t="s">
        <v>11522</v>
      </c>
    </row>
    <row r="428" spans="1:4" ht="45">
      <c r="A428" s="354" t="s">
        <v>11523</v>
      </c>
      <c r="B428" s="354" t="s">
        <v>11524</v>
      </c>
      <c r="C428" s="354" t="s">
        <v>10977</v>
      </c>
      <c r="D428" s="354" t="s">
        <v>11522</v>
      </c>
    </row>
    <row r="429" spans="1:4" ht="67.5">
      <c r="A429" s="354" t="s">
        <v>11525</v>
      </c>
      <c r="B429" s="354" t="s">
        <v>11526</v>
      </c>
      <c r="C429" s="354" t="s">
        <v>10977</v>
      </c>
      <c r="D429" s="354" t="s">
        <v>11527</v>
      </c>
    </row>
    <row r="430" spans="1:4" ht="33.75">
      <c r="A430" s="354" t="s">
        <v>11528</v>
      </c>
      <c r="B430" s="354" t="s">
        <v>11529</v>
      </c>
      <c r="C430" s="354" t="s">
        <v>10977</v>
      </c>
      <c r="D430" s="354" t="s">
        <v>11530</v>
      </c>
    </row>
    <row r="431" spans="1:4" ht="14.25">
      <c r="A431"/>
      <c r="B431"/>
      <c r="C431"/>
      <c r="D431"/>
    </row>
    <row r="432" spans="1:4" ht="14.25">
      <c r="A432" s="355" t="s">
        <v>11027</v>
      </c>
      <c r="B432"/>
      <c r="C432"/>
      <c r="D432"/>
    </row>
    <row r="433" spans="1:4" ht="14.25">
      <c r="A433" s="355" t="s">
        <v>11531</v>
      </c>
      <c r="B433"/>
      <c r="C433"/>
      <c r="D433"/>
    </row>
    <row r="434" spans="1:4" ht="33.75">
      <c r="A434" s="354" t="s">
        <v>11532</v>
      </c>
      <c r="B434"/>
      <c r="C434"/>
      <c r="D434"/>
    </row>
    <row r="435" spans="1:4" ht="14.25">
      <c r="A435" s="356" t="s">
        <v>11032</v>
      </c>
      <c r="B435"/>
      <c r="C435"/>
      <c r="D435"/>
    </row>
    <row r="436" spans="1:4" ht="14.25">
      <c r="A436" s="356" t="s">
        <v>11033</v>
      </c>
      <c r="B436"/>
      <c r="C436"/>
      <c r="D436"/>
    </row>
    <row r="437" spans="1:4" ht="14.25">
      <c r="A437" s="356" t="s">
        <v>11034</v>
      </c>
      <c r="B437"/>
      <c r="C437"/>
      <c r="D437"/>
    </row>
    <row r="438" spans="1:4" ht="14.25">
      <c r="A438" s="355" t="s">
        <v>11027</v>
      </c>
      <c r="B438"/>
      <c r="C438"/>
      <c r="D438"/>
    </row>
    <row r="439" spans="1:4" ht="14.25">
      <c r="A439" s="355" t="s">
        <v>11533</v>
      </c>
      <c r="B439"/>
      <c r="C439"/>
      <c r="D439"/>
    </row>
    <row r="440" spans="1:4" ht="14.25">
      <c r="A440" s="357" t="s">
        <v>11036</v>
      </c>
      <c r="B440"/>
      <c r="C440"/>
      <c r="D440"/>
    </row>
    <row r="441" spans="1:4" ht="14.25">
      <c r="A441" s="357" t="s">
        <v>11037</v>
      </c>
      <c r="B441"/>
      <c r="C441"/>
      <c r="D441"/>
    </row>
    <row r="442" spans="1:4" ht="14.25">
      <c r="A442" s="357" t="s">
        <v>11036</v>
      </c>
      <c r="B442"/>
      <c r="C442"/>
      <c r="D442"/>
    </row>
    <row r="443" spans="1:4" ht="15.75">
      <c r="A443" s="358" t="s">
        <v>11038</v>
      </c>
      <c r="B443"/>
      <c r="C443"/>
      <c r="D443"/>
    </row>
    <row r="444" spans="1:4" ht="22.5">
      <c r="A444" s="354" t="s">
        <v>11039</v>
      </c>
      <c r="B444"/>
      <c r="C444"/>
      <c r="D444"/>
    </row>
    <row r="445" spans="1:4" ht="22.5">
      <c r="A445" s="354" t="s">
        <v>11040</v>
      </c>
      <c r="B445"/>
      <c r="C445"/>
      <c r="D445"/>
    </row>
    <row r="446" spans="1:4" ht="14.25">
      <c r="A446"/>
      <c r="B446"/>
      <c r="C446"/>
      <c r="D446"/>
    </row>
    <row r="447" spans="1:4" ht="45">
      <c r="A447" s="354" t="s">
        <v>11041</v>
      </c>
      <c r="B447" s="354" t="s">
        <v>11042</v>
      </c>
      <c r="C447" s="354" t="s">
        <v>11534</v>
      </c>
      <c r="D447" s="354" t="s">
        <v>11535</v>
      </c>
    </row>
    <row r="448" spans="1:4" ht="56.25">
      <c r="A448" s="354" t="s">
        <v>11536</v>
      </c>
      <c r="B448" s="354" t="s">
        <v>11537</v>
      </c>
      <c r="C448" s="354" t="s">
        <v>10977</v>
      </c>
      <c r="D448" s="354" t="s">
        <v>11538</v>
      </c>
    </row>
    <row r="449" spans="1:4">
      <c r="A449" s="354" t="s">
        <v>11539</v>
      </c>
      <c r="B449" s="354" t="s">
        <v>11540</v>
      </c>
      <c r="C449" s="354" t="s">
        <v>10977</v>
      </c>
      <c r="D449" s="354" t="s">
        <v>11541</v>
      </c>
    </row>
    <row r="450" spans="1:4">
      <c r="A450" s="354" t="s">
        <v>11542</v>
      </c>
      <c r="B450" s="354" t="s">
        <v>11543</v>
      </c>
      <c r="C450" s="354" t="s">
        <v>10977</v>
      </c>
      <c r="D450" s="354" t="s">
        <v>11544</v>
      </c>
    </row>
    <row r="451" spans="1:4" ht="22.5">
      <c r="A451" s="354" t="s">
        <v>11545</v>
      </c>
      <c r="B451" s="354" t="s">
        <v>11546</v>
      </c>
      <c r="C451" s="354" t="s">
        <v>10977</v>
      </c>
      <c r="D451" s="354" t="s">
        <v>11547</v>
      </c>
    </row>
    <row r="452" spans="1:4" ht="33.75">
      <c r="A452" s="354" t="s">
        <v>11548</v>
      </c>
      <c r="B452" s="354" t="s">
        <v>11549</v>
      </c>
      <c r="C452" s="354" t="s">
        <v>10977</v>
      </c>
      <c r="D452" s="354" t="s">
        <v>11550</v>
      </c>
    </row>
    <row r="453" spans="1:4" ht="33.75">
      <c r="A453" s="354" t="s">
        <v>11551</v>
      </c>
      <c r="B453" s="354" t="s">
        <v>11552</v>
      </c>
      <c r="C453" s="354" t="s">
        <v>10977</v>
      </c>
      <c r="D453" s="354" t="s">
        <v>11553</v>
      </c>
    </row>
    <row r="454" spans="1:4" ht="33.75">
      <c r="A454" s="354" t="s">
        <v>11554</v>
      </c>
      <c r="B454" s="354" t="s">
        <v>11555</v>
      </c>
      <c r="C454" s="354" t="s">
        <v>10977</v>
      </c>
      <c r="D454" s="354" t="s">
        <v>11556</v>
      </c>
    </row>
    <row r="455" spans="1:4" ht="33.75">
      <c r="A455" s="354" t="s">
        <v>11557</v>
      </c>
      <c r="B455" s="354" t="s">
        <v>11558</v>
      </c>
      <c r="C455" s="354" t="s">
        <v>10977</v>
      </c>
      <c r="D455" s="354" t="s">
        <v>11559</v>
      </c>
    </row>
    <row r="456" spans="1:4" ht="22.5">
      <c r="A456" s="354" t="s">
        <v>11560</v>
      </c>
      <c r="B456" s="354" t="s">
        <v>11561</v>
      </c>
      <c r="C456" s="354" t="s">
        <v>10977</v>
      </c>
      <c r="D456" s="354" t="s">
        <v>11559</v>
      </c>
    </row>
    <row r="457" spans="1:4" ht="22.5">
      <c r="A457" s="354" t="s">
        <v>11562</v>
      </c>
      <c r="B457" s="354" t="s">
        <v>11563</v>
      </c>
      <c r="C457" s="354" t="s">
        <v>10977</v>
      </c>
      <c r="D457" s="354" t="s">
        <v>11564</v>
      </c>
    </row>
    <row r="458" spans="1:4" ht="22.5">
      <c r="A458" s="354" t="s">
        <v>11565</v>
      </c>
      <c r="B458" s="354" t="s">
        <v>11566</v>
      </c>
      <c r="C458" s="354" t="s">
        <v>10977</v>
      </c>
      <c r="D458" s="354" t="s">
        <v>11567</v>
      </c>
    </row>
    <row r="459" spans="1:4" ht="33.75">
      <c r="A459" s="354" t="s">
        <v>11568</v>
      </c>
      <c r="B459" s="354" t="s">
        <v>11569</v>
      </c>
      <c r="C459" s="354" t="s">
        <v>10977</v>
      </c>
      <c r="D459" s="354" t="s">
        <v>11570</v>
      </c>
    </row>
    <row r="460" spans="1:4" ht="33.75">
      <c r="A460" s="354" t="s">
        <v>11571</v>
      </c>
      <c r="B460" s="354" t="s">
        <v>11572</v>
      </c>
      <c r="C460" s="354" t="s">
        <v>10977</v>
      </c>
      <c r="D460" s="354" t="s">
        <v>11570</v>
      </c>
    </row>
    <row r="461" spans="1:4" ht="45">
      <c r="A461" s="354" t="s">
        <v>11573</v>
      </c>
      <c r="B461" s="354" t="s">
        <v>11574</v>
      </c>
      <c r="C461" s="354" t="s">
        <v>10977</v>
      </c>
      <c r="D461" s="354" t="s">
        <v>11575</v>
      </c>
    </row>
    <row r="462" spans="1:4" ht="56.25">
      <c r="A462" s="354" t="s">
        <v>11576</v>
      </c>
      <c r="B462" s="354" t="s">
        <v>11577</v>
      </c>
      <c r="C462" s="354" t="s">
        <v>10977</v>
      </c>
      <c r="D462" s="354" t="s">
        <v>11578</v>
      </c>
    </row>
    <row r="463" spans="1:4" ht="56.25">
      <c r="A463" s="354" t="s">
        <v>11579</v>
      </c>
      <c r="B463" s="354" t="s">
        <v>11580</v>
      </c>
      <c r="C463" s="354" t="s">
        <v>10977</v>
      </c>
      <c r="D463" s="354" t="s">
        <v>11581</v>
      </c>
    </row>
    <row r="464" spans="1:4" ht="56.25">
      <c r="A464" s="354" t="s">
        <v>11582</v>
      </c>
      <c r="B464" s="354" t="s">
        <v>11583</v>
      </c>
      <c r="C464" s="354" t="s">
        <v>10977</v>
      </c>
      <c r="D464" s="354" t="s">
        <v>11584</v>
      </c>
    </row>
    <row r="465" spans="1:4" ht="14.25">
      <c r="A465" s="356" t="s">
        <v>11032</v>
      </c>
      <c r="B465"/>
      <c r="C465"/>
      <c r="D465"/>
    </row>
    <row r="466" spans="1:4" ht="14.25">
      <c r="A466" s="356" t="s">
        <v>11033</v>
      </c>
      <c r="B466"/>
      <c r="C466"/>
      <c r="D466"/>
    </row>
    <row r="467" spans="1:4" ht="14.25">
      <c r="A467" s="356" t="s">
        <v>11034</v>
      </c>
      <c r="B467"/>
      <c r="C467"/>
      <c r="D467"/>
    </row>
    <row r="468" spans="1:4" ht="14.25">
      <c r="A468" s="355" t="s">
        <v>11027</v>
      </c>
      <c r="B468"/>
      <c r="C468"/>
      <c r="D468"/>
    </row>
    <row r="469" spans="1:4" ht="14.25">
      <c r="A469" s="355" t="s">
        <v>11585</v>
      </c>
      <c r="B469"/>
      <c r="C469"/>
      <c r="D469"/>
    </row>
    <row r="470" spans="1:4" ht="14.25">
      <c r="A470" s="357" t="s">
        <v>11036</v>
      </c>
      <c r="B470"/>
      <c r="C470"/>
      <c r="D470"/>
    </row>
    <row r="471" spans="1:4" ht="14.25">
      <c r="A471" s="357" t="s">
        <v>11037</v>
      </c>
      <c r="B471"/>
      <c r="C471"/>
      <c r="D471"/>
    </row>
    <row r="472" spans="1:4" ht="14.25">
      <c r="A472" s="357" t="s">
        <v>11036</v>
      </c>
      <c r="B472"/>
      <c r="C472"/>
      <c r="D472"/>
    </row>
    <row r="473" spans="1:4" ht="15.75">
      <c r="A473" s="358" t="s">
        <v>11038</v>
      </c>
      <c r="B473"/>
      <c r="C473"/>
      <c r="D473"/>
    </row>
    <row r="474" spans="1:4" ht="22.5">
      <c r="A474" s="354" t="s">
        <v>11039</v>
      </c>
      <c r="B474"/>
      <c r="C474"/>
      <c r="D474"/>
    </row>
    <row r="475" spans="1:4" ht="22.5">
      <c r="A475" s="354" t="s">
        <v>11040</v>
      </c>
      <c r="B475"/>
      <c r="C475"/>
      <c r="D475"/>
    </row>
    <row r="476" spans="1:4" ht="14.25">
      <c r="A476"/>
      <c r="B476"/>
      <c r="C476"/>
      <c r="D476"/>
    </row>
    <row r="477" spans="1:4" ht="45">
      <c r="A477" s="354" t="s">
        <v>11041</v>
      </c>
      <c r="B477" s="354" t="s">
        <v>11042</v>
      </c>
      <c r="C477" s="354" t="s">
        <v>11534</v>
      </c>
      <c r="D477" s="354" t="s">
        <v>11535</v>
      </c>
    </row>
    <row r="478" spans="1:4" ht="56.25">
      <c r="A478" s="354" t="s">
        <v>11586</v>
      </c>
      <c r="B478" s="354" t="s">
        <v>11587</v>
      </c>
      <c r="C478" s="354" t="s">
        <v>10977</v>
      </c>
      <c r="D478" s="354" t="s">
        <v>11588</v>
      </c>
    </row>
    <row r="479" spans="1:4" ht="56.25">
      <c r="A479" s="354" t="s">
        <v>11589</v>
      </c>
      <c r="B479" s="354" t="s">
        <v>11590</v>
      </c>
      <c r="C479" s="354" t="s">
        <v>10977</v>
      </c>
      <c r="D479" s="354" t="s">
        <v>11591</v>
      </c>
    </row>
    <row r="480" spans="1:4" ht="22.5">
      <c r="A480" s="354" t="s">
        <v>11592</v>
      </c>
      <c r="B480" s="354" t="s">
        <v>11593</v>
      </c>
      <c r="C480" s="354" t="s">
        <v>10977</v>
      </c>
      <c r="D480" s="354" t="s">
        <v>11594</v>
      </c>
    </row>
    <row r="481" spans="1:4" ht="22.5">
      <c r="A481" s="354" t="s">
        <v>11595</v>
      </c>
      <c r="B481" s="354" t="s">
        <v>11596</v>
      </c>
      <c r="C481" s="354" t="s">
        <v>10977</v>
      </c>
      <c r="D481" s="354" t="s">
        <v>11597</v>
      </c>
    </row>
    <row r="482" spans="1:4" ht="22.5">
      <c r="A482" s="354" t="s">
        <v>11598</v>
      </c>
      <c r="B482" s="354" t="s">
        <v>11599</v>
      </c>
      <c r="C482" s="354" t="s">
        <v>10977</v>
      </c>
      <c r="D482" s="354" t="s">
        <v>11600</v>
      </c>
    </row>
    <row r="483" spans="1:4" ht="22.5">
      <c r="A483" s="354" t="s">
        <v>11601</v>
      </c>
      <c r="B483" s="354" t="s">
        <v>11602</v>
      </c>
      <c r="C483" s="354" t="s">
        <v>10977</v>
      </c>
      <c r="D483" s="354" t="s">
        <v>11603</v>
      </c>
    </row>
    <row r="484" spans="1:4">
      <c r="A484" s="354" t="s">
        <v>11604</v>
      </c>
      <c r="B484" s="354" t="s">
        <v>11605</v>
      </c>
      <c r="C484" s="354" t="s">
        <v>10977</v>
      </c>
      <c r="D484" s="354" t="s">
        <v>11107</v>
      </c>
    </row>
    <row r="485" spans="1:4">
      <c r="A485" s="354" t="s">
        <v>11606</v>
      </c>
      <c r="B485" s="354" t="s">
        <v>11607</v>
      </c>
      <c r="C485" s="354" t="s">
        <v>10977</v>
      </c>
      <c r="D485" s="354" t="s">
        <v>11608</v>
      </c>
    </row>
    <row r="486" spans="1:4">
      <c r="A486" s="354" t="s">
        <v>11609</v>
      </c>
      <c r="B486" s="354" t="s">
        <v>11610</v>
      </c>
      <c r="C486" s="354" t="s">
        <v>10977</v>
      </c>
      <c r="D486" s="354" t="s">
        <v>11611</v>
      </c>
    </row>
    <row r="487" spans="1:4">
      <c r="A487" s="354" t="s">
        <v>11612</v>
      </c>
      <c r="B487" s="354" t="s">
        <v>11613</v>
      </c>
      <c r="C487" s="354" t="s">
        <v>10977</v>
      </c>
      <c r="D487" s="354" t="s">
        <v>11614</v>
      </c>
    </row>
    <row r="488" spans="1:4" ht="22.5">
      <c r="A488" s="354" t="s">
        <v>11615</v>
      </c>
      <c r="B488" s="354" t="s">
        <v>11616</v>
      </c>
      <c r="C488" s="354" t="s">
        <v>10977</v>
      </c>
      <c r="D488" s="354" t="s">
        <v>11617</v>
      </c>
    </row>
    <row r="489" spans="1:4">
      <c r="A489" s="354" t="s">
        <v>11618</v>
      </c>
      <c r="B489" s="354" t="s">
        <v>11619</v>
      </c>
      <c r="C489" s="354" t="s">
        <v>10977</v>
      </c>
      <c r="D489" s="354" t="s">
        <v>11620</v>
      </c>
    </row>
    <row r="490" spans="1:4">
      <c r="A490" s="354" t="s">
        <v>11621</v>
      </c>
      <c r="B490" s="354" t="s">
        <v>11622</v>
      </c>
      <c r="C490" s="354" t="s">
        <v>10977</v>
      </c>
      <c r="D490" s="354" t="s">
        <v>11623</v>
      </c>
    </row>
    <row r="491" spans="1:4" ht="78.75">
      <c r="A491" s="354" t="s">
        <v>4697</v>
      </c>
      <c r="B491" s="354" t="s">
        <v>11624</v>
      </c>
      <c r="C491" s="354" t="s">
        <v>11462</v>
      </c>
      <c r="D491" s="354" t="s">
        <v>11625</v>
      </c>
    </row>
    <row r="492" spans="1:4" ht="33.75">
      <c r="A492" s="354" t="s">
        <v>4698</v>
      </c>
      <c r="B492" s="354" t="s">
        <v>11626</v>
      </c>
      <c r="C492" s="354" t="s">
        <v>10977</v>
      </c>
      <c r="D492" s="354" t="s">
        <v>11627</v>
      </c>
    </row>
    <row r="493" spans="1:4" ht="22.5">
      <c r="A493" s="354" t="s">
        <v>11628</v>
      </c>
      <c r="B493" s="354" t="s">
        <v>11629</v>
      </c>
      <c r="C493" s="354" t="s">
        <v>10977</v>
      </c>
      <c r="D493" s="354" t="s">
        <v>11630</v>
      </c>
    </row>
    <row r="494" spans="1:4" ht="22.5">
      <c r="A494" s="354" t="s">
        <v>11631</v>
      </c>
      <c r="B494" s="354" t="s">
        <v>11632</v>
      </c>
      <c r="C494" s="354" t="s">
        <v>10977</v>
      </c>
      <c r="D494" s="354" t="s">
        <v>6685</v>
      </c>
    </row>
    <row r="495" spans="1:4">
      <c r="A495" s="354" t="s">
        <v>11633</v>
      </c>
      <c r="B495" s="354" t="s">
        <v>11634</v>
      </c>
      <c r="C495" s="354" t="s">
        <v>10977</v>
      </c>
      <c r="D495" s="354" t="s">
        <v>11635</v>
      </c>
    </row>
    <row r="496" spans="1:4">
      <c r="A496" s="354" t="s">
        <v>11636</v>
      </c>
      <c r="B496" s="354" t="s">
        <v>11637</v>
      </c>
      <c r="C496" s="354" t="s">
        <v>10977</v>
      </c>
      <c r="D496" s="354" t="s">
        <v>11614</v>
      </c>
    </row>
    <row r="497" spans="1:4" ht="33.75">
      <c r="A497" s="354" t="s">
        <v>4699</v>
      </c>
      <c r="B497" s="354" t="s">
        <v>11638</v>
      </c>
      <c r="C497" s="354" t="s">
        <v>10977</v>
      </c>
      <c r="D497" s="354" t="s">
        <v>11614</v>
      </c>
    </row>
    <row r="498" spans="1:4" ht="22.5">
      <c r="A498" s="354" t="s">
        <v>11639</v>
      </c>
      <c r="B498" s="354" t="s">
        <v>11640</v>
      </c>
      <c r="C498" s="354" t="s">
        <v>10977</v>
      </c>
      <c r="D498" s="354" t="s">
        <v>11641</v>
      </c>
    </row>
    <row r="499" spans="1:4">
      <c r="A499" s="354" t="s">
        <v>11642</v>
      </c>
      <c r="B499" s="354" t="s">
        <v>11643</v>
      </c>
      <c r="C499" s="354" t="s">
        <v>10977</v>
      </c>
      <c r="D499" s="354" t="s">
        <v>11635</v>
      </c>
    </row>
    <row r="500" spans="1:4">
      <c r="A500" s="354" t="s">
        <v>11644</v>
      </c>
      <c r="B500" s="354" t="s">
        <v>11645</v>
      </c>
      <c r="C500" s="354" t="s">
        <v>10977</v>
      </c>
      <c r="D500" s="354" t="s">
        <v>11646</v>
      </c>
    </row>
    <row r="501" spans="1:4">
      <c r="A501" s="354" t="s">
        <v>11647</v>
      </c>
      <c r="B501" s="354" t="s">
        <v>11648</v>
      </c>
      <c r="C501" s="354" t="s">
        <v>10977</v>
      </c>
      <c r="D501" s="354" t="s">
        <v>11649</v>
      </c>
    </row>
    <row r="502" spans="1:4">
      <c r="A502" s="354" t="s">
        <v>11650</v>
      </c>
      <c r="B502" s="354" t="s">
        <v>11651</v>
      </c>
      <c r="C502" s="354" t="s">
        <v>10977</v>
      </c>
      <c r="D502" s="354" t="s">
        <v>11652</v>
      </c>
    </row>
    <row r="503" spans="1:4">
      <c r="A503" s="354" t="s">
        <v>11653</v>
      </c>
      <c r="B503" s="354" t="s">
        <v>11654</v>
      </c>
      <c r="C503" s="354" t="s">
        <v>10977</v>
      </c>
      <c r="D503" s="354" t="s">
        <v>11655</v>
      </c>
    </row>
    <row r="504" spans="1:4">
      <c r="A504" s="354" t="s">
        <v>11656</v>
      </c>
      <c r="B504" s="354" t="s">
        <v>11657</v>
      </c>
      <c r="C504" s="354" t="s">
        <v>10977</v>
      </c>
      <c r="D504" s="354" t="s">
        <v>11658</v>
      </c>
    </row>
    <row r="505" spans="1:4" ht="90">
      <c r="A505" s="354" t="s">
        <v>4700</v>
      </c>
      <c r="B505" s="354" t="s">
        <v>11659</v>
      </c>
      <c r="C505" s="354" t="s">
        <v>10977</v>
      </c>
      <c r="D505" s="354" t="s">
        <v>11660</v>
      </c>
    </row>
    <row r="506" spans="1:4" ht="56.25">
      <c r="A506" s="354" t="s">
        <v>11661</v>
      </c>
      <c r="B506" s="354" t="s">
        <v>11662</v>
      </c>
      <c r="C506" s="354" t="s">
        <v>10977</v>
      </c>
      <c r="D506" s="354" t="s">
        <v>11663</v>
      </c>
    </row>
    <row r="507" spans="1:4" ht="14.25">
      <c r="A507"/>
      <c r="B507"/>
      <c r="C507"/>
      <c r="D507"/>
    </row>
    <row r="508" spans="1:4" ht="14.25">
      <c r="A508" s="355" t="s">
        <v>11027</v>
      </c>
      <c r="B508"/>
      <c r="C508"/>
      <c r="D508"/>
    </row>
    <row r="509" spans="1:4" ht="14.25">
      <c r="A509" s="355" t="s">
        <v>11664</v>
      </c>
      <c r="B509"/>
      <c r="C509"/>
      <c r="D509"/>
    </row>
    <row r="510" spans="1:4" ht="14.25">
      <c r="A510" s="356" t="s">
        <v>11032</v>
      </c>
      <c r="B510"/>
      <c r="C510"/>
      <c r="D510"/>
    </row>
    <row r="511" spans="1:4" ht="14.25">
      <c r="A511" s="356" t="s">
        <v>11033</v>
      </c>
      <c r="B511"/>
      <c r="C511"/>
      <c r="D511"/>
    </row>
    <row r="512" spans="1:4" ht="14.25">
      <c r="A512" s="356" t="s">
        <v>11034</v>
      </c>
      <c r="B512"/>
      <c r="C512"/>
      <c r="D512"/>
    </row>
    <row r="513" spans="1:4" ht="14.25">
      <c r="A513" s="355" t="s">
        <v>11027</v>
      </c>
      <c r="B513"/>
      <c r="C513"/>
      <c r="D513"/>
    </row>
    <row r="514" spans="1:4" ht="14.25">
      <c r="A514" s="355" t="s">
        <v>11665</v>
      </c>
      <c r="B514"/>
      <c r="C514"/>
      <c r="D514"/>
    </row>
    <row r="515" spans="1:4" ht="14.25">
      <c r="A515" s="357" t="s">
        <v>11036</v>
      </c>
      <c r="B515"/>
      <c r="C515"/>
      <c r="D515"/>
    </row>
    <row r="516" spans="1:4" ht="14.25">
      <c r="A516" s="357" t="s">
        <v>11037</v>
      </c>
      <c r="B516"/>
      <c r="C516"/>
      <c r="D516"/>
    </row>
    <row r="517" spans="1:4" ht="14.25">
      <c r="A517" s="357" t="s">
        <v>11036</v>
      </c>
      <c r="B517"/>
      <c r="C517"/>
      <c r="D517"/>
    </row>
    <row r="518" spans="1:4" ht="15.75">
      <c r="A518" s="358" t="s">
        <v>11038</v>
      </c>
      <c r="B518"/>
      <c r="C518"/>
      <c r="D518"/>
    </row>
    <row r="519" spans="1:4" ht="22.5">
      <c r="A519" s="354" t="s">
        <v>11039</v>
      </c>
      <c r="B519"/>
      <c r="C519"/>
      <c r="D519"/>
    </row>
    <row r="520" spans="1:4" ht="22.5">
      <c r="A520" s="354" t="s">
        <v>11040</v>
      </c>
      <c r="B520"/>
      <c r="C520"/>
      <c r="D520"/>
    </row>
    <row r="521" spans="1:4" ht="14.25">
      <c r="A521"/>
      <c r="B521"/>
      <c r="C521"/>
      <c r="D521"/>
    </row>
    <row r="522" spans="1:4" ht="45">
      <c r="A522" s="354" t="s">
        <v>11041</v>
      </c>
      <c r="B522" s="354" t="s">
        <v>11042</v>
      </c>
      <c r="C522" s="354" t="s">
        <v>11534</v>
      </c>
      <c r="D522" s="354" t="s">
        <v>11535</v>
      </c>
    </row>
    <row r="523" spans="1:4" ht="45">
      <c r="A523" s="354" t="s">
        <v>4701</v>
      </c>
      <c r="B523" s="354" t="s">
        <v>11666</v>
      </c>
      <c r="C523" s="354" t="s">
        <v>10977</v>
      </c>
      <c r="D523" s="354" t="s">
        <v>11667</v>
      </c>
    </row>
    <row r="524" spans="1:4" ht="33.75">
      <c r="A524" s="354" t="s">
        <v>4702</v>
      </c>
      <c r="B524" s="354" t="s">
        <v>11668</v>
      </c>
      <c r="C524" s="354" t="s">
        <v>10977</v>
      </c>
      <c r="D524" s="354" t="s">
        <v>11669</v>
      </c>
    </row>
    <row r="525" spans="1:4" ht="45">
      <c r="A525" s="354" t="s">
        <v>4703</v>
      </c>
      <c r="B525" s="354" t="s">
        <v>11670</v>
      </c>
      <c r="C525" s="354" t="s">
        <v>10977</v>
      </c>
      <c r="D525" s="354" t="s">
        <v>11614</v>
      </c>
    </row>
    <row r="526" spans="1:4" ht="45">
      <c r="A526" s="354" t="s">
        <v>4704</v>
      </c>
      <c r="B526" s="354" t="s">
        <v>11671</v>
      </c>
      <c r="C526" s="354" t="s">
        <v>10977</v>
      </c>
      <c r="D526" s="354" t="s">
        <v>11516</v>
      </c>
    </row>
    <row r="527" spans="1:4" ht="56.25">
      <c r="A527" s="354" t="s">
        <v>4705</v>
      </c>
      <c r="B527" s="354" t="s">
        <v>11672</v>
      </c>
      <c r="C527" s="354" t="s">
        <v>10977</v>
      </c>
      <c r="D527" s="354" t="s">
        <v>11519</v>
      </c>
    </row>
    <row r="528" spans="1:4" ht="45">
      <c r="A528" s="354" t="s">
        <v>4706</v>
      </c>
      <c r="B528" s="354" t="s">
        <v>11673</v>
      </c>
      <c r="C528" s="354" t="s">
        <v>10977</v>
      </c>
      <c r="D528" s="354" t="s">
        <v>11522</v>
      </c>
    </row>
    <row r="529" spans="1:4" ht="45">
      <c r="A529" s="354" t="s">
        <v>4707</v>
      </c>
      <c r="B529" s="354" t="s">
        <v>11674</v>
      </c>
      <c r="C529" s="354" t="s">
        <v>10977</v>
      </c>
      <c r="D529" s="354" t="s">
        <v>11522</v>
      </c>
    </row>
    <row r="530" spans="1:4" ht="67.5">
      <c r="A530" s="354" t="s">
        <v>4708</v>
      </c>
      <c r="B530" s="354" t="s">
        <v>11675</v>
      </c>
      <c r="C530" s="354" t="s">
        <v>10977</v>
      </c>
      <c r="D530" s="354" t="s">
        <v>11527</v>
      </c>
    </row>
    <row r="531" spans="1:4" ht="56.25">
      <c r="A531" s="354" t="s">
        <v>4709</v>
      </c>
      <c r="B531" s="354" t="s">
        <v>11676</v>
      </c>
      <c r="C531" s="354" t="s">
        <v>10977</v>
      </c>
      <c r="D531" s="354" t="s">
        <v>11530</v>
      </c>
    </row>
    <row r="532" spans="1:4" ht="45">
      <c r="A532" s="354" t="s">
        <v>4710</v>
      </c>
      <c r="B532" s="354" t="s">
        <v>11677</v>
      </c>
      <c r="C532" s="354" t="s">
        <v>10977</v>
      </c>
      <c r="D532" s="354" t="s">
        <v>11538</v>
      </c>
    </row>
    <row r="533" spans="1:4">
      <c r="A533" s="354" t="s">
        <v>11678</v>
      </c>
      <c r="B533" s="354" t="s">
        <v>11679</v>
      </c>
      <c r="C533" s="354" t="s">
        <v>10977</v>
      </c>
      <c r="D533" s="354" t="s">
        <v>9800</v>
      </c>
    </row>
    <row r="534" spans="1:4">
      <c r="A534" s="354" t="s">
        <v>11680</v>
      </c>
      <c r="B534" s="354" t="s">
        <v>11681</v>
      </c>
      <c r="C534" s="354" t="s">
        <v>10977</v>
      </c>
      <c r="D534" s="354" t="s">
        <v>11682</v>
      </c>
    </row>
    <row r="535" spans="1:4">
      <c r="A535" s="354" t="s">
        <v>11683</v>
      </c>
      <c r="B535" s="354" t="s">
        <v>11684</v>
      </c>
      <c r="C535" s="354" t="s">
        <v>10977</v>
      </c>
      <c r="D535" s="354" t="s">
        <v>11685</v>
      </c>
    </row>
    <row r="536" spans="1:4" ht="33.75">
      <c r="A536" s="354" t="s">
        <v>4711</v>
      </c>
      <c r="B536" s="354" t="s">
        <v>11686</v>
      </c>
      <c r="C536" s="354" t="s">
        <v>10977</v>
      </c>
      <c r="D536" s="354" t="s">
        <v>11687</v>
      </c>
    </row>
    <row r="537" spans="1:4" ht="33.75">
      <c r="A537" s="354" t="s">
        <v>4712</v>
      </c>
      <c r="B537" s="354" t="s">
        <v>11688</v>
      </c>
      <c r="C537" s="354" t="s">
        <v>10977</v>
      </c>
      <c r="D537" s="354" t="s">
        <v>11689</v>
      </c>
    </row>
    <row r="538" spans="1:4" ht="33.75">
      <c r="A538" s="354" t="s">
        <v>4713</v>
      </c>
      <c r="B538" s="354" t="s">
        <v>11690</v>
      </c>
      <c r="C538" s="354" t="s">
        <v>10977</v>
      </c>
      <c r="D538" s="354" t="s">
        <v>11691</v>
      </c>
    </row>
    <row r="539" spans="1:4" ht="33.75">
      <c r="A539" s="354" t="s">
        <v>4714</v>
      </c>
      <c r="B539" s="354" t="s">
        <v>11692</v>
      </c>
      <c r="C539" s="354" t="s">
        <v>10977</v>
      </c>
      <c r="D539" s="354" t="s">
        <v>11693</v>
      </c>
    </row>
    <row r="540" spans="1:4" ht="22.5">
      <c r="A540" s="354" t="s">
        <v>11694</v>
      </c>
      <c r="B540" s="354" t="s">
        <v>11695</v>
      </c>
      <c r="C540" s="354" t="s">
        <v>10977</v>
      </c>
      <c r="D540" s="354" t="s">
        <v>11693</v>
      </c>
    </row>
    <row r="541" spans="1:4" ht="14.25">
      <c r="A541"/>
      <c r="B541"/>
      <c r="C541"/>
      <c r="D541"/>
    </row>
    <row r="542" spans="1:4" ht="14.25">
      <c r="A542" s="355" t="s">
        <v>11027</v>
      </c>
      <c r="B542"/>
      <c r="C542"/>
      <c r="D542"/>
    </row>
    <row r="543" spans="1:4" ht="14.25">
      <c r="A543" s="355" t="s">
        <v>11696</v>
      </c>
      <c r="B543"/>
      <c r="C543"/>
      <c r="D543"/>
    </row>
    <row r="544" spans="1:4" ht="14.25">
      <c r="A544" s="356" t="s">
        <v>11032</v>
      </c>
      <c r="B544"/>
      <c r="C544"/>
      <c r="D544"/>
    </row>
    <row r="545" spans="1:4" ht="14.25">
      <c r="A545" s="356" t="s">
        <v>11033</v>
      </c>
      <c r="B545"/>
      <c r="C545"/>
      <c r="D545"/>
    </row>
    <row r="546" spans="1:4" ht="14.25">
      <c r="A546" s="356" t="s">
        <v>11034</v>
      </c>
      <c r="B546"/>
      <c r="C546"/>
      <c r="D546"/>
    </row>
    <row r="547" spans="1:4" ht="14.25">
      <c r="A547" s="355" t="s">
        <v>11027</v>
      </c>
      <c r="B547"/>
      <c r="C547"/>
      <c r="D547"/>
    </row>
    <row r="548" spans="1:4" ht="14.25">
      <c r="A548" s="355" t="s">
        <v>11697</v>
      </c>
      <c r="B548"/>
      <c r="C548"/>
      <c r="D548"/>
    </row>
    <row r="549" spans="1:4" ht="14.25">
      <c r="A549" s="357" t="s">
        <v>11036</v>
      </c>
      <c r="B549"/>
      <c r="C549"/>
      <c r="D549"/>
    </row>
    <row r="550" spans="1:4" ht="14.25">
      <c r="A550" s="357" t="s">
        <v>11037</v>
      </c>
      <c r="B550"/>
      <c r="C550"/>
      <c r="D550"/>
    </row>
    <row r="551" spans="1:4" ht="14.25">
      <c r="A551" s="357" t="s">
        <v>11036</v>
      </c>
      <c r="B551"/>
      <c r="C551"/>
      <c r="D551"/>
    </row>
    <row r="552" spans="1:4" ht="15.75">
      <c r="A552" s="358" t="s">
        <v>11038</v>
      </c>
      <c r="B552"/>
      <c r="C552"/>
      <c r="D552"/>
    </row>
    <row r="553" spans="1:4" ht="22.5">
      <c r="A553" s="354" t="s">
        <v>11039</v>
      </c>
      <c r="B553"/>
      <c r="C553"/>
      <c r="D553"/>
    </row>
    <row r="554" spans="1:4" ht="22.5">
      <c r="A554" s="354" t="s">
        <v>11040</v>
      </c>
      <c r="B554"/>
      <c r="C554"/>
      <c r="D554"/>
    </row>
    <row r="555" spans="1:4" ht="14.25">
      <c r="A555"/>
      <c r="B555"/>
      <c r="C555"/>
      <c r="D555"/>
    </row>
    <row r="556" spans="1:4" ht="45">
      <c r="A556" s="354" t="s">
        <v>11041</v>
      </c>
      <c r="B556" s="354" t="s">
        <v>11042</v>
      </c>
      <c r="C556" s="354" t="s">
        <v>11043</v>
      </c>
      <c r="D556" s="354" t="s">
        <v>11044</v>
      </c>
    </row>
    <row r="557" spans="1:4" ht="22.5">
      <c r="A557" s="354" t="s">
        <v>11698</v>
      </c>
      <c r="B557" s="354" t="s">
        <v>11699</v>
      </c>
      <c r="C557" s="354" t="s">
        <v>10977</v>
      </c>
      <c r="D557" s="354" t="s">
        <v>11700</v>
      </c>
    </row>
    <row r="558" spans="1:4" ht="22.5">
      <c r="A558" s="354" t="s">
        <v>11701</v>
      </c>
      <c r="B558" s="354" t="s">
        <v>11702</v>
      </c>
      <c r="C558" s="354" t="s">
        <v>10977</v>
      </c>
      <c r="D558" s="354" t="s">
        <v>9560</v>
      </c>
    </row>
    <row r="559" spans="1:4" ht="33.75">
      <c r="A559" s="354" t="s">
        <v>4715</v>
      </c>
      <c r="B559" s="354" t="s">
        <v>11703</v>
      </c>
      <c r="C559" s="354" t="s">
        <v>10977</v>
      </c>
      <c r="D559" s="354" t="s">
        <v>11704</v>
      </c>
    </row>
    <row r="560" spans="1:4" ht="33.75">
      <c r="A560" s="354" t="s">
        <v>4716</v>
      </c>
      <c r="B560" s="354" t="s">
        <v>11705</v>
      </c>
      <c r="C560" s="354" t="s">
        <v>10977</v>
      </c>
      <c r="D560" s="354" t="s">
        <v>11704</v>
      </c>
    </row>
    <row r="561" spans="1:4" ht="33.75">
      <c r="A561" s="354" t="s">
        <v>4717</v>
      </c>
      <c r="B561" s="354" t="s">
        <v>11706</v>
      </c>
      <c r="C561" s="354" t="s">
        <v>10977</v>
      </c>
      <c r="D561" s="354" t="s">
        <v>11707</v>
      </c>
    </row>
    <row r="562" spans="1:4" ht="56.25">
      <c r="A562" s="354" t="s">
        <v>4718</v>
      </c>
      <c r="B562" s="354" t="s">
        <v>11708</v>
      </c>
      <c r="C562" s="354" t="s">
        <v>10977</v>
      </c>
      <c r="D562" s="354" t="s">
        <v>11709</v>
      </c>
    </row>
    <row r="563" spans="1:4" ht="56.25">
      <c r="A563" s="354" t="s">
        <v>4719</v>
      </c>
      <c r="B563" s="354" t="s">
        <v>11710</v>
      </c>
      <c r="C563" s="354" t="s">
        <v>10977</v>
      </c>
      <c r="D563" s="354" t="s">
        <v>11711</v>
      </c>
    </row>
    <row r="564" spans="1:4" ht="56.25">
      <c r="A564" s="354" t="s">
        <v>4720</v>
      </c>
      <c r="B564" s="354" t="s">
        <v>11712</v>
      </c>
      <c r="C564" s="354" t="s">
        <v>10977</v>
      </c>
      <c r="D564" s="354" t="s">
        <v>11713</v>
      </c>
    </row>
    <row r="565" spans="1:4" ht="56.25">
      <c r="A565" s="354" t="s">
        <v>4721</v>
      </c>
      <c r="B565" s="354" t="s">
        <v>11714</v>
      </c>
      <c r="C565" s="354" t="s">
        <v>10977</v>
      </c>
      <c r="D565" s="354" t="s">
        <v>11715</v>
      </c>
    </row>
    <row r="566" spans="1:4" ht="56.25">
      <c r="A566" s="354" t="s">
        <v>4722</v>
      </c>
      <c r="B566" s="354" t="s">
        <v>11716</v>
      </c>
      <c r="C566" s="354" t="s">
        <v>10977</v>
      </c>
      <c r="D566" s="354" t="s">
        <v>11717</v>
      </c>
    </row>
    <row r="567" spans="1:4" ht="22.5">
      <c r="A567" s="354" t="s">
        <v>11718</v>
      </c>
      <c r="B567" s="354" t="s">
        <v>11719</v>
      </c>
      <c r="C567" s="354" t="s">
        <v>10977</v>
      </c>
      <c r="D567" s="354" t="s">
        <v>11720</v>
      </c>
    </row>
    <row r="568" spans="1:4">
      <c r="A568" s="354" t="s">
        <v>11721</v>
      </c>
      <c r="B568" s="354" t="s">
        <v>11722</v>
      </c>
      <c r="C568" s="354" t="s">
        <v>10977</v>
      </c>
      <c r="D568" s="354" t="s">
        <v>11723</v>
      </c>
    </row>
    <row r="569" spans="1:4" ht="22.5">
      <c r="A569" s="354" t="s">
        <v>11724</v>
      </c>
      <c r="B569" s="354" t="s">
        <v>11725</v>
      </c>
      <c r="C569" s="354" t="s">
        <v>10977</v>
      </c>
      <c r="D569" s="354" t="s">
        <v>11726</v>
      </c>
    </row>
    <row r="570" spans="1:4" ht="22.5">
      <c r="A570" s="354" t="s">
        <v>11727</v>
      </c>
      <c r="B570" s="354" t="s">
        <v>11728</v>
      </c>
      <c r="C570" s="354" t="s">
        <v>10977</v>
      </c>
      <c r="D570" s="354" t="s">
        <v>11729</v>
      </c>
    </row>
    <row r="571" spans="1:4">
      <c r="A571" s="354" t="s">
        <v>11730</v>
      </c>
      <c r="B571" s="354" t="s">
        <v>11731</v>
      </c>
      <c r="C571" s="354" t="s">
        <v>11169</v>
      </c>
      <c r="D571" s="354" t="s">
        <v>7507</v>
      </c>
    </row>
    <row r="572" spans="1:4" ht="14.25">
      <c r="A572" s="356" t="s">
        <v>11032</v>
      </c>
      <c r="B572"/>
      <c r="C572"/>
      <c r="D572"/>
    </row>
    <row r="573" spans="1:4" ht="14.25">
      <c r="A573" s="356" t="s">
        <v>11033</v>
      </c>
      <c r="B573"/>
      <c r="C573"/>
      <c r="D573"/>
    </row>
    <row r="574" spans="1:4" ht="14.25">
      <c r="A574" s="356" t="s">
        <v>11034</v>
      </c>
      <c r="B574"/>
      <c r="C574"/>
      <c r="D574"/>
    </row>
    <row r="575" spans="1:4" ht="14.25">
      <c r="A575" s="355" t="s">
        <v>11027</v>
      </c>
      <c r="B575"/>
      <c r="C575"/>
      <c r="D575"/>
    </row>
    <row r="576" spans="1:4" ht="14.25">
      <c r="A576" s="355" t="s">
        <v>11732</v>
      </c>
      <c r="B576"/>
      <c r="C576"/>
      <c r="D576"/>
    </row>
    <row r="577" spans="1:4" ht="14.25">
      <c r="A577" s="357" t="s">
        <v>11036</v>
      </c>
      <c r="B577"/>
      <c r="C577"/>
      <c r="D577"/>
    </row>
    <row r="578" spans="1:4" ht="14.25">
      <c r="A578" s="357" t="s">
        <v>11037</v>
      </c>
      <c r="B578"/>
      <c r="C578"/>
      <c r="D578"/>
    </row>
    <row r="579" spans="1:4" ht="14.25">
      <c r="A579" s="357" t="s">
        <v>11036</v>
      </c>
      <c r="B579"/>
      <c r="C579"/>
      <c r="D579"/>
    </row>
    <row r="580" spans="1:4" ht="15.75">
      <c r="A580" s="358" t="s">
        <v>11038</v>
      </c>
      <c r="B580"/>
      <c r="C580"/>
      <c r="D580"/>
    </row>
    <row r="581" spans="1:4" ht="22.5">
      <c r="A581" s="354" t="s">
        <v>11039</v>
      </c>
      <c r="B581"/>
      <c r="C581"/>
      <c r="D581"/>
    </row>
    <row r="582" spans="1:4" ht="22.5">
      <c r="A582" s="354" t="s">
        <v>11040</v>
      </c>
      <c r="B582"/>
      <c r="C582"/>
      <c r="D582"/>
    </row>
    <row r="583" spans="1:4" ht="14.25">
      <c r="A583"/>
      <c r="B583"/>
      <c r="C583"/>
      <c r="D583"/>
    </row>
    <row r="584" spans="1:4" ht="45">
      <c r="A584" s="354" t="s">
        <v>11041</v>
      </c>
      <c r="B584" s="354" t="s">
        <v>11042</v>
      </c>
      <c r="C584" s="354" t="s">
        <v>11043</v>
      </c>
      <c r="D584" s="354" t="s">
        <v>11044</v>
      </c>
    </row>
    <row r="585" spans="1:4" ht="22.5">
      <c r="A585" s="354" t="s">
        <v>11733</v>
      </c>
      <c r="B585" s="354" t="s">
        <v>11734</v>
      </c>
      <c r="C585" s="354" t="s">
        <v>11169</v>
      </c>
      <c r="D585" s="354" t="s">
        <v>9363</v>
      </c>
    </row>
    <row r="586" spans="1:4">
      <c r="A586" s="354" t="s">
        <v>11735</v>
      </c>
      <c r="B586" s="354" t="s">
        <v>11736</v>
      </c>
      <c r="C586" s="354" t="s">
        <v>11169</v>
      </c>
      <c r="D586" s="354" t="s">
        <v>9363</v>
      </c>
    </row>
    <row r="587" spans="1:4" ht="22.5">
      <c r="A587" s="354" t="s">
        <v>11737</v>
      </c>
      <c r="B587" s="354" t="s">
        <v>11738</v>
      </c>
      <c r="C587" s="354" t="s">
        <v>11169</v>
      </c>
      <c r="D587" s="354" t="s">
        <v>6883</v>
      </c>
    </row>
    <row r="588" spans="1:4" ht="22.5">
      <c r="A588" s="354" t="s">
        <v>11739</v>
      </c>
      <c r="B588" s="354" t="s">
        <v>11740</v>
      </c>
      <c r="C588" s="354" t="s">
        <v>11169</v>
      </c>
      <c r="D588" s="354" t="s">
        <v>7447</v>
      </c>
    </row>
    <row r="589" spans="1:4" ht="22.5">
      <c r="A589" s="354" t="s">
        <v>11741</v>
      </c>
      <c r="B589" s="354" t="s">
        <v>11742</v>
      </c>
      <c r="C589" s="354" t="s">
        <v>11169</v>
      </c>
      <c r="D589" s="354" t="s">
        <v>6883</v>
      </c>
    </row>
    <row r="590" spans="1:4" ht="22.5">
      <c r="A590" s="354" t="s">
        <v>11743</v>
      </c>
      <c r="B590" s="354" t="s">
        <v>11744</v>
      </c>
      <c r="C590" s="354" t="s">
        <v>11169</v>
      </c>
      <c r="D590" s="354" t="s">
        <v>6668</v>
      </c>
    </row>
    <row r="591" spans="1:4" ht="22.5">
      <c r="A591" s="354" t="s">
        <v>11745</v>
      </c>
      <c r="B591" s="354" t="s">
        <v>11746</v>
      </c>
      <c r="C591" s="354" t="s">
        <v>11169</v>
      </c>
      <c r="D591" s="354" t="s">
        <v>7206</v>
      </c>
    </row>
    <row r="592" spans="1:4" ht="22.5">
      <c r="A592" s="354" t="s">
        <v>11747</v>
      </c>
      <c r="B592" s="354" t="s">
        <v>11748</v>
      </c>
      <c r="C592" s="354" t="s">
        <v>11169</v>
      </c>
      <c r="D592" s="354" t="s">
        <v>11749</v>
      </c>
    </row>
    <row r="593" spans="1:4" ht="22.5">
      <c r="A593" s="354" t="s">
        <v>11750</v>
      </c>
      <c r="B593" s="354" t="s">
        <v>11751</v>
      </c>
      <c r="C593" s="354" t="s">
        <v>11169</v>
      </c>
      <c r="D593" s="354" t="s">
        <v>9369</v>
      </c>
    </row>
    <row r="594" spans="1:4" ht="22.5">
      <c r="A594" s="354" t="s">
        <v>11752</v>
      </c>
      <c r="B594" s="354" t="s">
        <v>11753</v>
      </c>
      <c r="C594" s="354" t="s">
        <v>11169</v>
      </c>
      <c r="D594" s="354" t="s">
        <v>11754</v>
      </c>
    </row>
    <row r="595" spans="1:4">
      <c r="A595" s="354" t="s">
        <v>11755</v>
      </c>
      <c r="B595" s="354" t="s">
        <v>11756</v>
      </c>
      <c r="C595" s="354" t="s">
        <v>11169</v>
      </c>
      <c r="D595" s="354" t="s">
        <v>9662</v>
      </c>
    </row>
    <row r="596" spans="1:4" ht="22.5">
      <c r="A596" s="354" t="s">
        <v>11757</v>
      </c>
      <c r="B596" s="354" t="s">
        <v>11758</v>
      </c>
      <c r="C596" s="354" t="s">
        <v>11169</v>
      </c>
      <c r="D596" s="354" t="s">
        <v>9756</v>
      </c>
    </row>
    <row r="597" spans="1:4" ht="22.5">
      <c r="A597" s="354" t="s">
        <v>11759</v>
      </c>
      <c r="B597" s="354" t="s">
        <v>11760</v>
      </c>
      <c r="C597" s="354" t="s">
        <v>11169</v>
      </c>
      <c r="D597" s="354" t="s">
        <v>11761</v>
      </c>
    </row>
    <row r="598" spans="1:4" ht="22.5">
      <c r="A598" s="354" t="s">
        <v>11762</v>
      </c>
      <c r="B598" s="354" t="s">
        <v>11763</v>
      </c>
      <c r="C598" s="354" t="s">
        <v>11169</v>
      </c>
      <c r="D598" s="354" t="s">
        <v>11764</v>
      </c>
    </row>
    <row r="599" spans="1:4" ht="33.75">
      <c r="A599" s="354" t="s">
        <v>11765</v>
      </c>
      <c r="B599" s="354" t="s">
        <v>11766</v>
      </c>
      <c r="C599" s="354" t="s">
        <v>11169</v>
      </c>
      <c r="D599" s="354" t="s">
        <v>9759</v>
      </c>
    </row>
    <row r="600" spans="1:4" ht="22.5">
      <c r="A600" s="354" t="s">
        <v>11767</v>
      </c>
      <c r="B600" s="354" t="s">
        <v>11768</v>
      </c>
      <c r="C600" s="354" t="s">
        <v>11169</v>
      </c>
      <c r="D600" s="354" t="s">
        <v>11769</v>
      </c>
    </row>
    <row r="601" spans="1:4" ht="22.5">
      <c r="A601" s="354" t="s">
        <v>11770</v>
      </c>
      <c r="B601" s="354" t="s">
        <v>11771</v>
      </c>
      <c r="C601" s="354" t="s">
        <v>11169</v>
      </c>
      <c r="D601" s="354" t="s">
        <v>11772</v>
      </c>
    </row>
    <row r="602" spans="1:4" ht="22.5">
      <c r="A602" s="354" t="s">
        <v>11773</v>
      </c>
      <c r="B602" s="354" t="s">
        <v>11774</v>
      </c>
      <c r="C602" s="354" t="s">
        <v>11169</v>
      </c>
      <c r="D602" s="354" t="s">
        <v>7704</v>
      </c>
    </row>
    <row r="603" spans="1:4">
      <c r="A603" s="354" t="s">
        <v>11775</v>
      </c>
      <c r="B603" s="354" t="s">
        <v>11776</v>
      </c>
      <c r="C603" s="354" t="s">
        <v>11169</v>
      </c>
      <c r="D603" s="354" t="s">
        <v>7208</v>
      </c>
    </row>
    <row r="604" spans="1:4" ht="22.5">
      <c r="A604" s="354" t="s">
        <v>11777</v>
      </c>
      <c r="B604" s="354" t="s">
        <v>11778</v>
      </c>
      <c r="C604" s="354" t="s">
        <v>11169</v>
      </c>
      <c r="D604" s="354" t="s">
        <v>11772</v>
      </c>
    </row>
    <row r="605" spans="1:4" ht="22.5">
      <c r="A605" s="354" t="s">
        <v>11779</v>
      </c>
      <c r="B605" s="354" t="s">
        <v>11780</v>
      </c>
      <c r="C605" s="354" t="s">
        <v>11169</v>
      </c>
      <c r="D605" s="354" t="s">
        <v>9804</v>
      </c>
    </row>
    <row r="606" spans="1:4" ht="22.5">
      <c r="A606" s="354" t="s">
        <v>11781</v>
      </c>
      <c r="B606" s="354" t="s">
        <v>11782</v>
      </c>
      <c r="C606" s="354" t="s">
        <v>11169</v>
      </c>
      <c r="D606" s="354" t="s">
        <v>7730</v>
      </c>
    </row>
    <row r="607" spans="1:4" ht="22.5">
      <c r="A607" s="354" t="s">
        <v>11783</v>
      </c>
      <c r="B607" s="354" t="s">
        <v>11784</v>
      </c>
      <c r="C607" s="354" t="s">
        <v>11169</v>
      </c>
      <c r="D607" s="354" t="s">
        <v>7473</v>
      </c>
    </row>
    <row r="608" spans="1:4" ht="22.5">
      <c r="A608" s="354" t="s">
        <v>11785</v>
      </c>
      <c r="B608" s="354" t="s">
        <v>11786</v>
      </c>
      <c r="C608" s="354" t="s">
        <v>11169</v>
      </c>
      <c r="D608" s="354" t="s">
        <v>7157</v>
      </c>
    </row>
    <row r="609" spans="1:4" ht="22.5">
      <c r="A609" s="354" t="s">
        <v>11787</v>
      </c>
      <c r="B609" s="354" t="s">
        <v>11788</v>
      </c>
      <c r="C609" s="354" t="s">
        <v>11169</v>
      </c>
      <c r="D609" s="354" t="s">
        <v>9557</v>
      </c>
    </row>
    <row r="610" spans="1:4" ht="22.5">
      <c r="A610" s="354" t="s">
        <v>11789</v>
      </c>
      <c r="B610" s="354" t="s">
        <v>11790</v>
      </c>
      <c r="C610" s="354" t="s">
        <v>11169</v>
      </c>
      <c r="D610" s="354" t="s">
        <v>6882</v>
      </c>
    </row>
    <row r="611" spans="1:4" ht="22.5">
      <c r="A611" s="354" t="s">
        <v>11791</v>
      </c>
      <c r="B611" s="354" t="s">
        <v>11792</v>
      </c>
      <c r="C611" s="354" t="s">
        <v>11169</v>
      </c>
      <c r="D611" s="354" t="s">
        <v>6956</v>
      </c>
    </row>
    <row r="612" spans="1:4">
      <c r="A612" s="354" t="s">
        <v>11793</v>
      </c>
      <c r="B612" s="354" t="s">
        <v>11794</v>
      </c>
      <c r="C612" s="354" t="s">
        <v>11169</v>
      </c>
      <c r="D612" s="354" t="s">
        <v>7704</v>
      </c>
    </row>
    <row r="613" spans="1:4" ht="33.75">
      <c r="A613" s="354" t="s">
        <v>11795</v>
      </c>
      <c r="B613" s="354" t="s">
        <v>11796</v>
      </c>
      <c r="C613" s="354" t="s">
        <v>11169</v>
      </c>
      <c r="D613" s="354" t="s">
        <v>9365</v>
      </c>
    </row>
    <row r="614" spans="1:4" ht="14.25">
      <c r="A614"/>
      <c r="B614"/>
      <c r="C614"/>
      <c r="D614"/>
    </row>
    <row r="615" spans="1:4" ht="14.25">
      <c r="A615" s="355" t="s">
        <v>11027</v>
      </c>
      <c r="B615"/>
      <c r="C615"/>
      <c r="D615"/>
    </row>
    <row r="616" spans="1:4" ht="14.25">
      <c r="A616" s="355" t="s">
        <v>11797</v>
      </c>
      <c r="B616"/>
      <c r="C616"/>
      <c r="D616"/>
    </row>
    <row r="617" spans="1:4" ht="14.25">
      <c r="A617" s="356" t="s">
        <v>11032</v>
      </c>
      <c r="B617"/>
      <c r="C617"/>
      <c r="D617"/>
    </row>
    <row r="618" spans="1:4" ht="14.25">
      <c r="A618" s="356" t="s">
        <v>11033</v>
      </c>
      <c r="B618"/>
      <c r="C618"/>
      <c r="D618"/>
    </row>
    <row r="619" spans="1:4" ht="14.25">
      <c r="A619" s="356" t="s">
        <v>11034</v>
      </c>
      <c r="B619"/>
      <c r="C619"/>
      <c r="D619"/>
    </row>
    <row r="620" spans="1:4" ht="14.25">
      <c r="A620" s="355" t="s">
        <v>11027</v>
      </c>
      <c r="B620"/>
      <c r="C620"/>
      <c r="D620"/>
    </row>
    <row r="621" spans="1:4" ht="14.25">
      <c r="A621" s="355" t="s">
        <v>11798</v>
      </c>
      <c r="B621"/>
      <c r="C621"/>
      <c r="D621"/>
    </row>
    <row r="622" spans="1:4" ht="14.25">
      <c r="A622" s="357" t="s">
        <v>11036</v>
      </c>
      <c r="B622"/>
      <c r="C622"/>
      <c r="D622"/>
    </row>
    <row r="623" spans="1:4" ht="14.25">
      <c r="A623" s="357" t="s">
        <v>11037</v>
      </c>
      <c r="B623"/>
      <c r="C623"/>
      <c r="D623"/>
    </row>
    <row r="624" spans="1:4" ht="14.25">
      <c r="A624" s="357" t="s">
        <v>11036</v>
      </c>
      <c r="B624"/>
      <c r="C624"/>
      <c r="D624"/>
    </row>
    <row r="625" spans="1:4" ht="15.75">
      <c r="A625" s="358" t="s">
        <v>11038</v>
      </c>
      <c r="B625"/>
      <c r="C625"/>
      <c r="D625"/>
    </row>
    <row r="626" spans="1:4" ht="22.5">
      <c r="A626" s="354" t="s">
        <v>11039</v>
      </c>
      <c r="B626"/>
      <c r="C626"/>
      <c r="D626"/>
    </row>
    <row r="627" spans="1:4" ht="22.5">
      <c r="A627" s="354" t="s">
        <v>11040</v>
      </c>
      <c r="B627"/>
      <c r="C627"/>
      <c r="D627"/>
    </row>
    <row r="628" spans="1:4" ht="14.25">
      <c r="A628"/>
      <c r="B628"/>
      <c r="C628"/>
      <c r="D628"/>
    </row>
    <row r="629" spans="1:4" ht="45">
      <c r="A629" s="354" t="s">
        <v>11041</v>
      </c>
      <c r="B629" s="354" t="s">
        <v>11042</v>
      </c>
      <c r="C629" s="354" t="s">
        <v>11043</v>
      </c>
      <c r="D629" s="354" t="s">
        <v>11044</v>
      </c>
    </row>
    <row r="630" spans="1:4" ht="22.5">
      <c r="A630" s="354" t="s">
        <v>11799</v>
      </c>
      <c r="B630" s="354" t="s">
        <v>11800</v>
      </c>
      <c r="C630" s="354" t="s">
        <v>11169</v>
      </c>
      <c r="D630" s="354" t="s">
        <v>9770</v>
      </c>
    </row>
    <row r="631" spans="1:4" ht="22.5">
      <c r="A631" s="354" t="s">
        <v>11801</v>
      </c>
      <c r="B631" s="354" t="s">
        <v>11802</v>
      </c>
      <c r="C631" s="354" t="s">
        <v>11169</v>
      </c>
      <c r="D631" s="354" t="s">
        <v>11803</v>
      </c>
    </row>
    <row r="632" spans="1:4" ht="33.75">
      <c r="A632" s="354" t="s">
        <v>11804</v>
      </c>
      <c r="B632" s="354" t="s">
        <v>11805</v>
      </c>
      <c r="C632" s="354" t="s">
        <v>11169</v>
      </c>
      <c r="D632" s="354" t="s">
        <v>11806</v>
      </c>
    </row>
    <row r="633" spans="1:4">
      <c r="A633" s="354" t="s">
        <v>11807</v>
      </c>
      <c r="B633" s="354" t="s">
        <v>11808</v>
      </c>
      <c r="C633" s="354" t="s">
        <v>11169</v>
      </c>
      <c r="D633" s="354" t="s">
        <v>9429</v>
      </c>
    </row>
    <row r="634" spans="1:4">
      <c r="A634" s="354" t="s">
        <v>11809</v>
      </c>
      <c r="B634" s="354" t="s">
        <v>11810</v>
      </c>
      <c r="C634" s="354" t="s">
        <v>11169</v>
      </c>
      <c r="D634" s="354" t="s">
        <v>6671</v>
      </c>
    </row>
    <row r="635" spans="1:4">
      <c r="A635" s="354" t="s">
        <v>11811</v>
      </c>
      <c r="B635" s="354" t="s">
        <v>11812</v>
      </c>
      <c r="C635" s="354" t="s">
        <v>11169</v>
      </c>
      <c r="D635" s="354" t="s">
        <v>9785</v>
      </c>
    </row>
    <row r="636" spans="1:4">
      <c r="A636" s="354" t="s">
        <v>11813</v>
      </c>
      <c r="B636" s="354" t="s">
        <v>11814</v>
      </c>
      <c r="C636" s="354" t="s">
        <v>11169</v>
      </c>
      <c r="D636" s="354" t="s">
        <v>9785</v>
      </c>
    </row>
    <row r="637" spans="1:4">
      <c r="A637" s="354" t="s">
        <v>11815</v>
      </c>
      <c r="B637" s="354" t="s">
        <v>11816</v>
      </c>
      <c r="C637" s="354" t="s">
        <v>11169</v>
      </c>
      <c r="D637" s="354" t="s">
        <v>7530</v>
      </c>
    </row>
    <row r="638" spans="1:4">
      <c r="A638" s="354" t="s">
        <v>11817</v>
      </c>
      <c r="B638" s="354" t="s">
        <v>11818</v>
      </c>
      <c r="C638" s="354" t="s">
        <v>11169</v>
      </c>
      <c r="D638" s="354" t="s">
        <v>7540</v>
      </c>
    </row>
    <row r="639" spans="1:4">
      <c r="A639" s="354" t="s">
        <v>11819</v>
      </c>
      <c r="B639" s="354" t="s">
        <v>11820</v>
      </c>
      <c r="C639" s="354" t="s">
        <v>11169</v>
      </c>
      <c r="D639" s="354" t="s">
        <v>7530</v>
      </c>
    </row>
    <row r="640" spans="1:4">
      <c r="A640" s="354" t="s">
        <v>11821</v>
      </c>
      <c r="B640" s="354" t="s">
        <v>11822</v>
      </c>
      <c r="C640" s="354" t="s">
        <v>11169</v>
      </c>
      <c r="D640" s="354" t="s">
        <v>11823</v>
      </c>
    </row>
    <row r="641" spans="1:4" ht="22.5">
      <c r="A641" s="354" t="s">
        <v>11824</v>
      </c>
      <c r="B641" s="354" t="s">
        <v>11825</v>
      </c>
      <c r="C641" s="354" t="s">
        <v>11169</v>
      </c>
      <c r="D641" s="354" t="s">
        <v>6884</v>
      </c>
    </row>
    <row r="642" spans="1:4" ht="22.5">
      <c r="A642" s="354" t="s">
        <v>11826</v>
      </c>
      <c r="B642" s="354" t="s">
        <v>11827</v>
      </c>
      <c r="C642" s="354" t="s">
        <v>11169</v>
      </c>
      <c r="D642" s="354" t="s">
        <v>6876</v>
      </c>
    </row>
    <row r="643" spans="1:4">
      <c r="A643" s="354" t="s">
        <v>11828</v>
      </c>
      <c r="B643" s="354" t="s">
        <v>11829</v>
      </c>
      <c r="C643" s="354" t="s">
        <v>11169</v>
      </c>
      <c r="D643" s="354" t="s">
        <v>7529</v>
      </c>
    </row>
    <row r="644" spans="1:4">
      <c r="A644" s="354" t="s">
        <v>11830</v>
      </c>
      <c r="B644" s="354" t="s">
        <v>11831</v>
      </c>
      <c r="C644" s="354" t="s">
        <v>11169</v>
      </c>
      <c r="D644" s="354" t="s">
        <v>9796</v>
      </c>
    </row>
    <row r="645" spans="1:4">
      <c r="A645" s="354" t="s">
        <v>11832</v>
      </c>
      <c r="B645" s="354" t="s">
        <v>11833</v>
      </c>
      <c r="C645" s="354" t="s">
        <v>11169</v>
      </c>
      <c r="D645" s="354" t="s">
        <v>9428</v>
      </c>
    </row>
    <row r="646" spans="1:4">
      <c r="A646" s="354" t="s">
        <v>11834</v>
      </c>
      <c r="B646" s="354" t="s">
        <v>11835</v>
      </c>
      <c r="C646" s="354" t="s">
        <v>11169</v>
      </c>
      <c r="D646" s="354" t="s">
        <v>7683</v>
      </c>
    </row>
    <row r="647" spans="1:4">
      <c r="A647" s="354" t="s">
        <v>11836</v>
      </c>
      <c r="B647" s="354" t="s">
        <v>11837</v>
      </c>
      <c r="C647" s="354" t="s">
        <v>11169</v>
      </c>
      <c r="D647" s="354" t="s">
        <v>9305</v>
      </c>
    </row>
    <row r="648" spans="1:4" ht="22.5">
      <c r="A648" s="354" t="s">
        <v>11838</v>
      </c>
      <c r="B648" s="354" t="s">
        <v>11839</v>
      </c>
      <c r="C648" s="354" t="s">
        <v>11169</v>
      </c>
      <c r="D648" s="354" t="s">
        <v>11840</v>
      </c>
    </row>
    <row r="649" spans="1:4" ht="33.75">
      <c r="A649" s="354" t="s">
        <v>4723</v>
      </c>
      <c r="B649" s="354" t="s">
        <v>11841</v>
      </c>
      <c r="C649" s="354" t="s">
        <v>11169</v>
      </c>
      <c r="D649" s="354" t="s">
        <v>11842</v>
      </c>
    </row>
    <row r="650" spans="1:4" ht="22.5">
      <c r="A650" s="354" t="s">
        <v>11843</v>
      </c>
      <c r="B650" s="354" t="s">
        <v>11844</v>
      </c>
      <c r="C650" s="354" t="s">
        <v>11169</v>
      </c>
      <c r="D650" s="354" t="s">
        <v>11845</v>
      </c>
    </row>
    <row r="651" spans="1:4" ht="22.5">
      <c r="A651" s="354" t="s">
        <v>11846</v>
      </c>
      <c r="B651" s="354" t="s">
        <v>11847</v>
      </c>
      <c r="C651" s="354" t="s">
        <v>11169</v>
      </c>
      <c r="D651" s="354" t="s">
        <v>11848</v>
      </c>
    </row>
    <row r="652" spans="1:4">
      <c r="A652" s="354" t="s">
        <v>11849</v>
      </c>
      <c r="B652" s="354" t="s">
        <v>11850</v>
      </c>
      <c r="C652" s="354" t="s">
        <v>11169</v>
      </c>
      <c r="D652" s="354" t="s">
        <v>9752</v>
      </c>
    </row>
    <row r="653" spans="1:4">
      <c r="A653" s="354" t="s">
        <v>11851</v>
      </c>
      <c r="B653" s="354" t="s">
        <v>11852</v>
      </c>
      <c r="C653" s="354" t="s">
        <v>11169</v>
      </c>
      <c r="D653" s="354" t="s">
        <v>7208</v>
      </c>
    </row>
    <row r="654" spans="1:4">
      <c r="A654" s="354" t="s">
        <v>11853</v>
      </c>
      <c r="B654" s="354" t="s">
        <v>11854</v>
      </c>
      <c r="C654" s="354" t="s">
        <v>11169</v>
      </c>
      <c r="D654" s="354" t="s">
        <v>11848</v>
      </c>
    </row>
    <row r="655" spans="1:4">
      <c r="A655" s="354" t="s">
        <v>11855</v>
      </c>
      <c r="B655" s="354" t="s">
        <v>11856</v>
      </c>
      <c r="C655" s="354" t="s">
        <v>11169</v>
      </c>
      <c r="D655" s="354" t="s">
        <v>11857</v>
      </c>
    </row>
    <row r="656" spans="1:4">
      <c r="A656" s="354" t="s">
        <v>11858</v>
      </c>
      <c r="B656" s="354" t="s">
        <v>11859</v>
      </c>
      <c r="C656" s="354" t="s">
        <v>11169</v>
      </c>
      <c r="D656" s="354" t="s">
        <v>9317</v>
      </c>
    </row>
    <row r="657" spans="1:4" ht="22.5">
      <c r="A657" s="354" t="s">
        <v>11860</v>
      </c>
      <c r="B657" s="354" t="s">
        <v>11861</v>
      </c>
      <c r="C657" s="354" t="s">
        <v>11169</v>
      </c>
      <c r="D657" s="354" t="s">
        <v>11862</v>
      </c>
    </row>
    <row r="658" spans="1:4" ht="22.5">
      <c r="A658" s="354" t="s">
        <v>11863</v>
      </c>
      <c r="B658" s="354" t="s">
        <v>11864</v>
      </c>
      <c r="C658" s="354" t="s">
        <v>11169</v>
      </c>
      <c r="D658" s="354" t="s">
        <v>6627</v>
      </c>
    </row>
    <row r="659" spans="1:4" ht="22.5">
      <c r="A659" s="354" t="s">
        <v>11865</v>
      </c>
      <c r="B659" s="354" t="s">
        <v>11866</v>
      </c>
      <c r="C659" s="354" t="s">
        <v>11169</v>
      </c>
      <c r="D659" s="354" t="s">
        <v>9712</v>
      </c>
    </row>
    <row r="660" spans="1:4" ht="14.25">
      <c r="A660" s="356" t="s">
        <v>11032</v>
      </c>
      <c r="B660"/>
      <c r="C660"/>
      <c r="D660"/>
    </row>
    <row r="661" spans="1:4" ht="14.25">
      <c r="A661" s="356" t="s">
        <v>11033</v>
      </c>
      <c r="B661"/>
      <c r="C661"/>
      <c r="D661"/>
    </row>
    <row r="662" spans="1:4" ht="14.25">
      <c r="A662" s="356" t="s">
        <v>11034</v>
      </c>
      <c r="B662"/>
      <c r="C662"/>
      <c r="D662"/>
    </row>
    <row r="663" spans="1:4" ht="14.25">
      <c r="A663" s="355" t="s">
        <v>11027</v>
      </c>
      <c r="B663"/>
      <c r="C663"/>
      <c r="D663"/>
    </row>
    <row r="664" spans="1:4" ht="14.25">
      <c r="A664" s="355" t="s">
        <v>11867</v>
      </c>
      <c r="B664"/>
      <c r="C664"/>
      <c r="D664"/>
    </row>
    <row r="665" spans="1:4" ht="14.25">
      <c r="A665" s="357" t="s">
        <v>11036</v>
      </c>
      <c r="B665"/>
      <c r="C665"/>
      <c r="D665"/>
    </row>
    <row r="666" spans="1:4" ht="14.25">
      <c r="A666" s="357" t="s">
        <v>11037</v>
      </c>
      <c r="B666"/>
      <c r="C666"/>
      <c r="D666"/>
    </row>
    <row r="667" spans="1:4" ht="14.25">
      <c r="A667" s="357" t="s">
        <v>11036</v>
      </c>
      <c r="B667"/>
      <c r="C667"/>
      <c r="D667"/>
    </row>
    <row r="668" spans="1:4" ht="15.75">
      <c r="A668" s="358" t="s">
        <v>11038</v>
      </c>
      <c r="B668"/>
      <c r="C668"/>
      <c r="D668"/>
    </row>
    <row r="669" spans="1:4" ht="22.5">
      <c r="A669" s="354" t="s">
        <v>11039</v>
      </c>
      <c r="B669"/>
      <c r="C669"/>
      <c r="D669"/>
    </row>
    <row r="670" spans="1:4" ht="22.5">
      <c r="A670" s="354" t="s">
        <v>11040</v>
      </c>
      <c r="B670"/>
      <c r="C670"/>
      <c r="D670"/>
    </row>
    <row r="671" spans="1:4" ht="14.25">
      <c r="A671"/>
      <c r="B671"/>
      <c r="C671"/>
      <c r="D671"/>
    </row>
    <row r="672" spans="1:4" ht="45">
      <c r="A672" s="354" t="s">
        <v>11041</v>
      </c>
      <c r="B672" s="354" t="s">
        <v>11042</v>
      </c>
      <c r="C672" s="354" t="s">
        <v>11043</v>
      </c>
      <c r="D672" s="354" t="s">
        <v>11044</v>
      </c>
    </row>
    <row r="673" spans="1:4" ht="22.5">
      <c r="A673" s="354" t="s">
        <v>11868</v>
      </c>
      <c r="B673" s="354" t="s">
        <v>11869</v>
      </c>
      <c r="C673" s="354" t="s">
        <v>11169</v>
      </c>
      <c r="D673" s="354" t="s">
        <v>9297</v>
      </c>
    </row>
    <row r="674" spans="1:4" ht="22.5">
      <c r="A674" s="354" t="s">
        <v>11870</v>
      </c>
      <c r="B674" s="354" t="s">
        <v>11871</v>
      </c>
      <c r="C674" s="354" t="s">
        <v>11169</v>
      </c>
      <c r="D674" s="354" t="s">
        <v>6677</v>
      </c>
    </row>
    <row r="675" spans="1:4">
      <c r="A675" s="354" t="s">
        <v>11872</v>
      </c>
      <c r="B675" s="354" t="s">
        <v>11873</v>
      </c>
      <c r="C675" s="354" t="s">
        <v>11169</v>
      </c>
      <c r="D675" s="354" t="s">
        <v>9752</v>
      </c>
    </row>
    <row r="676" spans="1:4" ht="22.5">
      <c r="A676" s="354" t="s">
        <v>11874</v>
      </c>
      <c r="B676" s="354" t="s">
        <v>11875</v>
      </c>
      <c r="C676" s="354" t="s">
        <v>11169</v>
      </c>
      <c r="D676" s="354" t="s">
        <v>9789</v>
      </c>
    </row>
    <row r="677" spans="1:4" ht="22.5">
      <c r="A677" s="354" t="s">
        <v>11876</v>
      </c>
      <c r="B677" s="354" t="s">
        <v>11877</v>
      </c>
      <c r="C677" s="354" t="s">
        <v>11169</v>
      </c>
      <c r="D677" s="354" t="s">
        <v>9552</v>
      </c>
    </row>
    <row r="678" spans="1:4" ht="22.5">
      <c r="A678" s="354" t="s">
        <v>11878</v>
      </c>
      <c r="B678" s="354" t="s">
        <v>11879</v>
      </c>
      <c r="C678" s="354" t="s">
        <v>11169</v>
      </c>
      <c r="D678" s="354" t="s">
        <v>7729</v>
      </c>
    </row>
    <row r="679" spans="1:4" ht="33.75">
      <c r="A679" s="354" t="s">
        <v>4724</v>
      </c>
      <c r="B679" s="354" t="s">
        <v>11880</v>
      </c>
      <c r="C679" s="354" t="s">
        <v>11169</v>
      </c>
      <c r="D679" s="354" t="s">
        <v>9321</v>
      </c>
    </row>
    <row r="680" spans="1:4">
      <c r="A680" s="354" t="s">
        <v>11881</v>
      </c>
      <c r="B680" s="354" t="s">
        <v>11882</v>
      </c>
      <c r="C680" s="354" t="s">
        <v>11169</v>
      </c>
      <c r="D680" s="354" t="s">
        <v>9737</v>
      </c>
    </row>
    <row r="681" spans="1:4" ht="14.25">
      <c r="A681" s="354" t="s">
        <v>11883</v>
      </c>
      <c r="B681" s="354" t="s">
        <v>11884</v>
      </c>
      <c r="C681"/>
      <c r="D681"/>
    </row>
    <row r="682" spans="1:4" ht="45">
      <c r="A682" s="354" t="s">
        <v>11885</v>
      </c>
      <c r="B682" s="354" t="s">
        <v>11886</v>
      </c>
      <c r="C682" s="354" t="s">
        <v>11462</v>
      </c>
      <c r="D682" s="354" t="s">
        <v>11887</v>
      </c>
    </row>
    <row r="683" spans="1:4" ht="56.25">
      <c r="A683" s="354" t="s">
        <v>11888</v>
      </c>
      <c r="B683" s="354" t="s">
        <v>11889</v>
      </c>
      <c r="C683" s="354" t="s">
        <v>11462</v>
      </c>
      <c r="D683" s="354" t="s">
        <v>11890</v>
      </c>
    </row>
    <row r="684" spans="1:4" ht="56.25">
      <c r="A684" s="354" t="s">
        <v>11891</v>
      </c>
      <c r="B684" s="354" t="s">
        <v>11892</v>
      </c>
      <c r="C684" s="354" t="s">
        <v>11462</v>
      </c>
      <c r="D684" s="354" t="s">
        <v>11893</v>
      </c>
    </row>
    <row r="685" spans="1:4" ht="67.5">
      <c r="A685" s="354" t="s">
        <v>11894</v>
      </c>
      <c r="B685" s="354" t="s">
        <v>11895</v>
      </c>
      <c r="C685" s="354" t="s">
        <v>11462</v>
      </c>
      <c r="D685" s="354" t="s">
        <v>11896</v>
      </c>
    </row>
    <row r="686" spans="1:4" ht="56.25">
      <c r="A686" s="354" t="s">
        <v>11897</v>
      </c>
      <c r="B686" s="354" t="s">
        <v>11898</v>
      </c>
      <c r="C686" s="354" t="s">
        <v>11462</v>
      </c>
      <c r="D686" s="354" t="s">
        <v>11899</v>
      </c>
    </row>
    <row r="687" spans="1:4" ht="56.25">
      <c r="A687" s="354" t="s">
        <v>11900</v>
      </c>
      <c r="B687" s="354" t="s">
        <v>11901</v>
      </c>
      <c r="C687" s="354" t="s">
        <v>11462</v>
      </c>
      <c r="D687" s="354" t="s">
        <v>11902</v>
      </c>
    </row>
    <row r="688" spans="1:4" ht="56.25">
      <c r="A688" s="354" t="s">
        <v>11903</v>
      </c>
      <c r="B688" s="354" t="s">
        <v>11904</v>
      </c>
      <c r="C688" s="354" t="s">
        <v>11134</v>
      </c>
      <c r="D688" s="354" t="s">
        <v>9793</v>
      </c>
    </row>
    <row r="689" spans="1:4" ht="56.25">
      <c r="A689" s="354" t="s">
        <v>11905</v>
      </c>
      <c r="B689" s="354" t="s">
        <v>11906</v>
      </c>
      <c r="C689" s="354" t="s">
        <v>11134</v>
      </c>
      <c r="D689" s="354" t="s">
        <v>11907</v>
      </c>
    </row>
    <row r="690" spans="1:4" ht="56.25">
      <c r="A690" s="354" t="s">
        <v>11908</v>
      </c>
      <c r="B690" s="354" t="s">
        <v>11909</v>
      </c>
      <c r="C690" s="354" t="s">
        <v>11134</v>
      </c>
      <c r="D690" s="354" t="s">
        <v>9674</v>
      </c>
    </row>
    <row r="691" spans="1:4" ht="56.25">
      <c r="A691" s="354" t="s">
        <v>11910</v>
      </c>
      <c r="B691" s="354" t="s">
        <v>11911</v>
      </c>
      <c r="C691" s="354" t="s">
        <v>11134</v>
      </c>
      <c r="D691" s="354" t="s">
        <v>11912</v>
      </c>
    </row>
    <row r="692" spans="1:4">
      <c r="A692" s="354" t="s">
        <v>11913</v>
      </c>
      <c r="B692" s="354" t="s">
        <v>11914</v>
      </c>
      <c r="C692" s="354" t="s">
        <v>11134</v>
      </c>
      <c r="D692" s="354" t="s">
        <v>11915</v>
      </c>
    </row>
    <row r="693" spans="1:4" ht="14.25">
      <c r="A693"/>
      <c r="B693"/>
      <c r="C693"/>
      <c r="D693"/>
    </row>
    <row r="694" spans="1:4" ht="14.25">
      <c r="A694" s="355" t="s">
        <v>11027</v>
      </c>
      <c r="B694"/>
      <c r="C694"/>
      <c r="D694"/>
    </row>
    <row r="695" spans="1:4" ht="14.25">
      <c r="A695" s="355" t="s">
        <v>11916</v>
      </c>
      <c r="B695"/>
      <c r="C695"/>
      <c r="D695"/>
    </row>
    <row r="696" spans="1:4" ht="90">
      <c r="A696" s="354" t="s">
        <v>11917</v>
      </c>
      <c r="B696"/>
      <c r="C696"/>
      <c r="D696"/>
    </row>
    <row r="697" spans="1:4" ht="56.25">
      <c r="A697" s="354" t="s">
        <v>11918</v>
      </c>
      <c r="B697" s="354" t="s">
        <v>11919</v>
      </c>
      <c r="C697" s="354" t="s">
        <v>11134</v>
      </c>
      <c r="D697" s="354" t="s">
        <v>11920</v>
      </c>
    </row>
    <row r="698" spans="1:4" ht="14.25">
      <c r="A698" s="356" t="s">
        <v>11032</v>
      </c>
      <c r="B698"/>
      <c r="C698"/>
      <c r="D698"/>
    </row>
    <row r="699" spans="1:4" ht="14.25">
      <c r="A699" s="356" t="s">
        <v>11033</v>
      </c>
      <c r="B699"/>
      <c r="C699"/>
      <c r="D699"/>
    </row>
    <row r="700" spans="1:4" ht="14.25">
      <c r="A700" s="356" t="s">
        <v>11034</v>
      </c>
      <c r="B700"/>
      <c r="C700"/>
      <c r="D700"/>
    </row>
    <row r="701" spans="1:4" ht="14.25">
      <c r="A701" s="355" t="s">
        <v>11027</v>
      </c>
      <c r="B701"/>
      <c r="C701"/>
      <c r="D701"/>
    </row>
    <row r="702" spans="1:4" ht="14.25">
      <c r="A702" s="355" t="s">
        <v>11921</v>
      </c>
      <c r="B702"/>
      <c r="C702"/>
      <c r="D702"/>
    </row>
    <row r="703" spans="1:4" ht="14.25">
      <c r="A703" s="357" t="s">
        <v>11036</v>
      </c>
      <c r="B703"/>
      <c r="C703"/>
      <c r="D703"/>
    </row>
    <row r="704" spans="1:4" ht="14.25">
      <c r="A704" s="357" t="s">
        <v>11037</v>
      </c>
      <c r="B704"/>
      <c r="C704"/>
      <c r="D704"/>
    </row>
    <row r="705" spans="1:4" ht="14.25">
      <c r="A705" s="357" t="s">
        <v>11036</v>
      </c>
      <c r="B705"/>
      <c r="C705"/>
      <c r="D705"/>
    </row>
    <row r="706" spans="1:4" ht="15.75">
      <c r="A706" s="358" t="s">
        <v>11038</v>
      </c>
      <c r="B706"/>
      <c r="C706"/>
      <c r="D706"/>
    </row>
    <row r="707" spans="1:4" ht="22.5">
      <c r="A707" s="354" t="s">
        <v>11039</v>
      </c>
      <c r="B707"/>
      <c r="C707"/>
      <c r="D707"/>
    </row>
    <row r="708" spans="1:4" ht="22.5">
      <c r="A708" s="354" t="s">
        <v>11040</v>
      </c>
      <c r="B708"/>
      <c r="C708"/>
      <c r="D708"/>
    </row>
    <row r="709" spans="1:4" ht="14.25">
      <c r="A709"/>
      <c r="B709"/>
      <c r="C709"/>
      <c r="D709"/>
    </row>
    <row r="710" spans="1:4" ht="45">
      <c r="A710" s="354" t="s">
        <v>11041</v>
      </c>
      <c r="B710" s="354" t="s">
        <v>11042</v>
      </c>
      <c r="C710" s="354" t="s">
        <v>11043</v>
      </c>
      <c r="D710" s="354" t="s">
        <v>11044</v>
      </c>
    </row>
    <row r="711" spans="1:4" ht="56.25">
      <c r="A711" s="354" t="s">
        <v>11922</v>
      </c>
      <c r="B711" s="354" t="s">
        <v>11923</v>
      </c>
      <c r="C711" s="354" t="s">
        <v>11134</v>
      </c>
      <c r="D711" s="354" t="s">
        <v>11924</v>
      </c>
    </row>
    <row r="712" spans="1:4" ht="45">
      <c r="A712" s="354" t="s">
        <v>11925</v>
      </c>
      <c r="B712" s="354" t="s">
        <v>11926</v>
      </c>
      <c r="C712" s="354" t="s">
        <v>11134</v>
      </c>
      <c r="D712" s="354" t="s">
        <v>9748</v>
      </c>
    </row>
    <row r="713" spans="1:4" ht="45">
      <c r="A713" s="354" t="s">
        <v>11927</v>
      </c>
      <c r="B713" s="354" t="s">
        <v>11928</v>
      </c>
      <c r="C713" s="354" t="s">
        <v>11134</v>
      </c>
      <c r="D713" s="354" t="s">
        <v>11929</v>
      </c>
    </row>
    <row r="714" spans="1:4" ht="56.25">
      <c r="A714" s="354" t="s">
        <v>11930</v>
      </c>
      <c r="B714" s="354" t="s">
        <v>11931</v>
      </c>
      <c r="C714" s="354" t="s">
        <v>11134</v>
      </c>
      <c r="D714" s="354" t="s">
        <v>11932</v>
      </c>
    </row>
    <row r="715" spans="1:4" ht="56.25">
      <c r="A715" s="354" t="s">
        <v>11933</v>
      </c>
      <c r="B715" s="354" t="s">
        <v>11934</v>
      </c>
      <c r="C715" s="354" t="s">
        <v>11134</v>
      </c>
      <c r="D715" s="354" t="s">
        <v>11935</v>
      </c>
    </row>
    <row r="716" spans="1:4" ht="45">
      <c r="A716" s="354" t="s">
        <v>11936</v>
      </c>
      <c r="B716" s="354" t="s">
        <v>11937</v>
      </c>
      <c r="C716" s="354" t="s">
        <v>11134</v>
      </c>
      <c r="D716" s="354" t="s">
        <v>11938</v>
      </c>
    </row>
    <row r="717" spans="1:4" ht="45">
      <c r="A717" s="354" t="s">
        <v>11939</v>
      </c>
      <c r="B717" s="354" t="s">
        <v>11940</v>
      </c>
      <c r="C717" s="354" t="s">
        <v>11134</v>
      </c>
      <c r="D717" s="354" t="s">
        <v>11941</v>
      </c>
    </row>
    <row r="718" spans="1:4" ht="45">
      <c r="A718" s="354" t="s">
        <v>11942</v>
      </c>
      <c r="B718" s="354" t="s">
        <v>11943</v>
      </c>
      <c r="C718" s="354" t="s">
        <v>11134</v>
      </c>
      <c r="D718" s="354" t="s">
        <v>11944</v>
      </c>
    </row>
    <row r="719" spans="1:4" ht="56.25">
      <c r="A719" s="354" t="s">
        <v>11945</v>
      </c>
      <c r="B719" s="354" t="s">
        <v>11946</v>
      </c>
      <c r="C719" s="354" t="s">
        <v>11134</v>
      </c>
      <c r="D719" s="354" t="s">
        <v>11947</v>
      </c>
    </row>
    <row r="720" spans="1:4" ht="56.25">
      <c r="A720" s="354" t="s">
        <v>11948</v>
      </c>
      <c r="B720" s="354" t="s">
        <v>11949</v>
      </c>
      <c r="C720" s="354" t="s">
        <v>11134</v>
      </c>
      <c r="D720" s="354" t="s">
        <v>11950</v>
      </c>
    </row>
    <row r="721" spans="1:4" ht="56.25">
      <c r="A721" s="354" t="s">
        <v>11951</v>
      </c>
      <c r="B721" s="354" t="s">
        <v>11952</v>
      </c>
      <c r="C721" s="354" t="s">
        <v>11134</v>
      </c>
      <c r="D721" s="354" t="s">
        <v>9407</v>
      </c>
    </row>
    <row r="722" spans="1:4" ht="56.25">
      <c r="A722" s="354" t="s">
        <v>11953</v>
      </c>
      <c r="B722" s="354" t="s">
        <v>11954</v>
      </c>
      <c r="C722" s="354" t="s">
        <v>11134</v>
      </c>
      <c r="D722" s="354" t="s">
        <v>11955</v>
      </c>
    </row>
    <row r="723" spans="1:4" ht="56.25">
      <c r="A723" s="354" t="s">
        <v>11956</v>
      </c>
      <c r="B723" s="354" t="s">
        <v>11957</v>
      </c>
      <c r="C723" s="354" t="s">
        <v>11134</v>
      </c>
      <c r="D723" s="354" t="s">
        <v>11958</v>
      </c>
    </row>
    <row r="724" spans="1:4" ht="56.25">
      <c r="A724" s="354" t="s">
        <v>11959</v>
      </c>
      <c r="B724" s="354" t="s">
        <v>11960</v>
      </c>
      <c r="C724" s="354" t="s">
        <v>11134</v>
      </c>
      <c r="D724" s="354" t="s">
        <v>11961</v>
      </c>
    </row>
    <row r="725" spans="1:4" ht="56.25">
      <c r="A725" s="354" t="s">
        <v>11962</v>
      </c>
      <c r="B725" s="354" t="s">
        <v>11963</v>
      </c>
      <c r="C725" s="354" t="s">
        <v>11134</v>
      </c>
      <c r="D725" s="354" t="s">
        <v>9760</v>
      </c>
    </row>
    <row r="726" spans="1:4" ht="14.25">
      <c r="A726"/>
      <c r="B726"/>
      <c r="C726"/>
      <c r="D726"/>
    </row>
    <row r="727" spans="1:4" ht="14.25">
      <c r="A727" s="355" t="s">
        <v>11027</v>
      </c>
      <c r="B727"/>
      <c r="C727"/>
      <c r="D727"/>
    </row>
    <row r="728" spans="1:4" ht="14.25">
      <c r="A728" s="355" t="s">
        <v>11964</v>
      </c>
      <c r="B728"/>
      <c r="C728"/>
      <c r="D728"/>
    </row>
    <row r="729" spans="1:4" ht="56.25">
      <c r="A729" s="354" t="s">
        <v>11965</v>
      </c>
      <c r="B729" s="354" t="s">
        <v>11966</v>
      </c>
      <c r="C729" s="354" t="s">
        <v>11134</v>
      </c>
      <c r="D729" s="354" t="s">
        <v>11967</v>
      </c>
    </row>
    <row r="730" spans="1:4" ht="56.25">
      <c r="A730" s="354" t="s">
        <v>11968</v>
      </c>
      <c r="B730" s="354" t="s">
        <v>11969</v>
      </c>
      <c r="C730" s="354" t="s">
        <v>11134</v>
      </c>
      <c r="D730" s="354" t="s">
        <v>11970</v>
      </c>
    </row>
    <row r="731" spans="1:4" ht="56.25">
      <c r="A731" s="354" t="s">
        <v>11971</v>
      </c>
      <c r="B731" s="354" t="s">
        <v>11972</v>
      </c>
      <c r="C731" s="354" t="s">
        <v>11134</v>
      </c>
      <c r="D731" s="354" t="s">
        <v>9379</v>
      </c>
    </row>
    <row r="732" spans="1:4" ht="14.25">
      <c r="A732" s="356" t="s">
        <v>11032</v>
      </c>
      <c r="B732"/>
      <c r="C732"/>
      <c r="D732"/>
    </row>
    <row r="733" spans="1:4" ht="14.25">
      <c r="A733" s="356" t="s">
        <v>11033</v>
      </c>
      <c r="B733"/>
      <c r="C733"/>
      <c r="D733"/>
    </row>
    <row r="734" spans="1:4" ht="14.25">
      <c r="A734" s="356" t="s">
        <v>11034</v>
      </c>
      <c r="B734"/>
      <c r="C734"/>
      <c r="D734"/>
    </row>
    <row r="735" spans="1:4" ht="14.25">
      <c r="A735" s="355" t="s">
        <v>11027</v>
      </c>
      <c r="B735"/>
      <c r="C735"/>
      <c r="D735"/>
    </row>
    <row r="736" spans="1:4" ht="14.25">
      <c r="A736" s="355" t="s">
        <v>11973</v>
      </c>
      <c r="B736"/>
      <c r="C736"/>
      <c r="D736"/>
    </row>
    <row r="737" spans="1:4" ht="14.25">
      <c r="A737" s="357" t="s">
        <v>11036</v>
      </c>
      <c r="B737"/>
      <c r="C737"/>
      <c r="D737"/>
    </row>
    <row r="738" spans="1:4" ht="14.25">
      <c r="A738" s="357" t="s">
        <v>11037</v>
      </c>
      <c r="B738"/>
      <c r="C738"/>
      <c r="D738"/>
    </row>
    <row r="739" spans="1:4" ht="14.25">
      <c r="A739" s="357" t="s">
        <v>11036</v>
      </c>
      <c r="B739"/>
      <c r="C739"/>
      <c r="D739"/>
    </row>
    <row r="740" spans="1:4" ht="15.75">
      <c r="A740" s="358" t="s">
        <v>11038</v>
      </c>
      <c r="B740"/>
      <c r="C740"/>
      <c r="D740"/>
    </row>
    <row r="741" spans="1:4" ht="22.5">
      <c r="A741" s="354" t="s">
        <v>11039</v>
      </c>
      <c r="B741"/>
      <c r="C741"/>
      <c r="D741"/>
    </row>
    <row r="742" spans="1:4" ht="22.5">
      <c r="A742" s="354" t="s">
        <v>11040</v>
      </c>
      <c r="B742"/>
      <c r="C742"/>
      <c r="D742"/>
    </row>
    <row r="743" spans="1:4" ht="14.25">
      <c r="A743"/>
      <c r="B743"/>
      <c r="C743"/>
      <c r="D743"/>
    </row>
    <row r="744" spans="1:4" ht="45">
      <c r="A744" s="354" t="s">
        <v>11041</v>
      </c>
      <c r="B744" s="354" t="s">
        <v>11042</v>
      </c>
      <c r="C744" s="354" t="s">
        <v>11043</v>
      </c>
      <c r="D744" s="354" t="s">
        <v>11044</v>
      </c>
    </row>
    <row r="745" spans="1:4" ht="56.25">
      <c r="A745" s="354" t="s">
        <v>11974</v>
      </c>
      <c r="B745" s="354" t="s">
        <v>11975</v>
      </c>
      <c r="C745" s="354" t="s">
        <v>11134</v>
      </c>
      <c r="D745" s="354" t="s">
        <v>11976</v>
      </c>
    </row>
    <row r="746" spans="1:4" ht="56.25">
      <c r="A746" s="354" t="s">
        <v>11977</v>
      </c>
      <c r="B746" s="354" t="s">
        <v>11978</v>
      </c>
      <c r="C746" s="354" t="s">
        <v>11134</v>
      </c>
      <c r="D746" s="354" t="s">
        <v>11979</v>
      </c>
    </row>
    <row r="747" spans="1:4" ht="56.25">
      <c r="A747" s="354" t="s">
        <v>11980</v>
      </c>
      <c r="B747" s="354" t="s">
        <v>11981</v>
      </c>
      <c r="C747" s="354" t="s">
        <v>11134</v>
      </c>
      <c r="D747" s="354" t="s">
        <v>11982</v>
      </c>
    </row>
    <row r="748" spans="1:4" ht="56.25">
      <c r="A748" s="354" t="s">
        <v>11983</v>
      </c>
      <c r="B748" s="354" t="s">
        <v>11984</v>
      </c>
      <c r="C748" s="354" t="s">
        <v>11134</v>
      </c>
      <c r="D748" s="354" t="s">
        <v>7718</v>
      </c>
    </row>
    <row r="749" spans="1:4" ht="56.25">
      <c r="A749" s="354" t="s">
        <v>11985</v>
      </c>
      <c r="B749" s="354" t="s">
        <v>11986</v>
      </c>
      <c r="C749" s="354" t="s">
        <v>11134</v>
      </c>
      <c r="D749" s="354" t="s">
        <v>11987</v>
      </c>
    </row>
    <row r="750" spans="1:4" ht="56.25">
      <c r="A750" s="354" t="s">
        <v>11988</v>
      </c>
      <c r="B750" s="354" t="s">
        <v>11989</v>
      </c>
      <c r="C750" s="354" t="s">
        <v>11134</v>
      </c>
      <c r="D750" s="354" t="s">
        <v>11990</v>
      </c>
    </row>
    <row r="751" spans="1:4" ht="56.25">
      <c r="A751" s="354" t="s">
        <v>11991</v>
      </c>
      <c r="B751" s="354" t="s">
        <v>11992</v>
      </c>
      <c r="C751" s="354" t="s">
        <v>11134</v>
      </c>
      <c r="D751" s="354" t="s">
        <v>11993</v>
      </c>
    </row>
    <row r="752" spans="1:4" ht="56.25">
      <c r="A752" s="354" t="s">
        <v>11994</v>
      </c>
      <c r="B752" s="354" t="s">
        <v>11995</v>
      </c>
      <c r="C752" s="354" t="s">
        <v>11134</v>
      </c>
      <c r="D752" s="354" t="s">
        <v>11996</v>
      </c>
    </row>
    <row r="753" spans="1:4" ht="56.25">
      <c r="A753" s="354" t="s">
        <v>11997</v>
      </c>
      <c r="B753" s="354" t="s">
        <v>11998</v>
      </c>
      <c r="C753" s="354" t="s">
        <v>11134</v>
      </c>
      <c r="D753" s="354" t="s">
        <v>11999</v>
      </c>
    </row>
    <row r="754" spans="1:4" ht="45">
      <c r="A754" s="354" t="s">
        <v>12000</v>
      </c>
      <c r="B754" s="354" t="s">
        <v>12001</v>
      </c>
      <c r="C754" s="354" t="s">
        <v>11134</v>
      </c>
      <c r="D754" s="354" t="s">
        <v>12002</v>
      </c>
    </row>
    <row r="755" spans="1:4" ht="45">
      <c r="A755" s="354" t="s">
        <v>12003</v>
      </c>
      <c r="B755" s="354" t="s">
        <v>12004</v>
      </c>
      <c r="C755" s="354" t="s">
        <v>11012</v>
      </c>
      <c r="D755" s="354" t="s">
        <v>9803</v>
      </c>
    </row>
    <row r="756" spans="1:4" ht="45">
      <c r="A756" s="354" t="s">
        <v>12005</v>
      </c>
      <c r="B756" s="354" t="s">
        <v>12006</v>
      </c>
      <c r="C756" s="354" t="s">
        <v>11012</v>
      </c>
      <c r="D756" s="354" t="s">
        <v>7731</v>
      </c>
    </row>
    <row r="757" spans="1:4" ht="45">
      <c r="A757" s="354" t="s">
        <v>12007</v>
      </c>
      <c r="B757" s="354" t="s">
        <v>12008</v>
      </c>
      <c r="C757" s="354" t="s">
        <v>11134</v>
      </c>
      <c r="D757" s="354" t="s">
        <v>12009</v>
      </c>
    </row>
    <row r="758" spans="1:4" ht="56.25">
      <c r="A758" s="354" t="s">
        <v>12010</v>
      </c>
      <c r="B758" s="354" t="s">
        <v>12011</v>
      </c>
      <c r="C758" s="354" t="s">
        <v>11134</v>
      </c>
      <c r="D758" s="354" t="s">
        <v>12012</v>
      </c>
    </row>
    <row r="759" spans="1:4" ht="33.75">
      <c r="A759" s="354" t="s">
        <v>12013</v>
      </c>
      <c r="B759" s="354" t="s">
        <v>12014</v>
      </c>
      <c r="C759" s="354" t="s">
        <v>11134</v>
      </c>
      <c r="D759" s="354" t="s">
        <v>12015</v>
      </c>
    </row>
    <row r="760" spans="1:4" ht="14.25">
      <c r="A760"/>
      <c r="B760"/>
      <c r="C760"/>
      <c r="D760"/>
    </row>
    <row r="761" spans="1:4" ht="14.25">
      <c r="A761" s="355" t="s">
        <v>11027</v>
      </c>
      <c r="B761"/>
      <c r="C761"/>
      <c r="D761"/>
    </row>
    <row r="762" spans="1:4" ht="14.25">
      <c r="A762" s="355" t="s">
        <v>12016</v>
      </c>
      <c r="B762"/>
      <c r="C762"/>
      <c r="D762"/>
    </row>
    <row r="763" spans="1:4" ht="33.75">
      <c r="A763" s="354" t="s">
        <v>12017</v>
      </c>
      <c r="B763"/>
      <c r="C763"/>
      <c r="D763"/>
    </row>
    <row r="764" spans="1:4" ht="56.25">
      <c r="A764" s="354" t="s">
        <v>12018</v>
      </c>
      <c r="B764" s="354" t="s">
        <v>12019</v>
      </c>
      <c r="C764" s="354" t="s">
        <v>11134</v>
      </c>
      <c r="D764" s="354" t="s">
        <v>9301</v>
      </c>
    </row>
    <row r="765" spans="1:4" ht="67.5">
      <c r="A765" s="354" t="s">
        <v>12020</v>
      </c>
      <c r="B765" s="354" t="s">
        <v>12021</v>
      </c>
      <c r="C765" s="354" t="s">
        <v>11134</v>
      </c>
      <c r="D765" s="354" t="s">
        <v>12022</v>
      </c>
    </row>
    <row r="766" spans="1:4" ht="45">
      <c r="A766" s="354" t="s">
        <v>12023</v>
      </c>
      <c r="B766" s="354" t="s">
        <v>12024</v>
      </c>
      <c r="C766" s="354" t="s">
        <v>11134</v>
      </c>
      <c r="D766" s="354" t="s">
        <v>6619</v>
      </c>
    </row>
    <row r="767" spans="1:4" ht="14.25">
      <c r="A767" s="356" t="s">
        <v>11032</v>
      </c>
      <c r="B767"/>
      <c r="C767"/>
      <c r="D767"/>
    </row>
    <row r="768" spans="1:4" ht="14.25">
      <c r="A768" s="356" t="s">
        <v>11033</v>
      </c>
      <c r="B768"/>
      <c r="C768"/>
      <c r="D768"/>
    </row>
    <row r="769" spans="1:4" ht="14.25">
      <c r="A769" s="356" t="s">
        <v>11034</v>
      </c>
      <c r="B769"/>
      <c r="C769"/>
      <c r="D769"/>
    </row>
    <row r="770" spans="1:4" ht="14.25">
      <c r="A770" s="355" t="s">
        <v>11027</v>
      </c>
      <c r="B770"/>
      <c r="C770"/>
      <c r="D770"/>
    </row>
    <row r="771" spans="1:4" ht="14.25">
      <c r="A771" s="355" t="s">
        <v>12025</v>
      </c>
      <c r="B771"/>
      <c r="C771"/>
      <c r="D771"/>
    </row>
    <row r="772" spans="1:4" ht="14.25">
      <c r="A772" s="357" t="s">
        <v>11036</v>
      </c>
      <c r="B772"/>
      <c r="C772"/>
      <c r="D772"/>
    </row>
    <row r="773" spans="1:4" ht="14.25">
      <c r="A773" s="357" t="s">
        <v>11037</v>
      </c>
      <c r="B773"/>
      <c r="C773"/>
      <c r="D773"/>
    </row>
    <row r="774" spans="1:4" ht="14.25">
      <c r="A774" s="357" t="s">
        <v>11036</v>
      </c>
      <c r="B774"/>
      <c r="C774"/>
      <c r="D774"/>
    </row>
    <row r="775" spans="1:4" ht="15.75">
      <c r="A775" s="358" t="s">
        <v>11038</v>
      </c>
      <c r="B775"/>
      <c r="C775"/>
      <c r="D775"/>
    </row>
    <row r="776" spans="1:4" ht="22.5">
      <c r="A776" s="354" t="s">
        <v>11039</v>
      </c>
      <c r="B776"/>
      <c r="C776"/>
      <c r="D776"/>
    </row>
    <row r="777" spans="1:4" ht="22.5">
      <c r="A777" s="354" t="s">
        <v>11040</v>
      </c>
      <c r="B777"/>
      <c r="C777"/>
      <c r="D777"/>
    </row>
    <row r="778" spans="1:4" ht="14.25">
      <c r="A778"/>
      <c r="B778"/>
      <c r="C778"/>
      <c r="D778"/>
    </row>
    <row r="779" spans="1:4" ht="45">
      <c r="A779" s="354" t="s">
        <v>11041</v>
      </c>
      <c r="B779" s="354" t="s">
        <v>11042</v>
      </c>
      <c r="C779" s="354" t="s">
        <v>11043</v>
      </c>
      <c r="D779" s="354" t="s">
        <v>11044</v>
      </c>
    </row>
    <row r="780" spans="1:4" ht="45">
      <c r="A780" s="354" t="s">
        <v>12026</v>
      </c>
      <c r="B780" s="354" t="s">
        <v>12027</v>
      </c>
      <c r="C780" s="354" t="s">
        <v>11134</v>
      </c>
      <c r="D780" s="354" t="s">
        <v>12028</v>
      </c>
    </row>
    <row r="781" spans="1:4" ht="56.25">
      <c r="A781" s="354" t="s">
        <v>12029</v>
      </c>
      <c r="B781" s="354" t="s">
        <v>12030</v>
      </c>
      <c r="C781" s="354" t="s">
        <v>11134</v>
      </c>
      <c r="D781" s="354" t="s">
        <v>12031</v>
      </c>
    </row>
    <row r="782" spans="1:4" ht="56.25">
      <c r="A782" s="354" t="s">
        <v>12032</v>
      </c>
      <c r="B782" s="354" t="s">
        <v>12033</v>
      </c>
      <c r="C782" s="354" t="s">
        <v>11134</v>
      </c>
      <c r="D782" s="354" t="s">
        <v>12034</v>
      </c>
    </row>
    <row r="783" spans="1:4" ht="56.25">
      <c r="A783" s="354" t="s">
        <v>12035</v>
      </c>
      <c r="B783" s="354" t="s">
        <v>12036</v>
      </c>
      <c r="C783" s="354" t="s">
        <v>11134</v>
      </c>
      <c r="D783" s="354" t="s">
        <v>7725</v>
      </c>
    </row>
    <row r="784" spans="1:4" ht="56.25">
      <c r="A784" s="354" t="s">
        <v>12037</v>
      </c>
      <c r="B784" s="354" t="s">
        <v>12038</v>
      </c>
      <c r="C784" s="354" t="s">
        <v>11134</v>
      </c>
      <c r="D784" s="354" t="s">
        <v>12039</v>
      </c>
    </row>
    <row r="785" spans="1:4" ht="56.25">
      <c r="A785" s="354" t="s">
        <v>12040</v>
      </c>
      <c r="B785" s="354" t="s">
        <v>12041</v>
      </c>
      <c r="C785" s="354" t="s">
        <v>11134</v>
      </c>
      <c r="D785" s="354" t="s">
        <v>12042</v>
      </c>
    </row>
    <row r="786" spans="1:4" ht="56.25">
      <c r="A786" s="354" t="s">
        <v>12043</v>
      </c>
      <c r="B786" s="354" t="s">
        <v>12044</v>
      </c>
      <c r="C786" s="354" t="s">
        <v>11134</v>
      </c>
      <c r="D786" s="354" t="s">
        <v>12045</v>
      </c>
    </row>
    <row r="787" spans="1:4" ht="56.25">
      <c r="A787" s="354" t="s">
        <v>12046</v>
      </c>
      <c r="B787" s="354" t="s">
        <v>12047</v>
      </c>
      <c r="C787" s="354" t="s">
        <v>11134</v>
      </c>
      <c r="D787" s="354" t="s">
        <v>7699</v>
      </c>
    </row>
    <row r="788" spans="1:4" ht="67.5">
      <c r="A788" s="354" t="s">
        <v>12048</v>
      </c>
      <c r="B788" s="354" t="s">
        <v>12049</v>
      </c>
      <c r="C788" s="354" t="s">
        <v>11134</v>
      </c>
      <c r="D788" s="354" t="s">
        <v>7700</v>
      </c>
    </row>
    <row r="789" spans="1:4" ht="78.75">
      <c r="A789" s="354" t="s">
        <v>12050</v>
      </c>
      <c r="B789" s="354" t="s">
        <v>12051</v>
      </c>
      <c r="C789" s="354" t="s">
        <v>11134</v>
      </c>
      <c r="D789" s="354" t="s">
        <v>12052</v>
      </c>
    </row>
    <row r="790" spans="1:4" ht="56.25">
      <c r="A790" s="354" t="s">
        <v>12053</v>
      </c>
      <c r="B790" s="354" t="s">
        <v>12054</v>
      </c>
      <c r="C790" s="354" t="s">
        <v>11134</v>
      </c>
      <c r="D790" s="354" t="s">
        <v>12055</v>
      </c>
    </row>
    <row r="791" spans="1:4" ht="45">
      <c r="A791" s="354" t="s">
        <v>12056</v>
      </c>
      <c r="B791" s="354" t="s">
        <v>12057</v>
      </c>
      <c r="C791" s="354" t="s">
        <v>11134</v>
      </c>
      <c r="D791" s="354" t="s">
        <v>12058</v>
      </c>
    </row>
    <row r="792" spans="1:4" ht="45">
      <c r="A792" s="354" t="s">
        <v>12059</v>
      </c>
      <c r="B792" s="354" t="s">
        <v>12060</v>
      </c>
      <c r="C792" s="354" t="s">
        <v>11134</v>
      </c>
      <c r="D792" s="354" t="s">
        <v>12061</v>
      </c>
    </row>
    <row r="793" spans="1:4" ht="45">
      <c r="A793" s="354" t="s">
        <v>12062</v>
      </c>
      <c r="B793" s="354" t="s">
        <v>12063</v>
      </c>
      <c r="C793" s="354" t="s">
        <v>11134</v>
      </c>
      <c r="D793" s="354" t="s">
        <v>12064</v>
      </c>
    </row>
    <row r="794" spans="1:4">
      <c r="A794" s="354" t="s">
        <v>12065</v>
      </c>
      <c r="B794" s="354" t="s">
        <v>12066</v>
      </c>
      <c r="C794" s="354" t="s">
        <v>10977</v>
      </c>
      <c r="D794" s="354" t="s">
        <v>9675</v>
      </c>
    </row>
    <row r="795" spans="1:4" ht="14.25">
      <c r="A795"/>
      <c r="B795"/>
      <c r="C795"/>
      <c r="D795"/>
    </row>
    <row r="796" spans="1:4" ht="14.25">
      <c r="A796" s="355" t="s">
        <v>11027</v>
      </c>
      <c r="B796"/>
      <c r="C796"/>
      <c r="D796"/>
    </row>
    <row r="797" spans="1:4" ht="14.25">
      <c r="A797" s="355" t="s">
        <v>12067</v>
      </c>
      <c r="B797"/>
      <c r="C797"/>
      <c r="D797"/>
    </row>
    <row r="798" spans="1:4" ht="56.25">
      <c r="A798" s="354" t="s">
        <v>12068</v>
      </c>
      <c r="B798"/>
      <c r="C798"/>
      <c r="D798"/>
    </row>
    <row r="799" spans="1:4" ht="45">
      <c r="A799" s="354" t="s">
        <v>4725</v>
      </c>
      <c r="B799" s="354" t="s">
        <v>12069</v>
      </c>
      <c r="C799" s="354" t="s">
        <v>11462</v>
      </c>
      <c r="D799" s="354" t="s">
        <v>12070</v>
      </c>
    </row>
    <row r="800" spans="1:4" ht="56.25">
      <c r="A800" s="354" t="s">
        <v>4726</v>
      </c>
      <c r="B800" s="354" t="s">
        <v>12071</v>
      </c>
      <c r="C800" s="354" t="s">
        <v>11462</v>
      </c>
      <c r="D800" s="354" t="s">
        <v>12072</v>
      </c>
    </row>
    <row r="801" spans="1:4" ht="45">
      <c r="A801" s="354" t="s">
        <v>4727</v>
      </c>
      <c r="B801" s="354" t="s">
        <v>12073</v>
      </c>
      <c r="C801" s="354" t="s">
        <v>11462</v>
      </c>
      <c r="D801" s="354" t="s">
        <v>12074</v>
      </c>
    </row>
    <row r="802" spans="1:4" ht="14.25">
      <c r="A802" s="356" t="s">
        <v>11032</v>
      </c>
      <c r="B802"/>
      <c r="C802"/>
      <c r="D802"/>
    </row>
    <row r="803" spans="1:4" ht="14.25">
      <c r="A803" s="356" t="s">
        <v>11033</v>
      </c>
      <c r="B803"/>
      <c r="C803"/>
      <c r="D803"/>
    </row>
    <row r="804" spans="1:4" ht="14.25">
      <c r="A804" s="356" t="s">
        <v>11034</v>
      </c>
      <c r="B804"/>
      <c r="C804"/>
      <c r="D804"/>
    </row>
    <row r="805" spans="1:4" ht="14.25">
      <c r="A805" s="355" t="s">
        <v>11027</v>
      </c>
      <c r="B805"/>
      <c r="C805"/>
      <c r="D805"/>
    </row>
    <row r="806" spans="1:4" ht="14.25">
      <c r="A806" s="355" t="s">
        <v>12075</v>
      </c>
      <c r="B806"/>
      <c r="C806"/>
      <c r="D806"/>
    </row>
    <row r="807" spans="1:4" ht="14.25">
      <c r="A807" s="357" t="s">
        <v>11036</v>
      </c>
      <c r="B807"/>
      <c r="C807"/>
      <c r="D807"/>
    </row>
    <row r="808" spans="1:4" ht="14.25">
      <c r="A808" s="357" t="s">
        <v>11037</v>
      </c>
      <c r="B808"/>
      <c r="C808"/>
      <c r="D808"/>
    </row>
    <row r="809" spans="1:4" ht="14.25">
      <c r="A809" s="357" t="s">
        <v>11036</v>
      </c>
      <c r="B809"/>
      <c r="C809"/>
      <c r="D809"/>
    </row>
    <row r="810" spans="1:4" ht="15.75">
      <c r="A810" s="358" t="s">
        <v>11038</v>
      </c>
      <c r="B810"/>
      <c r="C810"/>
      <c r="D810"/>
    </row>
    <row r="811" spans="1:4" ht="22.5">
      <c r="A811" s="354" t="s">
        <v>11039</v>
      </c>
      <c r="B811"/>
      <c r="C811"/>
      <c r="D811"/>
    </row>
    <row r="812" spans="1:4" ht="22.5">
      <c r="A812" s="354" t="s">
        <v>11040</v>
      </c>
      <c r="B812"/>
      <c r="C812"/>
      <c r="D812"/>
    </row>
    <row r="813" spans="1:4" ht="14.25">
      <c r="A813"/>
      <c r="B813"/>
      <c r="C813"/>
      <c r="D813"/>
    </row>
    <row r="814" spans="1:4" ht="45">
      <c r="A814" s="354" t="s">
        <v>11041</v>
      </c>
      <c r="B814" s="354" t="s">
        <v>11042</v>
      </c>
      <c r="C814" s="354" t="s">
        <v>11043</v>
      </c>
      <c r="D814" s="354" t="s">
        <v>11044</v>
      </c>
    </row>
    <row r="815" spans="1:4" ht="56.25">
      <c r="A815" s="354" t="s">
        <v>4728</v>
      </c>
      <c r="B815" s="354" t="s">
        <v>12076</v>
      </c>
      <c r="C815" s="354" t="s">
        <v>11462</v>
      </c>
      <c r="D815" s="354" t="s">
        <v>12077</v>
      </c>
    </row>
    <row r="816" spans="1:4" ht="56.25">
      <c r="A816" s="354" t="s">
        <v>4729</v>
      </c>
      <c r="B816" s="354" t="s">
        <v>12078</v>
      </c>
      <c r="C816" s="354" t="s">
        <v>11462</v>
      </c>
      <c r="D816" s="354" t="s">
        <v>12079</v>
      </c>
    </row>
    <row r="817" spans="1:4" ht="56.25">
      <c r="A817" s="354" t="s">
        <v>4730</v>
      </c>
      <c r="B817" s="354" t="s">
        <v>12080</v>
      </c>
      <c r="C817" s="354" t="s">
        <v>11462</v>
      </c>
      <c r="D817" s="354" t="s">
        <v>12081</v>
      </c>
    </row>
    <row r="818" spans="1:4" ht="56.25">
      <c r="A818" s="354" t="s">
        <v>4731</v>
      </c>
      <c r="B818" s="354" t="s">
        <v>12082</v>
      </c>
      <c r="C818" s="354" t="s">
        <v>11134</v>
      </c>
      <c r="D818" s="354" t="s">
        <v>9758</v>
      </c>
    </row>
    <row r="819" spans="1:4" ht="45">
      <c r="A819" s="354" t="s">
        <v>4732</v>
      </c>
      <c r="B819" s="354" t="s">
        <v>12083</v>
      </c>
      <c r="C819" s="354" t="s">
        <v>11134</v>
      </c>
      <c r="D819" s="354" t="s">
        <v>12084</v>
      </c>
    </row>
    <row r="820" spans="1:4" ht="45">
      <c r="A820" s="354" t="s">
        <v>4733</v>
      </c>
      <c r="B820" s="354" t="s">
        <v>12085</v>
      </c>
      <c r="C820" s="354" t="s">
        <v>11134</v>
      </c>
      <c r="D820" s="354" t="s">
        <v>9788</v>
      </c>
    </row>
    <row r="821" spans="1:4" ht="45">
      <c r="A821" s="354" t="s">
        <v>4734</v>
      </c>
      <c r="B821" s="354" t="s">
        <v>12086</v>
      </c>
      <c r="C821" s="354" t="s">
        <v>11134</v>
      </c>
      <c r="D821" s="354" t="s">
        <v>12087</v>
      </c>
    </row>
    <row r="822" spans="1:4" ht="45">
      <c r="A822" s="354" t="s">
        <v>4735</v>
      </c>
      <c r="B822" s="354" t="s">
        <v>12088</v>
      </c>
      <c r="C822" s="354" t="s">
        <v>11134</v>
      </c>
      <c r="D822" s="354" t="s">
        <v>12089</v>
      </c>
    </row>
    <row r="823" spans="1:4" ht="45">
      <c r="A823" s="354" t="s">
        <v>4736</v>
      </c>
      <c r="B823" s="354" t="s">
        <v>12090</v>
      </c>
      <c r="C823" s="354" t="s">
        <v>11134</v>
      </c>
      <c r="D823" s="354" t="s">
        <v>12091</v>
      </c>
    </row>
    <row r="824" spans="1:4" ht="45">
      <c r="A824" s="354" t="s">
        <v>4737</v>
      </c>
      <c r="B824" s="354" t="s">
        <v>12092</v>
      </c>
      <c r="C824" s="354" t="s">
        <v>11134</v>
      </c>
      <c r="D824" s="354" t="s">
        <v>12093</v>
      </c>
    </row>
    <row r="825" spans="1:4" ht="45">
      <c r="A825" s="354" t="s">
        <v>4738</v>
      </c>
      <c r="B825" s="354" t="s">
        <v>12094</v>
      </c>
      <c r="C825" s="354" t="s">
        <v>11134</v>
      </c>
      <c r="D825" s="354" t="s">
        <v>12095</v>
      </c>
    </row>
    <row r="826" spans="1:4" ht="45">
      <c r="A826" s="354" t="s">
        <v>4739</v>
      </c>
      <c r="B826" s="354" t="s">
        <v>12096</v>
      </c>
      <c r="C826" s="354" t="s">
        <v>11134</v>
      </c>
      <c r="D826" s="354" t="s">
        <v>12097</v>
      </c>
    </row>
    <row r="827" spans="1:4" ht="45">
      <c r="A827" s="354" t="s">
        <v>4740</v>
      </c>
      <c r="B827" s="354" t="s">
        <v>12098</v>
      </c>
      <c r="C827" s="354" t="s">
        <v>11134</v>
      </c>
      <c r="D827" s="354" t="s">
        <v>12099</v>
      </c>
    </row>
    <row r="828" spans="1:4" ht="45">
      <c r="A828" s="354" t="s">
        <v>4741</v>
      </c>
      <c r="B828" s="354" t="s">
        <v>12100</v>
      </c>
      <c r="C828" s="354" t="s">
        <v>11134</v>
      </c>
      <c r="D828" s="354" t="s">
        <v>12101</v>
      </c>
    </row>
    <row r="829" spans="1:4" ht="45">
      <c r="A829" s="354" t="s">
        <v>4742</v>
      </c>
      <c r="B829" s="354" t="s">
        <v>12102</v>
      </c>
      <c r="C829" s="354" t="s">
        <v>11134</v>
      </c>
      <c r="D829" s="354" t="s">
        <v>12103</v>
      </c>
    </row>
    <row r="830" spans="1:4" ht="45">
      <c r="A830" s="354" t="s">
        <v>4743</v>
      </c>
      <c r="B830" s="354" t="s">
        <v>12104</v>
      </c>
      <c r="C830" s="354" t="s">
        <v>11134</v>
      </c>
      <c r="D830" s="354" t="s">
        <v>12105</v>
      </c>
    </row>
    <row r="831" spans="1:4" ht="22.5">
      <c r="A831" s="354" t="s">
        <v>12106</v>
      </c>
      <c r="B831" s="354" t="s">
        <v>12107</v>
      </c>
      <c r="C831" s="354" t="s">
        <v>11134</v>
      </c>
      <c r="D831" s="354" t="s">
        <v>12108</v>
      </c>
    </row>
    <row r="832" spans="1:4" ht="14.25">
      <c r="A832"/>
      <c r="B832"/>
      <c r="C832"/>
      <c r="D832"/>
    </row>
    <row r="833" spans="1:4" ht="14.25">
      <c r="A833" s="355" t="s">
        <v>11027</v>
      </c>
      <c r="B833"/>
      <c r="C833"/>
      <c r="D833"/>
    </row>
    <row r="834" spans="1:4" ht="14.25">
      <c r="A834" s="355" t="s">
        <v>12109</v>
      </c>
      <c r="B834"/>
      <c r="C834"/>
      <c r="D834"/>
    </row>
    <row r="835" spans="1:4" ht="45">
      <c r="A835" s="354" t="s">
        <v>12110</v>
      </c>
      <c r="B835"/>
      <c r="C835"/>
      <c r="D835"/>
    </row>
    <row r="836" spans="1:4" ht="56.25">
      <c r="A836" s="354" t="s">
        <v>4744</v>
      </c>
      <c r="B836" s="354" t="s">
        <v>12111</v>
      </c>
      <c r="C836" s="354" t="s">
        <v>11134</v>
      </c>
      <c r="D836" s="354" t="s">
        <v>12112</v>
      </c>
    </row>
    <row r="837" spans="1:4" ht="56.25">
      <c r="A837" s="354" t="s">
        <v>4745</v>
      </c>
      <c r="B837" s="354" t="s">
        <v>12113</v>
      </c>
      <c r="C837" s="354" t="s">
        <v>11134</v>
      </c>
      <c r="D837" s="354" t="s">
        <v>12114</v>
      </c>
    </row>
    <row r="838" spans="1:4" ht="56.25">
      <c r="A838" s="354" t="s">
        <v>4746</v>
      </c>
      <c r="B838" s="354" t="s">
        <v>12115</v>
      </c>
      <c r="C838" s="354" t="s">
        <v>11134</v>
      </c>
      <c r="D838" s="354" t="s">
        <v>9726</v>
      </c>
    </row>
    <row r="839" spans="1:4" ht="14.25">
      <c r="A839" s="356" t="s">
        <v>11032</v>
      </c>
      <c r="B839"/>
      <c r="C839"/>
      <c r="D839"/>
    </row>
    <row r="840" spans="1:4" ht="14.25">
      <c r="A840" s="356" t="s">
        <v>11033</v>
      </c>
      <c r="B840"/>
      <c r="C840"/>
      <c r="D840"/>
    </row>
    <row r="841" spans="1:4" ht="14.25">
      <c r="A841" s="356" t="s">
        <v>11034</v>
      </c>
      <c r="B841"/>
      <c r="C841"/>
      <c r="D841"/>
    </row>
    <row r="842" spans="1:4" ht="14.25">
      <c r="A842" s="355" t="s">
        <v>11027</v>
      </c>
      <c r="B842"/>
      <c r="C842"/>
      <c r="D842"/>
    </row>
    <row r="843" spans="1:4" ht="14.25">
      <c r="A843" s="355" t="s">
        <v>12116</v>
      </c>
      <c r="B843"/>
      <c r="C843"/>
      <c r="D843"/>
    </row>
    <row r="844" spans="1:4" ht="14.25">
      <c r="A844" s="357" t="s">
        <v>11036</v>
      </c>
      <c r="B844"/>
      <c r="C844"/>
      <c r="D844"/>
    </row>
    <row r="845" spans="1:4" ht="14.25">
      <c r="A845" s="357" t="s">
        <v>11037</v>
      </c>
      <c r="B845"/>
      <c r="C845"/>
      <c r="D845"/>
    </row>
    <row r="846" spans="1:4" ht="14.25">
      <c r="A846" s="357" t="s">
        <v>11036</v>
      </c>
      <c r="B846"/>
      <c r="C846"/>
      <c r="D846"/>
    </row>
    <row r="847" spans="1:4" ht="15.75">
      <c r="A847" s="358" t="s">
        <v>11038</v>
      </c>
      <c r="B847"/>
      <c r="C847"/>
      <c r="D847"/>
    </row>
    <row r="848" spans="1:4" ht="22.5">
      <c r="A848" s="354" t="s">
        <v>11039</v>
      </c>
      <c r="B848"/>
      <c r="C848"/>
      <c r="D848"/>
    </row>
    <row r="849" spans="1:4" ht="22.5">
      <c r="A849" s="354" t="s">
        <v>11040</v>
      </c>
      <c r="B849"/>
      <c r="C849"/>
      <c r="D849"/>
    </row>
    <row r="850" spans="1:4" ht="14.25">
      <c r="A850"/>
      <c r="B850"/>
      <c r="C850"/>
      <c r="D850"/>
    </row>
    <row r="851" spans="1:4" ht="45">
      <c r="A851" s="354" t="s">
        <v>11041</v>
      </c>
      <c r="B851" s="354" t="s">
        <v>11042</v>
      </c>
      <c r="C851" s="354" t="s">
        <v>11043</v>
      </c>
      <c r="D851" s="354" t="s">
        <v>11044</v>
      </c>
    </row>
    <row r="852" spans="1:4" ht="45">
      <c r="A852" s="354" t="s">
        <v>4747</v>
      </c>
      <c r="B852" s="354" t="s">
        <v>12117</v>
      </c>
      <c r="C852" s="354" t="s">
        <v>11134</v>
      </c>
      <c r="D852" s="354" t="s">
        <v>12118</v>
      </c>
    </row>
    <row r="853" spans="1:4" ht="56.25">
      <c r="A853" s="354" t="s">
        <v>4748</v>
      </c>
      <c r="B853" s="354" t="s">
        <v>12119</v>
      </c>
      <c r="C853" s="354" t="s">
        <v>11134</v>
      </c>
      <c r="D853" s="354" t="s">
        <v>7702</v>
      </c>
    </row>
    <row r="854" spans="1:4" ht="56.25">
      <c r="A854" s="354" t="s">
        <v>4749</v>
      </c>
      <c r="B854" s="354" t="s">
        <v>12120</v>
      </c>
      <c r="C854" s="354" t="s">
        <v>11134</v>
      </c>
      <c r="D854" s="354" t="s">
        <v>12121</v>
      </c>
    </row>
    <row r="855" spans="1:4" ht="56.25">
      <c r="A855" s="354" t="s">
        <v>4750</v>
      </c>
      <c r="B855" s="354" t="s">
        <v>12122</v>
      </c>
      <c r="C855" s="354" t="s">
        <v>11134</v>
      </c>
      <c r="D855" s="354" t="s">
        <v>12123</v>
      </c>
    </row>
    <row r="856" spans="1:4" ht="56.25">
      <c r="A856" s="354" t="s">
        <v>4751</v>
      </c>
      <c r="B856" s="354" t="s">
        <v>12124</v>
      </c>
      <c r="C856" s="354" t="s">
        <v>11134</v>
      </c>
      <c r="D856" s="354" t="s">
        <v>12125</v>
      </c>
    </row>
    <row r="857" spans="1:4" ht="45">
      <c r="A857" s="354" t="s">
        <v>4752</v>
      </c>
      <c r="B857" s="354" t="s">
        <v>12126</v>
      </c>
      <c r="C857" s="354" t="s">
        <v>11134</v>
      </c>
      <c r="D857" s="354" t="s">
        <v>12127</v>
      </c>
    </row>
    <row r="858" spans="1:4" ht="56.25">
      <c r="A858" s="354" t="s">
        <v>4753</v>
      </c>
      <c r="B858" s="354" t="s">
        <v>12128</v>
      </c>
      <c r="C858" s="354" t="s">
        <v>11134</v>
      </c>
      <c r="D858" s="354" t="s">
        <v>9782</v>
      </c>
    </row>
    <row r="859" spans="1:4" ht="56.25">
      <c r="A859" s="354" t="s">
        <v>4754</v>
      </c>
      <c r="B859" s="354" t="s">
        <v>12129</v>
      </c>
      <c r="C859" s="354" t="s">
        <v>11134</v>
      </c>
      <c r="D859" s="354" t="s">
        <v>12130</v>
      </c>
    </row>
    <row r="860" spans="1:4" ht="56.25">
      <c r="A860" s="354" t="s">
        <v>4755</v>
      </c>
      <c r="B860" s="354" t="s">
        <v>12131</v>
      </c>
      <c r="C860" s="354" t="s">
        <v>11134</v>
      </c>
      <c r="D860" s="354" t="s">
        <v>12132</v>
      </c>
    </row>
    <row r="861" spans="1:4" ht="45">
      <c r="A861" s="354" t="s">
        <v>4756</v>
      </c>
      <c r="B861" s="354" t="s">
        <v>12133</v>
      </c>
      <c r="C861" s="354" t="s">
        <v>11134</v>
      </c>
      <c r="D861" s="354" t="s">
        <v>12134</v>
      </c>
    </row>
    <row r="862" spans="1:4" ht="45">
      <c r="A862" s="354" t="s">
        <v>4757</v>
      </c>
      <c r="B862" s="354" t="s">
        <v>12135</v>
      </c>
      <c r="C862" s="354" t="s">
        <v>11134</v>
      </c>
      <c r="D862" s="354" t="s">
        <v>12136</v>
      </c>
    </row>
    <row r="863" spans="1:4" ht="56.25">
      <c r="A863" s="354" t="s">
        <v>4758</v>
      </c>
      <c r="B863" s="354" t="s">
        <v>12137</v>
      </c>
      <c r="C863" s="354" t="s">
        <v>11134</v>
      </c>
      <c r="D863" s="354" t="s">
        <v>9732</v>
      </c>
    </row>
    <row r="864" spans="1:4" ht="56.25">
      <c r="A864" s="354" t="s">
        <v>4759</v>
      </c>
      <c r="B864" s="354" t="s">
        <v>12138</v>
      </c>
      <c r="C864" s="354" t="s">
        <v>11134</v>
      </c>
      <c r="D864" s="354" t="s">
        <v>12139</v>
      </c>
    </row>
    <row r="865" spans="1:4" ht="45">
      <c r="A865" s="354" t="s">
        <v>4760</v>
      </c>
      <c r="B865" s="354" t="s">
        <v>12140</v>
      </c>
      <c r="C865" s="354" t="s">
        <v>11134</v>
      </c>
      <c r="D865" s="354" t="s">
        <v>12141</v>
      </c>
    </row>
    <row r="866" spans="1:4" ht="45">
      <c r="A866" s="354" t="s">
        <v>4761</v>
      </c>
      <c r="B866" s="354" t="s">
        <v>12142</v>
      </c>
      <c r="C866" s="354" t="s">
        <v>11134</v>
      </c>
      <c r="D866" s="354" t="s">
        <v>12143</v>
      </c>
    </row>
    <row r="867" spans="1:4">
      <c r="A867" s="354" t="s">
        <v>12144</v>
      </c>
      <c r="B867" s="354" t="s">
        <v>12145</v>
      </c>
      <c r="C867" s="354" t="s">
        <v>11134</v>
      </c>
      <c r="D867" s="354" t="s">
        <v>12146</v>
      </c>
    </row>
    <row r="868" spans="1:4" ht="14.25">
      <c r="A868"/>
      <c r="B868"/>
      <c r="C868"/>
      <c r="D868"/>
    </row>
    <row r="869" spans="1:4" ht="14.25">
      <c r="A869" s="355" t="s">
        <v>11027</v>
      </c>
      <c r="B869"/>
      <c r="C869"/>
      <c r="D869"/>
    </row>
    <row r="870" spans="1:4" ht="14.25">
      <c r="A870" s="355" t="s">
        <v>12147</v>
      </c>
      <c r="B870"/>
      <c r="C870"/>
      <c r="D870"/>
    </row>
    <row r="871" spans="1:4" ht="78.75">
      <c r="A871" s="354" t="s">
        <v>12148</v>
      </c>
      <c r="B871"/>
      <c r="C871"/>
      <c r="D871"/>
    </row>
    <row r="872" spans="1:4" ht="45">
      <c r="A872" s="354" t="s">
        <v>4762</v>
      </c>
      <c r="B872" s="354" t="s">
        <v>12149</v>
      </c>
      <c r="C872" s="354" t="s">
        <v>11134</v>
      </c>
      <c r="D872" s="354" t="s">
        <v>7698</v>
      </c>
    </row>
    <row r="873" spans="1:4" ht="45">
      <c r="A873" s="354" t="s">
        <v>4763</v>
      </c>
      <c r="B873" s="354" t="s">
        <v>12150</v>
      </c>
      <c r="C873" s="354" t="s">
        <v>11012</v>
      </c>
      <c r="D873" s="354" t="s">
        <v>9784</v>
      </c>
    </row>
    <row r="874" spans="1:4" ht="45">
      <c r="A874" s="354" t="s">
        <v>4764</v>
      </c>
      <c r="B874" s="354" t="s">
        <v>12151</v>
      </c>
      <c r="C874" s="354" t="s">
        <v>11012</v>
      </c>
      <c r="D874" s="354" t="s">
        <v>12152</v>
      </c>
    </row>
    <row r="875" spans="1:4" ht="45">
      <c r="A875" s="354" t="s">
        <v>4765</v>
      </c>
      <c r="B875" s="354" t="s">
        <v>12153</v>
      </c>
      <c r="C875" s="354" t="s">
        <v>11134</v>
      </c>
      <c r="D875" s="354" t="s">
        <v>12154</v>
      </c>
    </row>
    <row r="876" spans="1:4" ht="14.25">
      <c r="A876" s="356" t="s">
        <v>11032</v>
      </c>
      <c r="B876"/>
      <c r="C876"/>
      <c r="D876"/>
    </row>
    <row r="877" spans="1:4" ht="14.25">
      <c r="A877" s="356" t="s">
        <v>11033</v>
      </c>
      <c r="B877"/>
      <c r="C877"/>
      <c r="D877"/>
    </row>
    <row r="878" spans="1:4" ht="14.25">
      <c r="A878" s="356" t="s">
        <v>11034</v>
      </c>
      <c r="B878"/>
      <c r="C878"/>
      <c r="D878"/>
    </row>
    <row r="879" spans="1:4" ht="14.25">
      <c r="A879" s="355" t="s">
        <v>11027</v>
      </c>
      <c r="B879"/>
      <c r="C879"/>
      <c r="D879"/>
    </row>
    <row r="880" spans="1:4" ht="14.25">
      <c r="A880" s="355" t="s">
        <v>12155</v>
      </c>
      <c r="B880"/>
      <c r="C880"/>
      <c r="D880"/>
    </row>
    <row r="881" spans="1:4" ht="14.25">
      <c r="A881" s="357" t="s">
        <v>11036</v>
      </c>
      <c r="B881"/>
      <c r="C881"/>
      <c r="D881"/>
    </row>
    <row r="882" spans="1:4" ht="14.25">
      <c r="A882" s="357" t="s">
        <v>11037</v>
      </c>
      <c r="B882"/>
      <c r="C882"/>
      <c r="D882"/>
    </row>
    <row r="883" spans="1:4" ht="14.25">
      <c r="A883" s="357" t="s">
        <v>11036</v>
      </c>
      <c r="B883"/>
      <c r="C883"/>
      <c r="D883"/>
    </row>
    <row r="884" spans="1:4" ht="15.75">
      <c r="A884" s="358" t="s">
        <v>11038</v>
      </c>
      <c r="B884"/>
      <c r="C884"/>
      <c r="D884"/>
    </row>
    <row r="885" spans="1:4" ht="22.5">
      <c r="A885" s="354" t="s">
        <v>11039</v>
      </c>
      <c r="B885"/>
      <c r="C885"/>
      <c r="D885"/>
    </row>
    <row r="886" spans="1:4" ht="22.5">
      <c r="A886" s="354" t="s">
        <v>11040</v>
      </c>
      <c r="B886"/>
      <c r="C886"/>
      <c r="D886"/>
    </row>
    <row r="887" spans="1:4" ht="14.25">
      <c r="A887"/>
      <c r="B887"/>
      <c r="C887"/>
      <c r="D887"/>
    </row>
    <row r="888" spans="1:4" ht="45">
      <c r="A888" s="354" t="s">
        <v>11041</v>
      </c>
      <c r="B888" s="354" t="s">
        <v>11042</v>
      </c>
      <c r="C888" s="354" t="s">
        <v>11043</v>
      </c>
      <c r="D888" s="354" t="s">
        <v>11044</v>
      </c>
    </row>
    <row r="889" spans="1:4" ht="45">
      <c r="A889" s="354" t="s">
        <v>4766</v>
      </c>
      <c r="B889" s="354" t="s">
        <v>12156</v>
      </c>
      <c r="C889" s="354" t="s">
        <v>11134</v>
      </c>
      <c r="D889" s="354" t="s">
        <v>9792</v>
      </c>
    </row>
    <row r="890" spans="1:4" ht="45">
      <c r="A890" s="354" t="s">
        <v>4767</v>
      </c>
      <c r="B890" s="354" t="s">
        <v>12157</v>
      </c>
      <c r="C890" s="354" t="s">
        <v>11134</v>
      </c>
      <c r="D890" s="354" t="s">
        <v>12158</v>
      </c>
    </row>
    <row r="891" spans="1:4" ht="45">
      <c r="A891" s="354" t="s">
        <v>4768</v>
      </c>
      <c r="B891" s="354" t="s">
        <v>12159</v>
      </c>
      <c r="C891" s="354" t="s">
        <v>11134</v>
      </c>
      <c r="D891" s="354" t="s">
        <v>9798</v>
      </c>
    </row>
    <row r="892" spans="1:4" ht="56.25">
      <c r="A892" s="354" t="s">
        <v>4769</v>
      </c>
      <c r="B892" s="354" t="s">
        <v>12160</v>
      </c>
      <c r="C892" s="354" t="s">
        <v>11134</v>
      </c>
      <c r="D892" s="354" t="s">
        <v>6957</v>
      </c>
    </row>
    <row r="893" spans="1:4" ht="45">
      <c r="A893" s="354" t="s">
        <v>4770</v>
      </c>
      <c r="B893" s="354" t="s">
        <v>12161</v>
      </c>
      <c r="C893" s="354" t="s">
        <v>11134</v>
      </c>
      <c r="D893" s="354" t="s">
        <v>12162</v>
      </c>
    </row>
    <row r="894" spans="1:4" ht="45">
      <c r="A894" s="354" t="s">
        <v>4771</v>
      </c>
      <c r="B894" s="354" t="s">
        <v>12163</v>
      </c>
      <c r="C894" s="354" t="s">
        <v>11134</v>
      </c>
      <c r="D894" s="354" t="s">
        <v>12164</v>
      </c>
    </row>
    <row r="895" spans="1:4" ht="45">
      <c r="A895" s="354" t="s">
        <v>4772</v>
      </c>
      <c r="B895" s="354" t="s">
        <v>12165</v>
      </c>
      <c r="C895" s="354" t="s">
        <v>11134</v>
      </c>
      <c r="D895" s="354" t="s">
        <v>9349</v>
      </c>
    </row>
    <row r="896" spans="1:4" ht="56.25">
      <c r="A896" s="354" t="s">
        <v>4773</v>
      </c>
      <c r="B896" s="354" t="s">
        <v>12166</v>
      </c>
      <c r="C896" s="354" t="s">
        <v>11134</v>
      </c>
      <c r="D896" s="354" t="s">
        <v>12167</v>
      </c>
    </row>
    <row r="897" spans="1:4" ht="56.25">
      <c r="A897" s="354" t="s">
        <v>4774</v>
      </c>
      <c r="B897" s="354" t="s">
        <v>12168</v>
      </c>
      <c r="C897" s="354" t="s">
        <v>11134</v>
      </c>
      <c r="D897" s="354" t="s">
        <v>12169</v>
      </c>
    </row>
    <row r="898" spans="1:4" ht="45">
      <c r="A898" s="354" t="s">
        <v>4775</v>
      </c>
      <c r="B898" s="354" t="s">
        <v>12170</v>
      </c>
      <c r="C898" s="354" t="s">
        <v>11134</v>
      </c>
      <c r="D898" s="354" t="s">
        <v>12171</v>
      </c>
    </row>
    <row r="899" spans="1:4" ht="45">
      <c r="A899" s="354" t="s">
        <v>4776</v>
      </c>
      <c r="B899" s="354" t="s">
        <v>12172</v>
      </c>
      <c r="C899" s="354" t="s">
        <v>11134</v>
      </c>
      <c r="D899" s="354" t="s">
        <v>12173</v>
      </c>
    </row>
    <row r="900" spans="1:4" ht="45">
      <c r="A900" s="354" t="s">
        <v>4777</v>
      </c>
      <c r="B900" s="354" t="s">
        <v>12174</v>
      </c>
      <c r="C900" s="354" t="s">
        <v>11134</v>
      </c>
      <c r="D900" s="354" t="s">
        <v>9673</v>
      </c>
    </row>
    <row r="901" spans="1:4" ht="45">
      <c r="A901" s="354" t="s">
        <v>4778</v>
      </c>
      <c r="B901" s="354" t="s">
        <v>12175</v>
      </c>
      <c r="C901" s="354" t="s">
        <v>11134</v>
      </c>
      <c r="D901" s="354" t="s">
        <v>12176</v>
      </c>
    </row>
    <row r="902" spans="1:4" ht="67.5">
      <c r="A902" s="354" t="s">
        <v>4779</v>
      </c>
      <c r="B902" s="354" t="s">
        <v>12177</v>
      </c>
      <c r="C902" s="354" t="s">
        <v>11134</v>
      </c>
      <c r="D902" s="354" t="s">
        <v>12178</v>
      </c>
    </row>
    <row r="903" spans="1:4" ht="67.5">
      <c r="A903" s="354" t="s">
        <v>4780</v>
      </c>
      <c r="B903" s="354" t="s">
        <v>12179</v>
      </c>
      <c r="C903" s="354" t="s">
        <v>11134</v>
      </c>
      <c r="D903" s="354" t="s">
        <v>9554</v>
      </c>
    </row>
    <row r="904" spans="1:4" ht="33.75">
      <c r="A904" s="354" t="s">
        <v>12180</v>
      </c>
      <c r="B904" s="354" t="s">
        <v>12181</v>
      </c>
      <c r="C904" s="354" t="s">
        <v>11134</v>
      </c>
      <c r="D904" s="354" t="s">
        <v>12182</v>
      </c>
    </row>
    <row r="905" spans="1:4" ht="14.25">
      <c r="A905"/>
      <c r="B905"/>
      <c r="C905"/>
      <c r="D905"/>
    </row>
    <row r="906" spans="1:4" ht="14.25">
      <c r="A906" s="355" t="s">
        <v>11027</v>
      </c>
      <c r="B906"/>
      <c r="C906"/>
      <c r="D906"/>
    </row>
    <row r="907" spans="1:4" ht="14.25">
      <c r="A907" s="355" t="s">
        <v>12183</v>
      </c>
      <c r="B907"/>
      <c r="C907"/>
      <c r="D907"/>
    </row>
    <row r="908" spans="1:4" ht="33.75">
      <c r="A908" s="354" t="s">
        <v>12184</v>
      </c>
      <c r="B908"/>
      <c r="C908"/>
      <c r="D908"/>
    </row>
    <row r="909" spans="1:4" ht="45">
      <c r="A909" s="354" t="s">
        <v>4781</v>
      </c>
      <c r="B909" s="354" t="s">
        <v>12185</v>
      </c>
      <c r="C909" s="354" t="s">
        <v>11134</v>
      </c>
      <c r="D909" s="354" t="s">
        <v>12186</v>
      </c>
    </row>
    <row r="910" spans="1:4" ht="45">
      <c r="A910" s="354" t="s">
        <v>4782</v>
      </c>
      <c r="B910" s="354" t="s">
        <v>12187</v>
      </c>
      <c r="C910" s="354" t="s">
        <v>11134</v>
      </c>
      <c r="D910" s="354" t="s">
        <v>12188</v>
      </c>
    </row>
    <row r="911" spans="1:4" ht="45">
      <c r="A911" s="354" t="s">
        <v>4783</v>
      </c>
      <c r="B911" s="354" t="s">
        <v>12189</v>
      </c>
      <c r="C911" s="354" t="s">
        <v>11134</v>
      </c>
      <c r="D911" s="354" t="s">
        <v>12190</v>
      </c>
    </row>
    <row r="912" spans="1:4" ht="33.75">
      <c r="A912" s="354" t="s">
        <v>4784</v>
      </c>
      <c r="B912" s="354" t="s">
        <v>12191</v>
      </c>
      <c r="C912" s="354" t="s">
        <v>10977</v>
      </c>
      <c r="D912" s="354" t="s">
        <v>7691</v>
      </c>
    </row>
    <row r="913" spans="1:4" ht="14.25">
      <c r="A913" s="356" t="s">
        <v>11032</v>
      </c>
      <c r="B913"/>
      <c r="C913"/>
      <c r="D913"/>
    </row>
    <row r="914" spans="1:4" ht="14.25">
      <c r="A914" s="356" t="s">
        <v>11033</v>
      </c>
      <c r="B914"/>
      <c r="C914"/>
      <c r="D914"/>
    </row>
    <row r="915" spans="1:4" ht="14.25">
      <c r="A915" s="356" t="s">
        <v>11034</v>
      </c>
      <c r="B915"/>
      <c r="C915"/>
      <c r="D915"/>
    </row>
    <row r="916" spans="1:4" ht="14.25">
      <c r="A916" s="355" t="s">
        <v>11027</v>
      </c>
      <c r="B916"/>
      <c r="C916"/>
      <c r="D916"/>
    </row>
    <row r="917" spans="1:4" ht="14.25">
      <c r="A917" s="355" t="s">
        <v>12192</v>
      </c>
      <c r="B917"/>
      <c r="C917"/>
      <c r="D917"/>
    </row>
    <row r="918" spans="1:4" ht="14.25">
      <c r="A918" s="357" t="s">
        <v>11036</v>
      </c>
      <c r="B918"/>
      <c r="C918"/>
      <c r="D918"/>
    </row>
    <row r="919" spans="1:4" ht="14.25">
      <c r="A919" s="357" t="s">
        <v>11037</v>
      </c>
      <c r="B919"/>
      <c r="C919"/>
      <c r="D919"/>
    </row>
    <row r="920" spans="1:4" ht="14.25">
      <c r="A920" s="357" t="s">
        <v>11036</v>
      </c>
      <c r="B920"/>
      <c r="C920"/>
      <c r="D920"/>
    </row>
    <row r="921" spans="1:4" ht="15.75">
      <c r="A921" s="358" t="s">
        <v>11038</v>
      </c>
      <c r="B921"/>
      <c r="C921"/>
      <c r="D921"/>
    </row>
    <row r="922" spans="1:4" ht="22.5">
      <c r="A922" s="354" t="s">
        <v>11039</v>
      </c>
      <c r="B922"/>
      <c r="C922"/>
      <c r="D922"/>
    </row>
    <row r="923" spans="1:4" ht="22.5">
      <c r="A923" s="354" t="s">
        <v>11040</v>
      </c>
      <c r="B923"/>
      <c r="C923"/>
      <c r="D923"/>
    </row>
    <row r="924" spans="1:4" ht="14.25">
      <c r="A924"/>
      <c r="B924"/>
      <c r="C924"/>
      <c r="D924"/>
    </row>
    <row r="925" spans="1:4" ht="45">
      <c r="A925" s="354" t="s">
        <v>11041</v>
      </c>
      <c r="B925" s="354" t="s">
        <v>11042</v>
      </c>
      <c r="C925" s="354" t="s">
        <v>11043</v>
      </c>
      <c r="D925" s="354" t="s">
        <v>11044</v>
      </c>
    </row>
    <row r="926" spans="1:4" ht="56.25">
      <c r="A926" s="354" t="s">
        <v>12193</v>
      </c>
      <c r="B926" s="354" t="s">
        <v>12194</v>
      </c>
      <c r="C926" s="354" t="s">
        <v>11134</v>
      </c>
      <c r="D926" s="354" t="s">
        <v>9406</v>
      </c>
    </row>
    <row r="927" spans="1:4" ht="56.25">
      <c r="A927" s="354" t="s">
        <v>12195</v>
      </c>
      <c r="B927" s="354" t="s">
        <v>12196</v>
      </c>
      <c r="C927" s="354" t="s">
        <v>11134</v>
      </c>
      <c r="D927" s="354" t="s">
        <v>12197</v>
      </c>
    </row>
    <row r="928" spans="1:4" ht="78.75">
      <c r="A928" s="354" t="s">
        <v>12198</v>
      </c>
      <c r="B928" s="354" t="s">
        <v>12199</v>
      </c>
      <c r="C928" s="354" t="s">
        <v>11134</v>
      </c>
      <c r="D928" s="354" t="s">
        <v>9405</v>
      </c>
    </row>
    <row r="929" spans="1:4" ht="90">
      <c r="A929" s="354" t="s">
        <v>12200</v>
      </c>
      <c r="B929" s="354" t="s">
        <v>12201</v>
      </c>
      <c r="C929" s="354" t="s">
        <v>11134</v>
      </c>
      <c r="D929" s="354" t="s">
        <v>7703</v>
      </c>
    </row>
    <row r="930" spans="1:4" ht="78.75">
      <c r="A930" s="354" t="s">
        <v>12202</v>
      </c>
      <c r="B930" s="354" t="s">
        <v>12203</v>
      </c>
      <c r="C930" s="354" t="s">
        <v>11134</v>
      </c>
      <c r="D930" s="354" t="s">
        <v>12204</v>
      </c>
    </row>
    <row r="931" spans="1:4" ht="90">
      <c r="A931" s="354" t="s">
        <v>12205</v>
      </c>
      <c r="B931" s="354" t="s">
        <v>12206</v>
      </c>
      <c r="C931" s="354" t="s">
        <v>11134</v>
      </c>
      <c r="D931" s="354" t="s">
        <v>12207</v>
      </c>
    </row>
    <row r="932" spans="1:4" ht="90">
      <c r="A932" s="354" t="s">
        <v>12208</v>
      </c>
      <c r="B932" s="354" t="s">
        <v>12209</v>
      </c>
      <c r="C932" s="354" t="s">
        <v>11134</v>
      </c>
      <c r="D932" s="354" t="s">
        <v>12210</v>
      </c>
    </row>
    <row r="933" spans="1:4" ht="101.25">
      <c r="A933" s="354" t="s">
        <v>12211</v>
      </c>
      <c r="B933" s="354" t="s">
        <v>12212</v>
      </c>
      <c r="C933" s="354" t="s">
        <v>11134</v>
      </c>
      <c r="D933" s="354" t="s">
        <v>7720</v>
      </c>
    </row>
    <row r="934" spans="1:4" ht="90">
      <c r="A934" s="354" t="s">
        <v>12213</v>
      </c>
      <c r="B934" s="354" t="s">
        <v>12214</v>
      </c>
      <c r="C934" s="354" t="s">
        <v>11134</v>
      </c>
      <c r="D934" s="354" t="s">
        <v>12215</v>
      </c>
    </row>
    <row r="935" spans="1:4" ht="78.75">
      <c r="A935" s="354" t="s">
        <v>12216</v>
      </c>
      <c r="B935" s="354" t="s">
        <v>12217</v>
      </c>
      <c r="C935" s="354" t="s">
        <v>11134</v>
      </c>
      <c r="D935" s="354" t="s">
        <v>12218</v>
      </c>
    </row>
    <row r="936" spans="1:4" ht="14.25">
      <c r="A936"/>
      <c r="B936"/>
      <c r="C936"/>
      <c r="D936"/>
    </row>
    <row r="937" spans="1:4" ht="14.25">
      <c r="A937" s="355" t="s">
        <v>11027</v>
      </c>
      <c r="B937"/>
      <c r="C937"/>
      <c r="D937"/>
    </row>
    <row r="938" spans="1:4" ht="14.25">
      <c r="A938" s="355" t="s">
        <v>12219</v>
      </c>
      <c r="B938"/>
      <c r="C938"/>
      <c r="D938"/>
    </row>
    <row r="939" spans="1:4" ht="33.75">
      <c r="A939" s="354" t="s">
        <v>12220</v>
      </c>
      <c r="B939"/>
      <c r="C939"/>
      <c r="D939"/>
    </row>
    <row r="940" spans="1:4" ht="101.25">
      <c r="A940" s="354" t="s">
        <v>12221</v>
      </c>
      <c r="B940" s="354" t="s">
        <v>12222</v>
      </c>
      <c r="C940" s="354" t="s">
        <v>11134</v>
      </c>
      <c r="D940" s="354" t="s">
        <v>12223</v>
      </c>
    </row>
    <row r="941" spans="1:4" ht="112.5">
      <c r="A941" s="354" t="s">
        <v>12224</v>
      </c>
      <c r="B941" s="354" t="s">
        <v>12225</v>
      </c>
      <c r="C941" s="354" t="s">
        <v>11134</v>
      </c>
      <c r="D941" s="354" t="s">
        <v>12226</v>
      </c>
    </row>
    <row r="942" spans="1:4" ht="14.25">
      <c r="A942" s="356" t="s">
        <v>11032</v>
      </c>
      <c r="B942"/>
      <c r="C942"/>
      <c r="D942"/>
    </row>
    <row r="943" spans="1:4" ht="14.25">
      <c r="A943" s="356" t="s">
        <v>11033</v>
      </c>
      <c r="B943"/>
      <c r="C943"/>
      <c r="D943"/>
    </row>
    <row r="944" spans="1:4" ht="14.25">
      <c r="A944" s="356" t="s">
        <v>11034</v>
      </c>
      <c r="B944"/>
      <c r="C944"/>
      <c r="D944"/>
    </row>
    <row r="945" spans="1:4" ht="14.25">
      <c r="A945" s="355" t="s">
        <v>11027</v>
      </c>
      <c r="B945"/>
      <c r="C945"/>
      <c r="D945"/>
    </row>
    <row r="946" spans="1:4" ht="14.25">
      <c r="A946" s="355" t="s">
        <v>12227</v>
      </c>
      <c r="B946"/>
      <c r="C946"/>
      <c r="D946"/>
    </row>
    <row r="947" spans="1:4" ht="14.25">
      <c r="A947" s="357" t="s">
        <v>11036</v>
      </c>
      <c r="B947"/>
      <c r="C947"/>
      <c r="D947"/>
    </row>
    <row r="948" spans="1:4" ht="14.25">
      <c r="A948" s="357" t="s">
        <v>11037</v>
      </c>
      <c r="B948"/>
      <c r="C948"/>
      <c r="D948"/>
    </row>
    <row r="949" spans="1:4" ht="14.25">
      <c r="A949" s="357" t="s">
        <v>11036</v>
      </c>
      <c r="B949"/>
      <c r="C949"/>
      <c r="D949"/>
    </row>
    <row r="950" spans="1:4" ht="15.75">
      <c r="A950" s="358" t="s">
        <v>11038</v>
      </c>
      <c r="B950"/>
      <c r="C950"/>
      <c r="D950"/>
    </row>
    <row r="951" spans="1:4" ht="22.5">
      <c r="A951" s="354" t="s">
        <v>11039</v>
      </c>
      <c r="B951"/>
      <c r="C951"/>
      <c r="D951"/>
    </row>
    <row r="952" spans="1:4" ht="22.5">
      <c r="A952" s="354" t="s">
        <v>11040</v>
      </c>
      <c r="B952"/>
      <c r="C952"/>
      <c r="D952"/>
    </row>
    <row r="953" spans="1:4" ht="14.25">
      <c r="A953"/>
      <c r="B953"/>
      <c r="C953"/>
      <c r="D953"/>
    </row>
    <row r="954" spans="1:4" ht="45">
      <c r="A954" s="354" t="s">
        <v>11041</v>
      </c>
      <c r="B954" s="354" t="s">
        <v>11042</v>
      </c>
      <c r="C954" s="354" t="s">
        <v>11043</v>
      </c>
      <c r="D954" s="354" t="s">
        <v>11044</v>
      </c>
    </row>
    <row r="955" spans="1:4" ht="123.75">
      <c r="A955" s="354" t="s">
        <v>12228</v>
      </c>
      <c r="B955" s="354" t="s">
        <v>12229</v>
      </c>
      <c r="C955" s="354" t="s">
        <v>11134</v>
      </c>
      <c r="D955" s="354" t="s">
        <v>9299</v>
      </c>
    </row>
    <row r="956" spans="1:4" ht="101.25">
      <c r="A956" s="354" t="s">
        <v>12230</v>
      </c>
      <c r="B956" s="354" t="s">
        <v>12231</v>
      </c>
      <c r="C956" s="354" t="s">
        <v>11134</v>
      </c>
      <c r="D956" s="354" t="s">
        <v>12207</v>
      </c>
    </row>
    <row r="957" spans="1:4" ht="112.5">
      <c r="A957" s="354" t="s">
        <v>12232</v>
      </c>
      <c r="B957" s="354" t="s">
        <v>12233</v>
      </c>
      <c r="C957" s="354" t="s">
        <v>11134</v>
      </c>
      <c r="D957" s="354" t="s">
        <v>12234</v>
      </c>
    </row>
    <row r="958" spans="1:4" ht="56.25">
      <c r="A958" s="354" t="s">
        <v>12235</v>
      </c>
      <c r="B958" s="354" t="s">
        <v>12236</v>
      </c>
      <c r="C958" s="354" t="s">
        <v>11134</v>
      </c>
      <c r="D958" s="354" t="s">
        <v>12237</v>
      </c>
    </row>
    <row r="959" spans="1:4" ht="67.5">
      <c r="A959" s="354" t="s">
        <v>12238</v>
      </c>
      <c r="B959" s="354" t="s">
        <v>12239</v>
      </c>
      <c r="C959" s="354" t="s">
        <v>11134</v>
      </c>
      <c r="D959" s="354" t="s">
        <v>12240</v>
      </c>
    </row>
    <row r="960" spans="1:4" ht="45">
      <c r="A960" s="354" t="s">
        <v>12241</v>
      </c>
      <c r="B960" s="354" t="s">
        <v>12242</v>
      </c>
      <c r="C960" s="354" t="s">
        <v>11134</v>
      </c>
      <c r="D960" s="354" t="s">
        <v>9676</v>
      </c>
    </row>
    <row r="961" spans="1:4" ht="101.25">
      <c r="A961" s="354" t="s">
        <v>12243</v>
      </c>
      <c r="B961" s="354" t="s">
        <v>12244</v>
      </c>
      <c r="C961" s="354" t="s">
        <v>11134</v>
      </c>
      <c r="D961" s="354" t="s">
        <v>12245</v>
      </c>
    </row>
    <row r="962" spans="1:4" ht="101.25">
      <c r="A962" s="354" t="s">
        <v>12246</v>
      </c>
      <c r="B962" s="354" t="s">
        <v>12247</v>
      </c>
      <c r="C962" s="354" t="s">
        <v>11134</v>
      </c>
      <c r="D962" s="354" t="s">
        <v>12248</v>
      </c>
    </row>
    <row r="963" spans="1:4" ht="67.5">
      <c r="A963" s="354" t="s">
        <v>12249</v>
      </c>
      <c r="B963" s="354" t="s">
        <v>12250</v>
      </c>
      <c r="C963" s="354" t="s">
        <v>11134</v>
      </c>
      <c r="D963" s="354" t="s">
        <v>12251</v>
      </c>
    </row>
    <row r="964" spans="1:4" ht="33.75">
      <c r="A964" s="354" t="s">
        <v>12252</v>
      </c>
      <c r="B964" s="354" t="s">
        <v>12253</v>
      </c>
      <c r="C964" s="354" t="s">
        <v>11134</v>
      </c>
      <c r="D964" s="354" t="s">
        <v>12254</v>
      </c>
    </row>
    <row r="965" spans="1:4" ht="14.25">
      <c r="A965"/>
      <c r="B965"/>
      <c r="C965"/>
      <c r="D965"/>
    </row>
    <row r="966" spans="1:4" ht="14.25">
      <c r="A966" s="355" t="s">
        <v>11027</v>
      </c>
      <c r="B966"/>
      <c r="C966"/>
      <c r="D966"/>
    </row>
    <row r="967" spans="1:4" ht="14.25">
      <c r="A967" s="355" t="s">
        <v>12255</v>
      </c>
      <c r="B967"/>
      <c r="C967"/>
      <c r="D967"/>
    </row>
    <row r="968" spans="1:4" ht="78.75">
      <c r="A968" s="354" t="s">
        <v>12256</v>
      </c>
      <c r="B968"/>
      <c r="C968"/>
      <c r="D968"/>
    </row>
    <row r="969" spans="1:4" ht="78.75">
      <c r="A969" s="354" t="s">
        <v>12257</v>
      </c>
      <c r="B969" s="354" t="s">
        <v>12258</v>
      </c>
      <c r="C969" s="354" t="s">
        <v>11134</v>
      </c>
      <c r="D969" s="354" t="s">
        <v>12259</v>
      </c>
    </row>
    <row r="970" spans="1:4" ht="56.25">
      <c r="A970" s="354" t="s">
        <v>12260</v>
      </c>
      <c r="B970" s="354" t="s">
        <v>12261</v>
      </c>
      <c r="C970" s="354" t="s">
        <v>11134</v>
      </c>
      <c r="D970" s="354" t="s">
        <v>12262</v>
      </c>
    </row>
    <row r="971" spans="1:4" ht="56.25">
      <c r="A971" s="354" t="s">
        <v>12263</v>
      </c>
      <c r="B971" s="354" t="s">
        <v>12264</v>
      </c>
      <c r="C971" s="354" t="s">
        <v>11134</v>
      </c>
      <c r="D971" s="354" t="s">
        <v>12265</v>
      </c>
    </row>
    <row r="972" spans="1:4" ht="14.25">
      <c r="A972" s="356" t="s">
        <v>11032</v>
      </c>
      <c r="B972"/>
      <c r="C972"/>
      <c r="D972"/>
    </row>
    <row r="973" spans="1:4" ht="14.25">
      <c r="A973" s="356" t="s">
        <v>11033</v>
      </c>
      <c r="B973"/>
      <c r="C973"/>
      <c r="D973"/>
    </row>
    <row r="974" spans="1:4" ht="14.25">
      <c r="A974" s="356" t="s">
        <v>11034</v>
      </c>
      <c r="B974"/>
      <c r="C974"/>
      <c r="D974"/>
    </row>
    <row r="975" spans="1:4" ht="14.25">
      <c r="A975" s="355" t="s">
        <v>11027</v>
      </c>
      <c r="B975"/>
      <c r="C975"/>
      <c r="D975"/>
    </row>
    <row r="976" spans="1:4" ht="14.25">
      <c r="A976" s="355" t="s">
        <v>12266</v>
      </c>
      <c r="B976"/>
      <c r="C976"/>
      <c r="D976"/>
    </row>
    <row r="977" spans="1:4" ht="14.25">
      <c r="A977" s="357" t="s">
        <v>11036</v>
      </c>
      <c r="B977"/>
      <c r="C977"/>
      <c r="D977"/>
    </row>
    <row r="978" spans="1:4" ht="14.25">
      <c r="A978" s="357" t="s">
        <v>11037</v>
      </c>
      <c r="B978"/>
      <c r="C978"/>
      <c r="D978"/>
    </row>
    <row r="979" spans="1:4" ht="14.25">
      <c r="A979" s="357" t="s">
        <v>11036</v>
      </c>
      <c r="B979"/>
      <c r="C979"/>
      <c r="D979"/>
    </row>
    <row r="980" spans="1:4" ht="15.75">
      <c r="A980" s="358" t="s">
        <v>11038</v>
      </c>
      <c r="B980"/>
      <c r="C980"/>
      <c r="D980"/>
    </row>
    <row r="981" spans="1:4" ht="22.5">
      <c r="A981" s="354" t="s">
        <v>11039</v>
      </c>
      <c r="B981"/>
      <c r="C981"/>
      <c r="D981"/>
    </row>
    <row r="982" spans="1:4" ht="22.5">
      <c r="A982" s="354" t="s">
        <v>11040</v>
      </c>
      <c r="B982"/>
      <c r="C982"/>
      <c r="D982"/>
    </row>
    <row r="983" spans="1:4" ht="14.25">
      <c r="A983"/>
      <c r="B983"/>
      <c r="C983"/>
      <c r="D983"/>
    </row>
    <row r="984" spans="1:4" ht="45">
      <c r="A984" s="354" t="s">
        <v>11041</v>
      </c>
      <c r="B984" s="354" t="s">
        <v>11042</v>
      </c>
      <c r="C984" s="354" t="s">
        <v>11043</v>
      </c>
      <c r="D984" s="354" t="s">
        <v>11044</v>
      </c>
    </row>
    <row r="985" spans="1:4" ht="56.25">
      <c r="A985" s="354" t="s">
        <v>4785</v>
      </c>
      <c r="B985" s="354" t="s">
        <v>12267</v>
      </c>
      <c r="C985" s="354" t="s">
        <v>11134</v>
      </c>
      <c r="D985" s="354" t="s">
        <v>12268</v>
      </c>
    </row>
    <row r="986" spans="1:4" ht="56.25">
      <c r="A986" s="354" t="s">
        <v>4786</v>
      </c>
      <c r="B986" s="354" t="s">
        <v>12269</v>
      </c>
      <c r="C986" s="354" t="s">
        <v>11134</v>
      </c>
      <c r="D986" s="354" t="s">
        <v>12270</v>
      </c>
    </row>
    <row r="987" spans="1:4" ht="78.75">
      <c r="A987" s="354" t="s">
        <v>4787</v>
      </c>
      <c r="B987" s="354" t="s">
        <v>12271</v>
      </c>
      <c r="C987" s="354" t="s">
        <v>11134</v>
      </c>
      <c r="D987" s="354" t="s">
        <v>9405</v>
      </c>
    </row>
    <row r="988" spans="1:4" ht="90">
      <c r="A988" s="354" t="s">
        <v>4788</v>
      </c>
      <c r="B988" s="354" t="s">
        <v>12272</v>
      </c>
      <c r="C988" s="354" t="s">
        <v>11134</v>
      </c>
      <c r="D988" s="354" t="s">
        <v>7703</v>
      </c>
    </row>
    <row r="989" spans="1:4" ht="78.75">
      <c r="A989" s="354" t="s">
        <v>4789</v>
      </c>
      <c r="B989" s="354" t="s">
        <v>12273</v>
      </c>
      <c r="C989" s="354" t="s">
        <v>11134</v>
      </c>
      <c r="D989" s="354" t="s">
        <v>12204</v>
      </c>
    </row>
    <row r="990" spans="1:4" ht="90">
      <c r="A990" s="354" t="s">
        <v>4790</v>
      </c>
      <c r="B990" s="354" t="s">
        <v>12274</v>
      </c>
      <c r="C990" s="354" t="s">
        <v>11134</v>
      </c>
      <c r="D990" s="354" t="s">
        <v>12207</v>
      </c>
    </row>
    <row r="991" spans="1:4" ht="90">
      <c r="A991" s="354" t="s">
        <v>4791</v>
      </c>
      <c r="B991" s="354" t="s">
        <v>12275</v>
      </c>
      <c r="C991" s="354" t="s">
        <v>11134</v>
      </c>
      <c r="D991" s="354" t="s">
        <v>12210</v>
      </c>
    </row>
    <row r="992" spans="1:4" ht="101.25">
      <c r="A992" s="354" t="s">
        <v>4792</v>
      </c>
      <c r="B992" s="354" t="s">
        <v>12276</v>
      </c>
      <c r="C992" s="354" t="s">
        <v>11134</v>
      </c>
      <c r="D992" s="354" t="s">
        <v>7720</v>
      </c>
    </row>
    <row r="993" spans="1:4" ht="90">
      <c r="A993" s="354" t="s">
        <v>4793</v>
      </c>
      <c r="B993" s="354" t="s">
        <v>12277</v>
      </c>
      <c r="C993" s="354" t="s">
        <v>11134</v>
      </c>
      <c r="D993" s="354" t="s">
        <v>12215</v>
      </c>
    </row>
    <row r="994" spans="1:4" ht="78.75">
      <c r="A994" s="354" t="s">
        <v>12278</v>
      </c>
      <c r="B994" s="354" t="s">
        <v>12217</v>
      </c>
      <c r="C994" s="354" t="s">
        <v>11134</v>
      </c>
      <c r="D994" s="354" t="s">
        <v>12218</v>
      </c>
    </row>
    <row r="995" spans="1:4" ht="14.25">
      <c r="A995"/>
      <c r="B995"/>
      <c r="C995"/>
      <c r="D995"/>
    </row>
    <row r="996" spans="1:4" ht="14.25">
      <c r="A996" s="355" t="s">
        <v>11027</v>
      </c>
      <c r="B996"/>
      <c r="C996"/>
      <c r="D996"/>
    </row>
    <row r="997" spans="1:4" ht="14.25">
      <c r="A997" s="355" t="s">
        <v>12279</v>
      </c>
      <c r="B997"/>
      <c r="C997"/>
      <c r="D997"/>
    </row>
    <row r="998" spans="1:4" ht="33.75">
      <c r="A998" s="354" t="s">
        <v>12280</v>
      </c>
      <c r="B998"/>
      <c r="C998"/>
      <c r="D998"/>
    </row>
    <row r="999" spans="1:4" ht="101.25">
      <c r="A999" s="354" t="s">
        <v>4794</v>
      </c>
      <c r="B999" s="354" t="s">
        <v>12281</v>
      </c>
      <c r="C999" s="354" t="s">
        <v>11134</v>
      </c>
      <c r="D999" s="354" t="s">
        <v>12223</v>
      </c>
    </row>
    <row r="1000" spans="1:4" ht="112.5">
      <c r="A1000" s="354" t="s">
        <v>4795</v>
      </c>
      <c r="B1000" s="354" t="s">
        <v>12282</v>
      </c>
      <c r="C1000" s="354" t="s">
        <v>11134</v>
      </c>
      <c r="D1000" s="354" t="s">
        <v>12226</v>
      </c>
    </row>
    <row r="1001" spans="1:4">
      <c r="A1001" s="162"/>
      <c r="B1001" s="158"/>
      <c r="C1001" s="159"/>
      <c r="D1001" s="160"/>
    </row>
    <row r="1002" spans="1:4">
      <c r="A1002" s="162"/>
      <c r="B1002" s="158"/>
      <c r="C1002" s="159"/>
      <c r="D1002" s="160"/>
    </row>
    <row r="1003" spans="1:4">
      <c r="A1003" s="162"/>
      <c r="B1003" s="158"/>
      <c r="C1003" s="159"/>
      <c r="D1003" s="160"/>
    </row>
    <row r="1004" spans="1:4">
      <c r="A1004" s="162"/>
      <c r="B1004" s="158"/>
      <c r="C1004" s="159"/>
      <c r="D1004" s="160"/>
    </row>
    <row r="1005" spans="1:4">
      <c r="A1005" s="162"/>
      <c r="B1005" s="158"/>
      <c r="C1005" s="159"/>
      <c r="D1005" s="160"/>
    </row>
    <row r="1006" spans="1:4">
      <c r="A1006" s="162"/>
      <c r="B1006" s="158"/>
      <c r="C1006" s="159"/>
      <c r="D1006" s="160"/>
    </row>
    <row r="1007" spans="1:4">
      <c r="A1007" s="162"/>
      <c r="B1007" s="158"/>
      <c r="C1007" s="159"/>
      <c r="D1007" s="160"/>
    </row>
    <row r="1008" spans="1:4">
      <c r="A1008" s="162"/>
      <c r="B1008" s="158"/>
      <c r="C1008" s="159"/>
      <c r="D1008" s="160"/>
    </row>
    <row r="1009" spans="1:4">
      <c r="A1009" s="162"/>
      <c r="B1009" s="158"/>
      <c r="C1009" s="159"/>
      <c r="D1009" s="160"/>
    </row>
    <row r="1010" spans="1:4">
      <c r="A1010" s="162"/>
      <c r="B1010" s="158"/>
      <c r="C1010" s="159"/>
      <c r="D1010" s="160"/>
    </row>
    <row r="1011" spans="1:4">
      <c r="A1011" s="162"/>
      <c r="B1011" s="158"/>
      <c r="C1011" s="159"/>
      <c r="D1011" s="160"/>
    </row>
    <row r="1012" spans="1:4">
      <c r="A1012" s="162"/>
      <c r="B1012" s="158"/>
      <c r="C1012" s="159"/>
      <c r="D1012" s="160"/>
    </row>
    <row r="1013" spans="1:4">
      <c r="A1013" s="162"/>
      <c r="B1013" s="158"/>
      <c r="C1013" s="159"/>
      <c r="D1013" s="160"/>
    </row>
    <row r="1014" spans="1:4">
      <c r="A1014" s="162"/>
      <c r="B1014" s="158"/>
      <c r="C1014" s="159"/>
      <c r="D1014" s="160"/>
    </row>
    <row r="1015" spans="1:4">
      <c r="A1015" s="162"/>
      <c r="B1015" s="158"/>
      <c r="C1015" s="159"/>
      <c r="D1015" s="160"/>
    </row>
    <row r="1016" spans="1:4">
      <c r="A1016" s="162"/>
      <c r="B1016" s="158"/>
      <c r="C1016" s="159"/>
      <c r="D1016" s="160"/>
    </row>
    <row r="1017" spans="1:4">
      <c r="A1017" s="162"/>
      <c r="B1017" s="158"/>
      <c r="C1017" s="159"/>
      <c r="D1017" s="160"/>
    </row>
    <row r="1018" spans="1:4">
      <c r="A1018" s="162"/>
      <c r="B1018" s="158"/>
      <c r="C1018" s="159"/>
      <c r="D1018" s="160"/>
    </row>
    <row r="1019" spans="1:4">
      <c r="A1019" s="162"/>
      <c r="B1019" s="158"/>
      <c r="C1019" s="159"/>
      <c r="D1019" s="160"/>
    </row>
    <row r="1020" spans="1:4">
      <c r="A1020" s="162"/>
      <c r="B1020" s="158"/>
      <c r="C1020" s="159"/>
      <c r="D1020" s="160"/>
    </row>
    <row r="1021" spans="1:4">
      <c r="A1021" s="162"/>
      <c r="B1021" s="158"/>
      <c r="C1021" s="159"/>
      <c r="D1021" s="160"/>
    </row>
    <row r="1022" spans="1:4">
      <c r="A1022" s="162"/>
      <c r="B1022" s="158"/>
      <c r="C1022" s="159"/>
      <c r="D1022" s="160"/>
    </row>
    <row r="1023" spans="1:4">
      <c r="A1023" s="162"/>
      <c r="B1023" s="158"/>
      <c r="C1023" s="159"/>
      <c r="D1023" s="160"/>
    </row>
    <row r="1024" spans="1:4">
      <c r="A1024" s="162"/>
      <c r="B1024" s="158"/>
      <c r="C1024" s="159"/>
      <c r="D1024" s="160"/>
    </row>
    <row r="1025" spans="1:4">
      <c r="A1025" s="162"/>
      <c r="B1025" s="158"/>
      <c r="C1025" s="159"/>
      <c r="D1025" s="160"/>
    </row>
    <row r="1026" spans="1:4">
      <c r="A1026" s="162"/>
      <c r="B1026" s="158"/>
      <c r="C1026" s="159"/>
      <c r="D1026" s="160"/>
    </row>
    <row r="1027" spans="1:4">
      <c r="A1027" s="162"/>
      <c r="B1027" s="158"/>
      <c r="C1027" s="159"/>
      <c r="D1027" s="160"/>
    </row>
    <row r="1028" spans="1:4">
      <c r="A1028" s="162"/>
      <c r="B1028" s="158"/>
      <c r="C1028" s="159"/>
      <c r="D1028" s="160"/>
    </row>
    <row r="1029" spans="1:4">
      <c r="A1029" s="162"/>
      <c r="B1029" s="158"/>
      <c r="C1029" s="159"/>
      <c r="D1029" s="160"/>
    </row>
    <row r="1030" spans="1:4">
      <c r="A1030" s="162"/>
      <c r="B1030" s="158"/>
      <c r="C1030" s="159"/>
      <c r="D1030" s="160"/>
    </row>
    <row r="1031" spans="1:4">
      <c r="A1031" s="162"/>
      <c r="B1031" s="158"/>
      <c r="C1031" s="159"/>
      <c r="D1031" s="160"/>
    </row>
    <row r="1032" spans="1:4">
      <c r="A1032" s="162"/>
      <c r="B1032" s="158"/>
      <c r="C1032" s="159"/>
      <c r="D1032" s="160"/>
    </row>
    <row r="1033" spans="1:4">
      <c r="A1033" s="162"/>
      <c r="B1033" s="158"/>
      <c r="C1033" s="159"/>
      <c r="D1033" s="160"/>
    </row>
    <row r="1034" spans="1:4">
      <c r="A1034" s="162"/>
      <c r="B1034" s="158"/>
      <c r="C1034" s="159"/>
      <c r="D1034" s="160"/>
    </row>
    <row r="1035" spans="1:4">
      <c r="A1035" s="162"/>
      <c r="B1035" s="158"/>
      <c r="C1035" s="159"/>
      <c r="D1035" s="160"/>
    </row>
    <row r="1036" spans="1:4">
      <c r="A1036" s="162"/>
      <c r="B1036" s="158"/>
      <c r="C1036" s="159"/>
      <c r="D1036" s="160"/>
    </row>
    <row r="1037" spans="1:4">
      <c r="A1037" s="162"/>
      <c r="B1037" s="158"/>
      <c r="C1037" s="159"/>
      <c r="D1037" s="160"/>
    </row>
    <row r="1038" spans="1:4">
      <c r="A1038" s="162"/>
      <c r="B1038" s="158"/>
      <c r="C1038" s="159"/>
      <c r="D1038" s="160"/>
    </row>
    <row r="1039" spans="1:4">
      <c r="A1039" s="162"/>
      <c r="B1039" s="158"/>
      <c r="C1039" s="159"/>
      <c r="D1039" s="160"/>
    </row>
    <row r="1040" spans="1:4">
      <c r="A1040" s="162"/>
      <c r="B1040" s="158"/>
      <c r="C1040" s="159"/>
      <c r="D1040" s="160"/>
    </row>
    <row r="1041" spans="1:4">
      <c r="A1041" s="162"/>
      <c r="B1041" s="158"/>
      <c r="C1041" s="159"/>
      <c r="D1041" s="160"/>
    </row>
    <row r="1042" spans="1:4">
      <c r="A1042" s="162"/>
      <c r="B1042" s="158"/>
      <c r="C1042" s="159"/>
      <c r="D1042" s="160"/>
    </row>
    <row r="1043" spans="1:4">
      <c r="A1043" s="162"/>
      <c r="B1043" s="158"/>
      <c r="C1043" s="159"/>
      <c r="D1043" s="160"/>
    </row>
    <row r="1044" spans="1:4">
      <c r="A1044" s="162"/>
      <c r="B1044" s="158"/>
      <c r="C1044" s="159"/>
      <c r="D1044" s="160"/>
    </row>
    <row r="1045" spans="1:4">
      <c r="A1045" s="162"/>
      <c r="B1045" s="158"/>
      <c r="C1045" s="159"/>
      <c r="D1045" s="160"/>
    </row>
    <row r="1046" spans="1:4">
      <c r="A1046" s="162"/>
      <c r="B1046" s="158"/>
      <c r="C1046" s="159"/>
      <c r="D1046" s="160"/>
    </row>
    <row r="1047" spans="1:4">
      <c r="A1047" s="162"/>
      <c r="B1047" s="158"/>
      <c r="C1047" s="159"/>
      <c r="D1047" s="160"/>
    </row>
    <row r="1048" spans="1:4">
      <c r="A1048" s="162"/>
      <c r="B1048" s="158"/>
      <c r="C1048" s="159"/>
      <c r="D1048" s="160"/>
    </row>
    <row r="1049" spans="1:4">
      <c r="A1049" s="162"/>
      <c r="B1049" s="158"/>
      <c r="C1049" s="159"/>
      <c r="D1049" s="160"/>
    </row>
    <row r="1050" spans="1:4">
      <c r="A1050" s="162"/>
      <c r="B1050" s="158"/>
      <c r="C1050" s="159"/>
      <c r="D1050" s="160"/>
    </row>
    <row r="1051" spans="1:4">
      <c r="A1051" s="162"/>
      <c r="B1051" s="158"/>
      <c r="C1051" s="159"/>
      <c r="D1051" s="160"/>
    </row>
    <row r="1052" spans="1:4">
      <c r="A1052" s="162"/>
      <c r="B1052" s="158"/>
      <c r="C1052" s="159"/>
      <c r="D1052" s="160"/>
    </row>
    <row r="1053" spans="1:4">
      <c r="A1053" s="162"/>
      <c r="B1053" s="158"/>
      <c r="C1053" s="159"/>
      <c r="D1053" s="160"/>
    </row>
    <row r="1054" spans="1:4">
      <c r="A1054" s="162"/>
      <c r="B1054" s="158"/>
      <c r="C1054" s="159"/>
      <c r="D1054" s="160"/>
    </row>
    <row r="1055" spans="1:4">
      <c r="A1055" s="162"/>
      <c r="B1055" s="158"/>
      <c r="C1055" s="159"/>
      <c r="D1055" s="160"/>
    </row>
    <row r="1056" spans="1:4">
      <c r="A1056" s="162"/>
      <c r="B1056" s="158"/>
      <c r="C1056" s="159"/>
      <c r="D1056" s="160"/>
    </row>
    <row r="1057" spans="1:4">
      <c r="A1057" s="162"/>
      <c r="B1057" s="158"/>
      <c r="C1057" s="159"/>
      <c r="D1057" s="160"/>
    </row>
    <row r="1058" spans="1:4">
      <c r="A1058" s="162"/>
      <c r="B1058" s="158"/>
      <c r="C1058" s="159"/>
      <c r="D1058" s="160"/>
    </row>
    <row r="1059" spans="1:4">
      <c r="A1059" s="162"/>
      <c r="B1059" s="158"/>
      <c r="C1059" s="159"/>
      <c r="D1059" s="160"/>
    </row>
    <row r="1060" spans="1:4">
      <c r="A1060" s="162"/>
      <c r="B1060" s="158"/>
      <c r="C1060" s="159"/>
      <c r="D1060" s="160"/>
    </row>
    <row r="1061" spans="1:4">
      <c r="A1061" s="162"/>
      <c r="B1061" s="158"/>
      <c r="C1061" s="159"/>
      <c r="D1061" s="160"/>
    </row>
    <row r="1062" spans="1:4">
      <c r="A1062" s="162"/>
      <c r="B1062" s="158"/>
      <c r="C1062" s="159"/>
      <c r="D1062" s="160"/>
    </row>
    <row r="1063" spans="1:4">
      <c r="A1063" s="162"/>
      <c r="B1063" s="158"/>
      <c r="C1063" s="159"/>
      <c r="D1063" s="160"/>
    </row>
    <row r="1064" spans="1:4">
      <c r="A1064" s="162"/>
      <c r="B1064" s="158"/>
      <c r="C1064" s="159"/>
      <c r="D1064" s="160"/>
    </row>
    <row r="1065" spans="1:4">
      <c r="A1065" s="162"/>
      <c r="B1065" s="158"/>
      <c r="C1065" s="159"/>
      <c r="D1065" s="160"/>
    </row>
    <row r="1066" spans="1:4">
      <c r="A1066" s="162"/>
      <c r="B1066" s="158"/>
      <c r="C1066" s="159"/>
      <c r="D1066" s="160"/>
    </row>
    <row r="1067" spans="1:4">
      <c r="A1067" s="162"/>
      <c r="B1067" s="158"/>
      <c r="C1067" s="159"/>
      <c r="D1067" s="160"/>
    </row>
    <row r="1068" spans="1:4">
      <c r="A1068" s="162"/>
      <c r="B1068" s="158"/>
      <c r="C1068" s="159"/>
      <c r="D1068" s="160"/>
    </row>
    <row r="1069" spans="1:4">
      <c r="A1069" s="162"/>
      <c r="B1069" s="158"/>
      <c r="C1069" s="159"/>
      <c r="D1069" s="160"/>
    </row>
    <row r="1070" spans="1:4">
      <c r="A1070" s="162"/>
      <c r="B1070" s="158"/>
      <c r="C1070" s="159"/>
      <c r="D1070" s="160"/>
    </row>
    <row r="1071" spans="1:4">
      <c r="A1071" s="162"/>
      <c r="B1071" s="158"/>
      <c r="C1071" s="159"/>
      <c r="D1071" s="160"/>
    </row>
    <row r="1072" spans="1:4">
      <c r="A1072" s="162"/>
      <c r="B1072" s="158"/>
      <c r="C1072" s="159"/>
      <c r="D1072" s="160"/>
    </row>
    <row r="1073" spans="1:4">
      <c r="A1073" s="162"/>
      <c r="B1073" s="158"/>
      <c r="C1073" s="159"/>
      <c r="D1073" s="160"/>
    </row>
    <row r="1074" spans="1:4">
      <c r="A1074" s="162"/>
      <c r="B1074" s="158"/>
      <c r="C1074" s="159"/>
      <c r="D1074" s="160"/>
    </row>
    <row r="1075" spans="1:4">
      <c r="A1075" s="162"/>
      <c r="B1075" s="158"/>
      <c r="C1075" s="159"/>
      <c r="D1075" s="160"/>
    </row>
    <row r="1076" spans="1:4">
      <c r="A1076" s="162"/>
      <c r="B1076" s="158"/>
      <c r="C1076" s="159"/>
      <c r="D1076" s="160"/>
    </row>
    <row r="1077" spans="1:4">
      <c r="A1077" s="162"/>
      <c r="B1077" s="158"/>
      <c r="C1077" s="159"/>
      <c r="D1077" s="160"/>
    </row>
    <row r="1078" spans="1:4">
      <c r="A1078" s="162"/>
      <c r="B1078" s="158"/>
      <c r="C1078" s="159"/>
      <c r="D1078" s="160"/>
    </row>
    <row r="1079" spans="1:4">
      <c r="A1079" s="162"/>
      <c r="B1079" s="158"/>
      <c r="C1079" s="159"/>
      <c r="D1079" s="160"/>
    </row>
    <row r="1080" spans="1:4">
      <c r="A1080" s="162"/>
      <c r="B1080" s="158"/>
      <c r="C1080" s="159"/>
      <c r="D1080" s="160"/>
    </row>
    <row r="1081" spans="1:4">
      <c r="A1081" s="159"/>
      <c r="B1081" s="158"/>
      <c r="C1081" s="159"/>
      <c r="D1081" s="160"/>
    </row>
    <row r="1082" spans="1:4">
      <c r="A1082" s="161"/>
      <c r="B1082" s="158"/>
      <c r="C1082" s="159"/>
      <c r="D1082" s="160"/>
    </row>
    <row r="1083" spans="1:4">
      <c r="A1083" s="162"/>
      <c r="B1083" s="158"/>
      <c r="C1083" s="159"/>
      <c r="D1083" s="160"/>
    </row>
    <row r="1084" spans="1:4">
      <c r="A1084" s="162"/>
      <c r="B1084" s="158"/>
      <c r="C1084" s="159"/>
      <c r="D1084" s="160"/>
    </row>
    <row r="1085" spans="1:4">
      <c r="A1085" s="162"/>
      <c r="B1085" s="158"/>
      <c r="C1085" s="159"/>
      <c r="D1085" s="160"/>
    </row>
    <row r="1086" spans="1:4">
      <c r="A1086" s="162"/>
      <c r="B1086" s="158"/>
      <c r="C1086" s="159"/>
      <c r="D1086" s="160"/>
    </row>
    <row r="1087" spans="1:4">
      <c r="A1087" s="162"/>
      <c r="B1087" s="158"/>
      <c r="C1087" s="159"/>
      <c r="D1087" s="160"/>
    </row>
    <row r="1088" spans="1:4">
      <c r="A1088" s="162"/>
      <c r="B1088" s="158"/>
      <c r="C1088" s="159"/>
      <c r="D1088" s="160"/>
    </row>
    <row r="1089" spans="1:4">
      <c r="A1089" s="162"/>
      <c r="B1089" s="158"/>
      <c r="C1089" s="159"/>
      <c r="D1089" s="160"/>
    </row>
    <row r="1090" spans="1:4">
      <c r="A1090" s="162"/>
      <c r="B1090" s="158"/>
      <c r="C1090" s="159"/>
      <c r="D1090" s="160"/>
    </row>
    <row r="1091" spans="1:4">
      <c r="A1091" s="162"/>
      <c r="B1091" s="158"/>
      <c r="C1091" s="159"/>
      <c r="D1091" s="160"/>
    </row>
    <row r="1092" spans="1:4">
      <c r="A1092" s="159"/>
      <c r="B1092" s="158"/>
      <c r="C1092" s="159"/>
      <c r="D1092" s="160"/>
    </row>
    <row r="1093" spans="1:4">
      <c r="A1093" s="157"/>
      <c r="B1093" s="158"/>
      <c r="C1093" s="159"/>
      <c r="D1093" s="160"/>
    </row>
    <row r="1094" spans="1:4">
      <c r="A1094" s="161"/>
      <c r="B1094" s="158"/>
      <c r="C1094" s="159"/>
      <c r="D1094" s="160"/>
    </row>
    <row r="1095" spans="1:4">
      <c r="A1095" s="162"/>
      <c r="B1095" s="158"/>
      <c r="C1095" s="159"/>
      <c r="D1095" s="160"/>
    </row>
    <row r="1096" spans="1:4">
      <c r="A1096" s="162"/>
      <c r="B1096" s="158"/>
      <c r="C1096" s="159"/>
      <c r="D1096" s="160"/>
    </row>
    <row r="1097" spans="1:4">
      <c r="A1097" s="162"/>
      <c r="B1097" s="158"/>
      <c r="C1097" s="159"/>
      <c r="D1097" s="160"/>
    </row>
    <row r="1098" spans="1:4">
      <c r="A1098" s="162"/>
      <c r="B1098" s="158"/>
      <c r="C1098" s="159"/>
      <c r="D1098" s="160"/>
    </row>
    <row r="1099" spans="1:4">
      <c r="A1099" s="162"/>
      <c r="B1099" s="158"/>
      <c r="C1099" s="159"/>
      <c r="D1099" s="160"/>
    </row>
    <row r="1100" spans="1:4">
      <c r="A1100" s="159"/>
      <c r="B1100" s="158"/>
      <c r="C1100" s="159"/>
      <c r="D1100" s="160"/>
    </row>
    <row r="1101" spans="1:4">
      <c r="A1101" s="161"/>
      <c r="B1101" s="158"/>
      <c r="C1101" s="159"/>
      <c r="D1101" s="160"/>
    </row>
    <row r="1102" spans="1:4">
      <c r="A1102" s="162"/>
      <c r="B1102" s="158"/>
      <c r="C1102" s="159"/>
      <c r="D1102" s="160"/>
    </row>
    <row r="1103" spans="1:4">
      <c r="A1103" s="162"/>
      <c r="B1103" s="158"/>
      <c r="C1103" s="159"/>
      <c r="D1103" s="160"/>
    </row>
    <row r="1104" spans="1:4">
      <c r="A1104" s="162"/>
      <c r="B1104" s="158"/>
      <c r="C1104" s="159"/>
      <c r="D1104" s="160"/>
    </row>
    <row r="1105" spans="1:4">
      <c r="A1105" s="162"/>
      <c r="B1105" s="158"/>
      <c r="C1105" s="159"/>
      <c r="D1105" s="160"/>
    </row>
    <row r="1106" spans="1:4">
      <c r="A1106" s="162"/>
      <c r="B1106" s="158"/>
      <c r="C1106" s="159"/>
      <c r="D1106" s="160"/>
    </row>
    <row r="1107" spans="1:4">
      <c r="A1107" s="162"/>
      <c r="B1107" s="158"/>
      <c r="C1107" s="159"/>
      <c r="D1107" s="160"/>
    </row>
    <row r="1108" spans="1:4">
      <c r="A1108" s="162"/>
      <c r="B1108" s="158"/>
      <c r="C1108" s="159"/>
      <c r="D1108" s="160"/>
    </row>
    <row r="1109" spans="1:4">
      <c r="A1109" s="162"/>
      <c r="B1109" s="158"/>
      <c r="C1109" s="159"/>
      <c r="D1109" s="160"/>
    </row>
    <row r="1110" spans="1:4">
      <c r="A1110" s="162"/>
      <c r="B1110" s="158"/>
      <c r="C1110" s="159"/>
      <c r="D1110" s="160"/>
    </row>
    <row r="1111" spans="1:4">
      <c r="A1111" s="162"/>
      <c r="B1111" s="158"/>
      <c r="C1111" s="159"/>
      <c r="D1111" s="160"/>
    </row>
    <row r="1112" spans="1:4">
      <c r="A1112" s="162"/>
      <c r="B1112" s="158"/>
      <c r="C1112" s="159"/>
      <c r="D1112" s="160"/>
    </row>
    <row r="1113" spans="1:4">
      <c r="A1113" s="162"/>
      <c r="B1113" s="158"/>
      <c r="C1113" s="159"/>
      <c r="D1113" s="160"/>
    </row>
    <row r="1114" spans="1:4">
      <c r="A1114" s="162"/>
      <c r="B1114" s="158"/>
      <c r="C1114" s="159"/>
      <c r="D1114" s="160"/>
    </row>
    <row r="1115" spans="1:4">
      <c r="A1115" s="162"/>
      <c r="B1115" s="158"/>
      <c r="C1115" s="159"/>
      <c r="D1115" s="160"/>
    </row>
    <row r="1116" spans="1:4">
      <c r="A1116" s="162"/>
      <c r="B1116" s="158"/>
      <c r="C1116" s="159"/>
      <c r="D1116" s="160"/>
    </row>
    <row r="1117" spans="1:4">
      <c r="A1117" s="162"/>
      <c r="B1117" s="158"/>
      <c r="C1117" s="159"/>
      <c r="D1117" s="160"/>
    </row>
    <row r="1118" spans="1:4">
      <c r="A1118" s="162"/>
      <c r="B1118" s="158"/>
      <c r="C1118" s="159"/>
      <c r="D1118" s="160"/>
    </row>
    <row r="1119" spans="1:4">
      <c r="A1119" s="162"/>
      <c r="B1119" s="158"/>
      <c r="C1119" s="159"/>
      <c r="D1119" s="160"/>
    </row>
    <row r="1120" spans="1:4">
      <c r="A1120" s="162"/>
      <c r="B1120" s="158"/>
      <c r="C1120" s="159"/>
      <c r="D1120" s="160"/>
    </row>
    <row r="1121" spans="1:4">
      <c r="A1121" s="162"/>
      <c r="B1121" s="158"/>
      <c r="C1121" s="159"/>
      <c r="D1121" s="160"/>
    </row>
    <row r="1122" spans="1:4">
      <c r="A1122" s="162"/>
      <c r="B1122" s="158"/>
      <c r="C1122" s="159"/>
      <c r="D1122" s="160"/>
    </row>
    <row r="1123" spans="1:4">
      <c r="A1123" s="162"/>
      <c r="B1123" s="158"/>
      <c r="C1123" s="159"/>
      <c r="D1123" s="160"/>
    </row>
    <row r="1124" spans="1:4">
      <c r="A1124" s="162"/>
      <c r="B1124" s="158"/>
      <c r="C1124" s="159"/>
      <c r="D1124" s="160"/>
    </row>
    <row r="1125" spans="1:4">
      <c r="A1125" s="162"/>
      <c r="B1125" s="158"/>
      <c r="C1125" s="159"/>
      <c r="D1125" s="160"/>
    </row>
    <row r="1126" spans="1:4">
      <c r="A1126" s="162"/>
      <c r="B1126" s="158"/>
      <c r="C1126" s="159"/>
      <c r="D1126" s="160"/>
    </row>
    <row r="1127" spans="1:4">
      <c r="A1127" s="162"/>
      <c r="B1127" s="158"/>
      <c r="C1127" s="159"/>
      <c r="D1127" s="160"/>
    </row>
    <row r="1128" spans="1:4">
      <c r="A1128" s="162"/>
      <c r="B1128" s="158"/>
      <c r="C1128" s="159"/>
      <c r="D1128" s="160"/>
    </row>
    <row r="1129" spans="1:4">
      <c r="A1129" s="162"/>
      <c r="B1129" s="158"/>
      <c r="C1129" s="159"/>
      <c r="D1129" s="160"/>
    </row>
    <row r="1130" spans="1:4">
      <c r="A1130" s="162"/>
      <c r="B1130" s="158"/>
      <c r="C1130" s="159"/>
      <c r="D1130" s="160"/>
    </row>
    <row r="1131" spans="1:4">
      <c r="A1131" s="162"/>
      <c r="B1131" s="158"/>
      <c r="C1131" s="159"/>
      <c r="D1131" s="160"/>
    </row>
    <row r="1132" spans="1:4">
      <c r="A1132" s="162"/>
      <c r="B1132" s="158"/>
      <c r="C1132" s="159"/>
      <c r="D1132" s="160"/>
    </row>
    <row r="1133" spans="1:4">
      <c r="A1133" s="162"/>
      <c r="B1133" s="158"/>
      <c r="C1133" s="159"/>
      <c r="D1133" s="160"/>
    </row>
    <row r="1134" spans="1:4">
      <c r="A1134" s="162"/>
      <c r="B1134" s="158"/>
      <c r="C1134" s="159"/>
      <c r="D1134" s="160"/>
    </row>
    <row r="1135" spans="1:4">
      <c r="A1135" s="162"/>
      <c r="B1135" s="158"/>
      <c r="C1135" s="159"/>
      <c r="D1135" s="160"/>
    </row>
    <row r="1136" spans="1:4">
      <c r="A1136" s="162"/>
      <c r="B1136" s="158"/>
      <c r="C1136" s="159"/>
      <c r="D1136" s="160"/>
    </row>
    <row r="1137" spans="1:4">
      <c r="A1137" s="162"/>
      <c r="B1137" s="158"/>
      <c r="C1137" s="159"/>
      <c r="D1137" s="160"/>
    </row>
    <row r="1138" spans="1:4">
      <c r="A1138" s="162"/>
      <c r="B1138" s="158"/>
      <c r="C1138" s="159"/>
      <c r="D1138" s="160"/>
    </row>
    <row r="1139" spans="1:4">
      <c r="A1139" s="162"/>
      <c r="B1139" s="158"/>
      <c r="C1139" s="159"/>
      <c r="D1139" s="160"/>
    </row>
    <row r="1140" spans="1:4">
      <c r="A1140" s="162"/>
      <c r="B1140" s="158"/>
      <c r="C1140" s="159"/>
      <c r="D1140" s="160"/>
    </row>
    <row r="1141" spans="1:4">
      <c r="A1141" s="162"/>
      <c r="B1141" s="158"/>
      <c r="C1141" s="159"/>
      <c r="D1141" s="160"/>
    </row>
    <row r="1142" spans="1:4">
      <c r="A1142" s="162"/>
      <c r="B1142" s="158"/>
      <c r="C1142" s="159"/>
      <c r="D1142" s="160"/>
    </row>
    <row r="1143" spans="1:4">
      <c r="A1143" s="162"/>
      <c r="B1143" s="158"/>
      <c r="C1143" s="159"/>
      <c r="D1143" s="160"/>
    </row>
    <row r="1144" spans="1:4">
      <c r="A1144" s="162"/>
      <c r="B1144" s="158"/>
      <c r="C1144" s="159"/>
      <c r="D1144" s="160"/>
    </row>
    <row r="1145" spans="1:4">
      <c r="A1145" s="162"/>
      <c r="B1145" s="158"/>
      <c r="C1145" s="159"/>
      <c r="D1145" s="160"/>
    </row>
    <row r="1146" spans="1:4">
      <c r="A1146" s="162"/>
      <c r="B1146" s="158"/>
      <c r="C1146" s="159"/>
      <c r="D1146" s="160"/>
    </row>
    <row r="1147" spans="1:4">
      <c r="A1147" s="162"/>
      <c r="B1147" s="158"/>
      <c r="C1147" s="159"/>
      <c r="D1147" s="160"/>
    </row>
    <row r="1148" spans="1:4">
      <c r="A1148" s="162"/>
      <c r="B1148" s="158"/>
      <c r="C1148" s="159"/>
      <c r="D1148" s="160"/>
    </row>
    <row r="1149" spans="1:4">
      <c r="A1149" s="162"/>
      <c r="B1149" s="158"/>
      <c r="C1149" s="159"/>
      <c r="D1149" s="160"/>
    </row>
    <row r="1150" spans="1:4">
      <c r="A1150" s="162"/>
      <c r="B1150" s="158"/>
      <c r="C1150" s="159"/>
      <c r="D1150" s="160"/>
    </row>
    <row r="1151" spans="1:4">
      <c r="A1151" s="162"/>
      <c r="B1151" s="158"/>
      <c r="C1151" s="159"/>
      <c r="D1151" s="160"/>
    </row>
    <row r="1152" spans="1:4">
      <c r="A1152" s="162"/>
      <c r="B1152" s="158"/>
      <c r="C1152" s="159"/>
      <c r="D1152" s="160"/>
    </row>
    <row r="1153" spans="1:4">
      <c r="A1153" s="162"/>
      <c r="B1153" s="158"/>
      <c r="C1153" s="159"/>
      <c r="D1153" s="160"/>
    </row>
    <row r="1154" spans="1:4">
      <c r="A1154" s="162"/>
      <c r="B1154" s="158"/>
      <c r="C1154" s="159"/>
      <c r="D1154" s="160"/>
    </row>
    <row r="1155" spans="1:4">
      <c r="A1155" s="162"/>
      <c r="B1155" s="158"/>
      <c r="C1155" s="159"/>
      <c r="D1155" s="160"/>
    </row>
    <row r="1156" spans="1:4">
      <c r="A1156" s="162"/>
      <c r="B1156" s="158"/>
      <c r="C1156" s="159"/>
      <c r="D1156" s="160"/>
    </row>
    <row r="1157" spans="1:4">
      <c r="A1157" s="162"/>
      <c r="B1157" s="158"/>
      <c r="C1157" s="159"/>
      <c r="D1157" s="160"/>
    </row>
    <row r="1158" spans="1:4">
      <c r="A1158" s="162"/>
      <c r="B1158" s="158"/>
      <c r="C1158" s="159"/>
      <c r="D1158" s="160"/>
    </row>
    <row r="1159" spans="1:4">
      <c r="A1159" s="162"/>
      <c r="B1159" s="158"/>
      <c r="C1159" s="159"/>
      <c r="D1159" s="160"/>
    </row>
    <row r="1160" spans="1:4">
      <c r="A1160" s="162"/>
      <c r="B1160" s="158"/>
      <c r="C1160" s="159"/>
      <c r="D1160" s="160"/>
    </row>
    <row r="1161" spans="1:4">
      <c r="A1161" s="162"/>
      <c r="B1161" s="158"/>
      <c r="C1161" s="159"/>
      <c r="D1161" s="160"/>
    </row>
    <row r="1162" spans="1:4">
      <c r="A1162" s="162"/>
      <c r="B1162" s="158"/>
      <c r="C1162" s="159"/>
      <c r="D1162" s="160"/>
    </row>
    <row r="1163" spans="1:4">
      <c r="A1163" s="162"/>
      <c r="B1163" s="158"/>
      <c r="C1163" s="159"/>
      <c r="D1163" s="160"/>
    </row>
    <row r="1164" spans="1:4">
      <c r="A1164" s="162"/>
      <c r="B1164" s="158"/>
      <c r="C1164" s="159"/>
      <c r="D1164" s="160"/>
    </row>
    <row r="1165" spans="1:4">
      <c r="A1165" s="162"/>
      <c r="B1165" s="158"/>
      <c r="C1165" s="159"/>
      <c r="D1165" s="160"/>
    </row>
    <row r="1166" spans="1:4">
      <c r="A1166" s="162"/>
      <c r="B1166" s="158"/>
      <c r="C1166" s="159"/>
      <c r="D1166" s="160"/>
    </row>
    <row r="1167" spans="1:4">
      <c r="A1167" s="162"/>
      <c r="B1167" s="158"/>
      <c r="C1167" s="159"/>
      <c r="D1167" s="160"/>
    </row>
    <row r="1168" spans="1:4">
      <c r="A1168" s="162"/>
      <c r="B1168" s="158"/>
      <c r="C1168" s="159"/>
      <c r="D1168" s="160"/>
    </row>
    <row r="1169" spans="1:4">
      <c r="A1169" s="162"/>
      <c r="B1169" s="158"/>
      <c r="C1169" s="159"/>
      <c r="D1169" s="160"/>
    </row>
    <row r="1170" spans="1:4">
      <c r="A1170" s="162"/>
      <c r="B1170" s="158"/>
      <c r="C1170" s="159"/>
      <c r="D1170" s="160"/>
    </row>
    <row r="1171" spans="1:4">
      <c r="A1171" s="162"/>
      <c r="B1171" s="158"/>
      <c r="C1171" s="159"/>
      <c r="D1171" s="160"/>
    </row>
    <row r="1172" spans="1:4">
      <c r="A1172" s="162"/>
      <c r="B1172" s="158"/>
      <c r="C1172" s="159"/>
      <c r="D1172" s="160"/>
    </row>
    <row r="1173" spans="1:4">
      <c r="A1173" s="162"/>
      <c r="B1173" s="158"/>
      <c r="C1173" s="159"/>
      <c r="D1173" s="160"/>
    </row>
    <row r="1174" spans="1:4">
      <c r="A1174" s="162"/>
      <c r="B1174" s="158"/>
      <c r="C1174" s="159"/>
      <c r="D1174" s="160"/>
    </row>
    <row r="1175" spans="1:4">
      <c r="A1175" s="162"/>
      <c r="B1175" s="158"/>
      <c r="C1175" s="159"/>
      <c r="D1175" s="160"/>
    </row>
    <row r="1176" spans="1:4">
      <c r="A1176" s="162"/>
      <c r="B1176" s="158"/>
      <c r="C1176" s="159"/>
      <c r="D1176" s="160"/>
    </row>
    <row r="1177" spans="1:4">
      <c r="A1177" s="162"/>
      <c r="B1177" s="158"/>
      <c r="C1177" s="159"/>
      <c r="D1177" s="160"/>
    </row>
    <row r="1178" spans="1:4">
      <c r="A1178" s="162"/>
      <c r="B1178" s="158"/>
      <c r="C1178" s="159"/>
      <c r="D1178" s="160"/>
    </row>
    <row r="1179" spans="1:4">
      <c r="A1179" s="162"/>
      <c r="B1179" s="158"/>
      <c r="C1179" s="159"/>
      <c r="D1179" s="160"/>
    </row>
    <row r="1180" spans="1:4">
      <c r="A1180" s="162"/>
      <c r="B1180" s="158"/>
      <c r="C1180" s="159"/>
      <c r="D1180" s="160"/>
    </row>
    <row r="1181" spans="1:4">
      <c r="A1181" s="162"/>
      <c r="B1181" s="158"/>
      <c r="C1181" s="159"/>
      <c r="D1181" s="160"/>
    </row>
    <row r="1182" spans="1:4">
      <c r="A1182" s="162"/>
      <c r="B1182" s="158"/>
      <c r="C1182" s="159"/>
      <c r="D1182" s="160"/>
    </row>
    <row r="1183" spans="1:4">
      <c r="A1183" s="162"/>
      <c r="B1183" s="158"/>
      <c r="C1183" s="159"/>
      <c r="D1183" s="160"/>
    </row>
    <row r="1184" spans="1:4">
      <c r="A1184" s="162"/>
      <c r="B1184" s="158"/>
      <c r="C1184" s="159"/>
      <c r="D1184" s="160"/>
    </row>
    <row r="1185" spans="1:4">
      <c r="A1185" s="162"/>
      <c r="B1185" s="158"/>
      <c r="C1185" s="159"/>
      <c r="D1185" s="160"/>
    </row>
    <row r="1186" spans="1:4">
      <c r="A1186" s="162"/>
      <c r="B1186" s="158"/>
      <c r="C1186" s="159"/>
      <c r="D1186" s="160"/>
    </row>
    <row r="1187" spans="1:4">
      <c r="A1187" s="162"/>
      <c r="B1187" s="158"/>
      <c r="C1187" s="159"/>
      <c r="D1187" s="160"/>
    </row>
    <row r="1188" spans="1:4">
      <c r="A1188" s="162"/>
      <c r="B1188" s="158"/>
      <c r="C1188" s="159"/>
      <c r="D1188" s="160"/>
    </row>
    <row r="1189" spans="1:4">
      <c r="A1189" s="162"/>
      <c r="B1189" s="158"/>
      <c r="C1189" s="159"/>
      <c r="D1189" s="160"/>
    </row>
    <row r="1190" spans="1:4">
      <c r="A1190" s="162"/>
      <c r="B1190" s="158"/>
      <c r="C1190" s="159"/>
      <c r="D1190" s="160"/>
    </row>
    <row r="1191" spans="1:4">
      <c r="A1191" s="162"/>
      <c r="B1191" s="158"/>
      <c r="C1191" s="159"/>
      <c r="D1191" s="160"/>
    </row>
    <row r="1192" spans="1:4">
      <c r="A1192" s="162"/>
      <c r="B1192" s="158"/>
      <c r="C1192" s="159"/>
      <c r="D1192" s="160"/>
    </row>
    <row r="1193" spans="1:4">
      <c r="A1193" s="162"/>
      <c r="B1193" s="158"/>
      <c r="C1193" s="159"/>
      <c r="D1193" s="160"/>
    </row>
    <row r="1194" spans="1:4">
      <c r="A1194" s="162"/>
      <c r="B1194" s="158"/>
      <c r="C1194" s="159"/>
      <c r="D1194" s="160"/>
    </row>
    <row r="1195" spans="1:4">
      <c r="A1195" s="162"/>
      <c r="B1195" s="158"/>
      <c r="C1195" s="159"/>
      <c r="D1195" s="160"/>
    </row>
    <row r="1196" spans="1:4">
      <c r="A1196" s="162"/>
      <c r="B1196" s="158"/>
      <c r="C1196" s="159"/>
      <c r="D1196" s="160"/>
    </row>
    <row r="1197" spans="1:4">
      <c r="A1197" s="162"/>
      <c r="B1197" s="158"/>
      <c r="C1197" s="159"/>
      <c r="D1197" s="160"/>
    </row>
    <row r="1198" spans="1:4">
      <c r="A1198" s="162"/>
      <c r="B1198" s="158"/>
      <c r="C1198" s="159"/>
      <c r="D1198" s="160"/>
    </row>
    <row r="1199" spans="1:4">
      <c r="A1199" s="162"/>
      <c r="B1199" s="158"/>
      <c r="C1199" s="159"/>
      <c r="D1199" s="160"/>
    </row>
    <row r="1200" spans="1:4">
      <c r="A1200" s="162"/>
      <c r="B1200" s="158"/>
      <c r="C1200" s="159"/>
      <c r="D1200" s="160"/>
    </row>
    <row r="1201" spans="1:4">
      <c r="A1201" s="162"/>
      <c r="B1201" s="158"/>
      <c r="C1201" s="159"/>
      <c r="D1201" s="160"/>
    </row>
    <row r="1202" spans="1:4">
      <c r="A1202" s="162"/>
      <c r="B1202" s="158"/>
      <c r="C1202" s="159"/>
      <c r="D1202" s="160"/>
    </row>
    <row r="1203" spans="1:4">
      <c r="A1203" s="162"/>
      <c r="B1203" s="158"/>
      <c r="C1203" s="159"/>
      <c r="D1203" s="160"/>
    </row>
    <row r="1204" spans="1:4">
      <c r="A1204" s="162"/>
      <c r="B1204" s="158"/>
      <c r="C1204" s="159"/>
      <c r="D1204" s="160"/>
    </row>
    <row r="1205" spans="1:4">
      <c r="A1205" s="162"/>
      <c r="B1205" s="158"/>
      <c r="C1205" s="159"/>
      <c r="D1205" s="160"/>
    </row>
    <row r="1206" spans="1:4">
      <c r="A1206" s="162"/>
      <c r="B1206" s="158"/>
      <c r="C1206" s="159"/>
      <c r="D1206" s="160"/>
    </row>
    <row r="1207" spans="1:4">
      <c r="A1207" s="162"/>
      <c r="B1207" s="158"/>
      <c r="C1207" s="159"/>
      <c r="D1207" s="160"/>
    </row>
    <row r="1208" spans="1:4">
      <c r="A1208" s="162"/>
      <c r="B1208" s="158"/>
      <c r="C1208" s="159"/>
      <c r="D1208" s="160"/>
    </row>
    <row r="1209" spans="1:4">
      <c r="A1209" s="162"/>
      <c r="B1209" s="158"/>
      <c r="C1209" s="159"/>
      <c r="D1209" s="160"/>
    </row>
    <row r="1210" spans="1:4">
      <c r="A1210" s="162"/>
      <c r="B1210" s="158"/>
      <c r="C1210" s="159"/>
      <c r="D1210" s="160"/>
    </row>
    <row r="1211" spans="1:4">
      <c r="A1211" s="162"/>
      <c r="B1211" s="158"/>
      <c r="C1211" s="159"/>
      <c r="D1211" s="160"/>
    </row>
    <row r="1212" spans="1:4">
      <c r="A1212" s="162"/>
      <c r="B1212" s="158"/>
      <c r="C1212" s="159"/>
      <c r="D1212" s="160"/>
    </row>
    <row r="1213" spans="1:4">
      <c r="A1213" s="162"/>
      <c r="B1213" s="158"/>
      <c r="C1213" s="159"/>
      <c r="D1213" s="160"/>
    </row>
    <row r="1214" spans="1:4">
      <c r="A1214" s="162"/>
      <c r="B1214" s="158"/>
      <c r="C1214" s="159"/>
      <c r="D1214" s="160"/>
    </row>
    <row r="1215" spans="1:4">
      <c r="A1215" s="162"/>
      <c r="B1215" s="158"/>
      <c r="C1215" s="159"/>
      <c r="D1215" s="160"/>
    </row>
    <row r="1216" spans="1:4">
      <c r="A1216" s="162"/>
      <c r="B1216" s="158"/>
      <c r="C1216" s="159"/>
      <c r="D1216" s="160"/>
    </row>
    <row r="1217" spans="1:4">
      <c r="A1217" s="162"/>
      <c r="B1217" s="158"/>
      <c r="C1217" s="159"/>
      <c r="D1217" s="160"/>
    </row>
    <row r="1218" spans="1:4">
      <c r="A1218" s="162"/>
      <c r="B1218" s="158"/>
      <c r="C1218" s="159"/>
      <c r="D1218" s="160"/>
    </row>
    <row r="1219" spans="1:4">
      <c r="A1219" s="162"/>
      <c r="B1219" s="158"/>
      <c r="C1219" s="159"/>
      <c r="D1219" s="160"/>
    </row>
    <row r="1220" spans="1:4">
      <c r="A1220" s="162"/>
      <c r="B1220" s="158"/>
      <c r="C1220" s="159"/>
      <c r="D1220" s="160"/>
    </row>
    <row r="1221" spans="1:4">
      <c r="A1221" s="162"/>
      <c r="B1221" s="158"/>
      <c r="C1221" s="159"/>
      <c r="D1221" s="160"/>
    </row>
    <row r="1222" spans="1:4">
      <c r="A1222" s="162"/>
      <c r="B1222" s="158"/>
      <c r="C1222" s="159"/>
      <c r="D1222" s="160"/>
    </row>
    <row r="1223" spans="1:4">
      <c r="A1223" s="159"/>
      <c r="B1223" s="158"/>
      <c r="C1223" s="159"/>
      <c r="D1223" s="160"/>
    </row>
    <row r="1224" spans="1:4">
      <c r="A1224" s="157"/>
      <c r="B1224" s="158"/>
      <c r="C1224" s="159"/>
      <c r="D1224" s="160"/>
    </row>
    <row r="1225" spans="1:4">
      <c r="A1225" s="161"/>
      <c r="B1225" s="158"/>
      <c r="C1225" s="159"/>
      <c r="D1225" s="160"/>
    </row>
    <row r="1226" spans="1:4">
      <c r="A1226" s="162"/>
      <c r="B1226" s="158"/>
      <c r="C1226" s="159"/>
      <c r="D1226" s="160"/>
    </row>
    <row r="1227" spans="1:4">
      <c r="A1227" s="162"/>
      <c r="B1227" s="158"/>
      <c r="C1227" s="159"/>
      <c r="D1227" s="160"/>
    </row>
    <row r="1228" spans="1:4">
      <c r="A1228" s="162"/>
      <c r="B1228" s="158"/>
      <c r="C1228" s="159"/>
      <c r="D1228" s="160"/>
    </row>
    <row r="1229" spans="1:4">
      <c r="A1229" s="162"/>
      <c r="B1229" s="158"/>
      <c r="C1229" s="159"/>
      <c r="D1229" s="160"/>
    </row>
    <row r="1230" spans="1:4">
      <c r="A1230" s="162"/>
      <c r="B1230" s="158"/>
      <c r="C1230" s="159"/>
      <c r="D1230" s="160"/>
    </row>
    <row r="1231" spans="1:4">
      <c r="A1231" s="162"/>
      <c r="B1231" s="158"/>
      <c r="C1231" s="159"/>
      <c r="D1231" s="160"/>
    </row>
    <row r="1232" spans="1:4">
      <c r="A1232" s="162"/>
      <c r="B1232" s="158"/>
      <c r="C1232" s="159"/>
      <c r="D1232" s="160"/>
    </row>
    <row r="1233" spans="1:4">
      <c r="A1233" s="159"/>
      <c r="B1233" s="158"/>
      <c r="C1233" s="159"/>
      <c r="D1233" s="160"/>
    </row>
    <row r="1234" spans="1:4">
      <c r="A1234" s="161"/>
      <c r="B1234" s="158"/>
      <c r="C1234" s="159"/>
      <c r="D1234" s="160"/>
    </row>
    <row r="1235" spans="1:4">
      <c r="A1235" s="162"/>
      <c r="B1235" s="158"/>
      <c r="C1235" s="159"/>
      <c r="D1235" s="160"/>
    </row>
    <row r="1236" spans="1:4">
      <c r="A1236" s="162"/>
      <c r="B1236" s="158"/>
      <c r="C1236" s="159"/>
      <c r="D1236" s="160"/>
    </row>
    <row r="1237" spans="1:4">
      <c r="A1237" s="162"/>
      <c r="B1237" s="158"/>
      <c r="C1237" s="159"/>
      <c r="D1237" s="160"/>
    </row>
    <row r="1238" spans="1:4">
      <c r="A1238" s="159"/>
      <c r="B1238" s="158"/>
      <c r="C1238" s="159"/>
      <c r="D1238" s="160"/>
    </row>
    <row r="1239" spans="1:4">
      <c r="A1239" s="161"/>
      <c r="B1239" s="158"/>
      <c r="C1239" s="159"/>
      <c r="D1239" s="160"/>
    </row>
    <row r="1240" spans="1:4">
      <c r="A1240" s="159"/>
      <c r="B1240" s="158"/>
      <c r="C1240" s="159"/>
      <c r="D1240" s="160"/>
    </row>
    <row r="1241" spans="1:4">
      <c r="A1241" s="161"/>
      <c r="B1241" s="158"/>
      <c r="C1241" s="159"/>
      <c r="D1241" s="160"/>
    </row>
    <row r="1242" spans="1:4">
      <c r="A1242" s="162"/>
      <c r="B1242" s="158"/>
      <c r="C1242" s="159"/>
      <c r="D1242" s="160"/>
    </row>
    <row r="1243" spans="1:4">
      <c r="A1243" s="162"/>
      <c r="B1243" s="158"/>
      <c r="C1243" s="159"/>
      <c r="D1243" s="160"/>
    </row>
    <row r="1244" spans="1:4">
      <c r="A1244" s="162"/>
      <c r="B1244" s="158"/>
      <c r="C1244" s="159"/>
      <c r="D1244" s="160"/>
    </row>
    <row r="1245" spans="1:4">
      <c r="A1245" s="162"/>
      <c r="B1245" s="158"/>
      <c r="C1245" s="159"/>
      <c r="D1245" s="160"/>
    </row>
    <row r="1246" spans="1:4">
      <c r="A1246" s="159"/>
      <c r="B1246" s="158"/>
      <c r="C1246" s="159"/>
      <c r="D1246" s="160"/>
    </row>
    <row r="1247" spans="1:4">
      <c r="A1247" s="161"/>
      <c r="B1247" s="158"/>
      <c r="C1247" s="159"/>
      <c r="D1247" s="160"/>
    </row>
    <row r="1248" spans="1:4">
      <c r="A1248" s="162"/>
      <c r="B1248" s="158"/>
      <c r="C1248" s="159"/>
      <c r="D1248" s="160"/>
    </row>
    <row r="1249" spans="1:4">
      <c r="A1249" s="162"/>
      <c r="B1249" s="158"/>
      <c r="C1249" s="159"/>
      <c r="D1249" s="160"/>
    </row>
    <row r="1250" spans="1:4">
      <c r="A1250" s="162"/>
      <c r="B1250" s="158"/>
      <c r="C1250" s="159"/>
      <c r="D1250" s="160"/>
    </row>
    <row r="1251" spans="1:4">
      <c r="A1251" s="162"/>
      <c r="B1251" s="158"/>
      <c r="C1251" s="159"/>
      <c r="D1251" s="160"/>
    </row>
    <row r="1252" spans="1:4">
      <c r="A1252" s="162"/>
      <c r="B1252" s="158"/>
      <c r="C1252" s="159"/>
      <c r="D1252" s="160"/>
    </row>
    <row r="1253" spans="1:4">
      <c r="A1253" s="162"/>
      <c r="B1253" s="158"/>
      <c r="C1253" s="159"/>
      <c r="D1253" s="160"/>
    </row>
    <row r="1254" spans="1:4">
      <c r="A1254" s="159"/>
      <c r="B1254" s="158"/>
      <c r="C1254" s="159"/>
      <c r="D1254" s="160"/>
    </row>
    <row r="1255" spans="1:4">
      <c r="A1255" s="161"/>
      <c r="B1255" s="158"/>
      <c r="C1255" s="159"/>
      <c r="D1255" s="160"/>
    </row>
    <row r="1256" spans="1:4">
      <c r="A1256" s="162"/>
      <c r="B1256" s="158"/>
      <c r="C1256" s="159"/>
      <c r="D1256" s="160"/>
    </row>
    <row r="1257" spans="1:4">
      <c r="A1257" s="162"/>
      <c r="B1257" s="158"/>
      <c r="C1257" s="159"/>
      <c r="D1257" s="160"/>
    </row>
    <row r="1258" spans="1:4">
      <c r="A1258" s="162"/>
      <c r="B1258" s="158"/>
      <c r="C1258" s="159"/>
      <c r="D1258" s="160"/>
    </row>
    <row r="1259" spans="1:4">
      <c r="A1259" s="159"/>
      <c r="B1259" s="158"/>
      <c r="C1259" s="159"/>
      <c r="D1259" s="160"/>
    </row>
    <row r="1260" spans="1:4">
      <c r="A1260" s="161"/>
      <c r="B1260" s="158"/>
      <c r="C1260" s="159"/>
      <c r="D1260" s="160"/>
    </row>
    <row r="1261" spans="1:4">
      <c r="A1261" s="162"/>
      <c r="B1261" s="158"/>
      <c r="C1261" s="159"/>
      <c r="D1261" s="160"/>
    </row>
    <row r="1262" spans="1:4">
      <c r="A1262" s="162"/>
      <c r="B1262" s="158"/>
      <c r="C1262" s="159"/>
      <c r="D1262" s="160"/>
    </row>
    <row r="1263" spans="1:4">
      <c r="A1263" s="162"/>
      <c r="B1263" s="158"/>
      <c r="C1263" s="159"/>
      <c r="D1263" s="160"/>
    </row>
    <row r="1264" spans="1:4">
      <c r="A1264" s="162"/>
      <c r="B1264" s="158"/>
      <c r="C1264" s="159"/>
      <c r="D1264" s="160"/>
    </row>
    <row r="1265" spans="1:4">
      <c r="A1265" s="159"/>
      <c r="B1265" s="158"/>
      <c r="C1265" s="159"/>
      <c r="D1265" s="160"/>
    </row>
    <row r="1266" spans="1:4">
      <c r="A1266" s="157"/>
      <c r="B1266" s="158"/>
      <c r="C1266" s="159"/>
      <c r="D1266" s="160"/>
    </row>
    <row r="1267" spans="1:4">
      <c r="A1267" s="161"/>
      <c r="B1267" s="158"/>
      <c r="C1267" s="159"/>
      <c r="D1267" s="160"/>
    </row>
    <row r="1268" spans="1:4">
      <c r="A1268" s="159"/>
      <c r="B1268" s="158"/>
      <c r="C1268" s="159"/>
      <c r="D1268" s="160"/>
    </row>
    <row r="1269" spans="1:4">
      <c r="A1269" s="161"/>
      <c r="B1269" s="158"/>
      <c r="C1269" s="159"/>
      <c r="D1269" s="160"/>
    </row>
    <row r="1270" spans="1:4">
      <c r="A1270" s="162"/>
      <c r="B1270" s="158"/>
      <c r="C1270" s="159"/>
      <c r="D1270" s="160"/>
    </row>
    <row r="1271" spans="1:4">
      <c r="A1271" s="162"/>
      <c r="B1271" s="158"/>
      <c r="C1271" s="159"/>
      <c r="D1271" s="160"/>
    </row>
    <row r="1272" spans="1:4">
      <c r="A1272" s="162"/>
      <c r="B1272" s="158"/>
      <c r="C1272" s="159"/>
      <c r="D1272" s="160"/>
    </row>
    <row r="1273" spans="1:4">
      <c r="A1273" s="162"/>
      <c r="B1273" s="158"/>
      <c r="C1273" s="159"/>
      <c r="D1273" s="160"/>
    </row>
    <row r="1274" spans="1:4">
      <c r="A1274" s="162"/>
      <c r="B1274" s="158"/>
      <c r="C1274" s="159"/>
      <c r="D1274" s="160"/>
    </row>
    <row r="1275" spans="1:4">
      <c r="A1275" s="162"/>
      <c r="B1275" s="158"/>
      <c r="C1275" s="159"/>
      <c r="D1275" s="160"/>
    </row>
    <row r="1276" spans="1:4">
      <c r="A1276" s="159"/>
      <c r="B1276" s="158"/>
      <c r="C1276" s="159"/>
      <c r="D1276" s="160"/>
    </row>
    <row r="1277" spans="1:4">
      <c r="A1277" s="161"/>
      <c r="B1277" s="158"/>
      <c r="C1277" s="159"/>
      <c r="D1277" s="160"/>
    </row>
    <row r="1278" spans="1:4">
      <c r="A1278" s="162"/>
      <c r="B1278" s="158"/>
      <c r="C1278" s="159"/>
      <c r="D1278" s="160"/>
    </row>
    <row r="1279" spans="1:4">
      <c r="A1279" s="162"/>
      <c r="B1279" s="158"/>
      <c r="C1279" s="159"/>
      <c r="D1279" s="160"/>
    </row>
    <row r="1280" spans="1:4">
      <c r="A1280" s="162"/>
      <c r="B1280" s="158"/>
      <c r="C1280" s="159"/>
      <c r="D1280" s="160"/>
    </row>
    <row r="1281" spans="1:4">
      <c r="A1281" s="162"/>
      <c r="B1281" s="158"/>
      <c r="C1281" s="159"/>
      <c r="D1281" s="160"/>
    </row>
    <row r="1282" spans="1:4">
      <c r="A1282" s="162"/>
      <c r="B1282" s="158"/>
      <c r="C1282" s="159"/>
      <c r="D1282" s="160"/>
    </row>
    <row r="1283" spans="1:4">
      <c r="A1283" s="162"/>
      <c r="B1283" s="158"/>
      <c r="C1283" s="159"/>
      <c r="D1283" s="160"/>
    </row>
    <row r="1284" spans="1:4">
      <c r="A1284" s="162"/>
      <c r="B1284" s="158"/>
      <c r="C1284" s="159"/>
      <c r="D1284" s="160"/>
    </row>
    <row r="1285" spans="1:4">
      <c r="A1285" s="162"/>
      <c r="B1285" s="158"/>
      <c r="C1285" s="159"/>
      <c r="D1285" s="160"/>
    </row>
    <row r="1286" spans="1:4">
      <c r="A1286" s="162"/>
      <c r="B1286" s="158"/>
      <c r="C1286" s="159"/>
      <c r="D1286" s="160"/>
    </row>
    <row r="1287" spans="1:4">
      <c r="A1287" s="162"/>
      <c r="B1287" s="158"/>
      <c r="C1287" s="159"/>
      <c r="D1287" s="160"/>
    </row>
    <row r="1288" spans="1:4">
      <c r="A1288" s="162"/>
      <c r="B1288" s="158"/>
      <c r="C1288" s="159"/>
      <c r="D1288" s="160"/>
    </row>
    <row r="1289" spans="1:4">
      <c r="A1289" s="162"/>
      <c r="B1289" s="158"/>
      <c r="C1289" s="159"/>
      <c r="D1289" s="160"/>
    </row>
    <row r="1290" spans="1:4">
      <c r="A1290" s="162"/>
      <c r="B1290" s="158"/>
      <c r="C1290" s="159"/>
      <c r="D1290" s="160"/>
    </row>
    <row r="1291" spans="1:4">
      <c r="A1291" s="162"/>
      <c r="B1291" s="158"/>
      <c r="C1291" s="159"/>
      <c r="D1291" s="160"/>
    </row>
    <row r="1292" spans="1:4">
      <c r="A1292" s="162"/>
      <c r="B1292" s="158"/>
      <c r="C1292" s="159"/>
      <c r="D1292" s="160"/>
    </row>
    <row r="1293" spans="1:4">
      <c r="A1293" s="162"/>
      <c r="B1293" s="158"/>
      <c r="C1293" s="159"/>
      <c r="D1293" s="160"/>
    </row>
    <row r="1294" spans="1:4">
      <c r="A1294" s="162"/>
      <c r="B1294" s="158"/>
      <c r="C1294" s="159"/>
      <c r="D1294" s="160"/>
    </row>
    <row r="1295" spans="1:4">
      <c r="A1295" s="162"/>
      <c r="B1295" s="158"/>
      <c r="C1295" s="159"/>
      <c r="D1295" s="160"/>
    </row>
    <row r="1296" spans="1:4">
      <c r="A1296" s="162"/>
      <c r="B1296" s="158"/>
      <c r="C1296" s="159"/>
      <c r="D1296" s="160"/>
    </row>
    <row r="1297" spans="1:4">
      <c r="A1297" s="162"/>
      <c r="B1297" s="158"/>
      <c r="C1297" s="159"/>
      <c r="D1297" s="160"/>
    </row>
    <row r="1298" spans="1:4">
      <c r="A1298" s="159"/>
      <c r="B1298" s="158"/>
      <c r="C1298" s="159"/>
      <c r="D1298" s="160"/>
    </row>
    <row r="1299" spans="1:4">
      <c r="A1299" s="161"/>
      <c r="B1299" s="158"/>
      <c r="C1299" s="159"/>
      <c r="D1299" s="160"/>
    </row>
    <row r="1300" spans="1:4">
      <c r="A1300" s="159"/>
      <c r="B1300" s="158"/>
      <c r="C1300" s="159"/>
      <c r="D1300" s="160"/>
    </row>
    <row r="1301" spans="1:4">
      <c r="A1301" s="157"/>
      <c r="B1301" s="158"/>
      <c r="C1301" s="159"/>
      <c r="D1301" s="160"/>
    </row>
    <row r="1302" spans="1:4">
      <c r="A1302" s="161"/>
      <c r="B1302" s="158"/>
      <c r="C1302" s="159"/>
      <c r="D1302" s="160"/>
    </row>
    <row r="1303" spans="1:4">
      <c r="A1303" s="162"/>
      <c r="B1303" s="158"/>
      <c r="C1303" s="159"/>
      <c r="D1303" s="160"/>
    </row>
    <row r="1304" spans="1:4">
      <c r="A1304" s="159"/>
      <c r="B1304" s="158"/>
      <c r="C1304" s="159"/>
      <c r="D1304" s="160"/>
    </row>
    <row r="1305" spans="1:4">
      <c r="A1305" s="161"/>
      <c r="B1305" s="158"/>
      <c r="C1305" s="159"/>
      <c r="D1305" s="160"/>
    </row>
    <row r="1306" spans="1:4">
      <c r="A1306" s="162"/>
      <c r="B1306" s="158"/>
      <c r="C1306" s="159"/>
      <c r="D1306" s="160"/>
    </row>
    <row r="1307" spans="1:4">
      <c r="A1307" s="162"/>
      <c r="B1307" s="158"/>
      <c r="C1307" s="159"/>
      <c r="D1307" s="160"/>
    </row>
    <row r="1308" spans="1:4">
      <c r="A1308" s="162"/>
      <c r="B1308" s="158"/>
      <c r="C1308" s="159"/>
      <c r="D1308" s="160"/>
    </row>
    <row r="1309" spans="1:4">
      <c r="A1309" s="162"/>
      <c r="B1309" s="158"/>
      <c r="C1309" s="159"/>
      <c r="D1309" s="160"/>
    </row>
    <row r="1310" spans="1:4">
      <c r="A1310" s="159"/>
      <c r="B1310" s="158"/>
      <c r="C1310" s="159"/>
      <c r="D1310" s="160"/>
    </row>
    <row r="1311" spans="1:4">
      <c r="A1311" s="161"/>
      <c r="B1311" s="158"/>
      <c r="C1311" s="159"/>
      <c r="D1311" s="160"/>
    </row>
    <row r="1312" spans="1:4">
      <c r="A1312" s="162"/>
      <c r="B1312" s="158"/>
      <c r="C1312" s="159"/>
      <c r="D1312" s="160"/>
    </row>
    <row r="1313" spans="1:4">
      <c r="A1313" s="162"/>
      <c r="B1313" s="158"/>
      <c r="C1313" s="159"/>
      <c r="D1313" s="160"/>
    </row>
    <row r="1314" spans="1:4">
      <c r="A1314" s="162"/>
      <c r="B1314" s="158"/>
      <c r="C1314" s="159"/>
      <c r="D1314" s="160"/>
    </row>
    <row r="1315" spans="1:4">
      <c r="A1315" s="162"/>
      <c r="B1315" s="158"/>
      <c r="C1315" s="159"/>
      <c r="D1315" s="160"/>
    </row>
    <row r="1316" spans="1:4">
      <c r="A1316" s="159"/>
      <c r="B1316" s="158"/>
      <c r="C1316" s="159"/>
      <c r="D1316" s="160"/>
    </row>
    <row r="1317" spans="1:4">
      <c r="A1317" s="161"/>
      <c r="B1317" s="158"/>
      <c r="C1317" s="159"/>
      <c r="D1317" s="160"/>
    </row>
    <row r="1318" spans="1:4">
      <c r="A1318" s="162"/>
      <c r="B1318" s="158"/>
      <c r="C1318" s="159"/>
      <c r="D1318" s="160"/>
    </row>
    <row r="1319" spans="1:4">
      <c r="A1319" s="162"/>
      <c r="B1319" s="158"/>
      <c r="C1319" s="159"/>
      <c r="D1319" s="160"/>
    </row>
    <row r="1320" spans="1:4">
      <c r="A1320" s="159"/>
      <c r="B1320" s="158"/>
      <c r="C1320" s="159"/>
      <c r="D1320" s="160"/>
    </row>
    <row r="1321" spans="1:4">
      <c r="A1321" s="157"/>
      <c r="B1321" s="158"/>
      <c r="C1321" s="159"/>
      <c r="D1321" s="160"/>
    </row>
    <row r="1322" spans="1:4">
      <c r="A1322" s="161"/>
      <c r="B1322" s="158"/>
      <c r="C1322" s="159"/>
      <c r="D1322" s="160"/>
    </row>
    <row r="1323" spans="1:4">
      <c r="A1323" s="162"/>
      <c r="B1323" s="158"/>
      <c r="C1323" s="159"/>
      <c r="D1323" s="160"/>
    </row>
    <row r="1324" spans="1:4">
      <c r="A1324" s="162"/>
      <c r="B1324" s="158"/>
      <c r="C1324" s="159"/>
      <c r="D1324" s="160"/>
    </row>
    <row r="1325" spans="1:4">
      <c r="A1325" s="162"/>
      <c r="B1325" s="158"/>
      <c r="C1325" s="159"/>
      <c r="D1325" s="160"/>
    </row>
    <row r="1326" spans="1:4">
      <c r="A1326" s="162"/>
      <c r="B1326" s="158"/>
      <c r="C1326" s="159"/>
      <c r="D1326" s="160"/>
    </row>
    <row r="1327" spans="1:4">
      <c r="A1327" s="162"/>
      <c r="B1327" s="158"/>
      <c r="C1327" s="159"/>
      <c r="D1327" s="160"/>
    </row>
    <row r="1328" spans="1:4">
      <c r="A1328" s="162"/>
      <c r="B1328" s="158"/>
      <c r="C1328" s="159"/>
      <c r="D1328" s="160"/>
    </row>
    <row r="1329" spans="1:4">
      <c r="A1329" s="162"/>
      <c r="B1329" s="158"/>
      <c r="C1329" s="159"/>
      <c r="D1329" s="160"/>
    </row>
    <row r="1330" spans="1:4">
      <c r="A1330" s="162"/>
      <c r="B1330" s="158"/>
      <c r="C1330" s="159"/>
      <c r="D1330" s="160"/>
    </row>
    <row r="1331" spans="1:4">
      <c r="A1331" s="162"/>
      <c r="B1331" s="158"/>
      <c r="C1331" s="159"/>
      <c r="D1331" s="160"/>
    </row>
    <row r="1332" spans="1:4">
      <c r="A1332" s="159"/>
      <c r="B1332" s="158"/>
      <c r="C1332" s="159"/>
      <c r="D1332" s="160"/>
    </row>
    <row r="1333" spans="1:4">
      <c r="A1333" s="161"/>
      <c r="B1333" s="158"/>
      <c r="C1333" s="159"/>
      <c r="D1333" s="160"/>
    </row>
    <row r="1334" spans="1:4">
      <c r="A1334" s="162"/>
      <c r="B1334" s="158"/>
      <c r="C1334" s="159"/>
      <c r="D1334" s="160"/>
    </row>
    <row r="1335" spans="1:4">
      <c r="A1335" s="162"/>
      <c r="B1335" s="158"/>
      <c r="C1335" s="159"/>
      <c r="D1335" s="160"/>
    </row>
    <row r="1336" spans="1:4">
      <c r="A1336" s="162"/>
      <c r="B1336" s="158"/>
      <c r="C1336" s="159"/>
      <c r="D1336" s="160"/>
    </row>
    <row r="1337" spans="1:4">
      <c r="A1337" s="162"/>
      <c r="B1337" s="158"/>
      <c r="C1337" s="159"/>
      <c r="D1337" s="160"/>
    </row>
    <row r="1338" spans="1:4">
      <c r="A1338" s="162"/>
      <c r="B1338" s="158"/>
      <c r="C1338" s="159"/>
      <c r="D1338" s="160"/>
    </row>
    <row r="1339" spans="1:4">
      <c r="A1339" s="162"/>
      <c r="B1339" s="158"/>
      <c r="C1339" s="159"/>
      <c r="D1339" s="160"/>
    </row>
    <row r="1340" spans="1:4">
      <c r="A1340" s="159"/>
      <c r="B1340" s="158"/>
      <c r="C1340" s="159"/>
      <c r="D1340" s="160"/>
    </row>
    <row r="1341" spans="1:4">
      <c r="A1341" s="161"/>
      <c r="B1341" s="158"/>
      <c r="C1341" s="159"/>
      <c r="D1341" s="160"/>
    </row>
    <row r="1342" spans="1:4">
      <c r="A1342" s="159"/>
      <c r="B1342" s="158"/>
      <c r="C1342" s="159"/>
      <c r="D1342" s="160"/>
    </row>
    <row r="1343" spans="1:4">
      <c r="A1343" s="161"/>
      <c r="B1343" s="158"/>
      <c r="C1343" s="159"/>
      <c r="D1343" s="160"/>
    </row>
    <row r="1344" spans="1:4">
      <c r="A1344" s="159"/>
      <c r="B1344" s="158"/>
      <c r="C1344" s="159"/>
      <c r="D1344" s="160"/>
    </row>
    <row r="1345" spans="1:4">
      <c r="A1345" s="157"/>
      <c r="B1345" s="158"/>
      <c r="C1345" s="159"/>
      <c r="D1345" s="160"/>
    </row>
    <row r="1346" spans="1:4">
      <c r="A1346" s="161"/>
      <c r="B1346" s="158"/>
      <c r="C1346" s="159"/>
      <c r="D1346" s="160"/>
    </row>
    <row r="1347" spans="1:4">
      <c r="A1347" s="159"/>
      <c r="B1347" s="158"/>
      <c r="C1347" s="159"/>
      <c r="D1347" s="160"/>
    </row>
    <row r="1348" spans="1:4">
      <c r="A1348" s="161"/>
      <c r="B1348" s="158"/>
      <c r="C1348" s="159"/>
      <c r="D1348" s="160"/>
    </row>
    <row r="1349" spans="1:4">
      <c r="A1349" s="162"/>
      <c r="B1349" s="158"/>
      <c r="C1349" s="159"/>
      <c r="D1349" s="160"/>
    </row>
    <row r="1350" spans="1:4">
      <c r="A1350" s="162"/>
      <c r="B1350" s="158"/>
      <c r="C1350" s="159"/>
      <c r="D1350" s="160"/>
    </row>
    <row r="1351" spans="1:4">
      <c r="A1351" s="162"/>
      <c r="B1351" s="158"/>
      <c r="C1351" s="159"/>
      <c r="D1351" s="160"/>
    </row>
    <row r="1352" spans="1:4">
      <c r="A1352" s="159"/>
      <c r="B1352" s="158"/>
      <c r="C1352" s="159"/>
      <c r="D1352" s="160"/>
    </row>
    <row r="1353" spans="1:4">
      <c r="A1353" s="161"/>
      <c r="B1353" s="158"/>
      <c r="C1353" s="159"/>
      <c r="D1353" s="160"/>
    </row>
    <row r="1354" spans="1:4">
      <c r="A1354" s="162"/>
      <c r="B1354" s="158"/>
      <c r="C1354" s="159"/>
      <c r="D1354" s="160"/>
    </row>
    <row r="1355" spans="1:4">
      <c r="A1355" s="162"/>
      <c r="B1355" s="158"/>
      <c r="C1355" s="159"/>
      <c r="D1355" s="160"/>
    </row>
    <row r="1356" spans="1:4">
      <c r="A1356" s="159"/>
      <c r="B1356" s="158"/>
      <c r="C1356" s="159"/>
      <c r="D1356" s="160"/>
    </row>
    <row r="1357" spans="1:4">
      <c r="A1357" s="157"/>
      <c r="B1357" s="158"/>
      <c r="C1357" s="159"/>
      <c r="D1357" s="160"/>
    </row>
    <row r="1358" spans="1:4">
      <c r="A1358" s="161"/>
      <c r="B1358" s="158"/>
      <c r="C1358" s="159"/>
      <c r="D1358" s="160"/>
    </row>
    <row r="1359" spans="1:4">
      <c r="A1359" s="162"/>
      <c r="B1359" s="158"/>
      <c r="C1359" s="159"/>
      <c r="D1359" s="160"/>
    </row>
    <row r="1360" spans="1:4">
      <c r="A1360" s="159"/>
      <c r="B1360" s="158"/>
      <c r="C1360" s="159"/>
      <c r="D1360" s="160"/>
    </row>
    <row r="1361" spans="1:4">
      <c r="A1361" s="157"/>
      <c r="B1361" s="158"/>
      <c r="C1361" s="159"/>
      <c r="D1361" s="160"/>
    </row>
    <row r="1362" spans="1:4">
      <c r="A1362" s="161"/>
      <c r="B1362" s="158"/>
      <c r="C1362" s="159"/>
      <c r="D1362" s="160"/>
    </row>
    <row r="1363" spans="1:4">
      <c r="A1363" s="162"/>
      <c r="B1363" s="158"/>
      <c r="C1363" s="159"/>
      <c r="D1363" s="160"/>
    </row>
    <row r="1364" spans="1:4">
      <c r="A1364" s="159"/>
      <c r="B1364" s="158"/>
      <c r="C1364" s="159"/>
      <c r="D1364" s="160"/>
    </row>
    <row r="1365" spans="1:4">
      <c r="A1365" s="161"/>
      <c r="B1365" s="158"/>
      <c r="C1365" s="159"/>
      <c r="D1365" s="160"/>
    </row>
    <row r="1366" spans="1:4">
      <c r="A1366" s="162"/>
      <c r="B1366" s="158"/>
      <c r="C1366" s="159"/>
      <c r="D1366" s="160"/>
    </row>
    <row r="1367" spans="1:4">
      <c r="A1367" s="159"/>
      <c r="B1367" s="158"/>
      <c r="C1367" s="159"/>
      <c r="D1367" s="160"/>
    </row>
    <row r="1368" spans="1:4">
      <c r="A1368" s="157"/>
      <c r="B1368" s="158"/>
      <c r="C1368" s="159"/>
      <c r="D1368" s="160"/>
    </row>
    <row r="1369" spans="1:4">
      <c r="A1369" s="161"/>
      <c r="B1369" s="158"/>
      <c r="C1369" s="159"/>
      <c r="D1369" s="160"/>
    </row>
    <row r="1370" spans="1:4">
      <c r="A1370" s="162"/>
      <c r="B1370" s="158"/>
      <c r="C1370" s="159"/>
      <c r="D1370" s="160"/>
    </row>
    <row r="1371" spans="1:4">
      <c r="A1371" s="162"/>
      <c r="B1371" s="158"/>
      <c r="C1371" s="159"/>
      <c r="D1371" s="160"/>
    </row>
    <row r="1372" spans="1:4">
      <c r="A1372" s="162"/>
      <c r="B1372" s="158"/>
      <c r="C1372" s="159"/>
      <c r="D1372" s="160"/>
    </row>
    <row r="1373" spans="1:4">
      <c r="A1373" s="162"/>
      <c r="B1373" s="158"/>
      <c r="C1373" s="159"/>
      <c r="D1373" s="160"/>
    </row>
    <row r="1374" spans="1:4">
      <c r="A1374" s="162"/>
      <c r="B1374" s="158"/>
      <c r="C1374" s="159"/>
      <c r="D1374" s="160"/>
    </row>
    <row r="1375" spans="1:4">
      <c r="A1375" s="162"/>
      <c r="B1375" s="158"/>
      <c r="C1375" s="159"/>
      <c r="D1375" s="160"/>
    </row>
    <row r="1376" spans="1:4">
      <c r="A1376" s="162"/>
      <c r="B1376" s="158"/>
      <c r="C1376" s="159"/>
      <c r="D1376" s="160"/>
    </row>
    <row r="1377" spans="1:4">
      <c r="A1377" s="162"/>
      <c r="B1377" s="158"/>
      <c r="C1377" s="159"/>
      <c r="D1377" s="160"/>
    </row>
    <row r="1378" spans="1:4">
      <c r="A1378" s="162"/>
      <c r="B1378" s="158"/>
      <c r="C1378" s="159"/>
      <c r="D1378" s="160"/>
    </row>
    <row r="1379" spans="1:4">
      <c r="A1379" s="162"/>
      <c r="B1379" s="158"/>
      <c r="C1379" s="159"/>
      <c r="D1379" s="160"/>
    </row>
    <row r="1380" spans="1:4">
      <c r="A1380" s="162"/>
      <c r="B1380" s="158"/>
      <c r="C1380" s="159"/>
      <c r="D1380" s="160"/>
    </row>
    <row r="1381" spans="1:4">
      <c r="A1381" s="162"/>
      <c r="B1381" s="158"/>
      <c r="C1381" s="159"/>
      <c r="D1381" s="160"/>
    </row>
    <row r="1382" spans="1:4">
      <c r="A1382" s="162"/>
      <c r="B1382" s="158"/>
      <c r="C1382" s="159"/>
      <c r="D1382" s="160"/>
    </row>
    <row r="1383" spans="1:4">
      <c r="A1383" s="162"/>
      <c r="B1383" s="158"/>
      <c r="C1383" s="159"/>
      <c r="D1383" s="160"/>
    </row>
    <row r="1384" spans="1:4">
      <c r="A1384" s="162"/>
      <c r="B1384" s="158"/>
      <c r="C1384" s="159"/>
      <c r="D1384" s="160"/>
    </row>
    <row r="1385" spans="1:4">
      <c r="A1385" s="162"/>
      <c r="B1385" s="158"/>
      <c r="C1385" s="159"/>
      <c r="D1385" s="160"/>
    </row>
    <row r="1386" spans="1:4">
      <c r="A1386" s="162"/>
      <c r="B1386" s="158"/>
      <c r="C1386" s="159"/>
      <c r="D1386" s="160"/>
    </row>
    <row r="1387" spans="1:4">
      <c r="A1387" s="162"/>
      <c r="B1387" s="158"/>
      <c r="C1387" s="159"/>
      <c r="D1387" s="160"/>
    </row>
    <row r="1388" spans="1:4">
      <c r="A1388" s="162"/>
      <c r="B1388" s="158"/>
      <c r="C1388" s="159"/>
      <c r="D1388" s="160"/>
    </row>
    <row r="1389" spans="1:4">
      <c r="A1389" s="162"/>
      <c r="B1389" s="158"/>
      <c r="C1389" s="159"/>
      <c r="D1389" s="160"/>
    </row>
    <row r="1390" spans="1:4">
      <c r="A1390" s="159"/>
      <c r="B1390" s="158"/>
      <c r="C1390" s="159"/>
      <c r="D1390" s="160"/>
    </row>
    <row r="1391" spans="1:4">
      <c r="A1391" s="161"/>
      <c r="B1391" s="158"/>
      <c r="C1391" s="159"/>
      <c r="D1391" s="160"/>
    </row>
    <row r="1392" spans="1:4">
      <c r="A1392" s="162"/>
      <c r="B1392" s="158"/>
      <c r="C1392" s="159"/>
      <c r="D1392" s="160"/>
    </row>
    <row r="1393" spans="1:4">
      <c r="A1393" s="162"/>
      <c r="B1393" s="158"/>
      <c r="C1393" s="159"/>
      <c r="D1393" s="160"/>
    </row>
    <row r="1394" spans="1:4">
      <c r="A1394" s="162"/>
      <c r="B1394" s="158"/>
      <c r="C1394" s="159"/>
      <c r="D1394" s="160"/>
    </row>
    <row r="1395" spans="1:4">
      <c r="A1395" s="159"/>
      <c r="B1395" s="158"/>
      <c r="C1395" s="159"/>
      <c r="D1395" s="160"/>
    </row>
    <row r="1396" spans="1:4">
      <c r="A1396" s="157"/>
      <c r="B1396" s="158"/>
      <c r="C1396" s="159"/>
      <c r="D1396" s="160"/>
    </row>
    <row r="1397" spans="1:4">
      <c r="A1397" s="161"/>
      <c r="B1397" s="158"/>
      <c r="C1397" s="159"/>
      <c r="D1397" s="160"/>
    </row>
    <row r="1398" spans="1:4">
      <c r="A1398" s="162"/>
      <c r="B1398" s="158"/>
      <c r="C1398" s="159"/>
      <c r="D1398" s="160"/>
    </row>
    <row r="1399" spans="1:4">
      <c r="A1399" s="162"/>
      <c r="B1399" s="158"/>
      <c r="C1399" s="159"/>
      <c r="D1399" s="160"/>
    </row>
    <row r="1400" spans="1:4">
      <c r="A1400" s="162"/>
      <c r="B1400" s="158"/>
      <c r="C1400" s="159"/>
      <c r="D1400" s="160"/>
    </row>
    <row r="1401" spans="1:4">
      <c r="A1401" s="162"/>
      <c r="B1401" s="158"/>
      <c r="C1401" s="159"/>
      <c r="D1401" s="160"/>
    </row>
    <row r="1402" spans="1:4">
      <c r="A1402" s="159"/>
      <c r="B1402" s="158"/>
      <c r="C1402" s="159"/>
      <c r="D1402" s="160"/>
    </row>
    <row r="1403" spans="1:4">
      <c r="A1403" s="161"/>
      <c r="B1403" s="158"/>
      <c r="C1403" s="159"/>
      <c r="D1403" s="160"/>
    </row>
    <row r="1404" spans="1:4">
      <c r="A1404" s="159"/>
      <c r="B1404" s="158"/>
      <c r="C1404" s="159"/>
      <c r="D1404" s="160"/>
    </row>
    <row r="1405" spans="1:4">
      <c r="A1405" s="157"/>
      <c r="B1405" s="158"/>
      <c r="C1405" s="159"/>
      <c r="D1405" s="160"/>
    </row>
    <row r="1406" spans="1:4">
      <c r="A1406" s="161"/>
      <c r="B1406" s="158"/>
      <c r="C1406" s="159"/>
      <c r="D1406" s="160"/>
    </row>
    <row r="1407" spans="1:4">
      <c r="A1407" s="162"/>
      <c r="B1407" s="158"/>
      <c r="C1407" s="159"/>
      <c r="D1407" s="160"/>
    </row>
    <row r="1408" spans="1:4">
      <c r="A1408" s="162"/>
      <c r="B1408" s="158"/>
      <c r="C1408" s="159"/>
      <c r="D1408" s="160"/>
    </row>
    <row r="1409" spans="1:4">
      <c r="A1409" s="162"/>
      <c r="B1409" s="158"/>
      <c r="C1409" s="159"/>
      <c r="D1409" s="160"/>
    </row>
    <row r="1410" spans="1:4">
      <c r="A1410" s="162"/>
      <c r="B1410" s="158"/>
      <c r="C1410" s="159"/>
      <c r="D1410" s="160"/>
    </row>
    <row r="1411" spans="1:4">
      <c r="A1411" s="162"/>
      <c r="B1411" s="158"/>
      <c r="C1411" s="159"/>
      <c r="D1411" s="160"/>
    </row>
    <row r="1412" spans="1:4">
      <c r="A1412" s="162"/>
      <c r="B1412" s="158"/>
      <c r="C1412" s="159"/>
      <c r="D1412" s="160"/>
    </row>
    <row r="1413" spans="1:4">
      <c r="A1413" s="162"/>
      <c r="B1413" s="158"/>
      <c r="C1413" s="159"/>
      <c r="D1413" s="160"/>
    </row>
    <row r="1414" spans="1:4">
      <c r="A1414" s="162"/>
      <c r="B1414" s="158"/>
      <c r="C1414" s="159"/>
      <c r="D1414" s="160"/>
    </row>
    <row r="1415" spans="1:4">
      <c r="A1415" s="162"/>
      <c r="B1415" s="158"/>
      <c r="C1415" s="159"/>
      <c r="D1415" s="160"/>
    </row>
    <row r="1416" spans="1:4">
      <c r="A1416" s="159"/>
      <c r="B1416" s="158"/>
      <c r="C1416" s="159"/>
      <c r="D1416" s="160"/>
    </row>
    <row r="1417" spans="1:4">
      <c r="A1417" s="157"/>
      <c r="B1417" s="158"/>
      <c r="C1417" s="159"/>
      <c r="D1417" s="160"/>
    </row>
    <row r="1418" spans="1:4">
      <c r="A1418" s="161"/>
      <c r="B1418" s="158"/>
      <c r="C1418" s="159"/>
      <c r="D1418" s="160"/>
    </row>
    <row r="1419" spans="1:4">
      <c r="A1419" s="159"/>
      <c r="B1419" s="158"/>
      <c r="C1419" s="159"/>
      <c r="D1419" s="160"/>
    </row>
    <row r="1420" spans="1:4">
      <c r="A1420" s="157"/>
      <c r="B1420" s="158"/>
      <c r="C1420" s="159"/>
      <c r="D1420" s="160"/>
    </row>
    <row r="1421" spans="1:4">
      <c r="A1421" s="161"/>
      <c r="B1421" s="158"/>
      <c r="C1421" s="159"/>
      <c r="D1421" s="160"/>
    </row>
    <row r="1422" spans="1:4">
      <c r="A1422" s="162"/>
      <c r="B1422" s="158"/>
      <c r="C1422" s="159"/>
      <c r="D1422" s="160"/>
    </row>
    <row r="1423" spans="1:4">
      <c r="A1423" s="162"/>
      <c r="B1423" s="158"/>
      <c r="C1423" s="159"/>
      <c r="D1423" s="160"/>
    </row>
    <row r="1424" spans="1:4">
      <c r="A1424" s="162"/>
      <c r="B1424" s="158"/>
      <c r="C1424" s="159"/>
      <c r="D1424" s="160"/>
    </row>
    <row r="1425" spans="1:4">
      <c r="A1425" s="162"/>
      <c r="B1425" s="158"/>
      <c r="C1425" s="159"/>
      <c r="D1425" s="160"/>
    </row>
    <row r="1426" spans="1:4">
      <c r="A1426" s="162"/>
      <c r="B1426" s="158"/>
      <c r="C1426" s="159"/>
      <c r="D1426" s="160"/>
    </row>
    <row r="1427" spans="1:4">
      <c r="A1427" s="162"/>
      <c r="B1427" s="158"/>
      <c r="C1427" s="159"/>
      <c r="D1427" s="160"/>
    </row>
    <row r="1428" spans="1:4">
      <c r="A1428" s="162"/>
      <c r="B1428" s="158"/>
      <c r="C1428" s="159"/>
      <c r="D1428" s="160"/>
    </row>
    <row r="1429" spans="1:4">
      <c r="A1429" s="162"/>
      <c r="B1429" s="158"/>
      <c r="C1429" s="159"/>
      <c r="D1429" s="160"/>
    </row>
    <row r="1430" spans="1:4">
      <c r="A1430" s="162"/>
      <c r="B1430" s="158"/>
      <c r="C1430" s="159"/>
      <c r="D1430" s="160"/>
    </row>
    <row r="1431" spans="1:4">
      <c r="A1431" s="162"/>
      <c r="B1431" s="158"/>
      <c r="C1431" s="159"/>
      <c r="D1431" s="160"/>
    </row>
    <row r="1432" spans="1:4">
      <c r="A1432" s="159"/>
      <c r="B1432" s="158"/>
      <c r="C1432" s="159"/>
      <c r="D1432" s="160"/>
    </row>
    <row r="1433" spans="1:4">
      <c r="A1433" s="157"/>
      <c r="B1433" s="158"/>
      <c r="C1433" s="159"/>
      <c r="D1433" s="160"/>
    </row>
    <row r="1434" spans="1:4">
      <c r="A1434" s="157"/>
      <c r="B1434" s="158"/>
      <c r="C1434" s="159"/>
      <c r="D1434" s="160"/>
    </row>
    <row r="1435" spans="1:4">
      <c r="A1435" s="157"/>
      <c r="B1435" s="158"/>
      <c r="C1435" s="159"/>
      <c r="D1435" s="160"/>
    </row>
    <row r="1436" spans="1:4">
      <c r="A1436" s="161"/>
      <c r="B1436" s="158"/>
      <c r="C1436" s="159"/>
      <c r="D1436" s="160"/>
    </row>
    <row r="1437" spans="1:4">
      <c r="A1437" s="162"/>
      <c r="B1437" s="158"/>
      <c r="C1437" s="159"/>
      <c r="D1437" s="160"/>
    </row>
    <row r="1438" spans="1:4">
      <c r="A1438" s="162"/>
      <c r="B1438" s="158"/>
      <c r="C1438" s="159"/>
      <c r="D1438" s="160"/>
    </row>
    <row r="1439" spans="1:4">
      <c r="A1439" s="162"/>
      <c r="B1439" s="158"/>
      <c r="C1439" s="159"/>
      <c r="D1439" s="160"/>
    </row>
    <row r="1440" spans="1:4">
      <c r="A1440" s="162"/>
      <c r="B1440" s="158"/>
      <c r="C1440" s="159"/>
      <c r="D1440" s="160"/>
    </row>
    <row r="1441" spans="1:4">
      <c r="A1441" s="162"/>
      <c r="B1441" s="158"/>
      <c r="C1441" s="159"/>
      <c r="D1441" s="160"/>
    </row>
    <row r="1442" spans="1:4">
      <c r="A1442" s="162"/>
      <c r="B1442" s="158"/>
      <c r="C1442" s="159"/>
      <c r="D1442" s="160"/>
    </row>
    <row r="1443" spans="1:4">
      <c r="A1443" s="162"/>
      <c r="B1443" s="158"/>
      <c r="C1443" s="159"/>
      <c r="D1443" s="160"/>
    </row>
    <row r="1444" spans="1:4">
      <c r="A1444" s="162"/>
      <c r="B1444" s="158"/>
      <c r="C1444" s="159"/>
      <c r="D1444" s="160"/>
    </row>
    <row r="1445" spans="1:4">
      <c r="A1445" s="162"/>
      <c r="B1445" s="158"/>
      <c r="C1445" s="159"/>
      <c r="D1445" s="160"/>
    </row>
    <row r="1446" spans="1:4">
      <c r="A1446" s="162"/>
      <c r="B1446" s="158"/>
      <c r="C1446" s="159"/>
      <c r="D1446" s="160"/>
    </row>
    <row r="1447" spans="1:4">
      <c r="A1447" s="162"/>
      <c r="B1447" s="158"/>
      <c r="C1447" s="159"/>
      <c r="D1447" s="160"/>
    </row>
    <row r="1448" spans="1:4">
      <c r="A1448" s="162"/>
      <c r="B1448" s="158"/>
      <c r="C1448" s="159"/>
      <c r="D1448" s="160"/>
    </row>
    <row r="1449" spans="1:4">
      <c r="A1449" s="162"/>
      <c r="B1449" s="158"/>
      <c r="C1449" s="159"/>
      <c r="D1449" s="160"/>
    </row>
    <row r="1450" spans="1:4">
      <c r="A1450" s="162"/>
      <c r="B1450" s="158"/>
      <c r="C1450" s="159"/>
      <c r="D1450" s="160"/>
    </row>
    <row r="1451" spans="1:4">
      <c r="A1451" s="162"/>
      <c r="B1451" s="158"/>
      <c r="C1451" s="159"/>
      <c r="D1451" s="160"/>
    </row>
    <row r="1452" spans="1:4">
      <c r="A1452" s="162"/>
      <c r="B1452" s="158"/>
      <c r="C1452" s="159"/>
      <c r="D1452" s="160"/>
    </row>
    <row r="1453" spans="1:4">
      <c r="A1453" s="162"/>
      <c r="B1453" s="158"/>
      <c r="C1453" s="159"/>
      <c r="D1453" s="160"/>
    </row>
    <row r="1454" spans="1:4">
      <c r="A1454" s="162"/>
      <c r="B1454" s="158"/>
      <c r="C1454" s="159"/>
      <c r="D1454" s="160"/>
    </row>
    <row r="1455" spans="1:4">
      <c r="A1455" s="162"/>
      <c r="B1455" s="158"/>
      <c r="C1455" s="159"/>
      <c r="D1455" s="160"/>
    </row>
    <row r="1456" spans="1:4">
      <c r="A1456" s="162"/>
      <c r="B1456" s="158"/>
      <c r="C1456" s="159"/>
      <c r="D1456" s="160"/>
    </row>
    <row r="1457" spans="1:4">
      <c r="A1457" s="162"/>
      <c r="B1457" s="158"/>
      <c r="C1457" s="159"/>
      <c r="D1457" s="160"/>
    </row>
    <row r="1458" spans="1:4">
      <c r="A1458" s="162"/>
      <c r="B1458" s="158"/>
      <c r="C1458" s="159"/>
      <c r="D1458" s="160"/>
    </row>
    <row r="1459" spans="1:4">
      <c r="A1459" s="162"/>
      <c r="B1459" s="158"/>
      <c r="C1459" s="159"/>
      <c r="D1459" s="160"/>
    </row>
    <row r="1460" spans="1:4">
      <c r="A1460" s="162"/>
      <c r="B1460" s="158"/>
      <c r="C1460" s="159"/>
      <c r="D1460" s="160"/>
    </row>
    <row r="1461" spans="1:4">
      <c r="A1461" s="162"/>
      <c r="B1461" s="158"/>
      <c r="C1461" s="159"/>
      <c r="D1461" s="160"/>
    </row>
    <row r="1462" spans="1:4">
      <c r="A1462" s="162"/>
      <c r="B1462" s="158"/>
      <c r="C1462" s="159"/>
      <c r="D1462" s="160"/>
    </row>
    <row r="1463" spans="1:4">
      <c r="A1463" s="162"/>
      <c r="B1463" s="158"/>
      <c r="C1463" s="159"/>
      <c r="D1463" s="160"/>
    </row>
    <row r="1464" spans="1:4">
      <c r="A1464" s="162"/>
      <c r="B1464" s="158"/>
      <c r="C1464" s="159"/>
      <c r="D1464" s="160"/>
    </row>
    <row r="1465" spans="1:4">
      <c r="A1465" s="162"/>
      <c r="B1465" s="158"/>
      <c r="C1465" s="159"/>
      <c r="D1465" s="160"/>
    </row>
    <row r="1466" spans="1:4">
      <c r="A1466" s="162"/>
      <c r="B1466" s="158"/>
      <c r="C1466" s="159"/>
      <c r="D1466" s="160"/>
    </row>
    <row r="1467" spans="1:4">
      <c r="A1467" s="162"/>
      <c r="B1467" s="158"/>
      <c r="C1467" s="159"/>
      <c r="D1467" s="160"/>
    </row>
    <row r="1468" spans="1:4">
      <c r="A1468" s="162"/>
      <c r="B1468" s="158"/>
      <c r="C1468" s="159"/>
      <c r="D1468" s="160"/>
    </row>
    <row r="1469" spans="1:4">
      <c r="A1469" s="162"/>
      <c r="B1469" s="158"/>
      <c r="C1469" s="159"/>
      <c r="D1469" s="160"/>
    </row>
    <row r="1470" spans="1:4">
      <c r="A1470" s="162"/>
      <c r="B1470" s="158"/>
      <c r="C1470" s="159"/>
      <c r="D1470" s="160"/>
    </row>
    <row r="1471" spans="1:4">
      <c r="A1471" s="162"/>
      <c r="B1471" s="158"/>
      <c r="C1471" s="159"/>
      <c r="D1471" s="160"/>
    </row>
    <row r="1472" spans="1:4">
      <c r="A1472" s="162"/>
      <c r="B1472" s="158"/>
      <c r="C1472" s="159"/>
      <c r="D1472" s="160"/>
    </row>
    <row r="1473" spans="1:4">
      <c r="A1473" s="162"/>
      <c r="B1473" s="158"/>
      <c r="C1473" s="159"/>
      <c r="D1473" s="160"/>
    </row>
    <row r="1474" spans="1:4">
      <c r="A1474" s="162"/>
      <c r="B1474" s="158"/>
      <c r="C1474" s="159"/>
      <c r="D1474" s="160"/>
    </row>
    <row r="1475" spans="1:4">
      <c r="A1475" s="162"/>
      <c r="B1475" s="158"/>
      <c r="C1475" s="159"/>
      <c r="D1475" s="160"/>
    </row>
    <row r="1476" spans="1:4">
      <c r="A1476" s="162"/>
      <c r="B1476" s="158"/>
      <c r="C1476" s="159"/>
      <c r="D1476" s="160"/>
    </row>
    <row r="1477" spans="1:4">
      <c r="A1477" s="162"/>
      <c r="B1477" s="158"/>
      <c r="C1477" s="159"/>
      <c r="D1477" s="160"/>
    </row>
    <row r="1478" spans="1:4">
      <c r="A1478" s="162"/>
      <c r="B1478" s="158"/>
      <c r="C1478" s="159"/>
      <c r="D1478" s="160"/>
    </row>
    <row r="1479" spans="1:4">
      <c r="A1479" s="162"/>
      <c r="B1479" s="158"/>
      <c r="C1479" s="159"/>
      <c r="D1479" s="160"/>
    </row>
    <row r="1480" spans="1:4">
      <c r="A1480" s="162"/>
      <c r="B1480" s="158"/>
      <c r="C1480" s="159"/>
      <c r="D1480" s="160"/>
    </row>
    <row r="1481" spans="1:4">
      <c r="A1481" s="162"/>
      <c r="B1481" s="158"/>
      <c r="C1481" s="159"/>
      <c r="D1481" s="160"/>
    </row>
    <row r="1482" spans="1:4">
      <c r="A1482" s="162"/>
      <c r="B1482" s="158"/>
      <c r="C1482" s="159"/>
      <c r="D1482" s="160"/>
    </row>
    <row r="1483" spans="1:4">
      <c r="A1483" s="162"/>
      <c r="B1483" s="158"/>
      <c r="C1483" s="159"/>
      <c r="D1483" s="160"/>
    </row>
    <row r="1484" spans="1:4">
      <c r="A1484" s="162"/>
      <c r="B1484" s="158"/>
      <c r="C1484" s="159"/>
      <c r="D1484" s="160"/>
    </row>
    <row r="1485" spans="1:4">
      <c r="A1485" s="162"/>
      <c r="B1485" s="158"/>
      <c r="C1485" s="159"/>
      <c r="D1485" s="160"/>
    </row>
    <row r="1486" spans="1:4">
      <c r="A1486" s="162"/>
      <c r="B1486" s="158"/>
      <c r="C1486" s="159"/>
      <c r="D1486" s="160"/>
    </row>
    <row r="1487" spans="1:4">
      <c r="A1487" s="162"/>
      <c r="B1487" s="158"/>
      <c r="C1487" s="159"/>
      <c r="D1487" s="160"/>
    </row>
    <row r="1488" spans="1:4">
      <c r="A1488" s="162"/>
      <c r="B1488" s="158"/>
      <c r="C1488" s="159"/>
      <c r="D1488" s="160"/>
    </row>
    <row r="1489" spans="1:4">
      <c r="A1489" s="162"/>
      <c r="B1489" s="158"/>
      <c r="C1489" s="159"/>
      <c r="D1489" s="160"/>
    </row>
    <row r="1490" spans="1:4">
      <c r="A1490" s="162"/>
      <c r="B1490" s="158"/>
      <c r="C1490" s="159"/>
      <c r="D1490" s="160"/>
    </row>
    <row r="1491" spans="1:4">
      <c r="A1491" s="162"/>
      <c r="B1491" s="158"/>
      <c r="C1491" s="159"/>
      <c r="D1491" s="160"/>
    </row>
    <row r="1492" spans="1:4">
      <c r="A1492" s="162"/>
      <c r="B1492" s="158"/>
      <c r="C1492" s="159"/>
      <c r="D1492" s="160"/>
    </row>
    <row r="1493" spans="1:4">
      <c r="A1493" s="162"/>
      <c r="B1493" s="158"/>
      <c r="C1493" s="159"/>
      <c r="D1493" s="160"/>
    </row>
    <row r="1494" spans="1:4">
      <c r="A1494" s="162"/>
      <c r="B1494" s="158"/>
      <c r="C1494" s="159"/>
      <c r="D1494" s="160"/>
    </row>
    <row r="1495" spans="1:4">
      <c r="A1495" s="162"/>
      <c r="B1495" s="158"/>
      <c r="C1495" s="159"/>
      <c r="D1495" s="160"/>
    </row>
    <row r="1496" spans="1:4">
      <c r="A1496" s="162"/>
      <c r="B1496" s="158"/>
      <c r="C1496" s="159"/>
      <c r="D1496" s="160"/>
    </row>
    <row r="1497" spans="1:4">
      <c r="A1497" s="162"/>
      <c r="B1497" s="158"/>
      <c r="C1497" s="159"/>
      <c r="D1497" s="160"/>
    </row>
    <row r="1498" spans="1:4">
      <c r="A1498" s="159"/>
      <c r="B1498" s="158"/>
      <c r="C1498" s="159"/>
      <c r="D1498" s="160"/>
    </row>
    <row r="1499" spans="1:4">
      <c r="A1499" s="161"/>
      <c r="B1499" s="158"/>
      <c r="C1499" s="159"/>
      <c r="D1499" s="160"/>
    </row>
    <row r="1500" spans="1:4">
      <c r="A1500" s="162"/>
      <c r="B1500" s="158"/>
      <c r="C1500" s="159"/>
      <c r="D1500" s="160"/>
    </row>
    <row r="1501" spans="1:4">
      <c r="A1501" s="162"/>
      <c r="B1501" s="158"/>
      <c r="C1501" s="159"/>
      <c r="D1501" s="160"/>
    </row>
    <row r="1502" spans="1:4">
      <c r="A1502" s="159"/>
      <c r="B1502" s="158"/>
      <c r="C1502" s="159"/>
      <c r="D1502" s="160"/>
    </row>
    <row r="1503" spans="1:4">
      <c r="A1503" s="161"/>
      <c r="B1503" s="158"/>
      <c r="C1503" s="159"/>
      <c r="D1503" s="160"/>
    </row>
    <row r="1504" spans="1:4">
      <c r="A1504" s="159"/>
      <c r="B1504" s="158"/>
      <c r="C1504" s="159"/>
      <c r="D1504" s="160"/>
    </row>
    <row r="1505" spans="1:4">
      <c r="A1505" s="157"/>
      <c r="B1505" s="158"/>
      <c r="C1505" s="159"/>
      <c r="D1505" s="160"/>
    </row>
    <row r="1506" spans="1:4">
      <c r="A1506" s="161"/>
      <c r="B1506" s="158"/>
      <c r="C1506" s="159"/>
      <c r="D1506" s="160"/>
    </row>
    <row r="1507" spans="1:4">
      <c r="A1507" s="162"/>
      <c r="B1507" s="158"/>
      <c r="C1507" s="159"/>
      <c r="D1507" s="160"/>
    </row>
    <row r="1508" spans="1:4">
      <c r="A1508" s="159"/>
      <c r="B1508" s="158"/>
      <c r="C1508" s="159"/>
      <c r="D1508" s="160"/>
    </row>
    <row r="1509" spans="1:4">
      <c r="A1509" s="157"/>
      <c r="B1509" s="158"/>
      <c r="C1509" s="159"/>
      <c r="D1509" s="160"/>
    </row>
    <row r="1510" spans="1:4">
      <c r="A1510" s="161"/>
      <c r="B1510" s="158"/>
      <c r="C1510" s="159"/>
      <c r="D1510" s="160"/>
    </row>
    <row r="1511" spans="1:4">
      <c r="A1511" s="162"/>
      <c r="B1511" s="158"/>
      <c r="C1511" s="159"/>
      <c r="D1511" s="160"/>
    </row>
    <row r="1512" spans="1:4">
      <c r="A1512" s="162"/>
      <c r="B1512" s="158"/>
      <c r="C1512" s="159"/>
      <c r="D1512" s="160"/>
    </row>
    <row r="1513" spans="1:4">
      <c r="A1513" s="162"/>
      <c r="B1513" s="158"/>
      <c r="C1513" s="159"/>
      <c r="D1513" s="160"/>
    </row>
    <row r="1514" spans="1:4">
      <c r="A1514" s="162"/>
      <c r="B1514" s="158"/>
      <c r="C1514" s="159"/>
      <c r="D1514" s="160"/>
    </row>
    <row r="1515" spans="1:4">
      <c r="A1515" s="162"/>
      <c r="B1515" s="158"/>
      <c r="C1515" s="159"/>
      <c r="D1515" s="160"/>
    </row>
    <row r="1516" spans="1:4">
      <c r="A1516" s="162"/>
      <c r="B1516" s="158"/>
      <c r="C1516" s="159"/>
      <c r="D1516" s="160"/>
    </row>
    <row r="1517" spans="1:4">
      <c r="A1517" s="162"/>
      <c r="B1517" s="158"/>
      <c r="C1517" s="159"/>
      <c r="D1517" s="160"/>
    </row>
    <row r="1518" spans="1:4">
      <c r="A1518" s="162"/>
      <c r="B1518" s="158"/>
      <c r="C1518" s="159"/>
      <c r="D1518" s="160"/>
    </row>
    <row r="1519" spans="1:4">
      <c r="A1519" s="162"/>
      <c r="B1519" s="158"/>
      <c r="C1519" s="159"/>
      <c r="D1519" s="160"/>
    </row>
    <row r="1520" spans="1:4">
      <c r="A1520" s="162"/>
      <c r="B1520" s="158"/>
      <c r="C1520" s="159"/>
      <c r="D1520" s="160"/>
    </row>
    <row r="1521" spans="1:4">
      <c r="A1521" s="162"/>
      <c r="B1521" s="158"/>
      <c r="C1521" s="159"/>
      <c r="D1521" s="160"/>
    </row>
    <row r="1522" spans="1:4">
      <c r="A1522" s="162"/>
      <c r="B1522" s="158"/>
      <c r="C1522" s="159"/>
      <c r="D1522" s="160"/>
    </row>
    <row r="1523" spans="1:4">
      <c r="A1523" s="162"/>
      <c r="B1523" s="158"/>
      <c r="C1523" s="159"/>
      <c r="D1523" s="160"/>
    </row>
    <row r="1524" spans="1:4">
      <c r="A1524" s="162"/>
      <c r="B1524" s="158"/>
      <c r="C1524" s="159"/>
      <c r="D1524" s="160"/>
    </row>
    <row r="1525" spans="1:4">
      <c r="A1525" s="162"/>
      <c r="B1525" s="158"/>
      <c r="C1525" s="159"/>
      <c r="D1525" s="160"/>
    </row>
    <row r="1526" spans="1:4">
      <c r="A1526" s="162"/>
      <c r="B1526" s="158"/>
      <c r="C1526" s="159"/>
      <c r="D1526" s="160"/>
    </row>
    <row r="1527" spans="1:4">
      <c r="A1527" s="162"/>
      <c r="B1527" s="158"/>
      <c r="C1527" s="159"/>
      <c r="D1527" s="160"/>
    </row>
    <row r="1528" spans="1:4">
      <c r="A1528" s="162"/>
      <c r="B1528" s="158"/>
      <c r="C1528" s="159"/>
      <c r="D1528" s="160"/>
    </row>
    <row r="1529" spans="1:4">
      <c r="A1529" s="162"/>
      <c r="B1529" s="158"/>
      <c r="C1529" s="159"/>
      <c r="D1529" s="160"/>
    </row>
    <row r="1530" spans="1:4">
      <c r="A1530" s="162"/>
      <c r="B1530" s="158"/>
      <c r="C1530" s="159"/>
      <c r="D1530" s="160"/>
    </row>
    <row r="1531" spans="1:4">
      <c r="A1531" s="162"/>
      <c r="B1531" s="158"/>
      <c r="C1531" s="159"/>
      <c r="D1531" s="160"/>
    </row>
    <row r="1532" spans="1:4">
      <c r="A1532" s="162"/>
      <c r="B1532" s="158"/>
      <c r="C1532" s="159"/>
      <c r="D1532" s="160"/>
    </row>
    <row r="1533" spans="1:4">
      <c r="A1533" s="162"/>
      <c r="B1533" s="158"/>
      <c r="C1533" s="159"/>
      <c r="D1533" s="160"/>
    </row>
    <row r="1534" spans="1:4">
      <c r="A1534" s="162"/>
      <c r="B1534" s="158"/>
      <c r="C1534" s="159"/>
      <c r="D1534" s="160"/>
    </row>
    <row r="1535" spans="1:4">
      <c r="A1535" s="162"/>
      <c r="B1535" s="158"/>
      <c r="C1535" s="159"/>
      <c r="D1535" s="160"/>
    </row>
    <row r="1536" spans="1:4">
      <c r="A1536" s="162"/>
      <c r="B1536" s="158"/>
      <c r="C1536" s="159"/>
      <c r="D1536" s="160"/>
    </row>
    <row r="1537" spans="1:4">
      <c r="A1537" s="162"/>
      <c r="B1537" s="158"/>
      <c r="C1537" s="159"/>
      <c r="D1537" s="160"/>
    </row>
    <row r="1538" spans="1:4">
      <c r="A1538" s="162"/>
      <c r="B1538" s="158"/>
      <c r="C1538" s="159"/>
      <c r="D1538" s="160"/>
    </row>
    <row r="1539" spans="1:4">
      <c r="A1539" s="162"/>
      <c r="B1539" s="158"/>
      <c r="C1539" s="159"/>
      <c r="D1539" s="160"/>
    </row>
    <row r="1540" spans="1:4">
      <c r="A1540" s="162"/>
      <c r="B1540" s="158"/>
      <c r="C1540" s="159"/>
      <c r="D1540" s="160"/>
    </row>
    <row r="1541" spans="1:4">
      <c r="A1541" s="162"/>
      <c r="B1541" s="158"/>
      <c r="C1541" s="159"/>
      <c r="D1541" s="160"/>
    </row>
    <row r="1542" spans="1:4">
      <c r="A1542" s="162"/>
      <c r="B1542" s="158"/>
      <c r="C1542" s="159"/>
      <c r="D1542" s="160"/>
    </row>
    <row r="1543" spans="1:4">
      <c r="A1543" s="162"/>
      <c r="B1543" s="158"/>
      <c r="C1543" s="159"/>
      <c r="D1543" s="160"/>
    </row>
    <row r="1544" spans="1:4">
      <c r="A1544" s="162"/>
      <c r="B1544" s="158"/>
      <c r="C1544" s="159"/>
      <c r="D1544" s="160"/>
    </row>
    <row r="1545" spans="1:4">
      <c r="A1545" s="159"/>
      <c r="B1545" s="158"/>
      <c r="C1545" s="159"/>
      <c r="D1545" s="160"/>
    </row>
    <row r="1546" spans="1:4">
      <c r="A1546" s="157"/>
      <c r="B1546" s="158"/>
      <c r="C1546" s="159"/>
      <c r="D1546" s="160"/>
    </row>
    <row r="1547" spans="1:4">
      <c r="A1547" s="161"/>
      <c r="B1547" s="158"/>
      <c r="C1547" s="159"/>
      <c r="D1547" s="160"/>
    </row>
    <row r="1548" spans="1:4">
      <c r="A1548" s="162"/>
      <c r="B1548" s="158"/>
      <c r="C1548" s="159"/>
      <c r="D1548" s="160"/>
    </row>
    <row r="1549" spans="1:4">
      <c r="A1549" s="162"/>
      <c r="B1549" s="158"/>
      <c r="C1549" s="159"/>
      <c r="D1549" s="160"/>
    </row>
    <row r="1550" spans="1:4">
      <c r="A1550" s="162"/>
      <c r="B1550" s="158"/>
      <c r="C1550" s="159"/>
      <c r="D1550" s="160"/>
    </row>
    <row r="1551" spans="1:4">
      <c r="A1551" s="162"/>
      <c r="B1551" s="158"/>
      <c r="C1551" s="159"/>
      <c r="D1551" s="160"/>
    </row>
    <row r="1552" spans="1:4">
      <c r="A1552" s="162"/>
      <c r="B1552" s="158"/>
      <c r="C1552" s="159"/>
      <c r="D1552" s="160"/>
    </row>
    <row r="1553" spans="1:4">
      <c r="A1553" s="162"/>
      <c r="B1553" s="158"/>
      <c r="C1553" s="159"/>
      <c r="D1553" s="160"/>
    </row>
    <row r="1554" spans="1:4">
      <c r="A1554" s="162"/>
      <c r="B1554" s="158"/>
      <c r="C1554" s="159"/>
      <c r="D1554" s="160"/>
    </row>
    <row r="1555" spans="1:4">
      <c r="A1555" s="162"/>
      <c r="B1555" s="158"/>
      <c r="C1555" s="159"/>
      <c r="D1555" s="160"/>
    </row>
    <row r="1556" spans="1:4">
      <c r="A1556" s="162"/>
      <c r="B1556" s="158"/>
      <c r="C1556" s="159"/>
      <c r="D1556" s="160"/>
    </row>
    <row r="1557" spans="1:4">
      <c r="A1557" s="162"/>
      <c r="B1557" s="158"/>
      <c r="C1557" s="159"/>
      <c r="D1557" s="160"/>
    </row>
    <row r="1558" spans="1:4">
      <c r="A1558" s="162"/>
      <c r="B1558" s="158"/>
      <c r="C1558" s="159"/>
      <c r="D1558" s="160"/>
    </row>
    <row r="1559" spans="1:4">
      <c r="A1559" s="162"/>
      <c r="B1559" s="158"/>
      <c r="C1559" s="159"/>
      <c r="D1559" s="160"/>
    </row>
    <row r="1560" spans="1:4">
      <c r="A1560" s="162"/>
      <c r="B1560" s="158"/>
      <c r="C1560" s="159"/>
      <c r="D1560" s="160"/>
    </row>
    <row r="1561" spans="1:4">
      <c r="A1561" s="162"/>
      <c r="B1561" s="158"/>
      <c r="C1561" s="159"/>
      <c r="D1561" s="160"/>
    </row>
    <row r="1562" spans="1:4">
      <c r="A1562" s="162"/>
      <c r="B1562" s="158"/>
      <c r="C1562" s="159"/>
      <c r="D1562" s="160"/>
    </row>
    <row r="1563" spans="1:4">
      <c r="A1563" s="162"/>
      <c r="B1563" s="158"/>
      <c r="C1563" s="159"/>
      <c r="D1563" s="160"/>
    </row>
    <row r="1564" spans="1:4">
      <c r="A1564" s="162"/>
      <c r="B1564" s="158"/>
      <c r="C1564" s="159"/>
      <c r="D1564" s="160"/>
    </row>
    <row r="1565" spans="1:4">
      <c r="A1565" s="162"/>
      <c r="B1565" s="158"/>
      <c r="C1565" s="159"/>
      <c r="D1565" s="160"/>
    </row>
    <row r="1566" spans="1:4">
      <c r="A1566" s="162"/>
      <c r="B1566" s="158"/>
      <c r="C1566" s="159"/>
      <c r="D1566" s="160"/>
    </row>
    <row r="1567" spans="1:4">
      <c r="A1567" s="162"/>
      <c r="B1567" s="158"/>
      <c r="C1567" s="159"/>
      <c r="D1567" s="160"/>
    </row>
    <row r="1568" spans="1:4">
      <c r="A1568" s="162"/>
      <c r="B1568" s="158"/>
      <c r="C1568" s="159"/>
      <c r="D1568" s="160"/>
    </row>
    <row r="1569" spans="1:4">
      <c r="A1569" s="162"/>
      <c r="B1569" s="158"/>
      <c r="C1569" s="159"/>
      <c r="D1569" s="160"/>
    </row>
    <row r="1570" spans="1:4">
      <c r="A1570" s="162"/>
      <c r="B1570" s="158"/>
      <c r="C1570" s="159"/>
      <c r="D1570" s="160"/>
    </row>
    <row r="1571" spans="1:4">
      <c r="A1571" s="162"/>
      <c r="B1571" s="158"/>
      <c r="C1571" s="159"/>
      <c r="D1571" s="160"/>
    </row>
    <row r="1572" spans="1:4">
      <c r="A1572" s="162"/>
      <c r="B1572" s="158"/>
      <c r="C1572" s="159"/>
      <c r="D1572" s="160"/>
    </row>
    <row r="1573" spans="1:4">
      <c r="A1573" s="162"/>
      <c r="B1573" s="158"/>
      <c r="C1573" s="159"/>
      <c r="D1573" s="160"/>
    </row>
    <row r="1574" spans="1:4">
      <c r="A1574" s="162"/>
      <c r="B1574" s="158"/>
      <c r="C1574" s="159"/>
      <c r="D1574" s="160"/>
    </row>
    <row r="1575" spans="1:4">
      <c r="A1575" s="162"/>
      <c r="B1575" s="158"/>
      <c r="C1575" s="159"/>
      <c r="D1575" s="160"/>
    </row>
    <row r="1576" spans="1:4">
      <c r="A1576" s="162"/>
      <c r="B1576" s="158"/>
      <c r="C1576" s="159"/>
      <c r="D1576" s="160"/>
    </row>
    <row r="1577" spans="1:4">
      <c r="A1577" s="162"/>
      <c r="B1577" s="158"/>
      <c r="C1577" s="159"/>
      <c r="D1577" s="160"/>
    </row>
    <row r="1578" spans="1:4">
      <c r="A1578" s="162"/>
      <c r="B1578" s="158"/>
      <c r="C1578" s="159"/>
      <c r="D1578" s="160"/>
    </row>
    <row r="1579" spans="1:4">
      <c r="A1579" s="162"/>
      <c r="B1579" s="158"/>
      <c r="C1579" s="159"/>
      <c r="D1579" s="160"/>
    </row>
    <row r="1580" spans="1:4">
      <c r="A1580" s="162"/>
      <c r="B1580" s="158"/>
      <c r="C1580" s="159"/>
      <c r="D1580" s="160"/>
    </row>
    <row r="1581" spans="1:4">
      <c r="A1581" s="162"/>
      <c r="B1581" s="158"/>
      <c r="C1581" s="159"/>
      <c r="D1581" s="160"/>
    </row>
    <row r="1582" spans="1:4">
      <c r="A1582" s="162"/>
      <c r="B1582" s="158"/>
      <c r="C1582" s="159"/>
      <c r="D1582" s="160"/>
    </row>
    <row r="1583" spans="1:4">
      <c r="A1583" s="162"/>
      <c r="B1583" s="158"/>
      <c r="C1583" s="159"/>
      <c r="D1583" s="160"/>
    </row>
    <row r="1584" spans="1:4">
      <c r="A1584" s="162"/>
      <c r="B1584" s="158"/>
      <c r="C1584" s="159"/>
      <c r="D1584" s="160"/>
    </row>
    <row r="1585" spans="1:4">
      <c r="A1585" s="162"/>
      <c r="B1585" s="158"/>
      <c r="C1585" s="159"/>
      <c r="D1585" s="160"/>
    </row>
    <row r="1586" spans="1:4">
      <c r="A1586" s="162"/>
      <c r="B1586" s="158"/>
      <c r="C1586" s="159"/>
      <c r="D1586" s="160"/>
    </row>
    <row r="1587" spans="1:4">
      <c r="A1587" s="162"/>
      <c r="B1587" s="158"/>
      <c r="C1587" s="159"/>
      <c r="D1587" s="160"/>
    </row>
    <row r="1588" spans="1:4">
      <c r="A1588" s="162"/>
      <c r="B1588" s="158"/>
      <c r="C1588" s="159"/>
      <c r="D1588" s="160"/>
    </row>
    <row r="1589" spans="1:4">
      <c r="A1589" s="162"/>
      <c r="B1589" s="158"/>
      <c r="C1589" s="159"/>
      <c r="D1589" s="160"/>
    </row>
    <row r="1590" spans="1:4">
      <c r="A1590" s="162"/>
      <c r="B1590" s="158"/>
      <c r="C1590" s="159"/>
      <c r="D1590" s="160"/>
    </row>
    <row r="1591" spans="1:4">
      <c r="A1591" s="162"/>
      <c r="B1591" s="158"/>
      <c r="C1591" s="159"/>
      <c r="D1591" s="160"/>
    </row>
    <row r="1592" spans="1:4">
      <c r="A1592" s="162"/>
      <c r="B1592" s="158"/>
      <c r="C1592" s="159"/>
      <c r="D1592" s="160"/>
    </row>
    <row r="1593" spans="1:4">
      <c r="A1593" s="162"/>
      <c r="B1593" s="158"/>
      <c r="C1593" s="159"/>
      <c r="D1593" s="160"/>
    </row>
    <row r="1594" spans="1:4">
      <c r="A1594" s="162"/>
      <c r="B1594" s="158"/>
      <c r="C1594" s="159"/>
      <c r="D1594" s="160"/>
    </row>
    <row r="1595" spans="1:4">
      <c r="A1595" s="162"/>
      <c r="B1595" s="158"/>
      <c r="C1595" s="159"/>
      <c r="D1595" s="160"/>
    </row>
    <row r="1596" spans="1:4">
      <c r="A1596" s="162"/>
      <c r="B1596" s="158"/>
      <c r="C1596" s="159"/>
      <c r="D1596" s="160"/>
    </row>
    <row r="1597" spans="1:4">
      <c r="A1597" s="162"/>
      <c r="B1597" s="158"/>
      <c r="C1597" s="159"/>
      <c r="D1597" s="160"/>
    </row>
    <row r="1598" spans="1:4">
      <c r="A1598" s="162"/>
      <c r="B1598" s="158"/>
      <c r="C1598" s="159"/>
      <c r="D1598" s="160"/>
    </row>
    <row r="1599" spans="1:4">
      <c r="A1599" s="162"/>
      <c r="B1599" s="158"/>
      <c r="C1599" s="159"/>
      <c r="D1599" s="160"/>
    </row>
    <row r="1600" spans="1:4">
      <c r="A1600" s="162"/>
      <c r="B1600" s="158"/>
      <c r="C1600" s="159"/>
      <c r="D1600" s="160"/>
    </row>
    <row r="1601" spans="1:4">
      <c r="A1601" s="162"/>
      <c r="B1601" s="158"/>
      <c r="C1601" s="159"/>
      <c r="D1601" s="160"/>
    </row>
    <row r="1602" spans="1:4">
      <c r="A1602" s="159"/>
      <c r="B1602" s="158"/>
      <c r="C1602" s="159"/>
      <c r="D1602" s="160"/>
    </row>
    <row r="1603" spans="1:4">
      <c r="A1603" s="157"/>
      <c r="B1603" s="158"/>
      <c r="C1603" s="159"/>
      <c r="D1603" s="160"/>
    </row>
    <row r="1604" spans="1:4">
      <c r="A1604" s="161"/>
      <c r="B1604" s="158"/>
      <c r="C1604" s="159"/>
      <c r="D1604" s="160"/>
    </row>
    <row r="1605" spans="1:4">
      <c r="A1605" s="162"/>
      <c r="B1605" s="158"/>
      <c r="C1605" s="159"/>
      <c r="D1605" s="160"/>
    </row>
    <row r="1606" spans="1:4">
      <c r="A1606" s="162"/>
      <c r="B1606" s="158"/>
      <c r="C1606" s="159"/>
      <c r="D1606" s="160"/>
    </row>
    <row r="1607" spans="1:4">
      <c r="A1607" s="162"/>
      <c r="B1607" s="158"/>
      <c r="C1607" s="159"/>
      <c r="D1607" s="160"/>
    </row>
    <row r="1608" spans="1:4">
      <c r="A1608" s="162"/>
      <c r="B1608" s="158"/>
      <c r="C1608" s="159"/>
      <c r="D1608" s="160"/>
    </row>
    <row r="1609" spans="1:4">
      <c r="A1609" s="162"/>
      <c r="B1609" s="158"/>
      <c r="C1609" s="159"/>
      <c r="D1609" s="160"/>
    </row>
    <row r="1610" spans="1:4">
      <c r="A1610" s="162"/>
      <c r="B1610" s="158"/>
      <c r="C1610" s="159"/>
      <c r="D1610" s="160"/>
    </row>
    <row r="1611" spans="1:4">
      <c r="A1611" s="162"/>
      <c r="B1611" s="158"/>
      <c r="C1611" s="159"/>
      <c r="D1611" s="160"/>
    </row>
    <row r="1612" spans="1:4">
      <c r="A1612" s="162"/>
      <c r="B1612" s="158"/>
      <c r="C1612" s="159"/>
      <c r="D1612" s="160"/>
    </row>
    <row r="1613" spans="1:4">
      <c r="A1613" s="162"/>
      <c r="B1613" s="158"/>
      <c r="C1613" s="159"/>
      <c r="D1613" s="160"/>
    </row>
    <row r="1614" spans="1:4">
      <c r="A1614" s="162"/>
      <c r="B1614" s="158"/>
      <c r="C1614" s="159"/>
      <c r="D1614" s="160"/>
    </row>
    <row r="1615" spans="1:4">
      <c r="A1615" s="162"/>
      <c r="B1615" s="158"/>
      <c r="C1615" s="159"/>
      <c r="D1615" s="160"/>
    </row>
    <row r="1616" spans="1:4">
      <c r="A1616" s="162"/>
      <c r="B1616" s="158"/>
      <c r="C1616" s="159"/>
      <c r="D1616" s="160"/>
    </row>
    <row r="1617" spans="1:4">
      <c r="A1617" s="162"/>
      <c r="B1617" s="158"/>
      <c r="C1617" s="159"/>
      <c r="D1617" s="160"/>
    </row>
    <row r="1618" spans="1:4">
      <c r="A1618" s="162"/>
      <c r="B1618" s="158"/>
      <c r="C1618" s="159"/>
      <c r="D1618" s="160"/>
    </row>
    <row r="1619" spans="1:4">
      <c r="A1619" s="162"/>
      <c r="B1619" s="158"/>
      <c r="C1619" s="159"/>
      <c r="D1619" s="160"/>
    </row>
    <row r="1620" spans="1:4">
      <c r="A1620" s="162"/>
      <c r="B1620" s="158"/>
      <c r="C1620" s="159"/>
      <c r="D1620" s="160"/>
    </row>
    <row r="1621" spans="1:4">
      <c r="A1621" s="159"/>
      <c r="B1621" s="158"/>
      <c r="C1621" s="159"/>
      <c r="D1621" s="160"/>
    </row>
    <row r="1622" spans="1:4">
      <c r="A1622" s="157"/>
      <c r="B1622" s="158"/>
      <c r="C1622" s="159"/>
      <c r="D1622" s="160"/>
    </row>
    <row r="1623" spans="1:4">
      <c r="A1623" s="161"/>
      <c r="B1623" s="158"/>
      <c r="C1623" s="159"/>
      <c r="D1623" s="160"/>
    </row>
    <row r="1624" spans="1:4">
      <c r="A1624" s="162"/>
      <c r="B1624" s="158"/>
      <c r="C1624" s="159"/>
      <c r="D1624" s="160"/>
    </row>
    <row r="1625" spans="1:4">
      <c r="A1625" s="162"/>
      <c r="B1625" s="158"/>
      <c r="C1625" s="159"/>
      <c r="D1625" s="160"/>
    </row>
    <row r="1626" spans="1:4">
      <c r="A1626" s="162"/>
      <c r="B1626" s="158"/>
      <c r="C1626" s="159"/>
      <c r="D1626" s="160"/>
    </row>
    <row r="1627" spans="1:4">
      <c r="A1627" s="162"/>
      <c r="B1627" s="158"/>
      <c r="C1627" s="159"/>
      <c r="D1627" s="160"/>
    </row>
    <row r="1628" spans="1:4">
      <c r="A1628" s="162"/>
      <c r="B1628" s="158"/>
      <c r="C1628" s="159"/>
      <c r="D1628" s="160"/>
    </row>
    <row r="1629" spans="1:4">
      <c r="A1629" s="162"/>
      <c r="B1629" s="158"/>
      <c r="C1629" s="159"/>
      <c r="D1629" s="160"/>
    </row>
    <row r="1630" spans="1:4">
      <c r="A1630" s="162"/>
      <c r="B1630" s="158"/>
      <c r="C1630" s="159"/>
      <c r="D1630" s="160"/>
    </row>
    <row r="1631" spans="1:4">
      <c r="A1631" s="162"/>
      <c r="B1631" s="158"/>
      <c r="C1631" s="159"/>
      <c r="D1631" s="160"/>
    </row>
    <row r="1632" spans="1:4">
      <c r="A1632" s="162"/>
      <c r="B1632" s="158"/>
      <c r="C1632" s="159"/>
      <c r="D1632" s="160"/>
    </row>
    <row r="1633" spans="1:4">
      <c r="A1633" s="159"/>
      <c r="B1633" s="158"/>
      <c r="C1633" s="159"/>
      <c r="D1633" s="160"/>
    </row>
    <row r="1634" spans="1:4">
      <c r="A1634" s="157"/>
      <c r="B1634" s="158"/>
      <c r="C1634" s="159"/>
      <c r="D1634" s="160"/>
    </row>
    <row r="1635" spans="1:4">
      <c r="A1635" s="161"/>
      <c r="B1635" s="158"/>
      <c r="C1635" s="159"/>
      <c r="D1635" s="160"/>
    </row>
    <row r="1636" spans="1:4">
      <c r="A1636" s="162"/>
      <c r="B1636" s="158"/>
      <c r="C1636" s="159"/>
      <c r="D1636" s="160"/>
    </row>
    <row r="1637" spans="1:4">
      <c r="A1637" s="162"/>
      <c r="B1637" s="158"/>
      <c r="C1637" s="159"/>
      <c r="D1637" s="160"/>
    </row>
    <row r="1638" spans="1:4">
      <c r="A1638" s="159"/>
      <c r="B1638" s="158"/>
      <c r="C1638" s="159"/>
      <c r="D1638" s="160"/>
    </row>
    <row r="1639" spans="1:4">
      <c r="A1639" s="161"/>
      <c r="B1639" s="158"/>
      <c r="C1639" s="159"/>
      <c r="D1639" s="160"/>
    </row>
    <row r="1640" spans="1:4">
      <c r="A1640" s="162"/>
      <c r="B1640" s="158"/>
      <c r="C1640" s="159"/>
      <c r="D1640" s="160"/>
    </row>
    <row r="1641" spans="1:4">
      <c r="A1641" s="162"/>
      <c r="B1641" s="158"/>
      <c r="C1641" s="159"/>
      <c r="D1641" s="160"/>
    </row>
    <row r="1642" spans="1:4">
      <c r="A1642" s="162"/>
      <c r="B1642" s="158"/>
      <c r="C1642" s="159"/>
      <c r="D1642" s="160"/>
    </row>
    <row r="1643" spans="1:4">
      <c r="A1643" s="162"/>
      <c r="B1643" s="158"/>
      <c r="C1643" s="159"/>
      <c r="D1643" s="160"/>
    </row>
    <row r="1644" spans="1:4">
      <c r="A1644" s="162"/>
      <c r="B1644" s="158"/>
      <c r="C1644" s="159"/>
      <c r="D1644" s="160"/>
    </row>
    <row r="1645" spans="1:4">
      <c r="A1645" s="162"/>
      <c r="B1645" s="158"/>
      <c r="C1645" s="159"/>
      <c r="D1645" s="160"/>
    </row>
    <row r="1646" spans="1:4">
      <c r="A1646" s="162"/>
      <c r="B1646" s="158"/>
      <c r="C1646" s="159"/>
      <c r="D1646" s="160"/>
    </row>
    <row r="1647" spans="1:4">
      <c r="A1647" s="162"/>
      <c r="B1647" s="158"/>
      <c r="C1647" s="159"/>
      <c r="D1647" s="160"/>
    </row>
    <row r="1648" spans="1:4">
      <c r="A1648" s="162"/>
      <c r="B1648" s="158"/>
      <c r="C1648" s="159"/>
      <c r="D1648" s="160"/>
    </row>
    <row r="1649" spans="1:4">
      <c r="A1649" s="162"/>
      <c r="B1649" s="158"/>
      <c r="C1649" s="159"/>
      <c r="D1649" s="160"/>
    </row>
    <row r="1650" spans="1:4">
      <c r="A1650" s="162"/>
      <c r="B1650" s="158"/>
      <c r="C1650" s="159"/>
      <c r="D1650" s="160"/>
    </row>
    <row r="1651" spans="1:4">
      <c r="A1651" s="162"/>
      <c r="B1651" s="158"/>
      <c r="C1651" s="159"/>
      <c r="D1651" s="160"/>
    </row>
    <row r="1652" spans="1:4">
      <c r="A1652" s="162"/>
      <c r="B1652" s="158"/>
      <c r="C1652" s="159"/>
      <c r="D1652" s="160"/>
    </row>
    <row r="1653" spans="1:4">
      <c r="A1653" s="162"/>
      <c r="B1653" s="158"/>
      <c r="C1653" s="159"/>
      <c r="D1653" s="160"/>
    </row>
    <row r="1654" spans="1:4">
      <c r="A1654" s="162"/>
      <c r="B1654" s="158"/>
      <c r="C1654" s="159"/>
      <c r="D1654" s="160"/>
    </row>
    <row r="1655" spans="1:4">
      <c r="A1655" s="162"/>
      <c r="B1655" s="158"/>
      <c r="C1655" s="159"/>
      <c r="D1655" s="160"/>
    </row>
    <row r="1656" spans="1:4">
      <c r="A1656" s="162"/>
      <c r="B1656" s="158"/>
      <c r="C1656" s="159"/>
      <c r="D1656" s="160"/>
    </row>
    <row r="1657" spans="1:4">
      <c r="A1657" s="162"/>
      <c r="B1657" s="158"/>
      <c r="C1657" s="159"/>
      <c r="D1657" s="160"/>
    </row>
    <row r="1658" spans="1:4">
      <c r="A1658" s="162"/>
      <c r="B1658" s="158"/>
      <c r="C1658" s="159"/>
      <c r="D1658" s="160"/>
    </row>
    <row r="1659" spans="1:4">
      <c r="A1659" s="162"/>
      <c r="B1659" s="158"/>
      <c r="C1659" s="159"/>
      <c r="D1659" s="160"/>
    </row>
    <row r="1660" spans="1:4">
      <c r="A1660" s="162"/>
      <c r="B1660" s="158"/>
      <c r="C1660" s="159"/>
      <c r="D1660" s="160"/>
    </row>
    <row r="1661" spans="1:4">
      <c r="A1661" s="162"/>
      <c r="B1661" s="158"/>
      <c r="C1661" s="159"/>
      <c r="D1661" s="160"/>
    </row>
    <row r="1662" spans="1:4">
      <c r="A1662" s="162"/>
      <c r="B1662" s="158"/>
      <c r="C1662" s="159"/>
      <c r="D1662" s="160"/>
    </row>
    <row r="1663" spans="1:4">
      <c r="A1663" s="162"/>
      <c r="B1663" s="158"/>
      <c r="C1663" s="159"/>
      <c r="D1663" s="160"/>
    </row>
    <row r="1664" spans="1:4">
      <c r="A1664" s="162"/>
      <c r="B1664" s="158"/>
      <c r="C1664" s="159"/>
      <c r="D1664" s="160"/>
    </row>
    <row r="1665" spans="1:4">
      <c r="A1665" s="162"/>
      <c r="B1665" s="158"/>
      <c r="C1665" s="159"/>
      <c r="D1665" s="160"/>
    </row>
    <row r="1666" spans="1:4">
      <c r="A1666" s="162"/>
      <c r="B1666" s="158"/>
      <c r="C1666" s="159"/>
      <c r="D1666" s="160"/>
    </row>
    <row r="1667" spans="1:4">
      <c r="A1667" s="162"/>
      <c r="B1667" s="158"/>
      <c r="C1667" s="159"/>
      <c r="D1667" s="160"/>
    </row>
    <row r="1668" spans="1:4">
      <c r="A1668" s="162"/>
      <c r="B1668" s="158"/>
      <c r="C1668" s="159"/>
      <c r="D1668" s="160"/>
    </row>
    <row r="1669" spans="1:4">
      <c r="A1669" s="162"/>
      <c r="B1669" s="158"/>
      <c r="C1669" s="159"/>
      <c r="D1669" s="160"/>
    </row>
    <row r="1670" spans="1:4">
      <c r="A1670" s="162"/>
      <c r="B1670" s="158"/>
      <c r="C1670" s="159"/>
      <c r="D1670" s="160"/>
    </row>
    <row r="1671" spans="1:4">
      <c r="A1671" s="162"/>
      <c r="B1671" s="158"/>
      <c r="C1671" s="159"/>
      <c r="D1671" s="160"/>
    </row>
    <row r="1672" spans="1:4">
      <c r="A1672" s="162"/>
      <c r="B1672" s="158"/>
      <c r="C1672" s="159"/>
      <c r="D1672" s="160"/>
    </row>
    <row r="1673" spans="1:4">
      <c r="A1673" s="162"/>
      <c r="B1673" s="158"/>
      <c r="C1673" s="159"/>
      <c r="D1673" s="160"/>
    </row>
    <row r="1674" spans="1:4">
      <c r="A1674" s="162"/>
      <c r="B1674" s="158"/>
      <c r="C1674" s="159"/>
      <c r="D1674" s="160"/>
    </row>
    <row r="1675" spans="1:4">
      <c r="A1675" s="162"/>
      <c r="B1675" s="158"/>
      <c r="C1675" s="159"/>
      <c r="D1675" s="160"/>
    </row>
    <row r="1676" spans="1:4">
      <c r="A1676" s="162"/>
      <c r="B1676" s="158"/>
      <c r="C1676" s="159"/>
      <c r="D1676" s="160"/>
    </row>
    <row r="1677" spans="1:4">
      <c r="A1677" s="159"/>
      <c r="B1677" s="158"/>
      <c r="C1677" s="159"/>
      <c r="D1677" s="160"/>
    </row>
    <row r="1678" spans="1:4">
      <c r="A1678" s="161"/>
      <c r="B1678" s="158"/>
      <c r="C1678" s="159"/>
      <c r="D1678" s="160"/>
    </row>
    <row r="1679" spans="1:4">
      <c r="A1679" s="162"/>
      <c r="B1679" s="158"/>
      <c r="C1679" s="159"/>
      <c r="D1679" s="160"/>
    </row>
    <row r="1680" spans="1:4">
      <c r="A1680" s="162"/>
      <c r="B1680" s="158"/>
      <c r="C1680" s="159"/>
      <c r="D1680" s="160"/>
    </row>
    <row r="1681" spans="1:4">
      <c r="A1681" s="162"/>
      <c r="B1681" s="158"/>
      <c r="C1681" s="159"/>
      <c r="D1681" s="160"/>
    </row>
    <row r="1682" spans="1:4">
      <c r="A1682" s="162"/>
      <c r="B1682" s="158"/>
      <c r="C1682" s="159"/>
      <c r="D1682" s="160"/>
    </row>
    <row r="1683" spans="1:4">
      <c r="A1683" s="162"/>
      <c r="B1683" s="158"/>
      <c r="C1683" s="159"/>
      <c r="D1683" s="160"/>
    </row>
    <row r="1684" spans="1:4">
      <c r="A1684" s="162"/>
      <c r="B1684" s="158"/>
      <c r="C1684" s="159"/>
      <c r="D1684" s="160"/>
    </row>
    <row r="1685" spans="1:4">
      <c r="A1685" s="162"/>
      <c r="B1685" s="158"/>
      <c r="C1685" s="159"/>
      <c r="D1685" s="160"/>
    </row>
    <row r="1686" spans="1:4">
      <c r="A1686" s="162"/>
      <c r="B1686" s="158"/>
      <c r="C1686" s="159"/>
      <c r="D1686" s="160"/>
    </row>
    <row r="1687" spans="1:4">
      <c r="A1687" s="162"/>
      <c r="B1687" s="158"/>
      <c r="C1687" s="159"/>
      <c r="D1687" s="160"/>
    </row>
    <row r="1688" spans="1:4">
      <c r="A1688" s="162"/>
      <c r="B1688" s="158"/>
      <c r="C1688" s="159"/>
      <c r="D1688" s="160"/>
    </row>
    <row r="1689" spans="1:4">
      <c r="A1689" s="162"/>
      <c r="B1689" s="158"/>
      <c r="C1689" s="159"/>
      <c r="D1689" s="160"/>
    </row>
    <row r="1690" spans="1:4">
      <c r="A1690" s="162"/>
      <c r="B1690" s="158"/>
      <c r="C1690" s="159"/>
      <c r="D1690" s="160"/>
    </row>
    <row r="1691" spans="1:4">
      <c r="A1691" s="162"/>
      <c r="B1691" s="158"/>
      <c r="C1691" s="159"/>
      <c r="D1691" s="160"/>
    </row>
    <row r="1692" spans="1:4">
      <c r="A1692" s="162"/>
      <c r="B1692" s="158"/>
      <c r="C1692" s="159"/>
      <c r="D1692" s="160"/>
    </row>
    <row r="1693" spans="1:4">
      <c r="A1693" s="162"/>
      <c r="B1693" s="158"/>
      <c r="C1693" s="159"/>
      <c r="D1693" s="160"/>
    </row>
    <row r="1694" spans="1:4">
      <c r="A1694" s="159"/>
      <c r="B1694" s="158"/>
      <c r="C1694" s="159"/>
      <c r="D1694" s="160"/>
    </row>
    <row r="1695" spans="1:4">
      <c r="A1695" s="157"/>
      <c r="B1695" s="158"/>
      <c r="C1695" s="159"/>
      <c r="D1695" s="160"/>
    </row>
    <row r="1696" spans="1:4">
      <c r="A1696" s="161"/>
      <c r="B1696" s="158"/>
      <c r="C1696" s="159"/>
      <c r="D1696" s="160"/>
    </row>
    <row r="1697" spans="1:4">
      <c r="A1697" s="162"/>
      <c r="B1697" s="158"/>
      <c r="C1697" s="159"/>
      <c r="D1697" s="160"/>
    </row>
    <row r="1698" spans="1:4">
      <c r="A1698" s="162"/>
      <c r="B1698" s="158"/>
      <c r="C1698" s="159"/>
      <c r="D1698" s="160"/>
    </row>
    <row r="1699" spans="1:4">
      <c r="A1699" s="162"/>
      <c r="B1699" s="158"/>
      <c r="C1699" s="159"/>
      <c r="D1699" s="160"/>
    </row>
    <row r="1700" spans="1:4">
      <c r="A1700" s="162"/>
      <c r="B1700" s="158"/>
      <c r="C1700" s="159"/>
      <c r="D1700" s="160"/>
    </row>
    <row r="1701" spans="1:4">
      <c r="A1701" s="162"/>
      <c r="B1701" s="158"/>
      <c r="C1701" s="159"/>
      <c r="D1701" s="160"/>
    </row>
    <row r="1702" spans="1:4">
      <c r="A1702" s="162"/>
      <c r="B1702" s="158"/>
      <c r="C1702" s="159"/>
      <c r="D1702" s="160"/>
    </row>
    <row r="1703" spans="1:4">
      <c r="A1703" s="162"/>
      <c r="B1703" s="158"/>
      <c r="C1703" s="159"/>
      <c r="D1703" s="160"/>
    </row>
    <row r="1704" spans="1:4">
      <c r="A1704" s="159"/>
      <c r="B1704" s="158"/>
      <c r="C1704" s="159"/>
      <c r="D1704" s="160"/>
    </row>
    <row r="1705" spans="1:4">
      <c r="A1705" s="157"/>
      <c r="B1705" s="158"/>
      <c r="C1705" s="159"/>
      <c r="D1705" s="160"/>
    </row>
    <row r="1706" spans="1:4">
      <c r="A1706" s="161"/>
      <c r="B1706" s="158"/>
      <c r="C1706" s="159"/>
      <c r="D1706" s="160"/>
    </row>
    <row r="1707" spans="1:4">
      <c r="A1707" s="162"/>
      <c r="B1707" s="158"/>
      <c r="C1707" s="159"/>
      <c r="D1707" s="160"/>
    </row>
    <row r="1708" spans="1:4">
      <c r="A1708" s="162"/>
      <c r="B1708" s="158"/>
      <c r="C1708" s="159"/>
      <c r="D1708" s="160"/>
    </row>
    <row r="1709" spans="1:4">
      <c r="A1709" s="162"/>
      <c r="B1709" s="158"/>
      <c r="C1709" s="159"/>
      <c r="D1709" s="160"/>
    </row>
    <row r="1710" spans="1:4">
      <c r="A1710" s="162"/>
      <c r="B1710" s="158"/>
      <c r="C1710" s="159"/>
      <c r="D1710" s="160"/>
    </row>
    <row r="1711" spans="1:4">
      <c r="A1711" s="162"/>
      <c r="B1711" s="158"/>
      <c r="C1711" s="159"/>
      <c r="D1711" s="160"/>
    </row>
    <row r="1712" spans="1:4">
      <c r="A1712" s="162"/>
      <c r="B1712" s="158"/>
      <c r="C1712" s="159"/>
      <c r="D1712" s="160"/>
    </row>
    <row r="1713" spans="1:4">
      <c r="A1713" s="162"/>
      <c r="B1713" s="158"/>
      <c r="C1713" s="159"/>
      <c r="D1713" s="160"/>
    </row>
    <row r="1714" spans="1:4">
      <c r="A1714" s="162"/>
      <c r="B1714" s="158"/>
      <c r="C1714" s="159"/>
      <c r="D1714" s="160"/>
    </row>
    <row r="1715" spans="1:4">
      <c r="A1715" s="162"/>
      <c r="B1715" s="158"/>
      <c r="C1715" s="159"/>
      <c r="D1715" s="160"/>
    </row>
    <row r="1716" spans="1:4">
      <c r="A1716" s="162"/>
      <c r="B1716" s="158"/>
      <c r="C1716" s="159"/>
      <c r="D1716" s="160"/>
    </row>
    <row r="1717" spans="1:4">
      <c r="A1717" s="162"/>
      <c r="B1717" s="158"/>
      <c r="C1717" s="159"/>
      <c r="D1717" s="160"/>
    </row>
    <row r="1718" spans="1:4">
      <c r="A1718" s="162"/>
      <c r="B1718" s="158"/>
      <c r="C1718" s="159"/>
      <c r="D1718" s="160"/>
    </row>
    <row r="1719" spans="1:4">
      <c r="A1719" s="162"/>
      <c r="B1719" s="158"/>
      <c r="C1719" s="159"/>
      <c r="D1719" s="160"/>
    </row>
    <row r="1720" spans="1:4">
      <c r="A1720" s="162"/>
      <c r="B1720" s="158"/>
      <c r="C1720" s="159"/>
      <c r="D1720" s="160"/>
    </row>
    <row r="1721" spans="1:4">
      <c r="A1721" s="162"/>
      <c r="B1721" s="158"/>
      <c r="C1721" s="159"/>
      <c r="D1721" s="160"/>
    </row>
    <row r="1722" spans="1:4">
      <c r="A1722" s="162"/>
      <c r="B1722" s="158"/>
      <c r="C1722" s="159"/>
      <c r="D1722" s="160"/>
    </row>
    <row r="1723" spans="1:4">
      <c r="A1723" s="162"/>
      <c r="B1723" s="158"/>
      <c r="C1723" s="159"/>
      <c r="D1723" s="160"/>
    </row>
    <row r="1724" spans="1:4">
      <c r="A1724" s="159"/>
      <c r="B1724" s="158"/>
      <c r="C1724" s="159"/>
      <c r="D1724" s="160"/>
    </row>
    <row r="1725" spans="1:4">
      <c r="A1725" s="161"/>
      <c r="B1725" s="158"/>
      <c r="C1725" s="159"/>
      <c r="D1725" s="160"/>
    </row>
    <row r="1726" spans="1:4">
      <c r="A1726" s="162"/>
      <c r="B1726" s="158"/>
      <c r="C1726" s="159"/>
      <c r="D1726" s="160"/>
    </row>
    <row r="1727" spans="1:4">
      <c r="A1727" s="162"/>
      <c r="B1727" s="158"/>
      <c r="C1727" s="159"/>
      <c r="D1727" s="160"/>
    </row>
    <row r="1728" spans="1:4">
      <c r="A1728" s="162"/>
      <c r="B1728" s="158"/>
      <c r="C1728" s="159"/>
      <c r="D1728" s="160"/>
    </row>
    <row r="1729" spans="1:4">
      <c r="A1729" s="162"/>
      <c r="B1729" s="158"/>
      <c r="C1729" s="159"/>
      <c r="D1729" s="160"/>
    </row>
    <row r="1730" spans="1:4">
      <c r="A1730" s="162"/>
      <c r="B1730" s="158"/>
      <c r="C1730" s="159"/>
      <c r="D1730" s="160"/>
    </row>
    <row r="1731" spans="1:4">
      <c r="A1731" s="162"/>
      <c r="B1731" s="158"/>
      <c r="C1731" s="159"/>
      <c r="D1731" s="160"/>
    </row>
    <row r="1732" spans="1:4">
      <c r="A1732" s="159"/>
      <c r="B1732" s="158"/>
      <c r="C1732" s="159"/>
      <c r="D1732" s="160"/>
    </row>
    <row r="1733" spans="1:4">
      <c r="A1733" s="161"/>
      <c r="B1733" s="158"/>
      <c r="C1733" s="159"/>
      <c r="D1733" s="160"/>
    </row>
    <row r="1734" spans="1:4">
      <c r="A1734" s="159"/>
      <c r="B1734" s="158"/>
      <c r="C1734" s="159"/>
      <c r="D1734" s="160"/>
    </row>
    <row r="1735" spans="1:4">
      <c r="A1735" s="157"/>
      <c r="B1735" s="158"/>
      <c r="C1735" s="159"/>
      <c r="D1735" s="160"/>
    </row>
    <row r="1736" spans="1:4">
      <c r="A1736" s="161"/>
      <c r="B1736" s="158"/>
      <c r="C1736" s="159"/>
      <c r="D1736" s="160"/>
    </row>
    <row r="1737" spans="1:4">
      <c r="A1737" s="162"/>
      <c r="B1737" s="158"/>
      <c r="C1737" s="159"/>
      <c r="D1737" s="160"/>
    </row>
    <row r="1738" spans="1:4">
      <c r="A1738" s="162"/>
      <c r="B1738" s="158"/>
      <c r="C1738" s="159"/>
      <c r="D1738" s="160"/>
    </row>
    <row r="1739" spans="1:4">
      <c r="A1739" s="159"/>
      <c r="B1739" s="158"/>
      <c r="C1739" s="159"/>
      <c r="D1739" s="160"/>
    </row>
    <row r="1740" spans="1:4">
      <c r="A1740" s="157"/>
      <c r="B1740" s="158"/>
      <c r="C1740" s="159"/>
      <c r="D1740" s="160"/>
    </row>
    <row r="1741" spans="1:4">
      <c r="A1741" s="161"/>
      <c r="B1741" s="158"/>
      <c r="C1741" s="159"/>
      <c r="D1741" s="160"/>
    </row>
    <row r="1742" spans="1:4">
      <c r="A1742" s="159"/>
      <c r="B1742" s="158"/>
      <c r="C1742" s="159"/>
      <c r="D1742" s="160"/>
    </row>
    <row r="1743" spans="1:4">
      <c r="A1743" s="161"/>
      <c r="B1743" s="158"/>
      <c r="C1743" s="159"/>
      <c r="D1743" s="160"/>
    </row>
    <row r="1744" spans="1:4">
      <c r="A1744" s="162"/>
      <c r="B1744" s="158"/>
      <c r="C1744" s="159"/>
      <c r="D1744" s="160"/>
    </row>
    <row r="1745" spans="1:4">
      <c r="A1745" s="162"/>
      <c r="B1745" s="158"/>
      <c r="C1745" s="159"/>
      <c r="D1745" s="160"/>
    </row>
    <row r="1746" spans="1:4">
      <c r="A1746" s="162"/>
      <c r="B1746" s="158"/>
      <c r="C1746" s="159"/>
      <c r="D1746" s="160"/>
    </row>
    <row r="1747" spans="1:4">
      <c r="A1747" s="162"/>
      <c r="B1747" s="158"/>
      <c r="C1747" s="159"/>
      <c r="D1747" s="160"/>
    </row>
    <row r="1748" spans="1:4">
      <c r="A1748" s="159"/>
      <c r="B1748" s="158"/>
      <c r="C1748" s="159"/>
      <c r="D1748" s="160"/>
    </row>
    <row r="1749" spans="1:4">
      <c r="A1749" s="161"/>
      <c r="B1749" s="158"/>
      <c r="C1749" s="159"/>
      <c r="D1749" s="160"/>
    </row>
    <row r="1750" spans="1:4">
      <c r="A1750" s="162"/>
      <c r="B1750" s="158"/>
      <c r="C1750" s="159"/>
      <c r="D1750" s="160"/>
    </row>
    <row r="1751" spans="1:4">
      <c r="A1751" s="162"/>
      <c r="B1751" s="158"/>
      <c r="C1751" s="159"/>
      <c r="D1751" s="160"/>
    </row>
    <row r="1752" spans="1:4">
      <c r="A1752" s="162"/>
      <c r="B1752" s="158"/>
      <c r="C1752" s="159"/>
      <c r="D1752" s="160"/>
    </row>
    <row r="1753" spans="1:4">
      <c r="A1753" s="162"/>
      <c r="B1753" s="158"/>
      <c r="C1753" s="159"/>
      <c r="D1753" s="160"/>
    </row>
    <row r="1754" spans="1:4">
      <c r="A1754" s="162"/>
      <c r="B1754" s="158"/>
      <c r="C1754" s="159"/>
      <c r="D1754" s="160"/>
    </row>
    <row r="1755" spans="1:4">
      <c r="A1755" s="162"/>
      <c r="B1755" s="158"/>
      <c r="C1755" s="159"/>
      <c r="D1755" s="160"/>
    </row>
    <row r="1756" spans="1:4">
      <c r="A1756" s="159"/>
      <c r="B1756" s="158"/>
      <c r="C1756" s="159"/>
      <c r="D1756" s="160"/>
    </row>
    <row r="1757" spans="1:4">
      <c r="A1757" s="157"/>
      <c r="B1757" s="158"/>
      <c r="C1757" s="159"/>
      <c r="D1757" s="160"/>
    </row>
    <row r="1758" spans="1:4">
      <c r="A1758" s="157"/>
      <c r="B1758" s="158"/>
      <c r="C1758" s="159"/>
      <c r="D1758" s="160"/>
    </row>
    <row r="1759" spans="1:4">
      <c r="A1759" s="157"/>
      <c r="B1759" s="158"/>
      <c r="C1759" s="159"/>
      <c r="D1759" s="160"/>
    </row>
    <row r="1760" spans="1:4">
      <c r="A1760" s="161"/>
      <c r="B1760" s="158"/>
      <c r="C1760" s="159"/>
      <c r="D1760" s="160"/>
    </row>
    <row r="1761" spans="1:4">
      <c r="A1761" s="162"/>
      <c r="B1761" s="158"/>
      <c r="C1761" s="159"/>
      <c r="D1761" s="160"/>
    </row>
    <row r="1762" spans="1:4">
      <c r="A1762" s="162"/>
      <c r="B1762" s="158"/>
      <c r="C1762" s="159"/>
      <c r="D1762" s="160"/>
    </row>
    <row r="1763" spans="1:4">
      <c r="A1763" s="162"/>
      <c r="B1763" s="158"/>
      <c r="C1763" s="159"/>
      <c r="D1763" s="160"/>
    </row>
    <row r="1764" spans="1:4">
      <c r="A1764" s="162"/>
      <c r="B1764" s="158"/>
      <c r="C1764" s="159"/>
      <c r="D1764" s="160"/>
    </row>
    <row r="1765" spans="1:4">
      <c r="A1765" s="162"/>
      <c r="B1765" s="158"/>
      <c r="C1765" s="159"/>
      <c r="D1765" s="160"/>
    </row>
    <row r="1766" spans="1:4">
      <c r="A1766" s="162"/>
      <c r="B1766" s="158"/>
      <c r="C1766" s="159"/>
      <c r="D1766" s="160"/>
    </row>
    <row r="1767" spans="1:4">
      <c r="A1767" s="159"/>
      <c r="B1767" s="158"/>
      <c r="C1767" s="159"/>
      <c r="D1767" s="160"/>
    </row>
    <row r="1768" spans="1:4">
      <c r="A1768" s="161"/>
      <c r="B1768" s="158"/>
      <c r="C1768" s="159"/>
      <c r="D1768" s="160"/>
    </row>
    <row r="1769" spans="1:4">
      <c r="A1769" s="159"/>
      <c r="B1769" s="158"/>
      <c r="C1769" s="159"/>
      <c r="D1769" s="160"/>
    </row>
    <row r="1770" spans="1:4">
      <c r="A1770" s="161"/>
      <c r="B1770" s="158"/>
      <c r="C1770" s="159"/>
      <c r="D1770" s="160"/>
    </row>
    <row r="1771" spans="1:4">
      <c r="A1771" s="162"/>
      <c r="B1771" s="158"/>
      <c r="C1771" s="159"/>
      <c r="D1771" s="160"/>
    </row>
    <row r="1772" spans="1:4">
      <c r="A1772" s="162"/>
      <c r="B1772" s="158"/>
      <c r="C1772" s="159"/>
      <c r="D1772" s="160"/>
    </row>
    <row r="1773" spans="1:4">
      <c r="A1773" s="162"/>
      <c r="B1773" s="158"/>
      <c r="C1773" s="159"/>
      <c r="D1773" s="160"/>
    </row>
    <row r="1774" spans="1:4">
      <c r="A1774" s="162"/>
      <c r="B1774" s="158"/>
      <c r="C1774" s="159"/>
      <c r="D1774" s="160"/>
    </row>
    <row r="1775" spans="1:4">
      <c r="A1775" s="162"/>
      <c r="B1775" s="158"/>
      <c r="C1775" s="159"/>
      <c r="D1775" s="160"/>
    </row>
    <row r="1776" spans="1:4">
      <c r="A1776" s="162"/>
      <c r="B1776" s="158"/>
      <c r="C1776" s="159"/>
      <c r="D1776" s="160"/>
    </row>
    <row r="1777" spans="1:4">
      <c r="A1777" s="162"/>
      <c r="B1777" s="158"/>
      <c r="C1777" s="159"/>
      <c r="D1777" s="160"/>
    </row>
    <row r="1778" spans="1:4">
      <c r="A1778" s="162"/>
      <c r="B1778" s="158"/>
      <c r="C1778" s="159"/>
      <c r="D1778" s="160"/>
    </row>
    <row r="1779" spans="1:4">
      <c r="A1779" s="162"/>
      <c r="B1779" s="158"/>
      <c r="C1779" s="159"/>
      <c r="D1779" s="160"/>
    </row>
    <row r="1780" spans="1:4">
      <c r="A1780" s="162"/>
      <c r="B1780" s="158"/>
      <c r="C1780" s="159"/>
      <c r="D1780" s="160"/>
    </row>
    <row r="1781" spans="1:4">
      <c r="A1781" s="162"/>
      <c r="B1781" s="158"/>
      <c r="C1781" s="159"/>
      <c r="D1781" s="160"/>
    </row>
    <row r="1782" spans="1:4">
      <c r="A1782" s="162"/>
      <c r="B1782" s="158"/>
      <c r="C1782" s="159"/>
      <c r="D1782" s="160"/>
    </row>
    <row r="1783" spans="1:4">
      <c r="A1783" s="162"/>
      <c r="B1783" s="158"/>
      <c r="C1783" s="159"/>
      <c r="D1783" s="160"/>
    </row>
    <row r="1784" spans="1:4">
      <c r="A1784" s="159"/>
      <c r="B1784" s="158"/>
      <c r="C1784" s="159"/>
      <c r="D1784" s="160"/>
    </row>
    <row r="1785" spans="1:4">
      <c r="A1785" s="161"/>
      <c r="B1785" s="158"/>
      <c r="C1785" s="159"/>
      <c r="D1785" s="160"/>
    </row>
    <row r="1786" spans="1:4">
      <c r="A1786" s="162"/>
      <c r="B1786" s="158"/>
      <c r="C1786" s="159"/>
      <c r="D1786" s="160"/>
    </row>
    <row r="1787" spans="1:4">
      <c r="A1787" s="162"/>
      <c r="B1787" s="158"/>
      <c r="C1787" s="159"/>
      <c r="D1787" s="160"/>
    </row>
    <row r="1788" spans="1:4">
      <c r="A1788" s="162"/>
      <c r="B1788" s="158"/>
      <c r="C1788" s="159"/>
      <c r="D1788" s="160"/>
    </row>
    <row r="1789" spans="1:4">
      <c r="A1789" s="162"/>
      <c r="B1789" s="158"/>
      <c r="C1789" s="159"/>
      <c r="D1789" s="160"/>
    </row>
    <row r="1790" spans="1:4">
      <c r="A1790" s="159"/>
      <c r="B1790" s="158"/>
      <c r="C1790" s="159"/>
      <c r="D1790" s="160"/>
    </row>
    <row r="1791" spans="1:4">
      <c r="A1791" s="161"/>
      <c r="B1791" s="158"/>
      <c r="C1791" s="159"/>
      <c r="D1791" s="160"/>
    </row>
    <row r="1792" spans="1:4">
      <c r="A1792" s="162"/>
      <c r="B1792" s="158"/>
      <c r="C1792" s="159"/>
      <c r="D1792" s="160"/>
    </row>
    <row r="1793" spans="1:4">
      <c r="A1793" s="162"/>
      <c r="B1793" s="158"/>
      <c r="C1793" s="159"/>
      <c r="D1793" s="160"/>
    </row>
    <row r="1794" spans="1:4">
      <c r="A1794" s="162"/>
      <c r="B1794" s="158"/>
      <c r="C1794" s="159"/>
      <c r="D1794" s="160"/>
    </row>
    <row r="1795" spans="1:4">
      <c r="A1795" s="162"/>
      <c r="B1795" s="158"/>
      <c r="C1795" s="159"/>
      <c r="D1795" s="160"/>
    </row>
    <row r="1796" spans="1:4">
      <c r="A1796" s="162"/>
      <c r="B1796" s="158"/>
      <c r="C1796" s="159"/>
      <c r="D1796" s="160"/>
    </row>
    <row r="1797" spans="1:4">
      <c r="A1797" s="162"/>
      <c r="B1797" s="158"/>
      <c r="C1797" s="159"/>
      <c r="D1797" s="160"/>
    </row>
    <row r="1798" spans="1:4">
      <c r="A1798" s="162"/>
      <c r="B1798" s="158"/>
      <c r="C1798" s="159"/>
      <c r="D1798" s="160"/>
    </row>
    <row r="1799" spans="1:4">
      <c r="A1799" s="162"/>
      <c r="B1799" s="158"/>
      <c r="C1799" s="159"/>
      <c r="D1799" s="160"/>
    </row>
    <row r="1800" spans="1:4">
      <c r="A1800" s="162"/>
      <c r="B1800" s="158"/>
      <c r="C1800" s="159"/>
      <c r="D1800" s="160"/>
    </row>
    <row r="1801" spans="1:4">
      <c r="A1801" s="162"/>
      <c r="B1801" s="158"/>
      <c r="C1801" s="159"/>
      <c r="D1801" s="160"/>
    </row>
    <row r="1802" spans="1:4">
      <c r="A1802" s="162"/>
      <c r="B1802" s="158"/>
      <c r="C1802" s="159"/>
      <c r="D1802" s="160"/>
    </row>
    <row r="1803" spans="1:4">
      <c r="A1803" s="162"/>
      <c r="B1803" s="158"/>
      <c r="C1803" s="159"/>
      <c r="D1803" s="160"/>
    </row>
    <row r="1804" spans="1:4">
      <c r="A1804" s="162"/>
      <c r="B1804" s="158"/>
      <c r="C1804" s="159"/>
      <c r="D1804" s="160"/>
    </row>
    <row r="1805" spans="1:4">
      <c r="A1805" s="162"/>
      <c r="B1805" s="158"/>
      <c r="C1805" s="159"/>
      <c r="D1805" s="160"/>
    </row>
    <row r="1806" spans="1:4">
      <c r="A1806" s="162"/>
      <c r="B1806" s="158"/>
      <c r="C1806" s="159"/>
      <c r="D1806" s="160"/>
    </row>
    <row r="1807" spans="1:4">
      <c r="A1807" s="162"/>
      <c r="B1807" s="158"/>
      <c r="C1807" s="159"/>
      <c r="D1807" s="160"/>
    </row>
    <row r="1808" spans="1:4">
      <c r="A1808" s="162"/>
      <c r="B1808" s="158"/>
      <c r="C1808" s="159"/>
      <c r="D1808" s="160"/>
    </row>
    <row r="1809" spans="1:4">
      <c r="A1809" s="162"/>
      <c r="B1809" s="158"/>
      <c r="C1809" s="159"/>
      <c r="D1809" s="160"/>
    </row>
    <row r="1810" spans="1:4">
      <c r="A1810" s="162"/>
      <c r="B1810" s="158"/>
      <c r="C1810" s="159"/>
      <c r="D1810" s="160"/>
    </row>
    <row r="1811" spans="1:4">
      <c r="A1811" s="162"/>
      <c r="B1811" s="158"/>
      <c r="C1811" s="159"/>
      <c r="D1811" s="160"/>
    </row>
    <row r="1812" spans="1:4">
      <c r="A1812" s="162"/>
      <c r="B1812" s="158"/>
      <c r="C1812" s="159"/>
      <c r="D1812" s="160"/>
    </row>
    <row r="1813" spans="1:4">
      <c r="A1813" s="162"/>
      <c r="B1813" s="158"/>
      <c r="C1813" s="159"/>
      <c r="D1813" s="160"/>
    </row>
    <row r="1814" spans="1:4">
      <c r="A1814" s="162"/>
      <c r="B1814" s="158"/>
      <c r="C1814" s="159"/>
      <c r="D1814" s="160"/>
    </row>
    <row r="1815" spans="1:4">
      <c r="A1815" s="162"/>
      <c r="B1815" s="158"/>
      <c r="C1815" s="159"/>
      <c r="D1815" s="160"/>
    </row>
    <row r="1816" spans="1:4">
      <c r="A1816" s="162"/>
      <c r="B1816" s="158"/>
      <c r="C1816" s="159"/>
      <c r="D1816" s="160"/>
    </row>
    <row r="1817" spans="1:4">
      <c r="A1817" s="162"/>
      <c r="B1817" s="158"/>
      <c r="C1817" s="159"/>
      <c r="D1817" s="160"/>
    </row>
    <row r="1818" spans="1:4">
      <c r="A1818" s="162"/>
      <c r="B1818" s="158"/>
      <c r="C1818" s="159"/>
      <c r="D1818" s="160"/>
    </row>
    <row r="1819" spans="1:4">
      <c r="A1819" s="162"/>
      <c r="B1819" s="158"/>
      <c r="C1819" s="159"/>
      <c r="D1819" s="160"/>
    </row>
    <row r="1820" spans="1:4">
      <c r="A1820" s="162"/>
      <c r="B1820" s="158"/>
      <c r="C1820" s="159"/>
      <c r="D1820" s="160"/>
    </row>
    <row r="1821" spans="1:4">
      <c r="A1821" s="162"/>
      <c r="B1821" s="158"/>
      <c r="C1821" s="159"/>
      <c r="D1821" s="160"/>
    </row>
    <row r="1822" spans="1:4">
      <c r="A1822" s="159"/>
      <c r="B1822" s="158"/>
      <c r="C1822" s="159"/>
      <c r="D1822" s="160"/>
    </row>
    <row r="1823" spans="1:4">
      <c r="A1823" s="161"/>
      <c r="B1823" s="158"/>
      <c r="C1823" s="159"/>
      <c r="D1823" s="160"/>
    </row>
    <row r="1824" spans="1:4">
      <c r="A1824" s="162"/>
      <c r="B1824" s="158"/>
      <c r="C1824" s="159"/>
      <c r="D1824" s="160"/>
    </row>
    <row r="1825" spans="1:4">
      <c r="A1825" s="159"/>
      <c r="B1825" s="158"/>
      <c r="C1825" s="159"/>
      <c r="D1825" s="160"/>
    </row>
    <row r="1826" spans="1:4">
      <c r="A1826" s="161"/>
      <c r="B1826" s="158"/>
      <c r="C1826" s="159"/>
      <c r="D1826" s="160"/>
    </row>
    <row r="1827" spans="1:4">
      <c r="A1827" s="162"/>
      <c r="B1827" s="158"/>
      <c r="C1827" s="159"/>
      <c r="D1827" s="160"/>
    </row>
    <row r="1828" spans="1:4">
      <c r="A1828" s="162"/>
      <c r="B1828" s="158"/>
      <c r="C1828" s="159"/>
      <c r="D1828" s="160"/>
    </row>
    <row r="1829" spans="1:4">
      <c r="A1829" s="162"/>
      <c r="B1829" s="158"/>
      <c r="C1829" s="159"/>
      <c r="D1829" s="160"/>
    </row>
    <row r="1830" spans="1:4">
      <c r="A1830" s="162"/>
      <c r="B1830" s="158"/>
      <c r="C1830" s="159"/>
      <c r="D1830" s="160"/>
    </row>
    <row r="1831" spans="1:4">
      <c r="A1831" s="162"/>
      <c r="B1831" s="158"/>
      <c r="C1831" s="159"/>
      <c r="D1831" s="160"/>
    </row>
    <row r="1832" spans="1:4">
      <c r="A1832" s="162"/>
      <c r="B1832" s="158"/>
      <c r="C1832" s="159"/>
      <c r="D1832" s="160"/>
    </row>
    <row r="1833" spans="1:4">
      <c r="A1833" s="162"/>
      <c r="B1833" s="158"/>
      <c r="C1833" s="159"/>
      <c r="D1833" s="160"/>
    </row>
    <row r="1834" spans="1:4">
      <c r="A1834" s="162"/>
      <c r="B1834" s="158"/>
      <c r="C1834" s="159"/>
      <c r="D1834" s="160"/>
    </row>
    <row r="1835" spans="1:4">
      <c r="A1835" s="162"/>
      <c r="B1835" s="158"/>
      <c r="C1835" s="159"/>
      <c r="D1835" s="160"/>
    </row>
    <row r="1836" spans="1:4">
      <c r="A1836" s="159"/>
      <c r="B1836" s="158"/>
      <c r="C1836" s="159"/>
      <c r="D1836" s="160"/>
    </row>
    <row r="1837" spans="1:4">
      <c r="A1837" s="161"/>
      <c r="B1837" s="158"/>
      <c r="C1837" s="159"/>
      <c r="D1837" s="160"/>
    </row>
    <row r="1838" spans="1:4">
      <c r="A1838" s="162"/>
      <c r="B1838" s="158"/>
      <c r="C1838" s="159"/>
      <c r="D1838" s="160"/>
    </row>
    <row r="1839" spans="1:4">
      <c r="A1839" s="159"/>
      <c r="B1839" s="158"/>
      <c r="C1839" s="159"/>
      <c r="D1839" s="160"/>
    </row>
    <row r="1840" spans="1:4">
      <c r="A1840" s="161"/>
      <c r="B1840" s="158"/>
      <c r="C1840" s="159"/>
      <c r="D1840" s="160"/>
    </row>
    <row r="1841" spans="1:4">
      <c r="A1841" s="162"/>
      <c r="B1841" s="158"/>
      <c r="C1841" s="159"/>
      <c r="D1841" s="160"/>
    </row>
    <row r="1842" spans="1:4">
      <c r="A1842" s="162"/>
      <c r="B1842" s="158"/>
      <c r="C1842" s="159"/>
      <c r="D1842" s="160"/>
    </row>
    <row r="1843" spans="1:4">
      <c r="A1843" s="162"/>
      <c r="B1843" s="158"/>
      <c r="C1843" s="159"/>
      <c r="D1843" s="160"/>
    </row>
    <row r="1844" spans="1:4">
      <c r="A1844" s="162"/>
      <c r="B1844" s="158"/>
      <c r="C1844" s="159"/>
      <c r="D1844" s="160"/>
    </row>
    <row r="1845" spans="1:4">
      <c r="A1845" s="162"/>
      <c r="B1845" s="158"/>
      <c r="C1845" s="159"/>
      <c r="D1845" s="160"/>
    </row>
    <row r="1846" spans="1:4">
      <c r="A1846" s="162"/>
      <c r="B1846" s="158"/>
      <c r="C1846" s="159"/>
      <c r="D1846" s="160"/>
    </row>
    <row r="1847" spans="1:4">
      <c r="A1847" s="162"/>
      <c r="B1847" s="158"/>
      <c r="C1847" s="159"/>
      <c r="D1847" s="160"/>
    </row>
    <row r="1848" spans="1:4">
      <c r="A1848" s="162"/>
      <c r="B1848" s="158"/>
      <c r="C1848" s="159"/>
      <c r="D1848" s="160"/>
    </row>
    <row r="1849" spans="1:4">
      <c r="A1849" s="162"/>
      <c r="B1849" s="158"/>
      <c r="C1849" s="159"/>
      <c r="D1849" s="160"/>
    </row>
    <row r="1850" spans="1:4">
      <c r="A1850" s="162"/>
      <c r="B1850" s="158"/>
      <c r="C1850" s="159"/>
      <c r="D1850" s="160"/>
    </row>
    <row r="1851" spans="1:4">
      <c r="A1851" s="162"/>
      <c r="B1851" s="158"/>
      <c r="C1851" s="159"/>
      <c r="D1851" s="160"/>
    </row>
    <row r="1852" spans="1:4">
      <c r="A1852" s="162"/>
      <c r="B1852" s="158"/>
      <c r="C1852" s="159"/>
      <c r="D1852" s="160"/>
    </row>
    <row r="1853" spans="1:4">
      <c r="A1853" s="162"/>
      <c r="B1853" s="158"/>
      <c r="C1853" s="159"/>
      <c r="D1853" s="160"/>
    </row>
    <row r="1854" spans="1:4">
      <c r="A1854" s="162"/>
      <c r="B1854" s="158"/>
      <c r="C1854" s="159"/>
      <c r="D1854" s="160"/>
    </row>
    <row r="1855" spans="1:4">
      <c r="A1855" s="159"/>
      <c r="B1855" s="158"/>
      <c r="C1855" s="159"/>
      <c r="D1855" s="160"/>
    </row>
    <row r="1856" spans="1:4">
      <c r="A1856" s="157"/>
      <c r="B1856" s="158"/>
      <c r="C1856" s="159"/>
      <c r="D1856" s="160"/>
    </row>
    <row r="1857" spans="1:4">
      <c r="A1857" s="161"/>
      <c r="B1857" s="158"/>
      <c r="C1857" s="159"/>
      <c r="D1857" s="160"/>
    </row>
    <row r="1858" spans="1:4">
      <c r="A1858" s="162"/>
      <c r="B1858" s="158"/>
      <c r="C1858" s="159"/>
      <c r="D1858" s="160"/>
    </row>
    <row r="1859" spans="1:4">
      <c r="A1859" s="162"/>
      <c r="B1859" s="158"/>
      <c r="C1859" s="159"/>
      <c r="D1859" s="160"/>
    </row>
    <row r="1860" spans="1:4">
      <c r="A1860" s="162"/>
      <c r="B1860" s="158"/>
      <c r="C1860" s="159"/>
      <c r="D1860" s="160"/>
    </row>
    <row r="1861" spans="1:4">
      <c r="A1861" s="159"/>
      <c r="B1861" s="158"/>
      <c r="C1861" s="159"/>
      <c r="D1861" s="160"/>
    </row>
    <row r="1862" spans="1:4">
      <c r="A1862" s="161"/>
      <c r="B1862" s="158"/>
      <c r="C1862" s="159"/>
      <c r="D1862" s="160"/>
    </row>
    <row r="1863" spans="1:4">
      <c r="A1863" s="162"/>
      <c r="B1863" s="158"/>
      <c r="C1863" s="159"/>
      <c r="D1863" s="160"/>
    </row>
    <row r="1864" spans="1:4">
      <c r="A1864" s="162"/>
      <c r="B1864" s="158"/>
      <c r="C1864" s="159"/>
      <c r="D1864" s="160"/>
    </row>
    <row r="1865" spans="1:4">
      <c r="A1865" s="162"/>
      <c r="B1865" s="158"/>
      <c r="C1865" s="159"/>
      <c r="D1865" s="160"/>
    </row>
    <row r="1866" spans="1:4">
      <c r="A1866" s="162"/>
      <c r="B1866" s="158"/>
      <c r="C1866" s="159"/>
      <c r="D1866" s="160"/>
    </row>
    <row r="1867" spans="1:4">
      <c r="A1867" s="162"/>
      <c r="B1867" s="158"/>
      <c r="C1867" s="159"/>
      <c r="D1867" s="160"/>
    </row>
    <row r="1868" spans="1:4">
      <c r="A1868" s="162"/>
      <c r="B1868" s="158"/>
      <c r="C1868" s="159"/>
      <c r="D1868" s="160"/>
    </row>
    <row r="1869" spans="1:4">
      <c r="A1869" s="162"/>
      <c r="B1869" s="158"/>
      <c r="C1869" s="159"/>
      <c r="D1869" s="160"/>
    </row>
    <row r="1870" spans="1:4">
      <c r="A1870" s="162"/>
      <c r="B1870" s="158"/>
      <c r="C1870" s="159"/>
      <c r="D1870" s="160"/>
    </row>
    <row r="1871" spans="1:4">
      <c r="A1871" s="162"/>
      <c r="B1871" s="158"/>
      <c r="C1871" s="159"/>
      <c r="D1871" s="160"/>
    </row>
    <row r="1872" spans="1:4">
      <c r="A1872" s="162"/>
      <c r="B1872" s="158"/>
      <c r="C1872" s="159"/>
      <c r="D1872" s="160"/>
    </row>
    <row r="1873" spans="1:4">
      <c r="A1873" s="162"/>
      <c r="B1873" s="158"/>
      <c r="C1873" s="159"/>
      <c r="D1873" s="160"/>
    </row>
    <row r="1874" spans="1:4">
      <c r="A1874" s="162"/>
      <c r="B1874" s="158"/>
      <c r="C1874" s="159"/>
      <c r="D1874" s="160"/>
    </row>
    <row r="1875" spans="1:4">
      <c r="A1875" s="162"/>
      <c r="B1875" s="158"/>
      <c r="C1875" s="159"/>
      <c r="D1875" s="160"/>
    </row>
    <row r="1876" spans="1:4">
      <c r="A1876" s="162"/>
      <c r="B1876" s="158"/>
      <c r="C1876" s="159"/>
      <c r="D1876" s="160"/>
    </row>
    <row r="1877" spans="1:4">
      <c r="A1877" s="162"/>
      <c r="B1877" s="158"/>
      <c r="C1877" s="159"/>
      <c r="D1877" s="160"/>
    </row>
    <row r="1878" spans="1:4">
      <c r="A1878" s="162"/>
      <c r="B1878" s="158"/>
      <c r="C1878" s="159"/>
      <c r="D1878" s="160"/>
    </row>
    <row r="1879" spans="1:4">
      <c r="A1879" s="162"/>
      <c r="B1879" s="158"/>
      <c r="C1879" s="159"/>
      <c r="D1879" s="160"/>
    </row>
    <row r="1880" spans="1:4">
      <c r="A1880" s="159"/>
      <c r="B1880" s="158"/>
      <c r="C1880" s="159"/>
      <c r="D1880" s="160"/>
    </row>
    <row r="1881" spans="1:4">
      <c r="A1881" s="161"/>
      <c r="B1881" s="158"/>
      <c r="C1881" s="159"/>
      <c r="D1881" s="160"/>
    </row>
    <row r="1882" spans="1:4">
      <c r="A1882" s="162"/>
      <c r="B1882" s="158"/>
      <c r="C1882" s="159"/>
      <c r="D1882" s="160"/>
    </row>
    <row r="1883" spans="1:4">
      <c r="A1883" s="162"/>
      <c r="B1883" s="158"/>
      <c r="C1883" s="159"/>
      <c r="D1883" s="160"/>
    </row>
    <row r="1884" spans="1:4">
      <c r="A1884" s="162"/>
      <c r="B1884" s="158"/>
      <c r="C1884" s="159"/>
      <c r="D1884" s="160"/>
    </row>
    <row r="1885" spans="1:4">
      <c r="A1885" s="162"/>
      <c r="B1885" s="158"/>
      <c r="C1885" s="159"/>
      <c r="D1885" s="160"/>
    </row>
    <row r="1886" spans="1:4">
      <c r="A1886" s="162"/>
      <c r="B1886" s="158"/>
      <c r="C1886" s="159"/>
      <c r="D1886" s="160"/>
    </row>
    <row r="1887" spans="1:4">
      <c r="A1887" s="159"/>
      <c r="B1887" s="158"/>
      <c r="C1887" s="159"/>
      <c r="D1887" s="160"/>
    </row>
    <row r="1888" spans="1:4">
      <c r="A1888" s="161"/>
      <c r="B1888" s="158"/>
      <c r="C1888" s="159"/>
      <c r="D1888" s="160"/>
    </row>
    <row r="1889" spans="1:4">
      <c r="A1889" s="162"/>
      <c r="B1889" s="158"/>
      <c r="C1889" s="159"/>
      <c r="D1889" s="160"/>
    </row>
    <row r="1890" spans="1:4">
      <c r="A1890" s="162"/>
      <c r="B1890" s="158"/>
      <c r="C1890" s="159"/>
      <c r="D1890" s="160"/>
    </row>
    <row r="1891" spans="1:4">
      <c r="A1891" s="162"/>
      <c r="B1891" s="158"/>
      <c r="C1891" s="159"/>
      <c r="D1891" s="160"/>
    </row>
    <row r="1892" spans="1:4">
      <c r="A1892" s="162"/>
      <c r="B1892" s="158"/>
      <c r="C1892" s="159"/>
      <c r="D1892" s="160"/>
    </row>
    <row r="1893" spans="1:4">
      <c r="A1893" s="162"/>
      <c r="B1893" s="158"/>
      <c r="C1893" s="159"/>
      <c r="D1893" s="160"/>
    </row>
    <row r="1894" spans="1:4">
      <c r="A1894" s="162"/>
      <c r="B1894" s="158"/>
      <c r="C1894" s="159"/>
      <c r="D1894" s="160"/>
    </row>
    <row r="1895" spans="1:4">
      <c r="A1895" s="162"/>
      <c r="B1895" s="158"/>
      <c r="C1895" s="159"/>
      <c r="D1895" s="160"/>
    </row>
    <row r="1896" spans="1:4">
      <c r="A1896" s="162"/>
      <c r="B1896" s="158"/>
      <c r="C1896" s="159"/>
      <c r="D1896" s="160"/>
    </row>
    <row r="1897" spans="1:4">
      <c r="A1897" s="162"/>
      <c r="B1897" s="158"/>
      <c r="C1897" s="159"/>
      <c r="D1897" s="160"/>
    </row>
    <row r="1898" spans="1:4">
      <c r="A1898" s="162"/>
      <c r="B1898" s="158"/>
      <c r="C1898" s="159"/>
      <c r="D1898" s="160"/>
    </row>
    <row r="1899" spans="1:4">
      <c r="A1899" s="159"/>
      <c r="B1899" s="158"/>
      <c r="C1899" s="159"/>
      <c r="D1899" s="160"/>
    </row>
    <row r="1900" spans="1:4">
      <c r="A1900" s="161"/>
      <c r="B1900" s="158"/>
      <c r="C1900" s="159"/>
      <c r="D1900" s="160"/>
    </row>
    <row r="1901" spans="1:4">
      <c r="A1901" s="162"/>
      <c r="B1901" s="158"/>
      <c r="C1901" s="159"/>
      <c r="D1901" s="160"/>
    </row>
    <row r="1902" spans="1:4">
      <c r="A1902" s="162"/>
      <c r="B1902" s="158"/>
      <c r="C1902" s="159"/>
      <c r="D1902" s="160"/>
    </row>
    <row r="1903" spans="1:4">
      <c r="A1903" s="162"/>
      <c r="B1903" s="158"/>
      <c r="C1903" s="159"/>
      <c r="D1903" s="160"/>
    </row>
    <row r="1904" spans="1:4">
      <c r="A1904" s="162"/>
      <c r="B1904" s="158"/>
      <c r="C1904" s="159"/>
      <c r="D1904" s="160"/>
    </row>
    <row r="1905" spans="1:4">
      <c r="A1905" s="162"/>
      <c r="B1905" s="158"/>
      <c r="C1905" s="159"/>
      <c r="D1905" s="160"/>
    </row>
    <row r="1906" spans="1:4">
      <c r="A1906" s="162"/>
      <c r="B1906" s="158"/>
      <c r="C1906" s="159"/>
      <c r="D1906" s="160"/>
    </row>
    <row r="1907" spans="1:4">
      <c r="A1907" s="162"/>
      <c r="B1907" s="158"/>
      <c r="C1907" s="159"/>
      <c r="D1907" s="160"/>
    </row>
    <row r="1908" spans="1:4">
      <c r="A1908" s="162"/>
      <c r="B1908" s="158"/>
      <c r="C1908" s="159"/>
      <c r="D1908" s="160"/>
    </row>
    <row r="1909" spans="1:4">
      <c r="A1909" s="162"/>
      <c r="B1909" s="158"/>
      <c r="C1909" s="159"/>
      <c r="D1909" s="160"/>
    </row>
    <row r="1910" spans="1:4">
      <c r="A1910" s="162"/>
      <c r="B1910" s="158"/>
      <c r="C1910" s="159"/>
      <c r="D1910" s="160"/>
    </row>
    <row r="1911" spans="1:4">
      <c r="A1911" s="162"/>
      <c r="B1911" s="158"/>
      <c r="C1911" s="159"/>
      <c r="D1911" s="160"/>
    </row>
    <row r="1912" spans="1:4">
      <c r="A1912" s="162"/>
      <c r="B1912" s="158"/>
      <c r="C1912" s="159"/>
      <c r="D1912" s="160"/>
    </row>
    <row r="1913" spans="1:4">
      <c r="A1913" s="162"/>
      <c r="B1913" s="158"/>
      <c r="C1913" s="159"/>
      <c r="D1913" s="160"/>
    </row>
    <row r="1914" spans="1:4">
      <c r="A1914" s="162"/>
      <c r="B1914" s="158"/>
      <c r="C1914" s="159"/>
      <c r="D1914" s="160"/>
    </row>
    <row r="1915" spans="1:4">
      <c r="A1915" s="162"/>
      <c r="B1915" s="158"/>
      <c r="C1915" s="159"/>
      <c r="D1915" s="160"/>
    </row>
    <row r="1916" spans="1:4">
      <c r="A1916" s="162"/>
      <c r="B1916" s="158"/>
      <c r="C1916" s="159"/>
      <c r="D1916" s="160"/>
    </row>
    <row r="1917" spans="1:4">
      <c r="A1917" s="162"/>
      <c r="B1917" s="158"/>
      <c r="C1917" s="159"/>
      <c r="D1917" s="160"/>
    </row>
    <row r="1918" spans="1:4">
      <c r="A1918" s="159"/>
      <c r="B1918" s="158"/>
      <c r="C1918" s="159"/>
      <c r="D1918" s="160"/>
    </row>
    <row r="1919" spans="1:4">
      <c r="A1919" s="161"/>
      <c r="B1919" s="158"/>
      <c r="C1919" s="159"/>
      <c r="D1919" s="160"/>
    </row>
    <row r="1920" spans="1:4">
      <c r="A1920" s="162"/>
      <c r="B1920" s="158"/>
      <c r="C1920" s="159"/>
      <c r="D1920" s="160"/>
    </row>
    <row r="1921" spans="1:4">
      <c r="A1921" s="162"/>
      <c r="B1921" s="158"/>
      <c r="C1921" s="159"/>
      <c r="D1921" s="160"/>
    </row>
    <row r="1922" spans="1:4">
      <c r="A1922" s="162"/>
      <c r="B1922" s="158"/>
      <c r="C1922" s="159"/>
      <c r="D1922" s="160"/>
    </row>
    <row r="1923" spans="1:4">
      <c r="A1923" s="162"/>
      <c r="B1923" s="158"/>
      <c r="C1923" s="159"/>
      <c r="D1923" s="160"/>
    </row>
    <row r="1924" spans="1:4">
      <c r="A1924" s="162"/>
      <c r="B1924" s="158"/>
      <c r="C1924" s="159"/>
      <c r="D1924" s="160"/>
    </row>
    <row r="1925" spans="1:4">
      <c r="A1925" s="162"/>
      <c r="B1925" s="158"/>
      <c r="C1925" s="159"/>
      <c r="D1925" s="160"/>
    </row>
    <row r="1926" spans="1:4">
      <c r="A1926" s="159"/>
      <c r="B1926" s="158"/>
      <c r="C1926" s="159"/>
      <c r="D1926" s="160"/>
    </row>
    <row r="1927" spans="1:4">
      <c r="A1927" s="161"/>
      <c r="B1927" s="158"/>
      <c r="C1927" s="159"/>
      <c r="D1927" s="160"/>
    </row>
    <row r="1928" spans="1:4">
      <c r="A1928" s="162"/>
      <c r="B1928" s="158"/>
      <c r="C1928" s="159"/>
      <c r="D1928" s="160"/>
    </row>
    <row r="1929" spans="1:4">
      <c r="A1929" s="162"/>
      <c r="B1929" s="158"/>
      <c r="C1929" s="159"/>
      <c r="D1929" s="160"/>
    </row>
    <row r="1930" spans="1:4">
      <c r="A1930" s="159"/>
      <c r="B1930" s="158"/>
      <c r="C1930" s="159"/>
      <c r="D1930" s="160"/>
    </row>
    <row r="1931" spans="1:4">
      <c r="A1931" s="161"/>
      <c r="B1931" s="158"/>
      <c r="C1931" s="159"/>
      <c r="D1931" s="160"/>
    </row>
    <row r="1932" spans="1:4">
      <c r="A1932" s="162"/>
      <c r="B1932" s="158"/>
      <c r="C1932" s="159"/>
      <c r="D1932" s="160"/>
    </row>
    <row r="1933" spans="1:4">
      <c r="A1933" s="162"/>
      <c r="B1933" s="158"/>
      <c r="C1933" s="159"/>
      <c r="D1933" s="160"/>
    </row>
    <row r="1934" spans="1:4">
      <c r="A1934" s="162"/>
      <c r="B1934" s="158"/>
      <c r="C1934" s="159"/>
      <c r="D1934" s="160"/>
    </row>
    <row r="1935" spans="1:4">
      <c r="A1935" s="162"/>
      <c r="B1935" s="158"/>
      <c r="C1935" s="159"/>
      <c r="D1935" s="160"/>
    </row>
    <row r="1936" spans="1:4">
      <c r="A1936" s="162"/>
      <c r="B1936" s="158"/>
      <c r="C1936" s="159"/>
      <c r="D1936" s="160"/>
    </row>
    <row r="1937" spans="1:4">
      <c r="A1937" s="162"/>
      <c r="B1937" s="158"/>
      <c r="C1937" s="159"/>
      <c r="D1937" s="160"/>
    </row>
    <row r="1938" spans="1:4">
      <c r="A1938" s="162"/>
      <c r="B1938" s="158"/>
      <c r="C1938" s="159"/>
      <c r="D1938" s="160"/>
    </row>
    <row r="1939" spans="1:4">
      <c r="A1939" s="162"/>
      <c r="B1939" s="158"/>
      <c r="C1939" s="159"/>
      <c r="D1939" s="160"/>
    </row>
    <row r="1940" spans="1:4">
      <c r="A1940" s="162"/>
      <c r="B1940" s="158"/>
      <c r="C1940" s="159"/>
      <c r="D1940" s="160"/>
    </row>
    <row r="1941" spans="1:4">
      <c r="A1941" s="162"/>
      <c r="B1941" s="158"/>
      <c r="C1941" s="159"/>
      <c r="D1941" s="160"/>
    </row>
    <row r="1942" spans="1:4">
      <c r="A1942" s="162"/>
      <c r="B1942" s="158"/>
      <c r="C1942" s="159"/>
      <c r="D1942" s="160"/>
    </row>
    <row r="1943" spans="1:4">
      <c r="A1943" s="162"/>
      <c r="B1943" s="158"/>
      <c r="C1943" s="159"/>
      <c r="D1943" s="160"/>
    </row>
    <row r="1944" spans="1:4">
      <c r="A1944" s="162"/>
      <c r="B1944" s="158"/>
      <c r="C1944" s="159"/>
      <c r="D1944" s="160"/>
    </row>
    <row r="1945" spans="1:4">
      <c r="A1945" s="162"/>
      <c r="B1945" s="158"/>
      <c r="C1945" s="159"/>
      <c r="D1945" s="160"/>
    </row>
    <row r="1946" spans="1:4">
      <c r="A1946" s="162"/>
      <c r="B1946" s="158"/>
      <c r="C1946" s="159"/>
      <c r="D1946" s="160"/>
    </row>
    <row r="1947" spans="1:4">
      <c r="A1947" s="162"/>
      <c r="B1947" s="158"/>
      <c r="C1947" s="159"/>
      <c r="D1947" s="160"/>
    </row>
    <row r="1948" spans="1:4">
      <c r="A1948" s="162"/>
      <c r="B1948" s="158"/>
      <c r="C1948" s="159"/>
      <c r="D1948" s="160"/>
    </row>
    <row r="1949" spans="1:4">
      <c r="A1949" s="159"/>
      <c r="B1949" s="158"/>
      <c r="C1949" s="159"/>
      <c r="D1949" s="160"/>
    </row>
    <row r="1950" spans="1:4">
      <c r="A1950" s="157"/>
      <c r="B1950" s="158"/>
      <c r="C1950" s="159"/>
      <c r="D1950" s="160"/>
    </row>
    <row r="1951" spans="1:4">
      <c r="A1951" s="161"/>
      <c r="B1951" s="158"/>
      <c r="C1951" s="159"/>
      <c r="D1951" s="160"/>
    </row>
    <row r="1952" spans="1:4">
      <c r="A1952" s="162"/>
      <c r="B1952" s="158"/>
      <c r="C1952" s="159"/>
      <c r="D1952" s="160"/>
    </row>
    <row r="1953" spans="1:4">
      <c r="A1953" s="162"/>
      <c r="B1953" s="158"/>
      <c r="C1953" s="159"/>
      <c r="D1953" s="160"/>
    </row>
    <row r="1954" spans="1:4">
      <c r="A1954" s="162"/>
      <c r="B1954" s="158"/>
      <c r="C1954" s="159"/>
      <c r="D1954" s="160"/>
    </row>
    <row r="1955" spans="1:4">
      <c r="A1955" s="159"/>
      <c r="B1955" s="158"/>
      <c r="C1955" s="159"/>
      <c r="D1955" s="160"/>
    </row>
    <row r="1956" spans="1:4">
      <c r="A1956" s="161"/>
      <c r="B1956" s="158"/>
      <c r="C1956" s="159"/>
      <c r="D1956" s="160"/>
    </row>
    <row r="1957" spans="1:4">
      <c r="A1957" s="162"/>
      <c r="B1957" s="158"/>
      <c r="C1957" s="159"/>
      <c r="D1957" s="160"/>
    </row>
    <row r="1958" spans="1:4">
      <c r="A1958" s="162"/>
      <c r="B1958" s="158"/>
      <c r="C1958" s="159"/>
      <c r="D1958" s="160"/>
    </row>
    <row r="1959" spans="1:4">
      <c r="A1959" s="162"/>
      <c r="B1959" s="158"/>
      <c r="C1959" s="159"/>
      <c r="D1959" s="160"/>
    </row>
    <row r="1960" spans="1:4">
      <c r="A1960" s="162"/>
      <c r="B1960" s="158"/>
      <c r="C1960" s="159"/>
      <c r="D1960" s="160"/>
    </row>
    <row r="1961" spans="1:4">
      <c r="A1961" s="162"/>
      <c r="B1961" s="158"/>
      <c r="C1961" s="159"/>
      <c r="D1961" s="160"/>
    </row>
    <row r="1962" spans="1:4">
      <c r="A1962" s="162"/>
      <c r="B1962" s="158"/>
      <c r="C1962" s="159"/>
      <c r="D1962" s="160"/>
    </row>
    <row r="1963" spans="1:4">
      <c r="A1963" s="162"/>
      <c r="B1963" s="158"/>
      <c r="C1963" s="159"/>
      <c r="D1963" s="160"/>
    </row>
    <row r="1964" spans="1:4">
      <c r="A1964" s="162"/>
      <c r="B1964" s="158"/>
      <c r="C1964" s="159"/>
      <c r="D1964" s="160"/>
    </row>
    <row r="1965" spans="1:4">
      <c r="A1965" s="162"/>
      <c r="B1965" s="158"/>
      <c r="C1965" s="159"/>
      <c r="D1965" s="160"/>
    </row>
    <row r="1966" spans="1:4">
      <c r="A1966" s="162"/>
      <c r="B1966" s="158"/>
      <c r="C1966" s="159"/>
      <c r="D1966" s="160"/>
    </row>
    <row r="1967" spans="1:4">
      <c r="A1967" s="162"/>
      <c r="B1967" s="158"/>
      <c r="C1967" s="159"/>
      <c r="D1967" s="160"/>
    </row>
    <row r="1968" spans="1:4">
      <c r="A1968" s="162"/>
      <c r="B1968" s="158"/>
      <c r="C1968" s="159"/>
      <c r="D1968" s="160"/>
    </row>
    <row r="1969" spans="1:4">
      <c r="A1969" s="162"/>
      <c r="B1969" s="158"/>
      <c r="C1969" s="159"/>
      <c r="D1969" s="160"/>
    </row>
    <row r="1970" spans="1:4">
      <c r="A1970" s="162"/>
      <c r="B1970" s="158"/>
      <c r="C1970" s="159"/>
      <c r="D1970" s="160"/>
    </row>
    <row r="1971" spans="1:4">
      <c r="A1971" s="159"/>
      <c r="B1971" s="158"/>
      <c r="C1971" s="159"/>
      <c r="D1971" s="160"/>
    </row>
    <row r="1972" spans="1:4">
      <c r="A1972" s="161"/>
      <c r="B1972" s="158"/>
      <c r="C1972" s="159"/>
      <c r="D1972" s="160"/>
    </row>
    <row r="1973" spans="1:4">
      <c r="A1973" s="162"/>
      <c r="B1973" s="158"/>
      <c r="C1973" s="159"/>
      <c r="D1973" s="160"/>
    </row>
    <row r="1974" spans="1:4">
      <c r="A1974" s="162"/>
      <c r="B1974" s="158"/>
      <c r="C1974" s="159"/>
      <c r="D1974" s="160"/>
    </row>
    <row r="1975" spans="1:4">
      <c r="A1975" s="162"/>
      <c r="B1975" s="158"/>
      <c r="C1975" s="159"/>
      <c r="D1975" s="160"/>
    </row>
    <row r="1976" spans="1:4">
      <c r="A1976" s="159"/>
      <c r="B1976" s="158"/>
      <c r="C1976" s="159"/>
      <c r="D1976" s="160"/>
    </row>
    <row r="1977" spans="1:4">
      <c r="A1977" s="157"/>
      <c r="B1977" s="158"/>
      <c r="C1977" s="159"/>
      <c r="D1977" s="160"/>
    </row>
    <row r="1978" spans="1:4">
      <c r="A1978" s="161"/>
      <c r="B1978" s="158"/>
      <c r="C1978" s="159"/>
      <c r="D1978" s="160"/>
    </row>
    <row r="1979" spans="1:4">
      <c r="A1979" s="162"/>
      <c r="B1979" s="158"/>
      <c r="C1979" s="159"/>
      <c r="D1979" s="160"/>
    </row>
    <row r="1980" spans="1:4">
      <c r="A1980" s="162"/>
      <c r="B1980" s="158"/>
      <c r="C1980" s="159"/>
      <c r="D1980" s="160"/>
    </row>
    <row r="1981" spans="1:4">
      <c r="A1981" s="162"/>
      <c r="B1981" s="158"/>
      <c r="C1981" s="159"/>
      <c r="D1981" s="160"/>
    </row>
    <row r="1982" spans="1:4">
      <c r="A1982" s="162"/>
      <c r="B1982" s="158"/>
      <c r="C1982" s="159"/>
      <c r="D1982" s="160"/>
    </row>
    <row r="1983" spans="1:4">
      <c r="A1983" s="162"/>
      <c r="B1983" s="158"/>
      <c r="C1983" s="159"/>
      <c r="D1983" s="160"/>
    </row>
    <row r="1984" spans="1:4">
      <c r="A1984" s="162"/>
      <c r="B1984" s="158"/>
      <c r="C1984" s="159"/>
      <c r="D1984" s="160"/>
    </row>
    <row r="1985" spans="1:4">
      <c r="A1985" s="162"/>
      <c r="B1985" s="158"/>
      <c r="C1985" s="159"/>
      <c r="D1985" s="160"/>
    </row>
    <row r="1986" spans="1:4">
      <c r="A1986" s="162"/>
      <c r="B1986" s="158"/>
      <c r="C1986" s="159"/>
      <c r="D1986" s="160"/>
    </row>
    <row r="1987" spans="1:4">
      <c r="A1987" s="159"/>
      <c r="B1987" s="158"/>
      <c r="C1987" s="159"/>
      <c r="D1987" s="160"/>
    </row>
    <row r="1988" spans="1:4">
      <c r="A1988" s="161"/>
      <c r="B1988" s="158"/>
      <c r="C1988" s="159"/>
      <c r="D1988" s="160"/>
    </row>
    <row r="1989" spans="1:4">
      <c r="A1989" s="162"/>
      <c r="B1989" s="158"/>
      <c r="C1989" s="159"/>
      <c r="D1989" s="160"/>
    </row>
    <row r="1990" spans="1:4">
      <c r="A1990" s="162"/>
      <c r="B1990" s="158"/>
      <c r="C1990" s="159"/>
      <c r="D1990" s="160"/>
    </row>
    <row r="1991" spans="1:4">
      <c r="A1991" s="162"/>
      <c r="B1991" s="158"/>
      <c r="C1991" s="159"/>
      <c r="D1991" s="160"/>
    </row>
    <row r="1992" spans="1:4">
      <c r="A1992" s="162"/>
      <c r="B1992" s="158"/>
      <c r="C1992" s="159"/>
      <c r="D1992" s="160"/>
    </row>
    <row r="1993" spans="1:4">
      <c r="A1993" s="162"/>
      <c r="B1993" s="158"/>
      <c r="C1993" s="159"/>
      <c r="D1993" s="160"/>
    </row>
    <row r="1994" spans="1:4">
      <c r="A1994" s="162"/>
      <c r="B1994" s="158"/>
      <c r="C1994" s="159"/>
      <c r="D1994" s="160"/>
    </row>
    <row r="1995" spans="1:4">
      <c r="A1995" s="162"/>
      <c r="B1995" s="158"/>
      <c r="C1995" s="159"/>
      <c r="D1995" s="160"/>
    </row>
    <row r="1996" spans="1:4">
      <c r="A1996" s="162"/>
      <c r="B1996" s="158"/>
      <c r="C1996" s="159"/>
      <c r="D1996" s="160"/>
    </row>
    <row r="1997" spans="1:4">
      <c r="A1997" s="162"/>
      <c r="B1997" s="158"/>
      <c r="C1997" s="159"/>
      <c r="D1997" s="160"/>
    </row>
    <row r="1998" spans="1:4">
      <c r="A1998" s="162"/>
      <c r="B1998" s="158"/>
      <c r="C1998" s="159"/>
      <c r="D1998" s="160"/>
    </row>
    <row r="1999" spans="1:4">
      <c r="A1999" s="162"/>
      <c r="B1999" s="158"/>
      <c r="C1999" s="159"/>
      <c r="D1999" s="160"/>
    </row>
    <row r="2000" spans="1:4">
      <c r="A2000" s="162"/>
      <c r="B2000" s="158"/>
      <c r="C2000" s="159"/>
      <c r="D2000" s="160"/>
    </row>
    <row r="2001" spans="1:4">
      <c r="A2001" s="162"/>
      <c r="B2001" s="158"/>
      <c r="C2001" s="159"/>
      <c r="D2001" s="160"/>
    </row>
    <row r="2002" spans="1:4">
      <c r="A2002" s="162"/>
      <c r="B2002" s="158"/>
      <c r="C2002" s="159"/>
      <c r="D2002" s="160"/>
    </row>
    <row r="2003" spans="1:4">
      <c r="A2003" s="162"/>
      <c r="B2003" s="158"/>
      <c r="C2003" s="159"/>
      <c r="D2003" s="160"/>
    </row>
    <row r="2004" spans="1:4">
      <c r="A2004" s="162"/>
      <c r="B2004" s="158"/>
      <c r="C2004" s="159"/>
      <c r="D2004" s="160"/>
    </row>
    <row r="2005" spans="1:4">
      <c r="A2005" s="162"/>
      <c r="B2005" s="158"/>
      <c r="C2005" s="159"/>
      <c r="D2005" s="160"/>
    </row>
    <row r="2006" spans="1:4">
      <c r="A2006" s="162"/>
      <c r="B2006" s="158"/>
      <c r="C2006" s="159"/>
      <c r="D2006" s="160"/>
    </row>
    <row r="2007" spans="1:4">
      <c r="A2007" s="162"/>
      <c r="B2007" s="158"/>
      <c r="C2007" s="159"/>
      <c r="D2007" s="160"/>
    </row>
    <row r="2008" spans="1:4">
      <c r="A2008" s="162"/>
      <c r="B2008" s="158"/>
      <c r="C2008" s="159"/>
      <c r="D2008" s="160"/>
    </row>
    <row r="2009" spans="1:4">
      <c r="A2009" s="162"/>
      <c r="B2009" s="158"/>
      <c r="C2009" s="159"/>
      <c r="D2009" s="160"/>
    </row>
    <row r="2010" spans="1:4">
      <c r="A2010" s="162"/>
      <c r="B2010" s="158"/>
      <c r="C2010" s="159"/>
      <c r="D2010" s="160"/>
    </row>
    <row r="2011" spans="1:4">
      <c r="A2011" s="162"/>
      <c r="B2011" s="158"/>
      <c r="C2011" s="159"/>
      <c r="D2011" s="160"/>
    </row>
    <row r="2012" spans="1:4">
      <c r="A2012" s="162"/>
      <c r="B2012" s="158"/>
      <c r="C2012" s="159"/>
      <c r="D2012" s="160"/>
    </row>
    <row r="2013" spans="1:4">
      <c r="A2013" s="162"/>
      <c r="B2013" s="158"/>
      <c r="C2013" s="159"/>
      <c r="D2013" s="160"/>
    </row>
    <row r="2014" spans="1:4">
      <c r="A2014" s="162"/>
      <c r="B2014" s="158"/>
      <c r="C2014" s="159"/>
      <c r="D2014" s="160"/>
    </row>
    <row r="2015" spans="1:4">
      <c r="A2015" s="162"/>
      <c r="B2015" s="158"/>
      <c r="C2015" s="159"/>
      <c r="D2015" s="160"/>
    </row>
    <row r="2016" spans="1:4">
      <c r="A2016" s="162"/>
      <c r="B2016" s="158"/>
      <c r="C2016" s="159"/>
      <c r="D2016" s="160"/>
    </row>
    <row r="2017" spans="1:4">
      <c r="A2017" s="162"/>
      <c r="B2017" s="158"/>
      <c r="C2017" s="159"/>
      <c r="D2017" s="160"/>
    </row>
    <row r="2018" spans="1:4">
      <c r="A2018" s="162"/>
      <c r="B2018" s="158"/>
      <c r="C2018" s="159"/>
      <c r="D2018" s="160"/>
    </row>
    <row r="2019" spans="1:4">
      <c r="A2019" s="162"/>
      <c r="B2019" s="158"/>
      <c r="C2019" s="159"/>
      <c r="D2019" s="160"/>
    </row>
    <row r="2020" spans="1:4">
      <c r="A2020" s="162"/>
      <c r="B2020" s="158"/>
      <c r="C2020" s="159"/>
      <c r="D2020" s="160"/>
    </row>
    <row r="2021" spans="1:4">
      <c r="A2021" s="162"/>
      <c r="B2021" s="158"/>
      <c r="C2021" s="159"/>
      <c r="D2021" s="160"/>
    </row>
    <row r="2022" spans="1:4">
      <c r="A2022" s="162"/>
      <c r="B2022" s="158"/>
      <c r="C2022" s="159"/>
      <c r="D2022" s="160"/>
    </row>
    <row r="2023" spans="1:4">
      <c r="A2023" s="159"/>
      <c r="B2023" s="158"/>
      <c r="C2023" s="159"/>
      <c r="D2023" s="160"/>
    </row>
    <row r="2024" spans="1:4">
      <c r="A2024" s="157"/>
      <c r="B2024" s="158"/>
      <c r="C2024" s="159"/>
      <c r="D2024" s="160"/>
    </row>
    <row r="2025" spans="1:4">
      <c r="A2025" s="161"/>
      <c r="B2025" s="158"/>
      <c r="C2025" s="159"/>
      <c r="D2025" s="160"/>
    </row>
    <row r="2026" spans="1:4">
      <c r="A2026" s="162"/>
      <c r="B2026" s="158"/>
      <c r="C2026" s="159"/>
      <c r="D2026" s="160"/>
    </row>
    <row r="2027" spans="1:4">
      <c r="A2027" s="162"/>
      <c r="B2027" s="158"/>
      <c r="C2027" s="159"/>
      <c r="D2027" s="160"/>
    </row>
    <row r="2028" spans="1:4">
      <c r="A2028" s="162"/>
      <c r="B2028" s="158"/>
      <c r="C2028" s="159"/>
      <c r="D2028" s="160"/>
    </row>
    <row r="2029" spans="1:4">
      <c r="A2029" s="159"/>
      <c r="B2029" s="158"/>
      <c r="C2029" s="159"/>
      <c r="D2029" s="160"/>
    </row>
    <row r="2030" spans="1:4">
      <c r="A2030" s="161"/>
      <c r="B2030" s="158"/>
      <c r="C2030" s="159"/>
      <c r="D2030" s="160"/>
    </row>
    <row r="2031" spans="1:4">
      <c r="A2031" s="159"/>
      <c r="B2031" s="158"/>
      <c r="C2031" s="159"/>
      <c r="D2031" s="160"/>
    </row>
    <row r="2032" spans="1:4">
      <c r="A2032" s="157"/>
      <c r="B2032" s="158"/>
      <c r="C2032" s="159"/>
      <c r="D2032" s="160"/>
    </row>
    <row r="2033" spans="1:4">
      <c r="A2033" s="161"/>
      <c r="B2033" s="158"/>
      <c r="C2033" s="159"/>
      <c r="D2033" s="160"/>
    </row>
    <row r="2034" spans="1:4">
      <c r="A2034" s="159"/>
      <c r="B2034" s="158"/>
      <c r="C2034" s="159"/>
      <c r="D2034" s="160"/>
    </row>
    <row r="2035" spans="1:4">
      <c r="A2035" s="157"/>
      <c r="B2035" s="158"/>
      <c r="C2035" s="159"/>
      <c r="D2035" s="160"/>
    </row>
    <row r="2036" spans="1:4">
      <c r="A2036" s="161"/>
      <c r="B2036" s="158"/>
      <c r="C2036" s="159"/>
      <c r="D2036" s="160"/>
    </row>
    <row r="2037" spans="1:4">
      <c r="A2037" s="162"/>
      <c r="B2037" s="158"/>
      <c r="C2037" s="159"/>
      <c r="D2037" s="160"/>
    </row>
    <row r="2038" spans="1:4">
      <c r="A2038" s="162"/>
      <c r="B2038" s="158"/>
      <c r="C2038" s="159"/>
      <c r="D2038" s="160"/>
    </row>
    <row r="2039" spans="1:4">
      <c r="A2039" s="162"/>
      <c r="B2039" s="158"/>
      <c r="C2039" s="159"/>
      <c r="D2039" s="160"/>
    </row>
    <row r="2040" spans="1:4">
      <c r="A2040" s="162"/>
      <c r="B2040" s="158"/>
      <c r="C2040" s="159"/>
      <c r="D2040" s="160"/>
    </row>
    <row r="2041" spans="1:4">
      <c r="A2041" s="162"/>
      <c r="B2041" s="158"/>
      <c r="C2041" s="159"/>
      <c r="D2041" s="160"/>
    </row>
    <row r="2042" spans="1:4">
      <c r="A2042" s="162"/>
      <c r="B2042" s="158"/>
      <c r="C2042" s="159"/>
      <c r="D2042" s="160"/>
    </row>
    <row r="2043" spans="1:4">
      <c r="A2043" s="162"/>
      <c r="B2043" s="158"/>
      <c r="C2043" s="159"/>
      <c r="D2043" s="160"/>
    </row>
    <row r="2044" spans="1:4">
      <c r="A2044" s="162"/>
      <c r="B2044" s="158"/>
      <c r="C2044" s="159"/>
      <c r="D2044" s="160"/>
    </row>
    <row r="2045" spans="1:4">
      <c r="A2045" s="162"/>
      <c r="B2045" s="158"/>
      <c r="C2045" s="159"/>
      <c r="D2045" s="160"/>
    </row>
    <row r="2046" spans="1:4">
      <c r="A2046" s="162"/>
      <c r="B2046" s="158"/>
      <c r="C2046" s="159"/>
      <c r="D2046" s="160"/>
    </row>
    <row r="2047" spans="1:4">
      <c r="A2047" s="162"/>
      <c r="B2047" s="158"/>
      <c r="C2047" s="159"/>
      <c r="D2047" s="160"/>
    </row>
    <row r="2048" spans="1:4">
      <c r="A2048" s="162"/>
      <c r="B2048" s="158"/>
      <c r="C2048" s="159"/>
      <c r="D2048" s="160"/>
    </row>
    <row r="2049" spans="1:4">
      <c r="A2049" s="162"/>
      <c r="B2049" s="158"/>
      <c r="C2049" s="159"/>
      <c r="D2049" s="160"/>
    </row>
    <row r="2050" spans="1:4">
      <c r="A2050" s="159"/>
      <c r="B2050" s="158"/>
      <c r="C2050" s="159"/>
      <c r="D2050" s="160"/>
    </row>
    <row r="2051" spans="1:4">
      <c r="A2051" s="157"/>
      <c r="B2051" s="158"/>
      <c r="C2051" s="159"/>
      <c r="D2051" s="160"/>
    </row>
    <row r="2052" spans="1:4">
      <c r="A2052" s="161"/>
      <c r="B2052" s="158"/>
      <c r="C2052" s="159"/>
      <c r="D2052" s="160"/>
    </row>
    <row r="2053" spans="1:4">
      <c r="A2053" s="162"/>
      <c r="B2053" s="158"/>
      <c r="C2053" s="159"/>
      <c r="D2053" s="160"/>
    </row>
    <row r="2054" spans="1:4">
      <c r="A2054" s="162"/>
      <c r="B2054" s="158"/>
      <c r="C2054" s="159"/>
      <c r="D2054" s="160"/>
    </row>
    <row r="2055" spans="1:4">
      <c r="A2055" s="162"/>
      <c r="B2055" s="158"/>
      <c r="C2055" s="159"/>
      <c r="D2055" s="160"/>
    </row>
    <row r="2056" spans="1:4">
      <c r="A2056" s="162"/>
      <c r="B2056" s="158"/>
      <c r="C2056" s="159"/>
      <c r="D2056" s="160"/>
    </row>
    <row r="2057" spans="1:4">
      <c r="A2057" s="162"/>
      <c r="B2057" s="158"/>
      <c r="C2057" s="159"/>
      <c r="D2057" s="160"/>
    </row>
    <row r="2058" spans="1:4">
      <c r="A2058" s="162"/>
      <c r="B2058" s="158"/>
      <c r="C2058" s="159"/>
      <c r="D2058" s="160"/>
    </row>
    <row r="2059" spans="1:4">
      <c r="A2059" s="162"/>
      <c r="B2059" s="158"/>
      <c r="C2059" s="159"/>
      <c r="D2059" s="160"/>
    </row>
    <row r="2060" spans="1:4">
      <c r="A2060" s="162"/>
      <c r="B2060" s="158"/>
      <c r="C2060" s="159"/>
      <c r="D2060" s="160"/>
    </row>
    <row r="2061" spans="1:4">
      <c r="A2061" s="162"/>
      <c r="B2061" s="158"/>
      <c r="C2061" s="159"/>
      <c r="D2061" s="160"/>
    </row>
    <row r="2062" spans="1:4">
      <c r="A2062" s="162"/>
      <c r="B2062" s="158"/>
      <c r="C2062" s="159"/>
      <c r="D2062" s="160"/>
    </row>
    <row r="2063" spans="1:4">
      <c r="A2063" s="162"/>
      <c r="B2063" s="158"/>
      <c r="C2063" s="159"/>
      <c r="D2063" s="160"/>
    </row>
    <row r="2064" spans="1:4">
      <c r="A2064" s="162"/>
      <c r="B2064" s="158"/>
      <c r="C2064" s="159"/>
      <c r="D2064" s="160"/>
    </row>
    <row r="2065" spans="1:4">
      <c r="A2065" s="162"/>
      <c r="B2065" s="158"/>
      <c r="C2065" s="159"/>
      <c r="D2065" s="160"/>
    </row>
    <row r="2066" spans="1:4">
      <c r="A2066" s="162"/>
      <c r="B2066" s="158"/>
      <c r="C2066" s="159"/>
      <c r="D2066" s="160"/>
    </row>
    <row r="2067" spans="1:4">
      <c r="A2067" s="162"/>
      <c r="B2067" s="158"/>
      <c r="C2067" s="159"/>
      <c r="D2067" s="160"/>
    </row>
    <row r="2068" spans="1:4">
      <c r="A2068" s="162"/>
      <c r="B2068" s="158"/>
      <c r="C2068" s="159"/>
      <c r="D2068" s="160"/>
    </row>
    <row r="2069" spans="1:4">
      <c r="A2069" s="162"/>
      <c r="B2069" s="158"/>
      <c r="C2069" s="159"/>
      <c r="D2069" s="160"/>
    </row>
    <row r="2070" spans="1:4">
      <c r="A2070" s="162"/>
      <c r="B2070" s="158"/>
      <c r="C2070" s="159"/>
      <c r="D2070" s="160"/>
    </row>
    <row r="2071" spans="1:4">
      <c r="A2071" s="162"/>
      <c r="B2071" s="158"/>
      <c r="C2071" s="159"/>
      <c r="D2071" s="160"/>
    </row>
    <row r="2072" spans="1:4">
      <c r="A2072" s="162"/>
      <c r="B2072" s="158"/>
      <c r="C2072" s="159"/>
      <c r="D2072" s="160"/>
    </row>
    <row r="2073" spans="1:4">
      <c r="A2073" s="162"/>
      <c r="B2073" s="158"/>
      <c r="C2073" s="159"/>
      <c r="D2073" s="160"/>
    </row>
    <row r="2074" spans="1:4">
      <c r="A2074" s="162"/>
      <c r="B2074" s="158"/>
      <c r="C2074" s="159"/>
      <c r="D2074" s="160"/>
    </row>
    <row r="2075" spans="1:4">
      <c r="A2075" s="162"/>
      <c r="B2075" s="158"/>
      <c r="C2075" s="159"/>
      <c r="D2075" s="160"/>
    </row>
    <row r="2076" spans="1:4">
      <c r="A2076" s="162"/>
      <c r="B2076" s="158"/>
      <c r="C2076" s="159"/>
      <c r="D2076" s="160"/>
    </row>
    <row r="2077" spans="1:4">
      <c r="A2077" s="162"/>
      <c r="B2077" s="158"/>
      <c r="C2077" s="159"/>
      <c r="D2077" s="160"/>
    </row>
    <row r="2078" spans="1:4">
      <c r="A2078" s="162"/>
      <c r="B2078" s="158"/>
      <c r="C2078" s="159"/>
      <c r="D2078" s="160"/>
    </row>
    <row r="2079" spans="1:4">
      <c r="A2079" s="162"/>
      <c r="B2079" s="158"/>
      <c r="C2079" s="159"/>
      <c r="D2079" s="160"/>
    </row>
    <row r="2080" spans="1:4">
      <c r="A2080" s="162"/>
      <c r="B2080" s="158"/>
      <c r="C2080" s="159"/>
      <c r="D2080" s="160"/>
    </row>
    <row r="2081" spans="1:4">
      <c r="A2081" s="162"/>
      <c r="B2081" s="158"/>
      <c r="C2081" s="159"/>
      <c r="D2081" s="160"/>
    </row>
    <row r="2082" spans="1:4">
      <c r="A2082" s="162"/>
      <c r="B2082" s="158"/>
      <c r="C2082" s="159"/>
      <c r="D2082" s="160"/>
    </row>
    <row r="2083" spans="1:4">
      <c r="A2083" s="162"/>
      <c r="B2083" s="158"/>
      <c r="C2083" s="159"/>
      <c r="D2083" s="160"/>
    </row>
    <row r="2084" spans="1:4">
      <c r="A2084" s="162"/>
      <c r="B2084" s="158"/>
      <c r="C2084" s="159"/>
      <c r="D2084" s="160"/>
    </row>
    <row r="2085" spans="1:4">
      <c r="A2085" s="159"/>
      <c r="B2085" s="158"/>
      <c r="C2085" s="159"/>
      <c r="D2085" s="160"/>
    </row>
    <row r="2086" spans="1:4">
      <c r="A2086" s="161"/>
      <c r="B2086" s="158"/>
      <c r="C2086" s="159"/>
      <c r="D2086" s="160"/>
    </row>
    <row r="2087" spans="1:4">
      <c r="A2087" s="162"/>
      <c r="B2087" s="158"/>
      <c r="C2087" s="159"/>
      <c r="D2087" s="160"/>
    </row>
    <row r="2088" spans="1:4">
      <c r="A2088" s="162"/>
      <c r="B2088" s="158"/>
      <c r="C2088" s="159"/>
      <c r="D2088" s="160"/>
    </row>
    <row r="2089" spans="1:4">
      <c r="A2089" s="159"/>
      <c r="B2089" s="158"/>
      <c r="C2089" s="159"/>
      <c r="D2089" s="160"/>
    </row>
    <row r="2090" spans="1:4">
      <c r="A2090" s="161"/>
      <c r="B2090" s="158"/>
      <c r="C2090" s="159"/>
      <c r="D2090" s="160"/>
    </row>
    <row r="2091" spans="1:4">
      <c r="A2091" s="162"/>
      <c r="B2091" s="158"/>
      <c r="C2091" s="159"/>
      <c r="D2091" s="160"/>
    </row>
    <row r="2092" spans="1:4">
      <c r="A2092" s="162"/>
      <c r="B2092" s="158"/>
      <c r="C2092" s="159"/>
      <c r="D2092" s="160"/>
    </row>
    <row r="2093" spans="1:4">
      <c r="A2093" s="159"/>
      <c r="B2093" s="158"/>
      <c r="C2093" s="159"/>
      <c r="D2093" s="160"/>
    </row>
    <row r="2094" spans="1:4">
      <c r="A2094" s="157"/>
      <c r="B2094" s="158"/>
      <c r="C2094" s="159"/>
      <c r="D2094" s="160"/>
    </row>
    <row r="2095" spans="1:4">
      <c r="A2095" s="161"/>
      <c r="B2095" s="158"/>
      <c r="C2095" s="159"/>
      <c r="D2095" s="160"/>
    </row>
    <row r="2096" spans="1:4">
      <c r="A2096" s="162"/>
      <c r="B2096" s="158"/>
      <c r="C2096" s="159"/>
      <c r="D2096" s="160"/>
    </row>
    <row r="2097" spans="1:4">
      <c r="A2097" s="162"/>
      <c r="B2097" s="158"/>
      <c r="C2097" s="159"/>
      <c r="D2097" s="160"/>
    </row>
    <row r="2098" spans="1:4">
      <c r="A2098" s="162"/>
      <c r="B2098" s="158"/>
      <c r="C2098" s="159"/>
      <c r="D2098" s="160"/>
    </row>
    <row r="2099" spans="1:4">
      <c r="A2099" s="162"/>
      <c r="B2099" s="158"/>
      <c r="C2099" s="159"/>
      <c r="D2099" s="160"/>
    </row>
    <row r="2100" spans="1:4">
      <c r="A2100" s="162"/>
      <c r="B2100" s="158"/>
      <c r="C2100" s="159"/>
      <c r="D2100" s="160"/>
    </row>
    <row r="2101" spans="1:4">
      <c r="A2101" s="162"/>
      <c r="B2101" s="158"/>
      <c r="C2101" s="159"/>
      <c r="D2101" s="160"/>
    </row>
    <row r="2102" spans="1:4">
      <c r="A2102" s="162"/>
      <c r="B2102" s="158"/>
      <c r="C2102" s="159"/>
      <c r="D2102" s="160"/>
    </row>
    <row r="2103" spans="1:4">
      <c r="A2103" s="162"/>
      <c r="B2103" s="158"/>
      <c r="C2103" s="159"/>
      <c r="D2103" s="160"/>
    </row>
    <row r="2104" spans="1:4">
      <c r="A2104" s="162"/>
      <c r="B2104" s="158"/>
      <c r="C2104" s="159"/>
      <c r="D2104" s="160"/>
    </row>
    <row r="2105" spans="1:4">
      <c r="A2105" s="159"/>
      <c r="B2105" s="158"/>
      <c r="C2105" s="159"/>
      <c r="D2105" s="160"/>
    </row>
    <row r="2106" spans="1:4">
      <c r="A2106" s="161"/>
      <c r="B2106" s="158"/>
      <c r="C2106" s="159"/>
      <c r="D2106" s="160"/>
    </row>
    <row r="2107" spans="1:4">
      <c r="A2107" s="159"/>
      <c r="B2107" s="158"/>
      <c r="C2107" s="159"/>
      <c r="D2107" s="160"/>
    </row>
    <row r="2108" spans="1:4">
      <c r="A2108" s="161"/>
      <c r="B2108" s="158"/>
      <c r="C2108" s="159"/>
      <c r="D2108" s="160"/>
    </row>
    <row r="2109" spans="1:4">
      <c r="A2109" s="159"/>
      <c r="B2109" s="158"/>
      <c r="C2109" s="159"/>
      <c r="D2109" s="160"/>
    </row>
    <row r="2110" spans="1:4">
      <c r="A2110" s="161"/>
      <c r="B2110" s="158"/>
      <c r="C2110" s="159"/>
      <c r="D2110" s="160"/>
    </row>
    <row r="2111" spans="1:4">
      <c r="A2111" s="162"/>
      <c r="B2111" s="158"/>
      <c r="C2111" s="159"/>
      <c r="D2111" s="160"/>
    </row>
    <row r="2112" spans="1:4">
      <c r="A2112" s="162"/>
      <c r="B2112" s="158"/>
      <c r="C2112" s="159"/>
      <c r="D2112" s="160"/>
    </row>
    <row r="2113" spans="1:4">
      <c r="A2113" s="162"/>
      <c r="B2113" s="158"/>
      <c r="C2113" s="159"/>
      <c r="D2113" s="160"/>
    </row>
    <row r="2114" spans="1:4">
      <c r="A2114" s="159"/>
      <c r="B2114" s="158"/>
      <c r="C2114" s="159"/>
      <c r="D2114" s="160"/>
    </row>
    <row r="2115" spans="1:4">
      <c r="A2115" s="161"/>
      <c r="B2115" s="158"/>
      <c r="C2115" s="159"/>
      <c r="D2115" s="160"/>
    </row>
    <row r="2116" spans="1:4">
      <c r="A2116" s="159"/>
      <c r="B2116" s="158"/>
      <c r="C2116" s="159"/>
      <c r="D2116" s="160"/>
    </row>
    <row r="2117" spans="1:4">
      <c r="A2117" s="157"/>
      <c r="B2117" s="158"/>
      <c r="C2117" s="159"/>
      <c r="D2117" s="160"/>
    </row>
    <row r="2118" spans="1:4">
      <c r="A2118" s="161"/>
      <c r="B2118" s="158"/>
      <c r="C2118" s="159"/>
      <c r="D2118" s="160"/>
    </row>
    <row r="2119" spans="1:4">
      <c r="A2119" s="162"/>
      <c r="B2119" s="158"/>
      <c r="C2119" s="159"/>
      <c r="D2119" s="160"/>
    </row>
    <row r="2120" spans="1:4">
      <c r="A2120" s="159"/>
      <c r="B2120" s="158"/>
      <c r="C2120" s="159"/>
      <c r="D2120" s="160"/>
    </row>
    <row r="2121" spans="1:4">
      <c r="A2121" s="157"/>
      <c r="B2121" s="158"/>
      <c r="C2121" s="159"/>
      <c r="D2121" s="160"/>
    </row>
    <row r="2122" spans="1:4">
      <c r="A2122" s="161"/>
      <c r="B2122" s="158"/>
      <c r="C2122" s="159"/>
      <c r="D2122" s="160"/>
    </row>
    <row r="2123" spans="1:4">
      <c r="A2123" s="162"/>
      <c r="B2123" s="158"/>
      <c r="C2123" s="159"/>
      <c r="D2123" s="160"/>
    </row>
    <row r="2124" spans="1:4">
      <c r="A2124" s="162"/>
      <c r="B2124" s="158"/>
      <c r="C2124" s="159"/>
      <c r="D2124" s="160"/>
    </row>
    <row r="2125" spans="1:4">
      <c r="A2125" s="162"/>
      <c r="B2125" s="158"/>
      <c r="C2125" s="159"/>
      <c r="D2125" s="160"/>
    </row>
    <row r="2126" spans="1:4">
      <c r="A2126" s="162"/>
      <c r="B2126" s="158"/>
      <c r="C2126" s="159"/>
      <c r="D2126" s="160"/>
    </row>
    <row r="2127" spans="1:4">
      <c r="A2127" s="162"/>
      <c r="B2127" s="158"/>
      <c r="C2127" s="159"/>
      <c r="D2127" s="160"/>
    </row>
    <row r="2128" spans="1:4">
      <c r="A2128" s="162"/>
      <c r="B2128" s="158"/>
      <c r="C2128" s="159"/>
      <c r="D2128" s="160"/>
    </row>
    <row r="2129" spans="1:4">
      <c r="A2129" s="162"/>
      <c r="B2129" s="158"/>
      <c r="C2129" s="159"/>
      <c r="D2129" s="160"/>
    </row>
    <row r="2130" spans="1:4">
      <c r="A2130" s="162"/>
      <c r="B2130" s="158"/>
      <c r="C2130" s="159"/>
      <c r="D2130" s="160"/>
    </row>
    <row r="2131" spans="1:4">
      <c r="A2131" s="162"/>
      <c r="B2131" s="158"/>
      <c r="C2131" s="159"/>
      <c r="D2131" s="160"/>
    </row>
    <row r="2132" spans="1:4">
      <c r="A2132" s="162"/>
      <c r="B2132" s="158"/>
      <c r="C2132" s="159"/>
      <c r="D2132" s="160"/>
    </row>
    <row r="2133" spans="1:4">
      <c r="A2133" s="162"/>
      <c r="B2133" s="158"/>
      <c r="C2133" s="159"/>
      <c r="D2133" s="160"/>
    </row>
    <row r="2134" spans="1:4">
      <c r="A2134" s="162"/>
      <c r="B2134" s="158"/>
      <c r="C2134" s="159"/>
      <c r="D2134" s="160"/>
    </row>
    <row r="2135" spans="1:4">
      <c r="A2135" s="162"/>
      <c r="B2135" s="158"/>
      <c r="C2135" s="159"/>
      <c r="D2135" s="160"/>
    </row>
    <row r="2136" spans="1:4">
      <c r="A2136" s="159"/>
      <c r="B2136" s="158"/>
      <c r="C2136" s="159"/>
      <c r="D2136" s="160"/>
    </row>
    <row r="2137" spans="1:4">
      <c r="A2137" s="157"/>
      <c r="B2137" s="158"/>
      <c r="C2137" s="159"/>
      <c r="D2137" s="160"/>
    </row>
    <row r="2138" spans="1:4">
      <c r="A2138" s="157"/>
      <c r="B2138" s="158"/>
      <c r="C2138" s="159"/>
      <c r="D2138" s="160"/>
    </row>
    <row r="2139" spans="1:4">
      <c r="A2139" s="157"/>
      <c r="B2139" s="158"/>
      <c r="C2139" s="159"/>
      <c r="D2139" s="160"/>
    </row>
    <row r="2140" spans="1:4">
      <c r="A2140" s="161"/>
      <c r="B2140" s="158"/>
      <c r="C2140" s="159"/>
      <c r="D2140" s="160"/>
    </row>
    <row r="2141" spans="1:4">
      <c r="A2141" s="162"/>
      <c r="B2141" s="158"/>
      <c r="C2141" s="159"/>
      <c r="D2141" s="160"/>
    </row>
    <row r="2142" spans="1:4">
      <c r="A2142" s="162"/>
      <c r="B2142" s="158"/>
      <c r="C2142" s="159"/>
      <c r="D2142" s="160"/>
    </row>
    <row r="2143" spans="1:4">
      <c r="A2143" s="162"/>
      <c r="B2143" s="158"/>
      <c r="C2143" s="159"/>
      <c r="D2143" s="160"/>
    </row>
    <row r="2144" spans="1:4">
      <c r="A2144" s="162"/>
      <c r="B2144" s="158"/>
      <c r="C2144" s="159"/>
      <c r="D2144" s="160"/>
    </row>
    <row r="2145" spans="1:4">
      <c r="A2145" s="162"/>
      <c r="B2145" s="158"/>
      <c r="C2145" s="159"/>
      <c r="D2145" s="160"/>
    </row>
    <row r="2146" spans="1:4">
      <c r="A2146" s="162"/>
      <c r="B2146" s="158"/>
      <c r="C2146" s="159"/>
      <c r="D2146" s="160"/>
    </row>
    <row r="2147" spans="1:4">
      <c r="A2147" s="162"/>
      <c r="B2147" s="158"/>
      <c r="C2147" s="159"/>
      <c r="D2147" s="160"/>
    </row>
    <row r="2148" spans="1:4">
      <c r="A2148" s="162"/>
      <c r="B2148" s="158"/>
      <c r="C2148" s="159"/>
      <c r="D2148" s="160"/>
    </row>
    <row r="2149" spans="1:4">
      <c r="A2149" s="162"/>
      <c r="B2149" s="158"/>
      <c r="C2149" s="159"/>
      <c r="D2149" s="160"/>
    </row>
    <row r="2150" spans="1:4">
      <c r="A2150" s="162"/>
      <c r="B2150" s="158"/>
      <c r="C2150" s="159"/>
      <c r="D2150" s="160"/>
    </row>
    <row r="2151" spans="1:4">
      <c r="A2151" s="162"/>
      <c r="B2151" s="158"/>
      <c r="C2151" s="159"/>
      <c r="D2151" s="160"/>
    </row>
    <row r="2152" spans="1:4">
      <c r="A2152" s="159"/>
      <c r="B2152" s="158"/>
      <c r="C2152" s="159"/>
      <c r="D2152" s="160"/>
    </row>
    <row r="2153" spans="1:4">
      <c r="A2153" s="161"/>
      <c r="B2153" s="158"/>
      <c r="C2153" s="159"/>
      <c r="D2153" s="160"/>
    </row>
    <row r="2154" spans="1:4">
      <c r="A2154" s="159"/>
      <c r="B2154" s="158"/>
      <c r="C2154" s="159"/>
      <c r="D2154" s="160"/>
    </row>
    <row r="2155" spans="1:4">
      <c r="A2155" s="161"/>
      <c r="B2155" s="158"/>
      <c r="C2155" s="159"/>
      <c r="D2155" s="160"/>
    </row>
    <row r="2156" spans="1:4">
      <c r="A2156" s="159"/>
      <c r="B2156" s="158"/>
      <c r="C2156" s="159"/>
      <c r="D2156" s="160"/>
    </row>
    <row r="2157" spans="1:4">
      <c r="A2157" s="161"/>
      <c r="B2157" s="158"/>
      <c r="C2157" s="159"/>
      <c r="D2157" s="160"/>
    </row>
    <row r="2158" spans="1:4">
      <c r="A2158" s="162"/>
      <c r="B2158" s="158"/>
      <c r="C2158" s="159"/>
      <c r="D2158" s="160"/>
    </row>
    <row r="2159" spans="1:4">
      <c r="A2159" s="162"/>
      <c r="B2159" s="158"/>
      <c r="C2159" s="159"/>
      <c r="D2159" s="160"/>
    </row>
    <row r="2160" spans="1:4">
      <c r="A2160" s="159"/>
      <c r="B2160" s="158"/>
      <c r="C2160" s="159"/>
      <c r="D2160" s="160"/>
    </row>
    <row r="2161" spans="1:4">
      <c r="A2161" s="161"/>
      <c r="B2161" s="158"/>
      <c r="C2161" s="159"/>
      <c r="D2161" s="160"/>
    </row>
    <row r="2162" spans="1:4">
      <c r="A2162" s="162"/>
      <c r="B2162" s="158"/>
      <c r="C2162" s="159"/>
      <c r="D2162" s="160"/>
    </row>
    <row r="2163" spans="1:4">
      <c r="A2163" s="162"/>
      <c r="B2163" s="158"/>
      <c r="C2163" s="159"/>
      <c r="D2163" s="160"/>
    </row>
    <row r="2164" spans="1:4">
      <c r="A2164" s="162"/>
      <c r="B2164" s="158"/>
      <c r="C2164" s="159"/>
      <c r="D2164" s="160"/>
    </row>
    <row r="2165" spans="1:4">
      <c r="A2165" s="159"/>
      <c r="B2165" s="158"/>
      <c r="C2165" s="159"/>
      <c r="D2165" s="160"/>
    </row>
    <row r="2166" spans="1:4">
      <c r="A2166" s="161"/>
      <c r="B2166" s="158"/>
      <c r="C2166" s="159"/>
      <c r="D2166" s="160"/>
    </row>
    <row r="2167" spans="1:4">
      <c r="A2167" s="159"/>
      <c r="B2167" s="158"/>
      <c r="C2167" s="159"/>
      <c r="D2167" s="160"/>
    </row>
    <row r="2168" spans="1:4">
      <c r="A2168" s="161"/>
      <c r="B2168" s="158"/>
      <c r="C2168" s="159"/>
      <c r="D2168" s="160"/>
    </row>
    <row r="2169" spans="1:4">
      <c r="A2169" s="159"/>
      <c r="B2169" s="158"/>
      <c r="C2169" s="159"/>
      <c r="D2169" s="160"/>
    </row>
    <row r="2170" spans="1:4">
      <c r="A2170" s="161"/>
      <c r="B2170" s="158"/>
      <c r="C2170" s="159"/>
      <c r="D2170" s="160"/>
    </row>
    <row r="2171" spans="1:4">
      <c r="A2171" s="162"/>
      <c r="B2171" s="158"/>
      <c r="C2171" s="159"/>
      <c r="D2171" s="160"/>
    </row>
    <row r="2172" spans="1:4">
      <c r="A2172" s="159"/>
      <c r="B2172" s="158"/>
      <c r="C2172" s="159"/>
      <c r="D2172" s="160"/>
    </row>
    <row r="2173" spans="1:4">
      <c r="A2173" s="161"/>
      <c r="B2173" s="158"/>
      <c r="C2173" s="159"/>
      <c r="D2173" s="160"/>
    </row>
    <row r="2174" spans="1:4">
      <c r="A2174" s="162"/>
      <c r="B2174" s="158"/>
      <c r="C2174" s="159"/>
      <c r="D2174" s="160"/>
    </row>
    <row r="2175" spans="1:4">
      <c r="A2175" s="159"/>
      <c r="B2175" s="158"/>
      <c r="C2175" s="159"/>
      <c r="D2175" s="160"/>
    </row>
    <row r="2176" spans="1:4">
      <c r="A2176" s="161"/>
      <c r="B2176" s="158"/>
      <c r="C2176" s="159"/>
      <c r="D2176" s="160"/>
    </row>
    <row r="2177" spans="1:4">
      <c r="A2177" s="159"/>
      <c r="B2177" s="158"/>
      <c r="C2177" s="159"/>
      <c r="D2177" s="160"/>
    </row>
    <row r="2178" spans="1:4">
      <c r="A2178" s="161"/>
      <c r="B2178" s="158"/>
      <c r="C2178" s="159"/>
      <c r="D2178" s="160"/>
    </row>
    <row r="2179" spans="1:4">
      <c r="A2179" s="162"/>
      <c r="B2179" s="158"/>
      <c r="C2179" s="159"/>
      <c r="D2179" s="160"/>
    </row>
    <row r="2180" spans="1:4">
      <c r="A2180" s="162"/>
      <c r="B2180" s="158"/>
      <c r="C2180" s="159"/>
      <c r="D2180" s="160"/>
    </row>
    <row r="2181" spans="1:4">
      <c r="A2181" s="159"/>
      <c r="B2181" s="158"/>
      <c r="C2181" s="159"/>
      <c r="D2181" s="160"/>
    </row>
    <row r="2182" spans="1:4">
      <c r="A2182" s="161"/>
      <c r="B2182" s="158"/>
      <c r="C2182" s="159"/>
      <c r="D2182" s="160"/>
    </row>
    <row r="2183" spans="1:4">
      <c r="A2183" s="162"/>
      <c r="B2183" s="158"/>
      <c r="C2183" s="159"/>
      <c r="D2183" s="160"/>
    </row>
    <row r="2184" spans="1:4">
      <c r="A2184" s="162"/>
      <c r="B2184" s="158"/>
      <c r="C2184" s="159"/>
      <c r="D2184" s="160"/>
    </row>
    <row r="2185" spans="1:4">
      <c r="A2185" s="159"/>
      <c r="B2185" s="158"/>
      <c r="C2185" s="159"/>
      <c r="D2185" s="160"/>
    </row>
    <row r="2186" spans="1:4">
      <c r="A2186" s="161"/>
      <c r="B2186" s="158"/>
      <c r="C2186" s="159"/>
      <c r="D2186" s="160"/>
    </row>
    <row r="2187" spans="1:4">
      <c r="A2187" s="162"/>
      <c r="B2187" s="158"/>
      <c r="C2187" s="159"/>
      <c r="D2187" s="160"/>
    </row>
    <row r="2188" spans="1:4">
      <c r="A2188" s="159"/>
      <c r="B2188" s="158"/>
      <c r="C2188" s="159"/>
      <c r="D2188" s="160"/>
    </row>
    <row r="2189" spans="1:4">
      <c r="A2189" s="157"/>
      <c r="B2189" s="158"/>
      <c r="C2189" s="159"/>
      <c r="D2189" s="160"/>
    </row>
    <row r="2190" spans="1:4">
      <c r="A2190" s="161"/>
      <c r="B2190" s="158"/>
      <c r="C2190" s="159"/>
      <c r="D2190" s="160"/>
    </row>
    <row r="2191" spans="1:4">
      <c r="A2191" s="162"/>
      <c r="B2191" s="158"/>
      <c r="C2191" s="159"/>
      <c r="D2191" s="160"/>
    </row>
    <row r="2192" spans="1:4">
      <c r="A2192" s="162"/>
      <c r="B2192" s="158"/>
      <c r="C2192" s="159"/>
      <c r="D2192" s="160"/>
    </row>
    <row r="2193" spans="1:4">
      <c r="A2193" s="162"/>
      <c r="B2193" s="158"/>
      <c r="C2193" s="159"/>
      <c r="D2193" s="160"/>
    </row>
    <row r="2194" spans="1:4">
      <c r="A2194" s="162"/>
      <c r="B2194" s="158"/>
      <c r="C2194" s="159"/>
      <c r="D2194" s="160"/>
    </row>
    <row r="2195" spans="1:4">
      <c r="A2195" s="162"/>
      <c r="B2195" s="158"/>
      <c r="C2195" s="159"/>
      <c r="D2195" s="160"/>
    </row>
    <row r="2196" spans="1:4">
      <c r="A2196" s="162"/>
      <c r="B2196" s="158"/>
      <c r="C2196" s="159"/>
      <c r="D2196" s="160"/>
    </row>
    <row r="2197" spans="1:4">
      <c r="A2197" s="162"/>
      <c r="B2197" s="158"/>
      <c r="C2197" s="159"/>
      <c r="D2197" s="160"/>
    </row>
    <row r="2198" spans="1:4">
      <c r="A2198" s="162"/>
      <c r="B2198" s="158"/>
      <c r="C2198" s="159"/>
      <c r="D2198" s="160"/>
    </row>
    <row r="2199" spans="1:4">
      <c r="A2199" s="162"/>
      <c r="B2199" s="158"/>
      <c r="C2199" s="159"/>
      <c r="D2199" s="160"/>
    </row>
    <row r="2200" spans="1:4">
      <c r="A2200" s="162"/>
      <c r="B2200" s="158"/>
      <c r="C2200" s="159"/>
      <c r="D2200" s="160"/>
    </row>
    <row r="2201" spans="1:4">
      <c r="A2201" s="162"/>
      <c r="B2201" s="158"/>
      <c r="C2201" s="159"/>
      <c r="D2201" s="160"/>
    </row>
    <row r="2202" spans="1:4">
      <c r="A2202" s="162"/>
      <c r="B2202" s="158"/>
      <c r="C2202" s="159"/>
      <c r="D2202" s="160"/>
    </row>
    <row r="2203" spans="1:4">
      <c r="A2203" s="162"/>
      <c r="B2203" s="158"/>
      <c r="C2203" s="159"/>
      <c r="D2203" s="160"/>
    </row>
    <row r="2204" spans="1:4">
      <c r="A2204" s="162"/>
      <c r="B2204" s="158"/>
      <c r="C2204" s="159"/>
      <c r="D2204" s="160"/>
    </row>
    <row r="2205" spans="1:4">
      <c r="A2205" s="162"/>
      <c r="B2205" s="158"/>
      <c r="C2205" s="159"/>
      <c r="D2205" s="160"/>
    </row>
    <row r="2206" spans="1:4">
      <c r="A2206" s="162"/>
      <c r="B2206" s="158"/>
      <c r="C2206" s="159"/>
      <c r="D2206" s="160"/>
    </row>
    <row r="2207" spans="1:4">
      <c r="A2207" s="162"/>
      <c r="B2207" s="158"/>
      <c r="C2207" s="159"/>
      <c r="D2207" s="160"/>
    </row>
    <row r="2208" spans="1:4">
      <c r="A2208" s="162"/>
      <c r="B2208" s="158"/>
      <c r="C2208" s="159"/>
      <c r="D2208" s="160"/>
    </row>
    <row r="2209" spans="1:4">
      <c r="A2209" s="162"/>
      <c r="B2209" s="158"/>
      <c r="C2209" s="159"/>
      <c r="D2209" s="160"/>
    </row>
    <row r="2210" spans="1:4">
      <c r="A2210" s="162"/>
      <c r="B2210" s="158"/>
      <c r="C2210" s="159"/>
      <c r="D2210" s="160"/>
    </row>
    <row r="2211" spans="1:4">
      <c r="A2211" s="162"/>
      <c r="B2211" s="158"/>
      <c r="C2211" s="159"/>
      <c r="D2211" s="160"/>
    </row>
    <row r="2212" spans="1:4">
      <c r="A2212" s="162"/>
      <c r="B2212" s="158"/>
      <c r="C2212" s="159"/>
      <c r="D2212" s="160"/>
    </row>
    <row r="2213" spans="1:4">
      <c r="A2213" s="162"/>
      <c r="B2213" s="158"/>
      <c r="C2213" s="159"/>
      <c r="D2213" s="160"/>
    </row>
    <row r="2214" spans="1:4">
      <c r="A2214" s="162"/>
      <c r="B2214" s="158"/>
      <c r="C2214" s="159"/>
      <c r="D2214" s="160"/>
    </row>
    <row r="2215" spans="1:4">
      <c r="A2215" s="162"/>
      <c r="B2215" s="158"/>
      <c r="C2215" s="159"/>
      <c r="D2215" s="160"/>
    </row>
    <row r="2216" spans="1:4">
      <c r="A2216" s="162"/>
      <c r="B2216" s="158"/>
      <c r="C2216" s="159"/>
      <c r="D2216" s="160"/>
    </row>
    <row r="2217" spans="1:4">
      <c r="A2217" s="159"/>
      <c r="B2217" s="158"/>
      <c r="C2217" s="159"/>
      <c r="D2217" s="160"/>
    </row>
    <row r="2218" spans="1:4">
      <c r="A2218" s="161"/>
      <c r="B2218" s="158"/>
      <c r="C2218" s="159"/>
      <c r="D2218" s="160"/>
    </row>
    <row r="2219" spans="1:4">
      <c r="A2219" s="162"/>
      <c r="B2219" s="158"/>
      <c r="C2219" s="159"/>
      <c r="D2219" s="160"/>
    </row>
    <row r="2220" spans="1:4">
      <c r="A2220" s="162"/>
      <c r="B2220" s="158"/>
      <c r="C2220" s="159"/>
      <c r="D2220" s="160"/>
    </row>
    <row r="2221" spans="1:4">
      <c r="A2221" s="162"/>
      <c r="B2221" s="158"/>
      <c r="C2221" s="159"/>
      <c r="D2221" s="160"/>
    </row>
    <row r="2222" spans="1:4">
      <c r="A2222" s="162"/>
      <c r="B2222" s="158"/>
      <c r="C2222" s="159"/>
      <c r="D2222" s="160"/>
    </row>
    <row r="2223" spans="1:4">
      <c r="A2223" s="162"/>
      <c r="B2223" s="158"/>
      <c r="C2223" s="159"/>
      <c r="D2223" s="160"/>
    </row>
    <row r="2224" spans="1:4">
      <c r="A2224" s="162"/>
      <c r="B2224" s="158"/>
      <c r="C2224" s="159"/>
      <c r="D2224" s="160"/>
    </row>
    <row r="2225" spans="1:4">
      <c r="A2225" s="162"/>
      <c r="B2225" s="158"/>
      <c r="C2225" s="159"/>
      <c r="D2225" s="160"/>
    </row>
    <row r="2226" spans="1:4">
      <c r="A2226" s="159"/>
      <c r="B2226" s="158"/>
      <c r="C2226" s="159"/>
      <c r="D2226" s="160"/>
    </row>
    <row r="2227" spans="1:4">
      <c r="A2227" s="157"/>
      <c r="B2227" s="158"/>
      <c r="C2227" s="159"/>
      <c r="D2227" s="160"/>
    </row>
    <row r="2228" spans="1:4">
      <c r="A2228" s="161"/>
      <c r="B2228" s="158"/>
      <c r="C2228" s="159"/>
      <c r="D2228" s="160"/>
    </row>
    <row r="2229" spans="1:4">
      <c r="A2229" s="159"/>
      <c r="B2229" s="158"/>
      <c r="C2229" s="159"/>
      <c r="D2229" s="160"/>
    </row>
    <row r="2230" spans="1:4">
      <c r="A2230" s="161"/>
      <c r="B2230" s="158"/>
      <c r="C2230" s="159"/>
      <c r="D2230" s="160"/>
    </row>
    <row r="2231" spans="1:4">
      <c r="A2231" s="162"/>
      <c r="B2231" s="158"/>
      <c r="C2231" s="159"/>
      <c r="D2231" s="160"/>
    </row>
    <row r="2232" spans="1:4">
      <c r="A2232" s="162"/>
      <c r="B2232" s="158"/>
      <c r="C2232" s="159"/>
      <c r="D2232" s="160"/>
    </row>
    <row r="2233" spans="1:4">
      <c r="A2233" s="162"/>
      <c r="B2233" s="158"/>
      <c r="C2233" s="159"/>
      <c r="D2233" s="160"/>
    </row>
    <row r="2234" spans="1:4">
      <c r="A2234" s="162"/>
      <c r="B2234" s="158"/>
      <c r="C2234" s="159"/>
      <c r="D2234" s="160"/>
    </row>
    <row r="2235" spans="1:4">
      <c r="A2235" s="162"/>
      <c r="B2235" s="158"/>
      <c r="C2235" s="159"/>
      <c r="D2235" s="160"/>
    </row>
    <row r="2236" spans="1:4">
      <c r="A2236" s="162"/>
      <c r="B2236" s="158"/>
      <c r="C2236" s="159"/>
      <c r="D2236" s="160"/>
    </row>
    <row r="2237" spans="1:4">
      <c r="A2237" s="162"/>
      <c r="B2237" s="158"/>
      <c r="C2237" s="159"/>
      <c r="D2237" s="160"/>
    </row>
    <row r="2238" spans="1:4">
      <c r="A2238" s="162"/>
      <c r="B2238" s="158"/>
      <c r="C2238" s="159"/>
      <c r="D2238" s="160"/>
    </row>
    <row r="2239" spans="1:4">
      <c r="A2239" s="162"/>
      <c r="B2239" s="158"/>
      <c r="C2239" s="159"/>
      <c r="D2239" s="160"/>
    </row>
    <row r="2240" spans="1:4">
      <c r="A2240" s="159"/>
      <c r="B2240" s="158"/>
      <c r="C2240" s="159"/>
      <c r="D2240" s="160"/>
    </row>
    <row r="2241" spans="1:4">
      <c r="A2241" s="161"/>
      <c r="B2241" s="158"/>
      <c r="C2241" s="159"/>
      <c r="D2241" s="160"/>
    </row>
    <row r="2242" spans="1:4">
      <c r="A2242" s="162"/>
      <c r="B2242" s="158"/>
      <c r="C2242" s="159"/>
      <c r="D2242" s="160"/>
    </row>
    <row r="2243" spans="1:4">
      <c r="A2243" s="162"/>
      <c r="B2243" s="158"/>
      <c r="C2243" s="159"/>
      <c r="D2243" s="160"/>
    </row>
    <row r="2244" spans="1:4">
      <c r="A2244" s="162"/>
      <c r="B2244" s="158"/>
      <c r="C2244" s="159"/>
      <c r="D2244" s="160"/>
    </row>
    <row r="2245" spans="1:4">
      <c r="A2245" s="159"/>
      <c r="B2245" s="158"/>
      <c r="C2245" s="159"/>
      <c r="D2245" s="160"/>
    </row>
    <row r="2246" spans="1:4">
      <c r="A2246" s="161"/>
      <c r="B2246" s="158"/>
      <c r="C2246" s="159"/>
      <c r="D2246" s="160"/>
    </row>
    <row r="2247" spans="1:4">
      <c r="A2247" s="162"/>
      <c r="B2247" s="158"/>
      <c r="C2247" s="159"/>
      <c r="D2247" s="160"/>
    </row>
    <row r="2248" spans="1:4">
      <c r="A2248" s="162"/>
      <c r="B2248" s="158"/>
      <c r="C2248" s="159"/>
      <c r="D2248" s="160"/>
    </row>
    <row r="2249" spans="1:4">
      <c r="A2249" s="162"/>
      <c r="B2249" s="158"/>
      <c r="C2249" s="159"/>
      <c r="D2249" s="160"/>
    </row>
    <row r="2250" spans="1:4">
      <c r="A2250" s="162"/>
      <c r="B2250" s="158"/>
      <c r="C2250" s="159"/>
      <c r="D2250" s="160"/>
    </row>
    <row r="2251" spans="1:4">
      <c r="A2251" s="159"/>
      <c r="B2251" s="158"/>
      <c r="C2251" s="159"/>
      <c r="D2251" s="160"/>
    </row>
    <row r="2252" spans="1:4">
      <c r="A2252" s="157"/>
      <c r="B2252" s="158"/>
      <c r="C2252" s="159"/>
      <c r="D2252" s="160"/>
    </row>
    <row r="2253" spans="1:4">
      <c r="A2253" s="161"/>
      <c r="B2253" s="158"/>
      <c r="C2253" s="159"/>
      <c r="D2253" s="160"/>
    </row>
    <row r="2254" spans="1:4">
      <c r="A2254" s="159"/>
      <c r="B2254" s="158"/>
      <c r="C2254" s="159"/>
      <c r="D2254" s="160"/>
    </row>
    <row r="2255" spans="1:4">
      <c r="A2255" s="161"/>
      <c r="B2255" s="158"/>
      <c r="C2255" s="159"/>
      <c r="D2255" s="160"/>
    </row>
    <row r="2256" spans="1:4">
      <c r="A2256" s="162"/>
      <c r="B2256" s="158"/>
      <c r="C2256" s="159"/>
      <c r="D2256" s="160"/>
    </row>
    <row r="2257" spans="1:4">
      <c r="A2257" s="159"/>
      <c r="B2257" s="158"/>
      <c r="C2257" s="159"/>
      <c r="D2257" s="160"/>
    </row>
    <row r="2258" spans="1:4">
      <c r="A2258" s="161"/>
      <c r="B2258" s="158"/>
      <c r="C2258" s="159"/>
      <c r="D2258" s="160"/>
    </row>
    <row r="2259" spans="1:4">
      <c r="A2259" s="162"/>
      <c r="B2259" s="158"/>
      <c r="C2259" s="159"/>
      <c r="D2259" s="160"/>
    </row>
    <row r="2260" spans="1:4">
      <c r="A2260" s="162"/>
      <c r="B2260" s="158"/>
      <c r="C2260" s="159"/>
      <c r="D2260" s="160"/>
    </row>
    <row r="2261" spans="1:4">
      <c r="A2261" s="159"/>
      <c r="B2261" s="158"/>
      <c r="C2261" s="159"/>
      <c r="D2261" s="160"/>
    </row>
    <row r="2262" spans="1:4">
      <c r="A2262" s="161"/>
      <c r="B2262" s="158"/>
      <c r="C2262" s="159"/>
      <c r="D2262" s="160"/>
    </row>
    <row r="2263" spans="1:4">
      <c r="A2263" s="159"/>
      <c r="B2263" s="158"/>
      <c r="C2263" s="159"/>
      <c r="D2263" s="160"/>
    </row>
    <row r="2264" spans="1:4">
      <c r="A2264" s="161"/>
      <c r="B2264" s="158"/>
      <c r="C2264" s="159"/>
      <c r="D2264" s="160"/>
    </row>
    <row r="2265" spans="1:4">
      <c r="A2265" s="162"/>
      <c r="B2265" s="158"/>
      <c r="C2265" s="159"/>
      <c r="D2265" s="160"/>
    </row>
    <row r="2266" spans="1:4">
      <c r="A2266" s="162"/>
      <c r="B2266" s="158"/>
      <c r="C2266" s="159"/>
      <c r="D2266" s="160"/>
    </row>
    <row r="2267" spans="1:4">
      <c r="A2267" s="162"/>
      <c r="B2267" s="158"/>
      <c r="C2267" s="159"/>
      <c r="D2267" s="160"/>
    </row>
    <row r="2268" spans="1:4">
      <c r="A2268" s="162"/>
      <c r="B2268" s="158"/>
      <c r="C2268" s="159"/>
      <c r="D2268" s="160"/>
    </row>
    <row r="2269" spans="1:4">
      <c r="A2269" s="162"/>
      <c r="B2269" s="158"/>
      <c r="C2269" s="159"/>
      <c r="D2269" s="160"/>
    </row>
    <row r="2270" spans="1:4">
      <c r="A2270" s="159"/>
      <c r="B2270" s="158"/>
      <c r="C2270" s="159"/>
      <c r="D2270" s="160"/>
    </row>
    <row r="2271" spans="1:4">
      <c r="A2271" s="157"/>
      <c r="B2271" s="158"/>
      <c r="C2271" s="159"/>
      <c r="D2271" s="160"/>
    </row>
    <row r="2272" spans="1:4">
      <c r="A2272" s="161"/>
      <c r="B2272" s="158"/>
      <c r="C2272" s="159"/>
      <c r="D2272" s="160"/>
    </row>
    <row r="2273" spans="1:4">
      <c r="A2273" s="162"/>
      <c r="B2273" s="158"/>
      <c r="C2273" s="159"/>
      <c r="D2273" s="160"/>
    </row>
    <row r="2274" spans="1:4">
      <c r="A2274" s="162"/>
      <c r="B2274" s="158"/>
      <c r="C2274" s="159"/>
      <c r="D2274" s="160"/>
    </row>
    <row r="2275" spans="1:4">
      <c r="A2275" s="162"/>
      <c r="B2275" s="158"/>
      <c r="C2275" s="159"/>
      <c r="D2275" s="160"/>
    </row>
    <row r="2276" spans="1:4">
      <c r="A2276" s="162"/>
      <c r="B2276" s="158"/>
      <c r="C2276" s="159"/>
      <c r="D2276" s="160"/>
    </row>
    <row r="2277" spans="1:4">
      <c r="A2277" s="162"/>
      <c r="B2277" s="158"/>
      <c r="C2277" s="159"/>
      <c r="D2277" s="160"/>
    </row>
    <row r="2278" spans="1:4">
      <c r="A2278" s="162"/>
      <c r="B2278" s="158"/>
      <c r="C2278" s="159"/>
      <c r="D2278" s="160"/>
    </row>
    <row r="2279" spans="1:4">
      <c r="A2279" s="162"/>
      <c r="B2279" s="158"/>
      <c r="C2279" s="159"/>
      <c r="D2279" s="160"/>
    </row>
    <row r="2280" spans="1:4">
      <c r="A2280" s="162"/>
      <c r="B2280" s="158"/>
      <c r="C2280" s="159"/>
      <c r="D2280" s="160"/>
    </row>
    <row r="2281" spans="1:4">
      <c r="A2281" s="162"/>
      <c r="B2281" s="158"/>
      <c r="C2281" s="159"/>
      <c r="D2281" s="160"/>
    </row>
    <row r="2282" spans="1:4">
      <c r="A2282" s="162"/>
      <c r="B2282" s="158"/>
      <c r="C2282" s="159"/>
      <c r="D2282" s="160"/>
    </row>
    <row r="2283" spans="1:4">
      <c r="A2283" s="162"/>
      <c r="B2283" s="158"/>
      <c r="C2283" s="159"/>
      <c r="D2283" s="160"/>
    </row>
    <row r="2284" spans="1:4">
      <c r="A2284" s="162"/>
      <c r="B2284" s="158"/>
      <c r="C2284" s="159"/>
      <c r="D2284" s="160"/>
    </row>
    <row r="2285" spans="1:4">
      <c r="A2285" s="162"/>
      <c r="B2285" s="158"/>
      <c r="C2285" s="159"/>
      <c r="D2285" s="160"/>
    </row>
    <row r="2286" spans="1:4">
      <c r="A2286" s="162"/>
      <c r="B2286" s="158"/>
      <c r="C2286" s="159"/>
      <c r="D2286" s="160"/>
    </row>
    <row r="2287" spans="1:4">
      <c r="A2287" s="162"/>
      <c r="B2287" s="158"/>
      <c r="C2287" s="159"/>
      <c r="D2287" s="160"/>
    </row>
    <row r="2288" spans="1:4">
      <c r="A2288" s="162"/>
      <c r="B2288" s="158"/>
      <c r="C2288" s="159"/>
      <c r="D2288" s="160"/>
    </row>
    <row r="2289" spans="1:4">
      <c r="A2289" s="159"/>
      <c r="B2289" s="158"/>
      <c r="C2289" s="159"/>
      <c r="D2289" s="160"/>
    </row>
    <row r="2290" spans="1:4">
      <c r="A2290" s="157"/>
      <c r="B2290" s="158"/>
      <c r="C2290" s="159"/>
      <c r="D2290" s="160"/>
    </row>
    <row r="2291" spans="1:4">
      <c r="A2291" s="161"/>
      <c r="B2291" s="158"/>
      <c r="C2291" s="159"/>
      <c r="D2291" s="160"/>
    </row>
    <row r="2292" spans="1:4">
      <c r="A2292" s="159"/>
      <c r="B2292" s="158"/>
      <c r="C2292" s="159"/>
      <c r="D2292" s="160"/>
    </row>
    <row r="2293" spans="1:4">
      <c r="A2293" s="161"/>
      <c r="B2293" s="158"/>
      <c r="C2293" s="159"/>
      <c r="D2293" s="160"/>
    </row>
    <row r="2294" spans="1:4">
      <c r="A2294" s="162"/>
      <c r="B2294" s="158"/>
      <c r="C2294" s="159"/>
      <c r="D2294" s="160"/>
    </row>
    <row r="2295" spans="1:4">
      <c r="A2295" s="162"/>
      <c r="B2295" s="158"/>
      <c r="C2295" s="159"/>
      <c r="D2295" s="160"/>
    </row>
    <row r="2296" spans="1:4">
      <c r="A2296" s="162"/>
      <c r="B2296" s="158"/>
      <c r="C2296" s="159"/>
      <c r="D2296" s="160"/>
    </row>
    <row r="2297" spans="1:4">
      <c r="A2297" s="162"/>
      <c r="B2297" s="158"/>
      <c r="C2297" s="159"/>
      <c r="D2297" s="160"/>
    </row>
    <row r="2298" spans="1:4">
      <c r="A2298" s="162"/>
      <c r="B2298" s="158"/>
      <c r="C2298" s="159"/>
      <c r="D2298" s="160"/>
    </row>
    <row r="2299" spans="1:4">
      <c r="A2299" s="162"/>
      <c r="B2299" s="158"/>
      <c r="C2299" s="159"/>
      <c r="D2299" s="160"/>
    </row>
    <row r="2300" spans="1:4">
      <c r="A2300" s="162"/>
      <c r="B2300" s="158"/>
      <c r="C2300" s="159"/>
      <c r="D2300" s="160"/>
    </row>
    <row r="2301" spans="1:4">
      <c r="A2301" s="162"/>
      <c r="B2301" s="158"/>
      <c r="C2301" s="159"/>
      <c r="D2301" s="160"/>
    </row>
    <row r="2302" spans="1:4">
      <c r="A2302" s="162"/>
      <c r="B2302" s="158"/>
      <c r="C2302" s="159"/>
      <c r="D2302" s="160"/>
    </row>
    <row r="2303" spans="1:4">
      <c r="A2303" s="162"/>
      <c r="B2303" s="158"/>
      <c r="C2303" s="159"/>
      <c r="D2303" s="160"/>
    </row>
    <row r="2304" spans="1:4">
      <c r="A2304" s="159"/>
      <c r="B2304" s="158"/>
      <c r="C2304" s="159"/>
      <c r="D2304" s="160"/>
    </row>
    <row r="2305" spans="1:4">
      <c r="A2305" s="161"/>
      <c r="B2305" s="158"/>
      <c r="C2305" s="159"/>
      <c r="D2305" s="160"/>
    </row>
    <row r="2306" spans="1:4">
      <c r="A2306" s="159"/>
      <c r="B2306" s="158"/>
      <c r="C2306" s="159"/>
      <c r="D2306" s="160"/>
    </row>
    <row r="2307" spans="1:4">
      <c r="A2307" s="157"/>
      <c r="B2307" s="158"/>
      <c r="C2307" s="159"/>
      <c r="D2307" s="160"/>
    </row>
    <row r="2308" spans="1:4">
      <c r="A2308" s="157"/>
      <c r="B2308" s="158"/>
      <c r="C2308" s="159"/>
      <c r="D2308" s="160"/>
    </row>
    <row r="2309" spans="1:4">
      <c r="A2309" s="161"/>
      <c r="B2309" s="158"/>
      <c r="C2309" s="159"/>
      <c r="D2309" s="160"/>
    </row>
    <row r="2310" spans="1:4">
      <c r="A2310" s="162"/>
      <c r="B2310" s="158"/>
      <c r="C2310" s="159"/>
      <c r="D2310" s="160"/>
    </row>
    <row r="2311" spans="1:4">
      <c r="A2311" s="162"/>
      <c r="B2311" s="158"/>
      <c r="C2311" s="159"/>
      <c r="D2311" s="160"/>
    </row>
    <row r="2312" spans="1:4">
      <c r="A2312" s="162"/>
      <c r="B2312" s="158"/>
      <c r="C2312" s="159"/>
      <c r="D2312" s="160"/>
    </row>
    <row r="2313" spans="1:4">
      <c r="A2313" s="162"/>
      <c r="B2313" s="158"/>
      <c r="C2313" s="159"/>
      <c r="D2313" s="160"/>
    </row>
    <row r="2314" spans="1:4">
      <c r="A2314" s="162"/>
      <c r="B2314" s="158"/>
      <c r="C2314" s="159"/>
      <c r="D2314" s="160"/>
    </row>
    <row r="2315" spans="1:4">
      <c r="A2315" s="162"/>
      <c r="B2315" s="158"/>
      <c r="C2315" s="159"/>
      <c r="D2315" s="160"/>
    </row>
    <row r="2316" spans="1:4">
      <c r="A2316" s="162"/>
      <c r="B2316" s="158"/>
      <c r="C2316" s="159"/>
      <c r="D2316" s="160"/>
    </row>
    <row r="2317" spans="1:4">
      <c r="A2317" s="159"/>
      <c r="B2317" s="158"/>
      <c r="C2317" s="159"/>
      <c r="D2317" s="160"/>
    </row>
    <row r="2318" spans="1:4">
      <c r="A2318" s="161"/>
      <c r="B2318" s="158"/>
      <c r="C2318" s="159"/>
      <c r="D2318" s="160"/>
    </row>
    <row r="2319" spans="1:4">
      <c r="A2319" s="159"/>
      <c r="B2319" s="158"/>
      <c r="C2319" s="159"/>
      <c r="D2319" s="160"/>
    </row>
    <row r="2320" spans="1:4">
      <c r="A2320" s="161"/>
      <c r="B2320" s="158"/>
      <c r="C2320" s="159"/>
      <c r="D2320" s="160"/>
    </row>
    <row r="2321" spans="1:4">
      <c r="A2321" s="162"/>
      <c r="B2321" s="158"/>
      <c r="C2321" s="159"/>
      <c r="D2321" s="160"/>
    </row>
    <row r="2322" spans="1:4">
      <c r="A2322" s="162"/>
      <c r="B2322" s="158"/>
      <c r="C2322" s="159"/>
      <c r="D2322" s="160"/>
    </row>
    <row r="2323" spans="1:4">
      <c r="A2323" s="162"/>
      <c r="B2323" s="158"/>
      <c r="C2323" s="159"/>
      <c r="D2323" s="160"/>
    </row>
    <row r="2324" spans="1:4">
      <c r="A2324" s="162"/>
      <c r="B2324" s="158"/>
      <c r="C2324" s="159"/>
      <c r="D2324" s="160"/>
    </row>
    <row r="2325" spans="1:4">
      <c r="A2325" s="162"/>
      <c r="B2325" s="158"/>
      <c r="C2325" s="159"/>
      <c r="D2325" s="160"/>
    </row>
    <row r="2326" spans="1:4">
      <c r="A2326" s="159"/>
      <c r="B2326" s="158"/>
      <c r="C2326" s="159"/>
      <c r="D2326" s="160"/>
    </row>
    <row r="2327" spans="1:4">
      <c r="A2327" s="161"/>
      <c r="B2327" s="158"/>
      <c r="C2327" s="159"/>
      <c r="D2327" s="160"/>
    </row>
    <row r="2328" spans="1:4">
      <c r="A2328" s="162"/>
      <c r="B2328" s="158"/>
      <c r="C2328" s="159"/>
      <c r="D2328" s="160"/>
    </row>
    <row r="2329" spans="1:4">
      <c r="A2329" s="162"/>
      <c r="B2329" s="158"/>
      <c r="C2329" s="159"/>
      <c r="D2329" s="160"/>
    </row>
    <row r="2330" spans="1:4">
      <c r="A2330" s="162"/>
      <c r="B2330" s="158"/>
      <c r="C2330" s="159"/>
      <c r="D2330" s="160"/>
    </row>
    <row r="2331" spans="1:4">
      <c r="A2331" s="162"/>
      <c r="B2331" s="158"/>
      <c r="C2331" s="159"/>
      <c r="D2331" s="160"/>
    </row>
    <row r="2332" spans="1:4">
      <c r="A2332" s="159"/>
      <c r="B2332" s="158"/>
      <c r="C2332" s="159"/>
      <c r="D2332" s="160"/>
    </row>
    <row r="2333" spans="1:4">
      <c r="A2333" s="161"/>
      <c r="B2333" s="158"/>
      <c r="C2333" s="159"/>
      <c r="D2333" s="160"/>
    </row>
    <row r="2334" spans="1:4">
      <c r="A2334" s="159"/>
      <c r="B2334" s="158"/>
      <c r="C2334" s="159"/>
      <c r="D2334" s="160"/>
    </row>
    <row r="2335" spans="1:4">
      <c r="A2335" s="161"/>
      <c r="B2335" s="158"/>
      <c r="C2335" s="159"/>
      <c r="D2335" s="160"/>
    </row>
    <row r="2336" spans="1:4">
      <c r="A2336" s="162"/>
      <c r="B2336" s="158"/>
      <c r="C2336" s="159"/>
      <c r="D2336" s="160"/>
    </row>
    <row r="2337" spans="1:4">
      <c r="A2337" s="162"/>
      <c r="B2337" s="158"/>
      <c r="C2337" s="159"/>
      <c r="D2337" s="160"/>
    </row>
    <row r="2338" spans="1:4">
      <c r="A2338" s="159"/>
      <c r="B2338" s="158"/>
      <c r="C2338" s="159"/>
      <c r="D2338" s="160"/>
    </row>
    <row r="2339" spans="1:4">
      <c r="A2339" s="157"/>
      <c r="B2339" s="158"/>
      <c r="C2339" s="159"/>
      <c r="D2339" s="160"/>
    </row>
    <row r="2340" spans="1:4">
      <c r="A2340" s="161"/>
      <c r="B2340" s="158"/>
      <c r="C2340" s="159"/>
      <c r="D2340" s="160"/>
    </row>
    <row r="2341" spans="1:4">
      <c r="A2341" s="162"/>
      <c r="B2341" s="158"/>
      <c r="C2341" s="159"/>
      <c r="D2341" s="160"/>
    </row>
    <row r="2342" spans="1:4">
      <c r="A2342" s="162"/>
      <c r="B2342" s="158"/>
      <c r="C2342" s="159"/>
      <c r="D2342" s="160"/>
    </row>
    <row r="2343" spans="1:4">
      <c r="A2343" s="162"/>
      <c r="B2343" s="158"/>
      <c r="C2343" s="159"/>
      <c r="D2343" s="160"/>
    </row>
    <row r="2344" spans="1:4">
      <c r="A2344" s="162"/>
      <c r="B2344" s="158"/>
      <c r="C2344" s="159"/>
      <c r="D2344" s="160"/>
    </row>
    <row r="2345" spans="1:4">
      <c r="A2345" s="162"/>
      <c r="B2345" s="158"/>
      <c r="C2345" s="159"/>
      <c r="D2345" s="160"/>
    </row>
    <row r="2346" spans="1:4">
      <c r="A2346" s="162"/>
      <c r="B2346" s="158"/>
      <c r="C2346" s="159"/>
      <c r="D2346" s="160"/>
    </row>
    <row r="2347" spans="1:4">
      <c r="A2347" s="162"/>
      <c r="B2347" s="158"/>
      <c r="C2347" s="159"/>
      <c r="D2347" s="160"/>
    </row>
    <row r="2348" spans="1:4">
      <c r="A2348" s="162"/>
      <c r="B2348" s="158"/>
      <c r="C2348" s="159"/>
      <c r="D2348" s="160"/>
    </row>
    <row r="2349" spans="1:4">
      <c r="A2349" s="162"/>
      <c r="B2349" s="158"/>
      <c r="C2349" s="159"/>
      <c r="D2349" s="160"/>
    </row>
    <row r="2350" spans="1:4">
      <c r="A2350" s="162"/>
      <c r="B2350" s="158"/>
      <c r="C2350" s="159"/>
      <c r="D2350" s="160"/>
    </row>
    <row r="2351" spans="1:4">
      <c r="A2351" s="162"/>
      <c r="B2351" s="158"/>
      <c r="C2351" s="159"/>
      <c r="D2351" s="160"/>
    </row>
    <row r="2352" spans="1:4">
      <c r="A2352" s="162"/>
      <c r="B2352" s="158"/>
      <c r="C2352" s="159"/>
      <c r="D2352" s="160"/>
    </row>
    <row r="2353" spans="1:4">
      <c r="A2353" s="162"/>
      <c r="B2353" s="158"/>
      <c r="C2353" s="159"/>
      <c r="D2353" s="160"/>
    </row>
    <row r="2354" spans="1:4">
      <c r="A2354" s="162"/>
      <c r="B2354" s="158"/>
      <c r="C2354" s="159"/>
      <c r="D2354" s="160"/>
    </row>
    <row r="2355" spans="1:4">
      <c r="A2355" s="162"/>
      <c r="B2355" s="158"/>
      <c r="C2355" s="159"/>
      <c r="D2355" s="160"/>
    </row>
    <row r="2356" spans="1:4">
      <c r="A2356" s="159"/>
      <c r="B2356" s="158"/>
      <c r="C2356" s="159"/>
      <c r="D2356" s="160"/>
    </row>
    <row r="2357" spans="1:4">
      <c r="A2357" s="157"/>
      <c r="B2357" s="158"/>
      <c r="C2357" s="159"/>
      <c r="D2357" s="160"/>
    </row>
    <row r="2358" spans="1:4">
      <c r="A2358" s="161"/>
      <c r="B2358" s="158"/>
      <c r="C2358" s="159"/>
      <c r="D2358" s="160"/>
    </row>
    <row r="2359" spans="1:4">
      <c r="A2359" s="162"/>
      <c r="B2359" s="158"/>
      <c r="C2359" s="159"/>
      <c r="D2359" s="160"/>
    </row>
    <row r="2360" spans="1:4">
      <c r="A2360" s="159"/>
      <c r="B2360" s="158"/>
      <c r="C2360" s="159"/>
      <c r="D2360" s="160"/>
    </row>
    <row r="2361" spans="1:4">
      <c r="A2361" s="161"/>
      <c r="B2361" s="158"/>
      <c r="C2361" s="159"/>
      <c r="D2361" s="160"/>
    </row>
    <row r="2362" spans="1:4">
      <c r="A2362" s="162"/>
      <c r="B2362" s="158"/>
      <c r="C2362" s="159"/>
      <c r="D2362" s="160"/>
    </row>
    <row r="2363" spans="1:4">
      <c r="A2363" s="162"/>
      <c r="B2363" s="158"/>
      <c r="C2363" s="159"/>
      <c r="D2363" s="160"/>
    </row>
    <row r="2364" spans="1:4">
      <c r="A2364" s="162"/>
      <c r="B2364" s="158"/>
      <c r="C2364" s="159"/>
      <c r="D2364" s="160"/>
    </row>
    <row r="2365" spans="1:4">
      <c r="A2365" s="162"/>
      <c r="B2365" s="158"/>
      <c r="C2365" s="159"/>
      <c r="D2365" s="160"/>
    </row>
    <row r="2366" spans="1:4">
      <c r="A2366" s="162"/>
      <c r="B2366" s="158"/>
      <c r="C2366" s="159"/>
      <c r="D2366" s="160"/>
    </row>
    <row r="2367" spans="1:4">
      <c r="A2367" s="162"/>
      <c r="B2367" s="158"/>
      <c r="C2367" s="159"/>
      <c r="D2367" s="160"/>
    </row>
    <row r="2368" spans="1:4">
      <c r="A2368" s="162"/>
      <c r="B2368" s="158"/>
      <c r="C2368" s="159"/>
      <c r="D2368" s="160"/>
    </row>
    <row r="2369" spans="1:4">
      <c r="A2369" s="159"/>
      <c r="B2369" s="158"/>
      <c r="C2369" s="159"/>
      <c r="D2369" s="160"/>
    </row>
    <row r="2370" spans="1:4">
      <c r="A2370" s="157"/>
      <c r="B2370" s="158"/>
      <c r="C2370" s="159"/>
      <c r="D2370" s="160"/>
    </row>
    <row r="2371" spans="1:4">
      <c r="A2371" s="161"/>
      <c r="B2371" s="158"/>
      <c r="C2371" s="159"/>
      <c r="D2371" s="160"/>
    </row>
    <row r="2372" spans="1:4">
      <c r="A2372" s="162"/>
      <c r="B2372" s="158"/>
      <c r="C2372" s="159"/>
      <c r="D2372" s="160"/>
    </row>
    <row r="2373" spans="1:4">
      <c r="A2373" s="162"/>
      <c r="B2373" s="158"/>
      <c r="C2373" s="159"/>
      <c r="D2373" s="160"/>
    </row>
    <row r="2374" spans="1:4">
      <c r="A2374" s="159"/>
      <c r="B2374" s="158"/>
      <c r="C2374" s="159"/>
      <c r="D2374" s="160"/>
    </row>
    <row r="2375" spans="1:4">
      <c r="A2375" s="157"/>
      <c r="B2375" s="158"/>
      <c r="C2375" s="159"/>
      <c r="D2375" s="160"/>
    </row>
    <row r="2376" spans="1:4">
      <c r="A2376" s="161"/>
      <c r="B2376" s="158"/>
      <c r="C2376" s="159"/>
      <c r="D2376" s="160"/>
    </row>
    <row r="2377" spans="1:4">
      <c r="A2377" s="162"/>
      <c r="B2377" s="158"/>
      <c r="C2377" s="159"/>
      <c r="D2377" s="160"/>
    </row>
    <row r="2378" spans="1:4">
      <c r="A2378" s="162"/>
      <c r="B2378" s="158"/>
      <c r="C2378" s="159"/>
      <c r="D2378" s="160"/>
    </row>
    <row r="2379" spans="1:4">
      <c r="A2379" s="162"/>
      <c r="B2379" s="158"/>
      <c r="C2379" s="159"/>
      <c r="D2379" s="160"/>
    </row>
    <row r="2380" spans="1:4">
      <c r="A2380" s="162"/>
      <c r="B2380" s="158"/>
      <c r="C2380" s="159"/>
      <c r="D2380" s="160"/>
    </row>
    <row r="2381" spans="1:4">
      <c r="A2381" s="162"/>
      <c r="B2381" s="158"/>
      <c r="C2381" s="159"/>
      <c r="D2381" s="160"/>
    </row>
    <row r="2382" spans="1:4">
      <c r="A2382" s="162"/>
      <c r="B2382" s="158"/>
      <c r="C2382" s="159"/>
      <c r="D2382" s="160"/>
    </row>
    <row r="2383" spans="1:4">
      <c r="A2383" s="162"/>
      <c r="B2383" s="158"/>
      <c r="C2383" s="159"/>
      <c r="D2383" s="160"/>
    </row>
    <row r="2384" spans="1:4">
      <c r="A2384" s="159"/>
      <c r="B2384" s="158"/>
      <c r="C2384" s="159"/>
      <c r="D2384" s="160"/>
    </row>
    <row r="2385" spans="1:4">
      <c r="A2385" s="161"/>
      <c r="B2385" s="158"/>
      <c r="C2385" s="159"/>
      <c r="D2385" s="160"/>
    </row>
    <row r="2386" spans="1:4">
      <c r="A2386" s="162"/>
      <c r="B2386" s="158"/>
      <c r="C2386" s="159"/>
      <c r="D2386" s="160"/>
    </row>
    <row r="2387" spans="1:4">
      <c r="A2387" s="162"/>
      <c r="B2387" s="158"/>
      <c r="C2387" s="159"/>
      <c r="D2387" s="160"/>
    </row>
    <row r="2388" spans="1:4">
      <c r="A2388" s="162"/>
      <c r="B2388" s="158"/>
      <c r="C2388" s="159"/>
      <c r="D2388" s="160"/>
    </row>
    <row r="2389" spans="1:4">
      <c r="A2389" s="162"/>
      <c r="B2389" s="158"/>
      <c r="C2389" s="159"/>
      <c r="D2389" s="160"/>
    </row>
    <row r="2390" spans="1:4">
      <c r="A2390" s="162"/>
      <c r="B2390" s="158"/>
      <c r="C2390" s="159"/>
      <c r="D2390" s="160"/>
    </row>
    <row r="2391" spans="1:4">
      <c r="A2391" s="162"/>
      <c r="B2391" s="158"/>
      <c r="C2391" s="159"/>
      <c r="D2391" s="160"/>
    </row>
    <row r="2392" spans="1:4">
      <c r="A2392" s="162"/>
      <c r="B2392" s="158"/>
      <c r="C2392" s="159"/>
      <c r="D2392" s="160"/>
    </row>
    <row r="2393" spans="1:4">
      <c r="A2393" s="162"/>
      <c r="B2393" s="158"/>
      <c r="C2393" s="159"/>
      <c r="D2393" s="160"/>
    </row>
    <row r="2394" spans="1:4">
      <c r="A2394" s="162"/>
      <c r="B2394" s="158"/>
      <c r="C2394" s="159"/>
      <c r="D2394" s="160"/>
    </row>
    <row r="2395" spans="1:4">
      <c r="A2395" s="162"/>
      <c r="B2395" s="158"/>
      <c r="C2395" s="159"/>
      <c r="D2395" s="160"/>
    </row>
    <row r="2396" spans="1:4">
      <c r="A2396" s="162"/>
      <c r="B2396" s="158"/>
      <c r="C2396" s="159"/>
      <c r="D2396" s="160"/>
    </row>
    <row r="2397" spans="1:4">
      <c r="A2397" s="162"/>
      <c r="B2397" s="158"/>
      <c r="C2397" s="159"/>
      <c r="D2397" s="160"/>
    </row>
    <row r="2398" spans="1:4">
      <c r="A2398" s="162"/>
      <c r="B2398" s="158"/>
      <c r="C2398" s="159"/>
      <c r="D2398" s="160"/>
    </row>
    <row r="2399" spans="1:4">
      <c r="A2399" s="162"/>
      <c r="B2399" s="158"/>
      <c r="C2399" s="159"/>
      <c r="D2399" s="160"/>
    </row>
    <row r="2400" spans="1:4">
      <c r="A2400" s="162"/>
      <c r="B2400" s="158"/>
      <c r="C2400" s="159"/>
      <c r="D2400" s="160"/>
    </row>
    <row r="2401" spans="1:4">
      <c r="A2401" s="162"/>
      <c r="B2401" s="158"/>
      <c r="C2401" s="159"/>
      <c r="D2401" s="160"/>
    </row>
    <row r="2402" spans="1:4">
      <c r="A2402" s="162"/>
      <c r="B2402" s="158"/>
      <c r="C2402" s="159"/>
      <c r="D2402" s="160"/>
    </row>
    <row r="2403" spans="1:4">
      <c r="A2403" s="162"/>
      <c r="B2403" s="158"/>
      <c r="C2403" s="159"/>
      <c r="D2403" s="160"/>
    </row>
    <row r="2404" spans="1:4">
      <c r="A2404" s="159"/>
      <c r="B2404" s="158"/>
      <c r="C2404" s="159"/>
      <c r="D2404" s="160"/>
    </row>
    <row r="2405" spans="1:4">
      <c r="A2405" s="161"/>
      <c r="B2405" s="158"/>
      <c r="C2405" s="159"/>
      <c r="D2405" s="160"/>
    </row>
    <row r="2406" spans="1:4">
      <c r="A2406" s="162"/>
      <c r="B2406" s="158"/>
      <c r="C2406" s="159"/>
      <c r="D2406" s="160"/>
    </row>
    <row r="2407" spans="1:4">
      <c r="A2407" s="159"/>
      <c r="B2407" s="158"/>
      <c r="C2407" s="159"/>
      <c r="D2407" s="160"/>
    </row>
    <row r="2408" spans="1:4">
      <c r="A2408" s="157"/>
      <c r="B2408" s="158"/>
      <c r="C2408" s="159"/>
      <c r="D2408" s="160"/>
    </row>
    <row r="2409" spans="1:4">
      <c r="A2409" s="161"/>
      <c r="B2409" s="158"/>
      <c r="C2409" s="159"/>
      <c r="D2409" s="160"/>
    </row>
    <row r="2410" spans="1:4">
      <c r="A2410" s="162"/>
      <c r="B2410" s="158"/>
      <c r="C2410" s="159"/>
      <c r="D2410" s="160"/>
    </row>
    <row r="2411" spans="1:4">
      <c r="A2411" s="162"/>
      <c r="B2411" s="158"/>
      <c r="C2411" s="159"/>
      <c r="D2411" s="160"/>
    </row>
    <row r="2412" spans="1:4">
      <c r="A2412" s="162"/>
      <c r="B2412" s="158"/>
      <c r="C2412" s="159"/>
      <c r="D2412" s="160"/>
    </row>
    <row r="2413" spans="1:4">
      <c r="A2413" s="162"/>
      <c r="B2413" s="158"/>
      <c r="C2413" s="159"/>
      <c r="D2413" s="160"/>
    </row>
    <row r="2414" spans="1:4">
      <c r="A2414" s="162"/>
      <c r="B2414" s="158"/>
      <c r="C2414" s="159"/>
      <c r="D2414" s="160"/>
    </row>
    <row r="2415" spans="1:4">
      <c r="A2415" s="162"/>
      <c r="B2415" s="158"/>
      <c r="C2415" s="159"/>
      <c r="D2415" s="160"/>
    </row>
    <row r="2416" spans="1:4">
      <c r="A2416" s="162"/>
      <c r="B2416" s="158"/>
      <c r="C2416" s="159"/>
      <c r="D2416" s="160"/>
    </row>
    <row r="2417" spans="1:4">
      <c r="A2417" s="162"/>
      <c r="B2417" s="158"/>
      <c r="C2417" s="159"/>
      <c r="D2417" s="160"/>
    </row>
    <row r="2418" spans="1:4">
      <c r="A2418" s="162"/>
      <c r="B2418" s="158"/>
      <c r="C2418" s="159"/>
      <c r="D2418" s="160"/>
    </row>
    <row r="2419" spans="1:4">
      <c r="A2419" s="159"/>
      <c r="B2419" s="158"/>
      <c r="C2419" s="159"/>
      <c r="D2419" s="160"/>
    </row>
    <row r="2420" spans="1:4">
      <c r="A2420" s="161"/>
      <c r="B2420" s="158"/>
      <c r="C2420" s="159"/>
      <c r="D2420" s="160"/>
    </row>
    <row r="2421" spans="1:4">
      <c r="A2421" s="162"/>
      <c r="B2421" s="158"/>
      <c r="C2421" s="159"/>
      <c r="D2421" s="160"/>
    </row>
    <row r="2422" spans="1:4">
      <c r="A2422" s="159"/>
      <c r="B2422" s="158"/>
      <c r="C2422" s="159"/>
      <c r="D2422" s="160"/>
    </row>
    <row r="2423" spans="1:4">
      <c r="A2423" s="161"/>
      <c r="B2423" s="158"/>
      <c r="C2423" s="159"/>
      <c r="D2423" s="160"/>
    </row>
    <row r="2424" spans="1:4">
      <c r="A2424" s="159"/>
      <c r="B2424" s="158"/>
      <c r="C2424" s="159"/>
      <c r="D2424" s="160"/>
    </row>
    <row r="2425" spans="1:4">
      <c r="A2425" s="157"/>
      <c r="B2425" s="158"/>
      <c r="C2425" s="159"/>
      <c r="D2425" s="160"/>
    </row>
    <row r="2426" spans="1:4">
      <c r="A2426" s="161"/>
      <c r="B2426" s="158"/>
      <c r="C2426" s="159"/>
      <c r="D2426" s="160"/>
    </row>
    <row r="2427" spans="1:4">
      <c r="A2427" s="162"/>
      <c r="B2427" s="158"/>
      <c r="C2427" s="159"/>
      <c r="D2427" s="160"/>
    </row>
    <row r="2428" spans="1:4">
      <c r="A2428" s="162"/>
      <c r="B2428" s="158"/>
      <c r="C2428" s="159"/>
      <c r="D2428" s="160"/>
    </row>
    <row r="2429" spans="1:4">
      <c r="A2429" s="162"/>
      <c r="B2429" s="158"/>
      <c r="C2429" s="159"/>
      <c r="D2429" s="160"/>
    </row>
    <row r="2430" spans="1:4">
      <c r="A2430" s="162"/>
      <c r="B2430" s="158"/>
      <c r="C2430" s="159"/>
      <c r="D2430" s="160"/>
    </row>
    <row r="2431" spans="1:4">
      <c r="A2431" s="162"/>
      <c r="B2431" s="158"/>
      <c r="C2431" s="159"/>
      <c r="D2431" s="160"/>
    </row>
    <row r="2432" spans="1:4">
      <c r="A2432" s="159"/>
      <c r="B2432" s="158"/>
      <c r="C2432" s="159"/>
      <c r="D2432" s="160"/>
    </row>
    <row r="2433" spans="1:4">
      <c r="A2433" s="157"/>
      <c r="B2433" s="158"/>
      <c r="C2433" s="159"/>
      <c r="D2433" s="160"/>
    </row>
    <row r="2434" spans="1:4">
      <c r="A2434" s="161"/>
      <c r="B2434" s="158"/>
      <c r="C2434" s="159"/>
      <c r="D2434" s="160"/>
    </row>
    <row r="2435" spans="1:4">
      <c r="A2435" s="159"/>
      <c r="B2435" s="158"/>
      <c r="C2435" s="159"/>
      <c r="D2435" s="160"/>
    </row>
    <row r="2436" spans="1:4">
      <c r="A2436" s="157"/>
      <c r="B2436" s="158"/>
      <c r="C2436" s="159"/>
      <c r="D2436" s="160"/>
    </row>
    <row r="2437" spans="1:4">
      <c r="A2437" s="161"/>
      <c r="B2437" s="158"/>
      <c r="C2437" s="159"/>
      <c r="D2437" s="160"/>
    </row>
    <row r="2438" spans="1:4">
      <c r="A2438" s="162"/>
      <c r="B2438" s="158"/>
      <c r="C2438" s="159"/>
      <c r="D2438" s="160"/>
    </row>
    <row r="2439" spans="1:4">
      <c r="A2439" s="162"/>
      <c r="B2439" s="158"/>
      <c r="C2439" s="159"/>
      <c r="D2439" s="160"/>
    </row>
    <row r="2440" spans="1:4">
      <c r="A2440" s="162"/>
      <c r="B2440" s="158"/>
      <c r="C2440" s="159"/>
      <c r="D2440" s="160"/>
    </row>
    <row r="2441" spans="1:4">
      <c r="A2441" s="162"/>
      <c r="B2441" s="158"/>
      <c r="C2441" s="159"/>
      <c r="D2441" s="160"/>
    </row>
    <row r="2442" spans="1:4">
      <c r="A2442" s="162"/>
      <c r="B2442" s="158"/>
      <c r="C2442" s="159"/>
      <c r="D2442" s="160"/>
    </row>
    <row r="2443" spans="1:4">
      <c r="A2443" s="162"/>
      <c r="B2443" s="158"/>
      <c r="C2443" s="159"/>
      <c r="D2443" s="160"/>
    </row>
    <row r="2444" spans="1:4">
      <c r="A2444" s="162"/>
      <c r="B2444" s="158"/>
      <c r="C2444" s="159"/>
      <c r="D2444" s="160"/>
    </row>
    <row r="2445" spans="1:4">
      <c r="A2445" s="162"/>
      <c r="B2445" s="158"/>
      <c r="C2445" s="159"/>
      <c r="D2445" s="160"/>
    </row>
    <row r="2446" spans="1:4">
      <c r="A2446" s="159"/>
      <c r="B2446" s="158"/>
      <c r="C2446" s="159"/>
      <c r="D2446" s="160"/>
    </row>
    <row r="2447" spans="1:4">
      <c r="A2447" s="157"/>
      <c r="B2447" s="158"/>
      <c r="C2447" s="159"/>
      <c r="D2447" s="160"/>
    </row>
    <row r="2448" spans="1:4">
      <c r="A2448" s="161"/>
      <c r="B2448" s="158"/>
      <c r="C2448" s="159"/>
      <c r="D2448" s="160"/>
    </row>
    <row r="2449" spans="1:4">
      <c r="A2449" s="162"/>
      <c r="B2449" s="158"/>
      <c r="C2449" s="159"/>
      <c r="D2449" s="160"/>
    </row>
    <row r="2450" spans="1:4">
      <c r="A2450" s="162"/>
      <c r="B2450" s="158"/>
      <c r="C2450" s="159"/>
      <c r="D2450" s="160"/>
    </row>
    <row r="2451" spans="1:4">
      <c r="A2451" s="159"/>
      <c r="B2451" s="158"/>
      <c r="C2451" s="159"/>
      <c r="D2451" s="160"/>
    </row>
    <row r="2452" spans="1:4">
      <c r="A2452" s="157"/>
      <c r="B2452" s="158"/>
      <c r="C2452" s="159"/>
      <c r="D2452" s="160"/>
    </row>
    <row r="2453" spans="1:4">
      <c r="A2453" s="161"/>
      <c r="B2453" s="158"/>
      <c r="C2453" s="159"/>
      <c r="D2453" s="160"/>
    </row>
    <row r="2454" spans="1:4">
      <c r="A2454" s="162"/>
      <c r="B2454" s="158"/>
      <c r="C2454" s="159"/>
      <c r="D2454" s="160"/>
    </row>
    <row r="2455" spans="1:4">
      <c r="A2455" s="162"/>
      <c r="B2455" s="158"/>
      <c r="C2455" s="159"/>
      <c r="D2455" s="160"/>
    </row>
    <row r="2456" spans="1:4">
      <c r="A2456" s="159"/>
      <c r="B2456" s="158"/>
      <c r="C2456" s="159"/>
      <c r="D2456" s="160"/>
    </row>
    <row r="2457" spans="1:4">
      <c r="A2457" s="157"/>
      <c r="B2457" s="158"/>
      <c r="C2457" s="159"/>
      <c r="D2457" s="160"/>
    </row>
    <row r="2458" spans="1:4">
      <c r="A2458" s="161"/>
      <c r="B2458" s="158"/>
      <c r="C2458" s="159"/>
      <c r="D2458" s="160"/>
    </row>
    <row r="2459" spans="1:4">
      <c r="A2459" s="159"/>
      <c r="B2459" s="158"/>
      <c r="C2459" s="159"/>
      <c r="D2459" s="160"/>
    </row>
    <row r="2460" spans="1:4">
      <c r="A2460" s="161"/>
      <c r="B2460" s="158"/>
      <c r="C2460" s="159"/>
      <c r="D2460" s="160"/>
    </row>
    <row r="2461" spans="1:4">
      <c r="A2461" s="159"/>
      <c r="B2461" s="158"/>
      <c r="C2461" s="159"/>
      <c r="D2461" s="160"/>
    </row>
    <row r="2462" spans="1:4">
      <c r="A2462" s="157"/>
      <c r="B2462" s="158"/>
      <c r="C2462" s="159"/>
      <c r="D2462" s="160"/>
    </row>
    <row r="2463" spans="1:4">
      <c r="A2463" s="161"/>
      <c r="B2463" s="158"/>
      <c r="C2463" s="159"/>
      <c r="D2463" s="160"/>
    </row>
    <row r="2464" spans="1:4">
      <c r="A2464" s="159"/>
      <c r="B2464" s="158"/>
      <c r="C2464" s="159"/>
      <c r="D2464" s="160"/>
    </row>
    <row r="2465" spans="1:4">
      <c r="A2465" s="157"/>
      <c r="B2465" s="158"/>
      <c r="C2465" s="159"/>
      <c r="D2465" s="160"/>
    </row>
    <row r="2466" spans="1:4">
      <c r="A2466" s="157"/>
      <c r="B2466" s="158"/>
      <c r="C2466" s="159"/>
      <c r="D2466" s="160"/>
    </row>
    <row r="2467" spans="1:4">
      <c r="A2467" s="157"/>
      <c r="B2467" s="158"/>
      <c r="C2467" s="159"/>
      <c r="D2467" s="160"/>
    </row>
    <row r="2468" spans="1:4">
      <c r="A2468" s="161"/>
      <c r="B2468" s="158"/>
      <c r="C2468" s="159"/>
      <c r="D2468" s="160"/>
    </row>
    <row r="2469" spans="1:4">
      <c r="A2469" s="162"/>
      <c r="B2469" s="158"/>
      <c r="C2469" s="159"/>
      <c r="D2469" s="160"/>
    </row>
    <row r="2470" spans="1:4">
      <c r="A2470" s="162"/>
      <c r="B2470" s="158"/>
      <c r="C2470" s="159"/>
      <c r="D2470" s="160"/>
    </row>
    <row r="2471" spans="1:4">
      <c r="A2471" s="162"/>
      <c r="B2471" s="158"/>
      <c r="C2471" s="159"/>
      <c r="D2471" s="160"/>
    </row>
    <row r="2472" spans="1:4">
      <c r="A2472" s="159"/>
      <c r="B2472" s="158"/>
      <c r="C2472" s="159"/>
      <c r="D2472" s="160"/>
    </row>
    <row r="2473" spans="1:4">
      <c r="A2473" s="161"/>
      <c r="B2473" s="158"/>
      <c r="C2473" s="159"/>
      <c r="D2473" s="160"/>
    </row>
    <row r="2474" spans="1:4">
      <c r="A2474" s="162"/>
      <c r="B2474" s="158"/>
      <c r="C2474" s="159"/>
      <c r="D2474" s="160"/>
    </row>
    <row r="2475" spans="1:4">
      <c r="A2475" s="162"/>
      <c r="B2475" s="158"/>
      <c r="C2475" s="159"/>
      <c r="D2475" s="160"/>
    </row>
    <row r="2476" spans="1:4">
      <c r="A2476" s="162"/>
      <c r="B2476" s="158"/>
      <c r="C2476" s="159"/>
      <c r="D2476" s="160"/>
    </row>
    <row r="2477" spans="1:4">
      <c r="A2477" s="162"/>
      <c r="B2477" s="158"/>
      <c r="C2477" s="159"/>
      <c r="D2477" s="160"/>
    </row>
    <row r="2478" spans="1:4">
      <c r="A2478" s="162"/>
      <c r="B2478" s="158"/>
      <c r="C2478" s="159"/>
      <c r="D2478" s="160"/>
    </row>
    <row r="2479" spans="1:4">
      <c r="A2479" s="162"/>
      <c r="B2479" s="158"/>
      <c r="C2479" s="159"/>
      <c r="D2479" s="160"/>
    </row>
    <row r="2480" spans="1:4">
      <c r="A2480" s="162"/>
      <c r="B2480" s="158"/>
      <c r="C2480" s="159"/>
      <c r="D2480" s="160"/>
    </row>
    <row r="2481" spans="1:4">
      <c r="A2481" s="162"/>
      <c r="B2481" s="158"/>
      <c r="C2481" s="159"/>
      <c r="D2481" s="160"/>
    </row>
    <row r="2482" spans="1:4">
      <c r="A2482" s="159"/>
      <c r="B2482" s="158"/>
      <c r="C2482" s="159"/>
      <c r="D2482" s="160"/>
    </row>
    <row r="2483" spans="1:4">
      <c r="A2483" s="161"/>
      <c r="B2483" s="158"/>
      <c r="C2483" s="159"/>
      <c r="D2483" s="160"/>
    </row>
    <row r="2484" spans="1:4">
      <c r="A2484" s="162"/>
      <c r="B2484" s="158"/>
      <c r="C2484" s="159"/>
      <c r="D2484" s="160"/>
    </row>
    <row r="2485" spans="1:4">
      <c r="A2485" s="159"/>
      <c r="B2485" s="158"/>
      <c r="C2485" s="159"/>
      <c r="D2485" s="160"/>
    </row>
    <row r="2486" spans="1:4">
      <c r="A2486" s="161"/>
      <c r="B2486" s="158"/>
      <c r="C2486" s="159"/>
      <c r="D2486" s="160"/>
    </row>
    <row r="2487" spans="1:4">
      <c r="A2487" s="162"/>
      <c r="B2487" s="158"/>
      <c r="C2487" s="159"/>
      <c r="D2487" s="160"/>
    </row>
    <row r="2488" spans="1:4">
      <c r="A2488" s="159"/>
      <c r="B2488" s="158"/>
      <c r="C2488" s="159"/>
      <c r="D2488" s="160"/>
    </row>
    <row r="2489" spans="1:4">
      <c r="A2489" s="161"/>
      <c r="B2489" s="158"/>
      <c r="C2489" s="159"/>
      <c r="D2489" s="160"/>
    </row>
    <row r="2490" spans="1:4">
      <c r="A2490" s="162"/>
      <c r="B2490" s="158"/>
      <c r="C2490" s="159"/>
      <c r="D2490" s="160"/>
    </row>
    <row r="2491" spans="1:4">
      <c r="A2491" s="162"/>
      <c r="B2491" s="158"/>
      <c r="C2491" s="159"/>
      <c r="D2491" s="160"/>
    </row>
    <row r="2492" spans="1:4">
      <c r="A2492" s="159"/>
      <c r="B2492" s="158"/>
      <c r="C2492" s="159"/>
      <c r="D2492" s="160"/>
    </row>
    <row r="2493" spans="1:4">
      <c r="A2493" s="161"/>
      <c r="B2493" s="158"/>
      <c r="C2493" s="159"/>
      <c r="D2493" s="160"/>
    </row>
    <row r="2494" spans="1:4">
      <c r="A2494" s="162"/>
      <c r="B2494" s="158"/>
      <c r="C2494" s="159"/>
      <c r="D2494" s="160"/>
    </row>
    <row r="2495" spans="1:4">
      <c r="A2495" s="162"/>
      <c r="B2495" s="158"/>
      <c r="C2495" s="159"/>
      <c r="D2495" s="160"/>
    </row>
    <row r="2496" spans="1:4">
      <c r="A2496" s="162"/>
      <c r="B2496" s="158"/>
      <c r="C2496" s="159"/>
      <c r="D2496" s="160"/>
    </row>
    <row r="2497" spans="1:4">
      <c r="A2497" s="162"/>
      <c r="B2497" s="158"/>
      <c r="C2497" s="159"/>
      <c r="D2497" s="160"/>
    </row>
    <row r="2498" spans="1:4">
      <c r="A2498" s="162"/>
      <c r="B2498" s="158"/>
      <c r="C2498" s="159"/>
      <c r="D2498" s="160"/>
    </row>
    <row r="2499" spans="1:4">
      <c r="A2499" s="162"/>
      <c r="B2499" s="158"/>
      <c r="C2499" s="159"/>
      <c r="D2499" s="160"/>
    </row>
    <row r="2500" spans="1:4">
      <c r="A2500" s="159"/>
      <c r="B2500" s="158"/>
      <c r="C2500" s="159"/>
      <c r="D2500" s="160"/>
    </row>
    <row r="2501" spans="1:4">
      <c r="A2501" s="161"/>
      <c r="B2501" s="158"/>
      <c r="C2501" s="159"/>
      <c r="D2501" s="160"/>
    </row>
    <row r="2502" spans="1:4">
      <c r="A2502" s="159"/>
      <c r="B2502" s="158"/>
      <c r="C2502" s="159"/>
      <c r="D2502" s="160"/>
    </row>
    <row r="2503" spans="1:4">
      <c r="A2503" s="161"/>
      <c r="B2503" s="158"/>
      <c r="C2503" s="159"/>
      <c r="D2503" s="160"/>
    </row>
    <row r="2504" spans="1:4">
      <c r="A2504" s="162"/>
      <c r="B2504" s="158"/>
      <c r="C2504" s="159"/>
      <c r="D2504" s="160"/>
    </row>
    <row r="2505" spans="1:4">
      <c r="A2505" s="162"/>
      <c r="B2505" s="158"/>
      <c r="C2505" s="159"/>
      <c r="D2505" s="160"/>
    </row>
    <row r="2506" spans="1:4">
      <c r="A2506" s="162"/>
      <c r="B2506" s="158"/>
      <c r="C2506" s="159"/>
      <c r="D2506" s="160"/>
    </row>
    <row r="2507" spans="1:4">
      <c r="A2507" s="162"/>
      <c r="B2507" s="158"/>
      <c r="C2507" s="159"/>
      <c r="D2507" s="160"/>
    </row>
    <row r="2508" spans="1:4">
      <c r="A2508" s="162"/>
      <c r="B2508" s="158"/>
      <c r="C2508" s="159"/>
      <c r="D2508" s="160"/>
    </row>
    <row r="2509" spans="1:4">
      <c r="A2509" s="159"/>
      <c r="B2509" s="158"/>
      <c r="C2509" s="159"/>
      <c r="D2509" s="160"/>
    </row>
    <row r="2510" spans="1:4">
      <c r="A2510" s="161"/>
      <c r="B2510" s="158"/>
      <c r="C2510" s="159"/>
      <c r="D2510" s="160"/>
    </row>
    <row r="2511" spans="1:4">
      <c r="A2511" s="162"/>
      <c r="B2511" s="158"/>
      <c r="C2511" s="159"/>
      <c r="D2511" s="160"/>
    </row>
    <row r="2512" spans="1:4">
      <c r="A2512" s="162"/>
      <c r="B2512" s="158"/>
      <c r="C2512" s="159"/>
      <c r="D2512" s="160"/>
    </row>
    <row r="2513" spans="1:4">
      <c r="A2513" s="162"/>
      <c r="B2513" s="158"/>
      <c r="C2513" s="159"/>
      <c r="D2513" s="160"/>
    </row>
    <row r="2514" spans="1:4">
      <c r="A2514" s="159"/>
      <c r="B2514" s="158"/>
      <c r="C2514" s="159"/>
      <c r="D2514" s="160"/>
    </row>
    <row r="2515" spans="1:4">
      <c r="A2515" s="161"/>
      <c r="B2515" s="158"/>
      <c r="C2515" s="159"/>
      <c r="D2515" s="160"/>
    </row>
    <row r="2516" spans="1:4">
      <c r="A2516" s="159"/>
      <c r="B2516" s="158"/>
      <c r="C2516" s="159"/>
      <c r="D2516" s="160"/>
    </row>
    <row r="2517" spans="1:4">
      <c r="A2517" s="161"/>
      <c r="B2517" s="158"/>
      <c r="C2517" s="159"/>
      <c r="D2517" s="160"/>
    </row>
    <row r="2518" spans="1:4">
      <c r="A2518" s="159"/>
      <c r="B2518" s="158"/>
      <c r="C2518" s="159"/>
      <c r="D2518" s="160"/>
    </row>
    <row r="2519" spans="1:4">
      <c r="A2519" s="161"/>
      <c r="B2519" s="158"/>
      <c r="C2519" s="159"/>
      <c r="D2519" s="160"/>
    </row>
    <row r="2520" spans="1:4">
      <c r="A2520" s="159"/>
      <c r="B2520" s="158"/>
      <c r="C2520" s="159"/>
      <c r="D2520" s="160"/>
    </row>
    <row r="2521" spans="1:4">
      <c r="A2521" s="161"/>
      <c r="B2521" s="158"/>
      <c r="C2521" s="159"/>
      <c r="D2521" s="160"/>
    </row>
    <row r="2522" spans="1:4">
      <c r="A2522" s="162"/>
      <c r="B2522" s="158"/>
      <c r="C2522" s="159"/>
      <c r="D2522" s="160"/>
    </row>
    <row r="2523" spans="1:4">
      <c r="A2523" s="162"/>
      <c r="B2523" s="158"/>
      <c r="C2523" s="159"/>
      <c r="D2523" s="160"/>
    </row>
    <row r="2524" spans="1:4">
      <c r="A2524" s="162"/>
      <c r="B2524" s="158"/>
      <c r="C2524" s="159"/>
      <c r="D2524" s="160"/>
    </row>
    <row r="2525" spans="1:4">
      <c r="A2525" s="159"/>
      <c r="B2525" s="158"/>
      <c r="C2525" s="159"/>
      <c r="D2525" s="160"/>
    </row>
    <row r="2526" spans="1:4">
      <c r="A2526" s="157"/>
      <c r="B2526" s="158"/>
      <c r="C2526" s="159"/>
      <c r="D2526" s="160"/>
    </row>
    <row r="2527" spans="1:4">
      <c r="A2527" s="161"/>
      <c r="B2527" s="158"/>
      <c r="C2527" s="159"/>
      <c r="D2527" s="160"/>
    </row>
    <row r="2528" spans="1:4">
      <c r="A2528" s="162"/>
      <c r="B2528" s="158"/>
      <c r="C2528" s="159"/>
      <c r="D2528" s="160"/>
    </row>
    <row r="2529" spans="1:4">
      <c r="A2529" s="159"/>
      <c r="B2529" s="158"/>
      <c r="C2529" s="159"/>
      <c r="D2529" s="160"/>
    </row>
    <row r="2530" spans="1:4">
      <c r="A2530" s="161"/>
      <c r="B2530" s="158"/>
      <c r="C2530" s="159"/>
      <c r="D2530" s="160"/>
    </row>
    <row r="2531" spans="1:4">
      <c r="A2531" s="162"/>
      <c r="B2531" s="158"/>
      <c r="C2531" s="159"/>
      <c r="D2531" s="160"/>
    </row>
    <row r="2532" spans="1:4">
      <c r="A2532" s="159"/>
      <c r="B2532" s="158"/>
      <c r="C2532" s="159"/>
      <c r="D2532" s="160"/>
    </row>
    <row r="2533" spans="1:4">
      <c r="A2533" s="161"/>
      <c r="B2533" s="158"/>
      <c r="C2533" s="159"/>
      <c r="D2533" s="160"/>
    </row>
    <row r="2534" spans="1:4">
      <c r="A2534" s="159"/>
      <c r="B2534" s="158"/>
      <c r="C2534" s="159"/>
      <c r="D2534" s="160"/>
    </row>
    <row r="2535" spans="1:4">
      <c r="A2535" s="161"/>
      <c r="B2535" s="158"/>
      <c r="C2535" s="159"/>
      <c r="D2535" s="160"/>
    </row>
    <row r="2536" spans="1:4">
      <c r="A2536" s="159"/>
      <c r="B2536" s="158"/>
      <c r="C2536" s="159"/>
      <c r="D2536" s="160"/>
    </row>
    <row r="2537" spans="1:4">
      <c r="A2537" s="161"/>
      <c r="B2537" s="158"/>
      <c r="C2537" s="159"/>
      <c r="D2537" s="160"/>
    </row>
    <row r="2538" spans="1:4">
      <c r="A2538" s="159"/>
      <c r="B2538" s="158"/>
      <c r="C2538" s="159"/>
      <c r="D2538" s="160"/>
    </row>
    <row r="2539" spans="1:4">
      <c r="A2539" s="161"/>
      <c r="B2539" s="158"/>
      <c r="C2539" s="159"/>
      <c r="D2539" s="160"/>
    </row>
    <row r="2540" spans="1:4">
      <c r="A2540" s="162"/>
      <c r="B2540" s="158"/>
      <c r="C2540" s="159"/>
      <c r="D2540" s="160"/>
    </row>
    <row r="2541" spans="1:4">
      <c r="A2541" s="162"/>
      <c r="B2541" s="158"/>
      <c r="C2541" s="159"/>
      <c r="D2541" s="160"/>
    </row>
    <row r="2542" spans="1:4">
      <c r="A2542" s="159"/>
      <c r="B2542" s="158"/>
      <c r="C2542" s="159"/>
      <c r="D2542" s="160"/>
    </row>
    <row r="2543" spans="1:4">
      <c r="A2543" s="157"/>
      <c r="B2543" s="158"/>
      <c r="C2543" s="159"/>
      <c r="D2543" s="160"/>
    </row>
    <row r="2544" spans="1:4">
      <c r="A2544" s="161"/>
      <c r="B2544" s="158"/>
      <c r="C2544" s="159"/>
      <c r="D2544" s="160"/>
    </row>
    <row r="2545" spans="1:4">
      <c r="A2545" s="162"/>
      <c r="B2545" s="158"/>
      <c r="C2545" s="159"/>
      <c r="D2545" s="160"/>
    </row>
    <row r="2546" spans="1:4">
      <c r="A2546" s="159"/>
      <c r="B2546" s="158"/>
      <c r="C2546" s="159"/>
      <c r="D2546" s="160"/>
    </row>
    <row r="2547" spans="1:4">
      <c r="A2547" s="157"/>
      <c r="B2547" s="158"/>
      <c r="C2547" s="159"/>
      <c r="D2547" s="160"/>
    </row>
    <row r="2548" spans="1:4">
      <c r="A2548" s="161"/>
      <c r="B2548" s="158"/>
      <c r="C2548" s="159"/>
      <c r="D2548" s="160"/>
    </row>
    <row r="2549" spans="1:4">
      <c r="A2549" s="162"/>
      <c r="B2549" s="158"/>
      <c r="C2549" s="159"/>
      <c r="D2549" s="160"/>
    </row>
    <row r="2550" spans="1:4">
      <c r="A2550" s="159"/>
      <c r="B2550" s="158"/>
      <c r="C2550" s="159"/>
      <c r="D2550" s="160"/>
    </row>
    <row r="2551" spans="1:4">
      <c r="A2551" s="157"/>
      <c r="B2551" s="158"/>
      <c r="C2551" s="159"/>
      <c r="D2551" s="160"/>
    </row>
    <row r="2552" spans="1:4">
      <c r="A2552" s="157"/>
      <c r="B2552" s="158"/>
      <c r="C2552" s="159"/>
      <c r="D2552" s="160"/>
    </row>
    <row r="2553" spans="1:4">
      <c r="A2553" s="157"/>
      <c r="B2553" s="158"/>
      <c r="C2553" s="159"/>
      <c r="D2553" s="160"/>
    </row>
    <row r="2554" spans="1:4">
      <c r="A2554" s="161"/>
      <c r="B2554" s="158"/>
      <c r="C2554" s="159"/>
      <c r="D2554" s="160"/>
    </row>
    <row r="2555" spans="1:4">
      <c r="A2555" s="162"/>
      <c r="B2555" s="158"/>
      <c r="C2555" s="159"/>
      <c r="D2555" s="160"/>
    </row>
    <row r="2556" spans="1:4">
      <c r="A2556" s="162"/>
      <c r="B2556" s="158"/>
      <c r="C2556" s="159"/>
      <c r="D2556" s="160"/>
    </row>
    <row r="2557" spans="1:4">
      <c r="A2557" s="162"/>
      <c r="B2557" s="158"/>
      <c r="C2557" s="159"/>
      <c r="D2557" s="160"/>
    </row>
    <row r="2558" spans="1:4">
      <c r="A2558" s="162"/>
      <c r="B2558" s="158"/>
      <c r="C2558" s="159"/>
      <c r="D2558" s="160"/>
    </row>
    <row r="2559" spans="1:4">
      <c r="A2559" s="162"/>
      <c r="B2559" s="158"/>
      <c r="C2559" s="159"/>
      <c r="D2559" s="160"/>
    </row>
    <row r="2560" spans="1:4">
      <c r="A2560" s="162"/>
      <c r="B2560" s="158"/>
      <c r="C2560" s="159"/>
      <c r="D2560" s="160"/>
    </row>
    <row r="2561" spans="1:4">
      <c r="A2561" s="162"/>
      <c r="B2561" s="158"/>
      <c r="C2561" s="159"/>
      <c r="D2561" s="160"/>
    </row>
    <row r="2562" spans="1:4">
      <c r="A2562" s="159"/>
      <c r="B2562" s="158"/>
      <c r="C2562" s="159"/>
      <c r="D2562" s="160"/>
    </row>
    <row r="2563" spans="1:4">
      <c r="A2563" s="161"/>
      <c r="B2563" s="158"/>
      <c r="C2563" s="159"/>
      <c r="D2563" s="160"/>
    </row>
    <row r="2564" spans="1:4">
      <c r="A2564" s="162"/>
      <c r="B2564" s="158"/>
      <c r="C2564" s="159"/>
      <c r="D2564" s="160"/>
    </row>
    <row r="2565" spans="1:4">
      <c r="A2565" s="162"/>
      <c r="B2565" s="158"/>
      <c r="C2565" s="159"/>
      <c r="D2565" s="160"/>
    </row>
    <row r="2566" spans="1:4">
      <c r="A2566" s="162"/>
      <c r="B2566" s="158"/>
      <c r="C2566" s="159"/>
      <c r="D2566" s="160"/>
    </row>
    <row r="2567" spans="1:4">
      <c r="A2567" s="162"/>
      <c r="B2567" s="158"/>
      <c r="C2567" s="159"/>
      <c r="D2567" s="160"/>
    </row>
    <row r="2568" spans="1:4">
      <c r="A2568" s="162"/>
      <c r="B2568" s="158"/>
      <c r="C2568" s="159"/>
      <c r="D2568" s="160"/>
    </row>
    <row r="2569" spans="1:4">
      <c r="A2569" s="162"/>
      <c r="B2569" s="158"/>
      <c r="C2569" s="159"/>
      <c r="D2569" s="160"/>
    </row>
    <row r="2570" spans="1:4">
      <c r="A2570" s="162"/>
      <c r="B2570" s="158"/>
      <c r="C2570" s="159"/>
      <c r="D2570" s="160"/>
    </row>
    <row r="2571" spans="1:4">
      <c r="A2571" s="162"/>
      <c r="B2571" s="158"/>
      <c r="C2571" s="159"/>
      <c r="D2571" s="160"/>
    </row>
    <row r="2572" spans="1:4">
      <c r="A2572" s="162"/>
      <c r="B2572" s="158"/>
      <c r="C2572" s="159"/>
      <c r="D2572" s="160"/>
    </row>
    <row r="2573" spans="1:4">
      <c r="A2573" s="162"/>
      <c r="B2573" s="158"/>
      <c r="C2573" s="159"/>
      <c r="D2573" s="160"/>
    </row>
    <row r="2574" spans="1:4">
      <c r="A2574" s="162"/>
      <c r="B2574" s="158"/>
      <c r="C2574" s="159"/>
      <c r="D2574" s="160"/>
    </row>
    <row r="2575" spans="1:4">
      <c r="A2575" s="162"/>
      <c r="B2575" s="158"/>
      <c r="C2575" s="159"/>
      <c r="D2575" s="160"/>
    </row>
    <row r="2576" spans="1:4">
      <c r="A2576" s="162"/>
      <c r="B2576" s="158"/>
      <c r="C2576" s="159"/>
      <c r="D2576" s="160"/>
    </row>
    <row r="2577" spans="1:4">
      <c r="A2577" s="162"/>
      <c r="B2577" s="158"/>
      <c r="C2577" s="159"/>
      <c r="D2577" s="160"/>
    </row>
    <row r="2578" spans="1:4">
      <c r="A2578" s="162"/>
      <c r="B2578" s="158"/>
      <c r="C2578" s="159"/>
      <c r="D2578" s="160"/>
    </row>
    <row r="2579" spans="1:4">
      <c r="A2579" s="162"/>
      <c r="B2579" s="158"/>
      <c r="C2579" s="159"/>
      <c r="D2579" s="160"/>
    </row>
    <row r="2580" spans="1:4">
      <c r="A2580" s="162"/>
      <c r="B2580" s="158"/>
      <c r="C2580" s="159"/>
      <c r="D2580" s="160"/>
    </row>
    <row r="2581" spans="1:4">
      <c r="A2581" s="162"/>
      <c r="B2581" s="158"/>
      <c r="C2581" s="159"/>
      <c r="D2581" s="160"/>
    </row>
    <row r="2582" spans="1:4">
      <c r="A2582" s="162"/>
      <c r="B2582" s="158"/>
      <c r="C2582" s="159"/>
      <c r="D2582" s="160"/>
    </row>
    <row r="2583" spans="1:4">
      <c r="A2583" s="162"/>
      <c r="B2583" s="158"/>
      <c r="C2583" s="159"/>
      <c r="D2583" s="160"/>
    </row>
    <row r="2584" spans="1:4">
      <c r="A2584" s="162"/>
      <c r="B2584" s="158"/>
      <c r="C2584" s="159"/>
      <c r="D2584" s="160"/>
    </row>
    <row r="2585" spans="1:4">
      <c r="A2585" s="162"/>
      <c r="B2585" s="158"/>
      <c r="C2585" s="159"/>
      <c r="D2585" s="160"/>
    </row>
    <row r="2586" spans="1:4">
      <c r="A2586" s="162"/>
      <c r="B2586" s="158"/>
      <c r="C2586" s="159"/>
      <c r="D2586" s="160"/>
    </row>
    <row r="2587" spans="1:4">
      <c r="A2587" s="162"/>
      <c r="B2587" s="158"/>
      <c r="C2587" s="159"/>
      <c r="D2587" s="160"/>
    </row>
    <row r="2588" spans="1:4">
      <c r="A2588" s="157"/>
      <c r="B2588" s="158"/>
      <c r="C2588" s="159"/>
      <c r="D2588" s="160"/>
    </row>
    <row r="2589" spans="1:4">
      <c r="A2589" s="162"/>
      <c r="B2589" s="158"/>
      <c r="C2589" s="159"/>
      <c r="D2589" s="160"/>
    </row>
    <row r="2590" spans="1:4">
      <c r="A2590" s="162"/>
      <c r="B2590" s="158"/>
      <c r="C2590" s="159"/>
      <c r="D2590" s="160"/>
    </row>
    <row r="2591" spans="1:4">
      <c r="A2591" s="162"/>
      <c r="B2591" s="158"/>
      <c r="C2591" s="159"/>
      <c r="D2591" s="160"/>
    </row>
    <row r="2592" spans="1:4">
      <c r="A2592" s="162"/>
      <c r="B2592" s="158"/>
      <c r="C2592" s="159"/>
      <c r="D2592" s="160"/>
    </row>
    <row r="2593" spans="1:4">
      <c r="A2593" s="162"/>
      <c r="B2593" s="158"/>
      <c r="C2593" s="159"/>
      <c r="D2593" s="160"/>
    </row>
    <row r="2594" spans="1:4">
      <c r="A2594" s="162"/>
      <c r="B2594" s="158"/>
      <c r="C2594" s="159"/>
      <c r="D2594" s="160"/>
    </row>
    <row r="2595" spans="1:4">
      <c r="A2595" s="162"/>
      <c r="B2595" s="158"/>
      <c r="C2595" s="159"/>
      <c r="D2595" s="160"/>
    </row>
    <row r="2596" spans="1:4">
      <c r="A2596" s="162"/>
      <c r="B2596" s="158"/>
      <c r="C2596" s="159"/>
      <c r="D2596" s="160"/>
    </row>
    <row r="2597" spans="1:4">
      <c r="A2597" s="162"/>
      <c r="B2597" s="158"/>
      <c r="C2597" s="159"/>
      <c r="D2597" s="160"/>
    </row>
    <row r="2598" spans="1:4">
      <c r="A2598" s="162"/>
      <c r="B2598" s="158"/>
      <c r="C2598" s="159"/>
      <c r="D2598" s="160"/>
    </row>
    <row r="2599" spans="1:4">
      <c r="A2599" s="157"/>
      <c r="B2599" s="158"/>
      <c r="C2599" s="159"/>
      <c r="D2599" s="160"/>
    </row>
    <row r="2600" spans="1:4">
      <c r="A2600" s="162"/>
      <c r="B2600" s="158"/>
      <c r="C2600" s="159"/>
      <c r="D2600" s="160"/>
    </row>
    <row r="2601" spans="1:4">
      <c r="A2601" s="162"/>
      <c r="B2601" s="158"/>
      <c r="C2601" s="159"/>
      <c r="D2601" s="160"/>
    </row>
    <row r="2602" spans="1:4">
      <c r="A2602" s="162"/>
      <c r="B2602" s="158"/>
      <c r="C2602" s="159"/>
      <c r="D2602" s="160"/>
    </row>
    <row r="2603" spans="1:4">
      <c r="A2603" s="162"/>
      <c r="B2603" s="158"/>
      <c r="C2603" s="159"/>
      <c r="D2603" s="160"/>
    </row>
    <row r="2604" spans="1:4">
      <c r="A2604" s="162"/>
      <c r="B2604" s="158"/>
      <c r="C2604" s="159"/>
      <c r="D2604" s="160"/>
    </row>
    <row r="2605" spans="1:4">
      <c r="A2605" s="162"/>
      <c r="B2605" s="158"/>
      <c r="C2605" s="159"/>
      <c r="D2605" s="160"/>
    </row>
    <row r="2606" spans="1:4">
      <c r="A2606" s="162"/>
      <c r="B2606" s="158"/>
      <c r="C2606" s="159"/>
      <c r="D2606" s="160"/>
    </row>
    <row r="2607" spans="1:4">
      <c r="A2607" s="162"/>
      <c r="B2607" s="158"/>
      <c r="C2607" s="159"/>
      <c r="D2607" s="160"/>
    </row>
    <row r="2608" spans="1:4">
      <c r="A2608" s="162"/>
      <c r="B2608" s="158"/>
      <c r="C2608" s="159"/>
      <c r="D2608" s="160"/>
    </row>
    <row r="2609" spans="1:4">
      <c r="A2609" s="162"/>
      <c r="B2609" s="158"/>
      <c r="C2609" s="159"/>
      <c r="D2609" s="160"/>
    </row>
    <row r="2610" spans="1:4">
      <c r="A2610" s="162"/>
      <c r="B2610" s="158"/>
      <c r="C2610" s="159"/>
      <c r="D2610" s="160"/>
    </row>
    <row r="2611" spans="1:4">
      <c r="A2611" s="162"/>
      <c r="B2611" s="158"/>
      <c r="C2611" s="159"/>
      <c r="D2611" s="160"/>
    </row>
    <row r="2612" spans="1:4">
      <c r="A2612" s="162"/>
      <c r="B2612" s="158"/>
      <c r="C2612" s="159"/>
      <c r="D2612" s="160"/>
    </row>
    <row r="2613" spans="1:4">
      <c r="A2613" s="162"/>
      <c r="B2613" s="158"/>
      <c r="C2613" s="159"/>
      <c r="D2613" s="160"/>
    </row>
    <row r="2614" spans="1:4">
      <c r="A2614" s="162"/>
      <c r="B2614" s="158"/>
      <c r="C2614" s="159"/>
      <c r="D2614" s="160"/>
    </row>
    <row r="2615" spans="1:4">
      <c r="A2615" s="162"/>
      <c r="B2615" s="158"/>
      <c r="C2615" s="159"/>
      <c r="D2615" s="160"/>
    </row>
    <row r="2616" spans="1:4">
      <c r="A2616" s="162"/>
      <c r="B2616" s="158"/>
      <c r="C2616" s="159"/>
      <c r="D2616" s="160"/>
    </row>
    <row r="2617" spans="1:4">
      <c r="A2617" s="162"/>
      <c r="B2617" s="158"/>
      <c r="C2617" s="159"/>
      <c r="D2617" s="160"/>
    </row>
    <row r="2618" spans="1:4">
      <c r="A2618" s="162"/>
      <c r="B2618" s="158"/>
      <c r="C2618" s="159"/>
      <c r="D2618" s="160"/>
    </row>
    <row r="2619" spans="1:4">
      <c r="A2619" s="157"/>
      <c r="B2619" s="158"/>
      <c r="C2619" s="159"/>
      <c r="D2619" s="160"/>
    </row>
    <row r="2620" spans="1:4">
      <c r="A2620" s="162"/>
      <c r="B2620" s="158"/>
      <c r="C2620" s="159"/>
      <c r="D2620" s="160"/>
    </row>
    <row r="2621" spans="1:4">
      <c r="A2621" s="162"/>
      <c r="B2621" s="158"/>
      <c r="C2621" s="159"/>
      <c r="D2621" s="160"/>
    </row>
    <row r="2622" spans="1:4">
      <c r="A2622" s="162"/>
      <c r="B2622" s="158"/>
      <c r="C2622" s="159"/>
      <c r="D2622" s="160"/>
    </row>
    <row r="2623" spans="1:4">
      <c r="A2623" s="162"/>
      <c r="B2623" s="158"/>
      <c r="C2623" s="159"/>
      <c r="D2623" s="160"/>
    </row>
    <row r="2624" spans="1:4">
      <c r="A2624" s="162"/>
      <c r="B2624" s="158"/>
      <c r="C2624" s="159"/>
      <c r="D2624" s="160"/>
    </row>
    <row r="2625" spans="1:4">
      <c r="A2625" s="162"/>
      <c r="B2625" s="158"/>
      <c r="C2625" s="159"/>
      <c r="D2625" s="160"/>
    </row>
    <row r="2626" spans="1:4">
      <c r="A2626" s="162"/>
      <c r="B2626" s="158"/>
      <c r="C2626" s="159"/>
      <c r="D2626" s="160"/>
    </row>
    <row r="2627" spans="1:4">
      <c r="A2627" s="157"/>
      <c r="B2627" s="158"/>
      <c r="C2627" s="159"/>
      <c r="D2627" s="160"/>
    </row>
    <row r="2628" spans="1:4">
      <c r="A2628" s="162"/>
      <c r="B2628" s="158"/>
      <c r="C2628" s="159"/>
      <c r="D2628" s="160"/>
    </row>
    <row r="2629" spans="1:4">
      <c r="A2629" s="162"/>
      <c r="B2629" s="158"/>
      <c r="C2629" s="159"/>
      <c r="D2629" s="160"/>
    </row>
    <row r="2630" spans="1:4">
      <c r="A2630" s="162"/>
      <c r="B2630" s="158"/>
      <c r="C2630" s="159"/>
      <c r="D2630" s="160"/>
    </row>
    <row r="2631" spans="1:4">
      <c r="A2631" s="162"/>
      <c r="B2631" s="158"/>
      <c r="C2631" s="159"/>
      <c r="D2631" s="160"/>
    </row>
    <row r="2632" spans="1:4">
      <c r="A2632" s="162"/>
      <c r="B2632" s="158"/>
      <c r="C2632" s="159"/>
      <c r="D2632" s="160"/>
    </row>
    <row r="2633" spans="1:4">
      <c r="A2633" s="162"/>
      <c r="B2633" s="158"/>
      <c r="C2633" s="159"/>
      <c r="D2633" s="160"/>
    </row>
    <row r="2634" spans="1:4">
      <c r="A2634" s="162"/>
      <c r="B2634" s="158"/>
      <c r="C2634" s="159"/>
      <c r="D2634" s="160"/>
    </row>
    <row r="2635" spans="1:4">
      <c r="A2635" s="162"/>
      <c r="B2635" s="158"/>
      <c r="C2635" s="159"/>
      <c r="D2635" s="160"/>
    </row>
    <row r="2636" spans="1:4">
      <c r="A2636" s="157"/>
      <c r="B2636" s="158"/>
      <c r="C2636" s="159"/>
      <c r="D2636" s="160"/>
    </row>
    <row r="2637" spans="1:4">
      <c r="A2637" s="162"/>
      <c r="B2637" s="158"/>
      <c r="C2637" s="159"/>
      <c r="D2637" s="160"/>
    </row>
    <row r="2638" spans="1:4">
      <c r="A2638" s="162"/>
      <c r="B2638" s="158"/>
      <c r="C2638" s="159"/>
      <c r="D2638" s="160"/>
    </row>
    <row r="2639" spans="1:4">
      <c r="A2639" s="162"/>
      <c r="B2639" s="158"/>
      <c r="C2639" s="159"/>
      <c r="D2639" s="160"/>
    </row>
    <row r="2640" spans="1:4">
      <c r="A2640" s="162"/>
      <c r="B2640" s="158"/>
      <c r="C2640" s="159"/>
      <c r="D2640" s="160"/>
    </row>
    <row r="2641" spans="1:4">
      <c r="A2641" s="162"/>
      <c r="B2641" s="158"/>
      <c r="C2641" s="159"/>
      <c r="D2641" s="160"/>
    </row>
    <row r="2642" spans="1:4">
      <c r="A2642" s="162"/>
      <c r="B2642" s="158"/>
      <c r="C2642" s="159"/>
      <c r="D2642" s="160"/>
    </row>
    <row r="2643" spans="1:4">
      <c r="A2643" s="162"/>
      <c r="B2643" s="158"/>
      <c r="C2643" s="159"/>
      <c r="D2643" s="160"/>
    </row>
    <row r="2644" spans="1:4">
      <c r="A2644" s="157"/>
      <c r="B2644" s="158"/>
      <c r="C2644" s="159"/>
      <c r="D2644" s="160"/>
    </row>
    <row r="2645" spans="1:4">
      <c r="A2645" s="161"/>
      <c r="B2645" s="158"/>
      <c r="C2645" s="159"/>
      <c r="D2645" s="160"/>
    </row>
    <row r="2646" spans="1:4">
      <c r="A2646" s="162"/>
      <c r="B2646" s="158"/>
      <c r="C2646" s="159"/>
      <c r="D2646" s="160"/>
    </row>
    <row r="2647" spans="1:4">
      <c r="A2647" s="159"/>
      <c r="B2647" s="158"/>
      <c r="C2647" s="159"/>
      <c r="D2647" s="160"/>
    </row>
    <row r="2648" spans="1:4">
      <c r="A2648" s="162"/>
      <c r="B2648" s="158"/>
      <c r="C2648" s="159"/>
      <c r="D2648" s="160"/>
    </row>
    <row r="2649" spans="1:4">
      <c r="A2649" s="162"/>
      <c r="B2649" s="158"/>
      <c r="C2649" s="159"/>
      <c r="D2649" s="160"/>
    </row>
    <row r="2650" spans="1:4">
      <c r="A2650" s="162"/>
      <c r="B2650" s="158"/>
      <c r="C2650" s="159"/>
      <c r="D2650" s="160"/>
    </row>
    <row r="2651" spans="1:4">
      <c r="A2651" s="162"/>
      <c r="B2651" s="158"/>
      <c r="C2651" s="159"/>
      <c r="D2651" s="160"/>
    </row>
    <row r="2652" spans="1:4">
      <c r="A2652" s="161"/>
      <c r="B2652" s="158"/>
      <c r="C2652" s="159"/>
      <c r="D2652" s="160"/>
    </row>
    <row r="2653" spans="1:4">
      <c r="A2653" s="162"/>
      <c r="B2653" s="158"/>
      <c r="C2653" s="159"/>
      <c r="D2653" s="160"/>
    </row>
    <row r="2654" spans="1:4">
      <c r="A2654" s="159"/>
      <c r="B2654" s="158"/>
      <c r="C2654" s="159"/>
      <c r="D2654" s="160"/>
    </row>
    <row r="2655" spans="1:4">
      <c r="A2655" s="162"/>
      <c r="B2655" s="158"/>
      <c r="C2655" s="159"/>
      <c r="D2655" s="160"/>
    </row>
    <row r="2656" spans="1:4">
      <c r="A2656" s="162"/>
      <c r="B2656" s="158"/>
      <c r="C2656" s="159"/>
      <c r="D2656" s="160"/>
    </row>
    <row r="2657" spans="1:4">
      <c r="A2657" s="162"/>
      <c r="B2657" s="158"/>
      <c r="C2657" s="159"/>
      <c r="D2657" s="160"/>
    </row>
    <row r="2658" spans="1:4">
      <c r="A2658" s="161"/>
      <c r="B2658" s="158"/>
      <c r="C2658" s="159"/>
      <c r="D2658" s="160"/>
    </row>
    <row r="2659" spans="1:4">
      <c r="A2659" s="162"/>
      <c r="B2659" s="158"/>
      <c r="C2659" s="159"/>
      <c r="D2659" s="160"/>
    </row>
    <row r="2660" spans="1:4">
      <c r="A2660" s="159"/>
      <c r="B2660" s="158"/>
      <c r="C2660" s="159"/>
      <c r="D2660" s="160"/>
    </row>
    <row r="2661" spans="1:4">
      <c r="A2661" s="162"/>
      <c r="B2661" s="158"/>
      <c r="C2661" s="159"/>
      <c r="D2661" s="160"/>
    </row>
    <row r="2662" spans="1:4">
      <c r="A2662" s="162"/>
      <c r="B2662" s="158"/>
      <c r="C2662" s="159"/>
      <c r="D2662" s="160"/>
    </row>
    <row r="2663" spans="1:4">
      <c r="A2663" s="162"/>
      <c r="B2663" s="158"/>
      <c r="C2663" s="159"/>
      <c r="D2663" s="160"/>
    </row>
    <row r="2664" spans="1:4">
      <c r="A2664" s="162"/>
      <c r="B2664" s="158"/>
      <c r="C2664" s="159"/>
      <c r="D2664" s="160"/>
    </row>
    <row r="2665" spans="1:4">
      <c r="A2665" s="161"/>
      <c r="B2665" s="158"/>
      <c r="C2665" s="159"/>
      <c r="D2665" s="160"/>
    </row>
    <row r="2666" spans="1:4">
      <c r="A2666" s="161"/>
      <c r="B2666" s="158"/>
      <c r="C2666" s="159"/>
      <c r="D2666" s="160"/>
    </row>
    <row r="2667" spans="1:4">
      <c r="A2667" s="157"/>
      <c r="B2667" s="158"/>
      <c r="C2667" s="159"/>
      <c r="D2667" s="160"/>
    </row>
    <row r="2668" spans="1:4">
      <c r="A2668" s="159"/>
      <c r="B2668" s="158"/>
      <c r="C2668" s="159"/>
      <c r="D2668" s="160"/>
    </row>
    <row r="2669" spans="1:4">
      <c r="A2669" s="161"/>
      <c r="B2669" s="158"/>
      <c r="C2669" s="159"/>
      <c r="D2669" s="160"/>
    </row>
    <row r="2670" spans="1:4">
      <c r="A2670" s="157"/>
      <c r="B2670" s="158"/>
      <c r="C2670" s="159"/>
      <c r="D2670" s="160"/>
    </row>
    <row r="2671" spans="1:4">
      <c r="A2671" s="162"/>
      <c r="B2671" s="158"/>
      <c r="C2671" s="159"/>
      <c r="D2671" s="160"/>
    </row>
    <row r="2672" spans="1:4">
      <c r="A2672" s="159"/>
      <c r="B2672" s="158"/>
      <c r="C2672" s="159"/>
      <c r="D2672" s="160"/>
    </row>
    <row r="2673" spans="1:4">
      <c r="A2673" s="159"/>
      <c r="B2673" s="158"/>
      <c r="C2673" s="159"/>
      <c r="D2673" s="160"/>
    </row>
    <row r="2674" spans="1:4">
      <c r="A2674" s="162"/>
      <c r="B2674" s="158"/>
      <c r="C2674" s="159"/>
      <c r="D2674" s="160"/>
    </row>
    <row r="2675" spans="1:4">
      <c r="A2675" s="162"/>
      <c r="B2675" s="158"/>
      <c r="C2675" s="159"/>
      <c r="D2675" s="160"/>
    </row>
    <row r="2676" spans="1:4">
      <c r="A2676" s="161"/>
      <c r="B2676" s="158"/>
      <c r="C2676" s="159"/>
      <c r="D2676" s="160"/>
    </row>
    <row r="2677" spans="1:4">
      <c r="A2677" s="162"/>
      <c r="B2677" s="158"/>
      <c r="C2677" s="159"/>
      <c r="D2677" s="160"/>
    </row>
    <row r="2678" spans="1:4">
      <c r="A2678" s="162"/>
      <c r="B2678" s="158"/>
      <c r="C2678" s="159"/>
      <c r="D2678" s="160"/>
    </row>
    <row r="2679" spans="1:4">
      <c r="A2679" s="159"/>
      <c r="B2679" s="158"/>
      <c r="C2679" s="159"/>
      <c r="D2679" s="160"/>
    </row>
    <row r="2680" spans="1:4">
      <c r="A2680" s="162"/>
      <c r="B2680" s="158"/>
      <c r="C2680" s="159"/>
      <c r="D2680" s="160"/>
    </row>
    <row r="2681" spans="1:4">
      <c r="A2681" s="162"/>
      <c r="B2681" s="158"/>
      <c r="C2681" s="159"/>
      <c r="D2681" s="160"/>
    </row>
    <row r="2682" spans="1:4">
      <c r="A2682" s="162"/>
      <c r="B2682" s="158"/>
      <c r="C2682" s="159"/>
      <c r="D2682" s="160"/>
    </row>
    <row r="2683" spans="1:4">
      <c r="A2683" s="162"/>
      <c r="B2683" s="158"/>
      <c r="C2683" s="159"/>
      <c r="D2683" s="160"/>
    </row>
    <row r="2684" spans="1:4">
      <c r="A2684" s="161"/>
      <c r="B2684" s="158"/>
      <c r="C2684" s="159"/>
      <c r="D2684" s="160"/>
    </row>
    <row r="2685" spans="1:4">
      <c r="A2685" s="162"/>
      <c r="B2685" s="158"/>
      <c r="C2685" s="159"/>
      <c r="D2685" s="160"/>
    </row>
    <row r="2686" spans="1:4">
      <c r="A2686" s="161"/>
      <c r="B2686" s="158"/>
      <c r="C2686" s="159"/>
      <c r="D2686" s="160"/>
    </row>
    <row r="2687" spans="1:4">
      <c r="A2687" s="159"/>
      <c r="B2687" s="158"/>
      <c r="C2687" s="159"/>
      <c r="D2687" s="160"/>
    </row>
    <row r="2688" spans="1:4">
      <c r="A2688" s="162"/>
      <c r="B2688" s="158"/>
      <c r="C2688" s="159"/>
      <c r="D2688" s="160"/>
    </row>
    <row r="2689" spans="1:4">
      <c r="A2689" s="157"/>
      <c r="B2689" s="158"/>
      <c r="C2689" s="159"/>
      <c r="D2689" s="160"/>
    </row>
    <row r="2690" spans="1:4">
      <c r="A2690" s="162"/>
      <c r="B2690" s="158"/>
      <c r="C2690" s="159"/>
      <c r="D2690" s="160"/>
    </row>
    <row r="2691" spans="1:4">
      <c r="A2691" s="162"/>
      <c r="B2691" s="158"/>
      <c r="C2691" s="159"/>
      <c r="D2691" s="160"/>
    </row>
    <row r="2692" spans="1:4">
      <c r="A2692" s="159"/>
      <c r="B2692" s="158"/>
      <c r="C2692" s="159"/>
      <c r="D2692" s="160"/>
    </row>
    <row r="2693" spans="1:4">
      <c r="A2693" s="162"/>
      <c r="B2693" s="158"/>
      <c r="C2693" s="159"/>
      <c r="D2693" s="160"/>
    </row>
    <row r="2694" spans="1:4">
      <c r="A2694" s="162"/>
      <c r="B2694" s="158"/>
      <c r="C2694" s="159"/>
      <c r="D2694" s="160"/>
    </row>
    <row r="2695" spans="1:4">
      <c r="A2695" s="161"/>
      <c r="B2695" s="158"/>
      <c r="C2695" s="159"/>
      <c r="D2695" s="160"/>
    </row>
    <row r="2696" spans="1:4">
      <c r="A2696" s="162"/>
      <c r="B2696" s="158"/>
      <c r="C2696" s="159"/>
      <c r="D2696" s="160"/>
    </row>
    <row r="2697" spans="1:4">
      <c r="A2697" s="162"/>
      <c r="B2697" s="158"/>
      <c r="C2697" s="159"/>
      <c r="D2697" s="160"/>
    </row>
    <row r="2698" spans="1:4">
      <c r="A2698" s="159"/>
      <c r="B2698" s="158"/>
      <c r="C2698" s="159"/>
      <c r="D2698" s="160"/>
    </row>
    <row r="2699" spans="1:4">
      <c r="A2699" s="162"/>
      <c r="B2699" s="158"/>
      <c r="C2699" s="159"/>
      <c r="D2699" s="160"/>
    </row>
    <row r="2700" spans="1:4">
      <c r="A2700" s="162"/>
      <c r="B2700" s="158"/>
      <c r="C2700" s="159"/>
      <c r="D2700" s="160"/>
    </row>
    <row r="2701" spans="1:4">
      <c r="A2701" s="162"/>
      <c r="B2701" s="158"/>
      <c r="C2701" s="159"/>
      <c r="D2701" s="160"/>
    </row>
    <row r="2702" spans="1:4">
      <c r="A2702" s="162"/>
      <c r="B2702" s="158"/>
      <c r="C2702" s="159"/>
      <c r="D2702" s="160"/>
    </row>
    <row r="2703" spans="1:4">
      <c r="A2703" s="162"/>
      <c r="B2703" s="158"/>
      <c r="C2703" s="159"/>
      <c r="D2703" s="160"/>
    </row>
    <row r="2704" spans="1:4">
      <c r="A2704" s="162"/>
      <c r="B2704" s="158"/>
      <c r="C2704" s="159"/>
      <c r="D2704" s="160"/>
    </row>
    <row r="2705" spans="1:4">
      <c r="A2705" s="162"/>
      <c r="B2705" s="158"/>
      <c r="C2705" s="159"/>
      <c r="D2705" s="160"/>
    </row>
    <row r="2706" spans="1:4">
      <c r="A2706" s="162"/>
      <c r="B2706" s="158"/>
      <c r="C2706" s="159"/>
      <c r="D2706" s="160"/>
    </row>
    <row r="2707" spans="1:4">
      <c r="A2707" s="162"/>
      <c r="B2707" s="158"/>
      <c r="C2707" s="159"/>
      <c r="D2707" s="160"/>
    </row>
    <row r="2708" spans="1:4">
      <c r="A2708" s="162"/>
      <c r="B2708" s="158"/>
      <c r="C2708" s="159"/>
      <c r="D2708" s="160"/>
    </row>
    <row r="2709" spans="1:4">
      <c r="A2709" s="162"/>
      <c r="B2709" s="158"/>
      <c r="C2709" s="159"/>
      <c r="D2709" s="160"/>
    </row>
    <row r="2710" spans="1:4">
      <c r="A2710" s="162"/>
      <c r="B2710" s="158"/>
      <c r="C2710" s="159"/>
      <c r="D2710" s="160"/>
    </row>
    <row r="2711" spans="1:4">
      <c r="A2711" s="162"/>
      <c r="B2711" s="158"/>
      <c r="C2711" s="159"/>
      <c r="D2711" s="160"/>
    </row>
    <row r="2712" spans="1:4">
      <c r="A2712" s="162"/>
      <c r="B2712" s="158"/>
      <c r="C2712" s="159"/>
      <c r="D2712" s="160"/>
    </row>
    <row r="2713" spans="1:4">
      <c r="A2713" s="162"/>
      <c r="B2713" s="158"/>
      <c r="C2713" s="159"/>
      <c r="D2713" s="160"/>
    </row>
    <row r="2714" spans="1:4">
      <c r="A2714" s="162"/>
      <c r="B2714" s="158"/>
      <c r="C2714" s="159"/>
      <c r="D2714" s="160"/>
    </row>
    <row r="2715" spans="1:4">
      <c r="A2715" s="162"/>
      <c r="B2715" s="158"/>
      <c r="C2715" s="159"/>
      <c r="D2715" s="160"/>
    </row>
    <row r="2716" spans="1:4" ht="51.6" customHeight="1">
      <c r="A2716" s="162"/>
      <c r="B2716" s="317"/>
      <c r="C2716" s="159"/>
      <c r="D2716" s="160"/>
    </row>
    <row r="2717" spans="1:4">
      <c r="A2717" s="162"/>
      <c r="B2717" s="158"/>
      <c r="C2717" s="159"/>
      <c r="D2717" s="160"/>
    </row>
    <row r="2718" spans="1:4">
      <c r="A2718" s="162"/>
      <c r="B2718" s="158"/>
      <c r="C2718" s="159"/>
      <c r="D2718" s="160"/>
    </row>
    <row r="2719" spans="1:4">
      <c r="A2719" s="162"/>
      <c r="B2719" s="158"/>
      <c r="C2719" s="159"/>
      <c r="D2719" s="160"/>
    </row>
    <row r="2720" spans="1:4">
      <c r="A2720" s="162"/>
      <c r="B2720" s="158"/>
      <c r="C2720" s="159"/>
      <c r="D2720" s="160"/>
    </row>
    <row r="2721" spans="1:4">
      <c r="A2721" s="162"/>
      <c r="B2721" s="158"/>
      <c r="C2721" s="159"/>
      <c r="D2721" s="160"/>
    </row>
    <row r="2722" spans="1:4">
      <c r="A2722" s="162"/>
      <c r="B2722" s="158"/>
      <c r="C2722" s="159"/>
      <c r="D2722" s="160"/>
    </row>
    <row r="2723" spans="1:4">
      <c r="A2723" s="161"/>
      <c r="B2723" s="158"/>
      <c r="C2723" s="159"/>
      <c r="D2723" s="160"/>
    </row>
    <row r="2724" spans="1:4">
      <c r="A2724" s="162"/>
      <c r="B2724" s="158"/>
      <c r="C2724" s="159"/>
      <c r="D2724" s="160"/>
    </row>
    <row r="2725" spans="1:4">
      <c r="A2725" s="162"/>
      <c r="B2725" s="158"/>
      <c r="C2725" s="159"/>
      <c r="D2725" s="160"/>
    </row>
    <row r="2726" spans="1:4">
      <c r="A2726" s="159"/>
      <c r="B2726" s="158"/>
      <c r="C2726" s="159"/>
      <c r="D2726" s="160"/>
    </row>
    <row r="2727" spans="1:4">
      <c r="A2727" s="162"/>
      <c r="B2727" s="158"/>
      <c r="C2727" s="159"/>
      <c r="D2727" s="160"/>
    </row>
    <row r="2728" spans="1:4">
      <c r="A2728" s="162"/>
      <c r="B2728" s="158"/>
      <c r="C2728" s="159"/>
      <c r="D2728" s="160"/>
    </row>
    <row r="2729" spans="1:4">
      <c r="A2729" s="162"/>
      <c r="B2729" s="158"/>
      <c r="C2729" s="159"/>
      <c r="D2729" s="160"/>
    </row>
    <row r="2730" spans="1:4">
      <c r="A2730" s="162"/>
      <c r="B2730" s="158"/>
      <c r="C2730" s="159"/>
      <c r="D2730" s="160"/>
    </row>
    <row r="2731" spans="1:4">
      <c r="A2731" s="161"/>
      <c r="B2731" s="158"/>
      <c r="C2731" s="159"/>
      <c r="D2731" s="160"/>
    </row>
    <row r="2732" spans="1:4">
      <c r="A2732" s="162"/>
      <c r="B2732" s="158"/>
      <c r="C2732" s="159"/>
      <c r="D2732" s="160"/>
    </row>
    <row r="2733" spans="1:4">
      <c r="A2733" s="162"/>
      <c r="B2733" s="158"/>
      <c r="C2733" s="159"/>
      <c r="D2733" s="160"/>
    </row>
    <row r="2734" spans="1:4">
      <c r="A2734" s="157"/>
      <c r="B2734" s="158"/>
      <c r="C2734" s="159"/>
      <c r="D2734" s="160"/>
    </row>
    <row r="2735" spans="1:4">
      <c r="A2735" s="161"/>
      <c r="B2735" s="158"/>
      <c r="C2735" s="159"/>
      <c r="D2735" s="160"/>
    </row>
    <row r="2736" spans="1:4">
      <c r="A2736" s="162"/>
      <c r="B2736" s="158"/>
      <c r="C2736" s="159"/>
      <c r="D2736" s="160"/>
    </row>
    <row r="2737" spans="1:4">
      <c r="A2737" s="159"/>
      <c r="B2737" s="158"/>
      <c r="C2737" s="159"/>
      <c r="D2737" s="160"/>
    </row>
    <row r="2738" spans="1:4">
      <c r="A2738" s="159"/>
      <c r="B2738" s="158"/>
      <c r="C2738" s="159"/>
      <c r="D2738" s="160"/>
    </row>
    <row r="2739" spans="1:4">
      <c r="A2739" s="162"/>
      <c r="B2739" s="158"/>
      <c r="C2739" s="159"/>
      <c r="D2739" s="160"/>
    </row>
    <row r="2740" spans="1:4">
      <c r="A2740" s="162"/>
      <c r="B2740" s="158"/>
      <c r="C2740" s="159"/>
      <c r="D2740" s="160"/>
    </row>
    <row r="2741" spans="1:4">
      <c r="A2741" s="162"/>
      <c r="B2741" s="158"/>
      <c r="C2741" s="159"/>
      <c r="D2741" s="160"/>
    </row>
    <row r="2742" spans="1:4">
      <c r="A2742" s="162"/>
      <c r="B2742" s="158"/>
      <c r="C2742" s="159"/>
      <c r="D2742" s="160"/>
    </row>
    <row r="2743" spans="1:4">
      <c r="A2743" s="161"/>
      <c r="B2743" s="158"/>
      <c r="C2743" s="159"/>
      <c r="D2743" s="160"/>
    </row>
    <row r="2744" spans="1:4">
      <c r="A2744" s="162"/>
      <c r="B2744" s="158"/>
      <c r="C2744" s="159"/>
      <c r="D2744" s="160"/>
    </row>
    <row r="2745" spans="1:4">
      <c r="A2745" s="162"/>
      <c r="B2745" s="158"/>
      <c r="C2745" s="159"/>
      <c r="D2745" s="160"/>
    </row>
    <row r="2746" spans="1:4">
      <c r="A2746" s="159"/>
      <c r="B2746" s="158"/>
      <c r="C2746" s="159"/>
      <c r="D2746" s="160"/>
    </row>
    <row r="2747" spans="1:4">
      <c r="A2747" s="162"/>
      <c r="B2747" s="158"/>
      <c r="C2747" s="159"/>
      <c r="D2747" s="160"/>
    </row>
    <row r="2748" spans="1:4">
      <c r="A2748" s="162"/>
      <c r="B2748" s="158"/>
      <c r="C2748" s="159"/>
      <c r="D2748" s="160"/>
    </row>
    <row r="2749" spans="1:4">
      <c r="A2749" s="161"/>
      <c r="B2749" s="158"/>
      <c r="C2749" s="159"/>
      <c r="D2749" s="160"/>
    </row>
    <row r="2750" spans="1:4">
      <c r="A2750" s="162"/>
      <c r="B2750" s="158"/>
      <c r="C2750" s="159"/>
      <c r="D2750" s="160"/>
    </row>
    <row r="2751" spans="1:4">
      <c r="A2751" s="162"/>
      <c r="B2751" s="158"/>
      <c r="C2751" s="159"/>
      <c r="D2751" s="160"/>
    </row>
    <row r="2752" spans="1:4">
      <c r="A2752" s="157"/>
      <c r="B2752" s="158"/>
      <c r="C2752" s="159"/>
      <c r="D2752" s="160"/>
    </row>
    <row r="2753" spans="1:4">
      <c r="A2753" s="162"/>
      <c r="B2753" s="158"/>
      <c r="C2753" s="159"/>
      <c r="D2753" s="160"/>
    </row>
    <row r="2754" spans="1:4">
      <c r="A2754" s="161"/>
      <c r="B2754" s="158"/>
      <c r="C2754" s="159"/>
      <c r="D2754" s="160"/>
    </row>
    <row r="2755" spans="1:4">
      <c r="A2755" s="159"/>
      <c r="B2755" s="158"/>
      <c r="C2755" s="159"/>
      <c r="D2755" s="160"/>
    </row>
    <row r="2756" spans="1:4">
      <c r="A2756" s="162"/>
      <c r="B2756" s="158"/>
      <c r="C2756" s="159"/>
      <c r="D2756" s="160"/>
    </row>
    <row r="2757" spans="1:4">
      <c r="A2757" s="159"/>
      <c r="B2757" s="158"/>
      <c r="C2757" s="159"/>
      <c r="D2757" s="160"/>
    </row>
    <row r="2758" spans="1:4">
      <c r="A2758" s="161"/>
      <c r="B2758" s="158"/>
      <c r="C2758" s="159"/>
      <c r="D2758" s="160"/>
    </row>
    <row r="2759" spans="1:4">
      <c r="A2759" s="162"/>
      <c r="B2759" s="158"/>
      <c r="C2759" s="159"/>
      <c r="D2759" s="160"/>
    </row>
    <row r="2760" spans="1:4">
      <c r="A2760" s="162"/>
      <c r="B2760" s="158"/>
      <c r="C2760" s="159"/>
      <c r="D2760" s="160"/>
    </row>
    <row r="2761" spans="1:4">
      <c r="A2761" s="159"/>
      <c r="B2761" s="158"/>
      <c r="C2761" s="159"/>
      <c r="D2761" s="160"/>
    </row>
    <row r="2762" spans="1:4">
      <c r="A2762" s="162"/>
      <c r="B2762" s="158"/>
      <c r="C2762" s="159"/>
      <c r="D2762" s="160"/>
    </row>
    <row r="2763" spans="1:4">
      <c r="A2763" s="162"/>
      <c r="B2763" s="158"/>
      <c r="C2763" s="159"/>
      <c r="D2763" s="160"/>
    </row>
    <row r="2764" spans="1:4">
      <c r="A2764" s="162"/>
      <c r="B2764" s="158"/>
      <c r="C2764" s="159"/>
      <c r="D2764" s="160"/>
    </row>
    <row r="2765" spans="1:4">
      <c r="A2765" s="162"/>
      <c r="B2765" s="158"/>
      <c r="C2765" s="159"/>
      <c r="D2765" s="160"/>
    </row>
    <row r="2766" spans="1:4">
      <c r="A2766" s="162"/>
      <c r="B2766" s="158"/>
      <c r="C2766" s="159"/>
      <c r="D2766" s="160"/>
    </row>
    <row r="2767" spans="1:4">
      <c r="A2767" s="162"/>
      <c r="B2767" s="158"/>
      <c r="C2767" s="159"/>
      <c r="D2767" s="160"/>
    </row>
    <row r="2768" spans="1:4">
      <c r="A2768" s="162"/>
      <c r="B2768" s="158"/>
      <c r="C2768" s="159"/>
      <c r="D2768" s="160"/>
    </row>
    <row r="2769" spans="1:4">
      <c r="A2769" s="162"/>
      <c r="B2769" s="158"/>
      <c r="C2769" s="159"/>
      <c r="D2769" s="160"/>
    </row>
    <row r="2770" spans="1:4">
      <c r="A2770" s="162"/>
      <c r="B2770" s="158"/>
      <c r="C2770" s="159"/>
      <c r="D2770" s="160"/>
    </row>
    <row r="2771" spans="1:4">
      <c r="A2771" s="162"/>
      <c r="B2771" s="158"/>
      <c r="C2771" s="159"/>
      <c r="D2771" s="160"/>
    </row>
    <row r="2772" spans="1:4">
      <c r="A2772" s="162"/>
      <c r="B2772" s="158"/>
      <c r="C2772" s="159"/>
      <c r="D2772" s="160"/>
    </row>
    <row r="2773" spans="1:4">
      <c r="A2773" s="161"/>
      <c r="B2773" s="158"/>
      <c r="C2773" s="159"/>
      <c r="D2773" s="160"/>
    </row>
    <row r="2774" spans="1:4">
      <c r="A2774" s="162"/>
      <c r="B2774" s="158"/>
      <c r="C2774" s="159"/>
      <c r="D2774" s="160"/>
    </row>
    <row r="2775" spans="1:4">
      <c r="A2775" s="162"/>
      <c r="B2775" s="158"/>
      <c r="C2775" s="159"/>
      <c r="D2775" s="160"/>
    </row>
    <row r="2776" spans="1:4">
      <c r="A2776" s="159"/>
      <c r="B2776" s="158"/>
      <c r="C2776" s="159"/>
      <c r="D2776" s="160"/>
    </row>
    <row r="2777" spans="1:4">
      <c r="A2777" s="162"/>
      <c r="B2777" s="158"/>
      <c r="C2777" s="159"/>
      <c r="D2777" s="160"/>
    </row>
    <row r="2778" spans="1:4">
      <c r="A2778" s="162"/>
      <c r="B2778" s="158"/>
      <c r="C2778" s="159"/>
      <c r="D2778" s="160"/>
    </row>
    <row r="2779" spans="1:4">
      <c r="A2779" s="162"/>
      <c r="B2779" s="158"/>
      <c r="C2779" s="159"/>
      <c r="D2779" s="160"/>
    </row>
    <row r="2780" spans="1:4">
      <c r="A2780" s="162"/>
      <c r="B2780" s="158"/>
      <c r="C2780" s="159"/>
      <c r="D2780" s="160"/>
    </row>
    <row r="2781" spans="1:4">
      <c r="A2781" s="162"/>
      <c r="B2781" s="158"/>
      <c r="C2781" s="159"/>
      <c r="D2781" s="160"/>
    </row>
    <row r="2782" spans="1:4">
      <c r="A2782" s="162"/>
      <c r="B2782" s="158"/>
      <c r="C2782" s="159"/>
      <c r="D2782" s="160"/>
    </row>
    <row r="2783" spans="1:4">
      <c r="A2783" s="162"/>
      <c r="B2783" s="158"/>
      <c r="C2783" s="159"/>
      <c r="D2783" s="160"/>
    </row>
    <row r="2784" spans="1:4">
      <c r="A2784" s="162"/>
      <c r="B2784" s="158"/>
      <c r="C2784" s="159"/>
      <c r="D2784" s="160"/>
    </row>
    <row r="2785" spans="1:4">
      <c r="A2785" s="162"/>
      <c r="B2785" s="158"/>
      <c r="C2785" s="159"/>
      <c r="D2785" s="160"/>
    </row>
    <row r="2786" spans="1:4">
      <c r="A2786" s="162"/>
      <c r="B2786" s="158"/>
      <c r="C2786" s="159"/>
      <c r="D2786" s="160"/>
    </row>
    <row r="2787" spans="1:4">
      <c r="A2787" s="161"/>
      <c r="B2787" s="158"/>
      <c r="C2787" s="159"/>
      <c r="D2787" s="160"/>
    </row>
    <row r="2788" spans="1:4">
      <c r="A2788" s="162"/>
      <c r="B2788" s="158"/>
      <c r="C2788" s="159"/>
      <c r="D2788" s="160"/>
    </row>
    <row r="2789" spans="1:4">
      <c r="A2789" s="162"/>
      <c r="B2789" s="158"/>
      <c r="C2789" s="159"/>
      <c r="D2789" s="160"/>
    </row>
    <row r="2790" spans="1:4">
      <c r="A2790" s="159"/>
      <c r="B2790" s="158"/>
      <c r="C2790" s="159"/>
      <c r="D2790" s="160"/>
    </row>
    <row r="2791" spans="1:4">
      <c r="A2791" s="162"/>
      <c r="B2791" s="158"/>
      <c r="C2791" s="159"/>
      <c r="D2791" s="160"/>
    </row>
    <row r="2792" spans="1:4">
      <c r="A2792" s="162"/>
      <c r="B2792" s="158"/>
      <c r="C2792" s="159"/>
      <c r="D2792" s="160"/>
    </row>
    <row r="2793" spans="1:4">
      <c r="A2793" s="162"/>
      <c r="B2793" s="158"/>
      <c r="C2793" s="159"/>
      <c r="D2793" s="160"/>
    </row>
    <row r="2794" spans="1:4">
      <c r="A2794" s="162"/>
      <c r="B2794" s="158"/>
      <c r="C2794" s="159"/>
      <c r="D2794" s="160"/>
    </row>
    <row r="2795" spans="1:4">
      <c r="A2795" s="162"/>
      <c r="B2795" s="158"/>
      <c r="C2795" s="159"/>
      <c r="D2795" s="160"/>
    </row>
    <row r="2796" spans="1:4">
      <c r="A2796" s="162"/>
      <c r="B2796" s="158"/>
      <c r="C2796" s="159"/>
      <c r="D2796" s="160"/>
    </row>
    <row r="2797" spans="1:4">
      <c r="A2797" s="161"/>
      <c r="B2797" s="158"/>
      <c r="C2797" s="159"/>
      <c r="D2797" s="160"/>
    </row>
    <row r="2798" spans="1:4">
      <c r="A2798" s="162"/>
      <c r="B2798" s="158"/>
      <c r="C2798" s="159"/>
      <c r="D2798" s="160"/>
    </row>
    <row r="2799" spans="1:4">
      <c r="A2799" s="162"/>
      <c r="B2799" s="158"/>
      <c r="C2799" s="159"/>
      <c r="D2799" s="160"/>
    </row>
    <row r="2800" spans="1:4">
      <c r="A2800" s="157"/>
      <c r="B2800" s="158"/>
      <c r="C2800" s="159"/>
      <c r="D2800" s="160"/>
    </row>
    <row r="2801" spans="1:4">
      <c r="A2801" s="162"/>
      <c r="B2801" s="158"/>
      <c r="C2801" s="159"/>
      <c r="D2801" s="160"/>
    </row>
    <row r="2802" spans="1:4">
      <c r="A2802" s="162"/>
      <c r="B2802" s="158"/>
      <c r="C2802" s="159"/>
      <c r="D2802" s="160"/>
    </row>
    <row r="2803" spans="1:4">
      <c r="A2803" s="159"/>
      <c r="B2803" s="158"/>
      <c r="C2803" s="159"/>
      <c r="D2803" s="160"/>
    </row>
    <row r="2804" spans="1:4">
      <c r="A2804" s="162"/>
      <c r="B2804" s="158"/>
      <c r="C2804" s="159"/>
      <c r="D2804" s="160"/>
    </row>
    <row r="2805" spans="1:4">
      <c r="A2805" s="162"/>
      <c r="B2805" s="158"/>
      <c r="C2805" s="159"/>
      <c r="D2805" s="160"/>
    </row>
    <row r="2806" spans="1:4">
      <c r="A2806" s="162"/>
      <c r="B2806" s="158"/>
      <c r="C2806" s="159"/>
      <c r="D2806" s="160"/>
    </row>
    <row r="2807" spans="1:4">
      <c r="A2807" s="162"/>
      <c r="B2807" s="158"/>
      <c r="C2807" s="159"/>
      <c r="D2807" s="160"/>
    </row>
    <row r="2808" spans="1:4">
      <c r="A2808" s="162"/>
      <c r="B2808" s="158"/>
      <c r="C2808" s="159"/>
      <c r="D2808" s="160"/>
    </row>
    <row r="2809" spans="1:4">
      <c r="A2809" s="161"/>
      <c r="B2809" s="158"/>
      <c r="C2809" s="159"/>
      <c r="D2809" s="160"/>
    </row>
    <row r="2810" spans="1:4">
      <c r="A2810" s="162"/>
      <c r="B2810" s="158"/>
      <c r="C2810" s="159"/>
      <c r="D2810" s="160"/>
    </row>
    <row r="2811" spans="1:4">
      <c r="A2811" s="162"/>
      <c r="B2811" s="158"/>
      <c r="C2811" s="159"/>
      <c r="D2811" s="160"/>
    </row>
    <row r="2812" spans="1:4">
      <c r="A2812" s="157"/>
      <c r="B2812" s="158"/>
      <c r="C2812" s="159"/>
      <c r="D2812" s="160"/>
    </row>
    <row r="2813" spans="1:4">
      <c r="A2813" s="162"/>
      <c r="B2813" s="158"/>
      <c r="C2813" s="159"/>
      <c r="D2813" s="160"/>
    </row>
    <row r="2814" spans="1:4">
      <c r="A2814" s="162"/>
      <c r="B2814" s="158"/>
      <c r="C2814" s="159"/>
      <c r="D2814" s="160"/>
    </row>
    <row r="2815" spans="1:4">
      <c r="A2815" s="159"/>
      <c r="B2815" s="158"/>
      <c r="C2815" s="159"/>
      <c r="D2815" s="160"/>
    </row>
    <row r="2816" spans="1:4">
      <c r="A2816" s="162"/>
      <c r="B2816" s="158"/>
      <c r="C2816" s="159"/>
      <c r="D2816" s="160"/>
    </row>
    <row r="2817" spans="1:4">
      <c r="A2817" s="162"/>
      <c r="B2817" s="158"/>
      <c r="C2817" s="159"/>
      <c r="D2817" s="160"/>
    </row>
    <row r="2818" spans="1:4">
      <c r="A2818" s="162"/>
      <c r="B2818" s="158"/>
      <c r="C2818" s="159"/>
      <c r="D2818" s="160"/>
    </row>
    <row r="2819" spans="1:4">
      <c r="A2819" s="162"/>
      <c r="B2819" s="158"/>
      <c r="C2819" s="159"/>
      <c r="D2819" s="160"/>
    </row>
    <row r="2820" spans="1:4">
      <c r="A2820" s="162"/>
      <c r="B2820" s="158"/>
      <c r="C2820" s="159"/>
      <c r="D2820" s="160"/>
    </row>
    <row r="2821" spans="1:4">
      <c r="A2821" s="161"/>
      <c r="B2821" s="158"/>
      <c r="C2821" s="159"/>
      <c r="D2821" s="160"/>
    </row>
    <row r="2822" spans="1:4">
      <c r="A2822" s="162"/>
      <c r="B2822" s="158"/>
      <c r="C2822" s="159"/>
      <c r="D2822" s="160"/>
    </row>
    <row r="2823" spans="1:4">
      <c r="A2823" s="161"/>
      <c r="B2823" s="158"/>
      <c r="C2823" s="159"/>
      <c r="D2823" s="160"/>
    </row>
    <row r="2824" spans="1:4">
      <c r="A2824" s="157"/>
      <c r="B2824" s="158"/>
      <c r="C2824" s="159"/>
      <c r="D2824" s="160"/>
    </row>
    <row r="2825" spans="1:4">
      <c r="A2825" s="162"/>
      <c r="B2825" s="158"/>
      <c r="C2825" s="159"/>
      <c r="D2825" s="160"/>
    </row>
    <row r="2826" spans="1:4">
      <c r="A2826" s="159"/>
      <c r="B2826" s="158"/>
      <c r="C2826" s="159"/>
      <c r="D2826" s="160"/>
    </row>
    <row r="2827" spans="1:4">
      <c r="A2827" s="159"/>
      <c r="B2827" s="158"/>
      <c r="C2827" s="159"/>
      <c r="D2827" s="160"/>
    </row>
    <row r="2828" spans="1:4">
      <c r="A2828" s="162"/>
      <c r="B2828" s="158"/>
      <c r="C2828" s="159"/>
      <c r="D2828" s="160"/>
    </row>
    <row r="2829" spans="1:4">
      <c r="A2829" s="162"/>
      <c r="B2829" s="158"/>
      <c r="C2829" s="159"/>
      <c r="D2829" s="160"/>
    </row>
    <row r="2830" spans="1:4">
      <c r="A2830" s="162"/>
      <c r="B2830" s="158"/>
      <c r="C2830" s="159"/>
      <c r="D2830" s="160"/>
    </row>
    <row r="2831" spans="1:4">
      <c r="A2831" s="162"/>
      <c r="B2831" s="158"/>
      <c r="C2831" s="159"/>
      <c r="D2831" s="160"/>
    </row>
    <row r="2832" spans="1:4">
      <c r="A2832" s="162"/>
      <c r="B2832" s="158"/>
      <c r="C2832" s="159"/>
      <c r="D2832" s="160"/>
    </row>
    <row r="2833" spans="1:4">
      <c r="A2833" s="162"/>
      <c r="B2833" s="158"/>
      <c r="C2833" s="159"/>
      <c r="D2833" s="160"/>
    </row>
    <row r="2834" spans="1:4">
      <c r="A2834" s="162"/>
      <c r="B2834" s="158"/>
      <c r="C2834" s="159"/>
      <c r="D2834" s="160"/>
    </row>
    <row r="2835" spans="1:4">
      <c r="A2835" s="162"/>
      <c r="B2835" s="158"/>
      <c r="C2835" s="159"/>
      <c r="D2835" s="160"/>
    </row>
    <row r="2836" spans="1:4">
      <c r="A2836" s="162"/>
      <c r="B2836" s="158"/>
      <c r="C2836" s="159"/>
      <c r="D2836" s="160"/>
    </row>
    <row r="2837" spans="1:4">
      <c r="A2837" s="162"/>
      <c r="B2837" s="158"/>
      <c r="C2837" s="159"/>
      <c r="D2837" s="160"/>
    </row>
    <row r="2838" spans="1:4">
      <c r="A2838" s="161"/>
      <c r="B2838" s="158"/>
      <c r="C2838" s="159"/>
      <c r="D2838" s="160"/>
    </row>
    <row r="2839" spans="1:4">
      <c r="A2839" s="157"/>
      <c r="B2839" s="158"/>
      <c r="C2839" s="159"/>
      <c r="D2839" s="160"/>
    </row>
    <row r="2840" spans="1:4">
      <c r="A2840" s="159"/>
      <c r="B2840" s="158"/>
      <c r="C2840" s="159"/>
      <c r="D2840" s="160"/>
    </row>
    <row r="2841" spans="1:4">
      <c r="A2841" s="162"/>
      <c r="B2841" s="158"/>
      <c r="C2841" s="159"/>
      <c r="D2841" s="160"/>
    </row>
    <row r="2842" spans="1:4">
      <c r="A2842" s="162"/>
      <c r="B2842" s="158"/>
      <c r="C2842" s="159"/>
      <c r="D2842" s="160"/>
    </row>
    <row r="2843" spans="1:4">
      <c r="A2843" s="161"/>
      <c r="B2843" s="158"/>
      <c r="C2843" s="159"/>
      <c r="D2843" s="160"/>
    </row>
    <row r="2844" spans="1:4">
      <c r="A2844" s="159"/>
      <c r="B2844" s="158"/>
      <c r="C2844" s="159"/>
      <c r="D2844" s="160"/>
    </row>
    <row r="2845" spans="1:4">
      <c r="A2845" s="162"/>
      <c r="B2845" s="158"/>
      <c r="C2845" s="159"/>
      <c r="D2845" s="160"/>
    </row>
    <row r="2846" spans="1:4">
      <c r="A2846" s="162"/>
      <c r="B2846" s="158"/>
      <c r="C2846" s="159"/>
      <c r="D2846" s="160"/>
    </row>
    <row r="2847" spans="1:4">
      <c r="A2847" s="162"/>
      <c r="B2847" s="158"/>
      <c r="C2847" s="159"/>
      <c r="D2847" s="160"/>
    </row>
    <row r="2848" spans="1:4">
      <c r="A2848" s="162"/>
      <c r="B2848" s="158"/>
      <c r="C2848" s="159"/>
      <c r="D2848" s="160"/>
    </row>
    <row r="2849" spans="1:4">
      <c r="A2849" s="162"/>
      <c r="B2849" s="158"/>
      <c r="C2849" s="159"/>
      <c r="D2849" s="160"/>
    </row>
    <row r="2850" spans="1:4">
      <c r="A2850" s="162"/>
      <c r="B2850" s="158"/>
      <c r="C2850" s="159"/>
      <c r="D2850" s="160"/>
    </row>
    <row r="2851" spans="1:4">
      <c r="A2851" s="162"/>
      <c r="B2851" s="158"/>
      <c r="C2851" s="159"/>
      <c r="D2851" s="160"/>
    </row>
    <row r="2852" spans="1:4">
      <c r="A2852" s="162"/>
      <c r="B2852" s="158"/>
      <c r="C2852" s="159"/>
      <c r="D2852" s="160"/>
    </row>
    <row r="2853" spans="1:4">
      <c r="A2853" s="162"/>
      <c r="B2853" s="158"/>
      <c r="C2853" s="159"/>
      <c r="D2853" s="160"/>
    </row>
    <row r="2854" spans="1:4">
      <c r="A2854" s="162"/>
      <c r="B2854" s="158"/>
      <c r="C2854" s="159"/>
      <c r="D2854" s="160"/>
    </row>
    <row r="2855" spans="1:4">
      <c r="A2855" s="162"/>
      <c r="B2855" s="158"/>
      <c r="C2855" s="159"/>
      <c r="D2855" s="160"/>
    </row>
    <row r="2856" spans="1:4">
      <c r="A2856" s="162"/>
      <c r="B2856" s="158"/>
      <c r="C2856" s="159"/>
      <c r="D2856" s="160"/>
    </row>
    <row r="2857" spans="1:4">
      <c r="A2857" s="162"/>
      <c r="B2857" s="158"/>
      <c r="C2857" s="159"/>
      <c r="D2857" s="160"/>
    </row>
    <row r="2858" spans="1:4">
      <c r="A2858" s="162"/>
      <c r="B2858" s="158"/>
      <c r="C2858" s="159"/>
      <c r="D2858" s="160"/>
    </row>
    <row r="2859" spans="1:4">
      <c r="A2859" s="161"/>
      <c r="B2859" s="158"/>
      <c r="C2859" s="159"/>
      <c r="D2859" s="160"/>
    </row>
    <row r="2860" spans="1:4">
      <c r="A2860" s="159"/>
      <c r="B2860" s="158"/>
      <c r="C2860" s="159"/>
      <c r="D2860" s="160"/>
    </row>
    <row r="2861" spans="1:4">
      <c r="A2861" s="161"/>
      <c r="B2861" s="158"/>
      <c r="C2861" s="159"/>
      <c r="D2861" s="160"/>
    </row>
    <row r="2862" spans="1:4">
      <c r="A2862" s="159"/>
      <c r="B2862" s="158"/>
      <c r="C2862" s="159"/>
      <c r="D2862" s="160"/>
    </row>
    <row r="2863" spans="1:4">
      <c r="A2863" s="162"/>
      <c r="B2863" s="158"/>
      <c r="C2863" s="159"/>
      <c r="D2863" s="160"/>
    </row>
    <row r="2864" spans="1:4">
      <c r="A2864" s="162"/>
      <c r="B2864" s="158"/>
      <c r="C2864" s="159"/>
      <c r="D2864" s="160"/>
    </row>
    <row r="2865" spans="1:4">
      <c r="A2865" s="162"/>
      <c r="B2865" s="158"/>
      <c r="C2865" s="159"/>
      <c r="D2865" s="160"/>
    </row>
    <row r="2866" spans="1:4">
      <c r="A2866" s="162"/>
      <c r="B2866" s="158"/>
      <c r="C2866" s="159"/>
      <c r="D2866" s="160"/>
    </row>
    <row r="2867" spans="1:4">
      <c r="A2867" s="162"/>
      <c r="B2867" s="158"/>
      <c r="C2867" s="159"/>
      <c r="D2867" s="160"/>
    </row>
    <row r="2868" spans="1:4">
      <c r="A2868" s="162"/>
      <c r="B2868" s="158"/>
      <c r="C2868" s="159"/>
      <c r="D2868" s="160"/>
    </row>
    <row r="2869" spans="1:4">
      <c r="A2869" s="159"/>
      <c r="B2869" s="158"/>
      <c r="C2869" s="159"/>
      <c r="D2869" s="160"/>
    </row>
    <row r="2870" spans="1:4">
      <c r="A2870" s="157"/>
      <c r="B2870" s="158"/>
      <c r="C2870" s="159"/>
      <c r="D2870" s="160"/>
    </row>
    <row r="2871" spans="1:4">
      <c r="A2871" s="161"/>
      <c r="B2871" s="158"/>
      <c r="C2871" s="159"/>
      <c r="D2871" s="160"/>
    </row>
    <row r="2872" spans="1:4">
      <c r="A2872" s="162"/>
      <c r="B2872" s="158"/>
      <c r="C2872" s="159"/>
      <c r="D2872" s="160"/>
    </row>
    <row r="2873" spans="1:4">
      <c r="A2873" s="162"/>
      <c r="B2873" s="158"/>
      <c r="C2873" s="159"/>
      <c r="D2873" s="160"/>
    </row>
    <row r="2874" spans="1:4">
      <c r="A2874" s="162"/>
      <c r="B2874" s="158"/>
      <c r="C2874" s="159"/>
      <c r="D2874" s="160"/>
    </row>
    <row r="2875" spans="1:4">
      <c r="A2875" s="159"/>
      <c r="B2875" s="158"/>
      <c r="C2875" s="159"/>
      <c r="D2875" s="160"/>
    </row>
    <row r="2876" spans="1:4">
      <c r="A2876" s="161"/>
      <c r="B2876" s="158"/>
      <c r="C2876" s="159"/>
      <c r="D2876" s="160"/>
    </row>
    <row r="2877" spans="1:4">
      <c r="A2877" s="162"/>
      <c r="B2877" s="158"/>
      <c r="C2877" s="159"/>
      <c r="D2877" s="160"/>
    </row>
    <row r="2878" spans="1:4">
      <c r="A2878" s="162"/>
      <c r="B2878" s="158"/>
      <c r="C2878" s="159"/>
      <c r="D2878" s="160"/>
    </row>
    <row r="2879" spans="1:4">
      <c r="A2879" s="162"/>
      <c r="B2879" s="158"/>
      <c r="C2879" s="159"/>
      <c r="D2879" s="160"/>
    </row>
    <row r="2880" spans="1:4">
      <c r="A2880" s="162"/>
      <c r="B2880" s="158"/>
      <c r="C2880" s="159"/>
      <c r="D2880" s="160"/>
    </row>
    <row r="2881" spans="1:4">
      <c r="A2881" s="162"/>
      <c r="B2881" s="158"/>
      <c r="C2881" s="159"/>
      <c r="D2881" s="160"/>
    </row>
    <row r="2882" spans="1:4">
      <c r="A2882" s="162"/>
      <c r="B2882" s="158"/>
      <c r="C2882" s="159"/>
      <c r="D2882" s="160"/>
    </row>
    <row r="2883" spans="1:4">
      <c r="A2883" s="159"/>
      <c r="B2883" s="158"/>
      <c r="C2883" s="159"/>
      <c r="D2883" s="160"/>
    </row>
    <row r="2884" spans="1:4">
      <c r="A2884" s="161"/>
      <c r="B2884" s="158"/>
      <c r="C2884" s="159"/>
      <c r="D2884" s="160"/>
    </row>
    <row r="2885" spans="1:4">
      <c r="A2885" s="162"/>
      <c r="B2885" s="158"/>
      <c r="C2885" s="159"/>
      <c r="D2885" s="160"/>
    </row>
    <row r="2886" spans="1:4">
      <c r="A2886" s="162"/>
      <c r="B2886" s="158"/>
      <c r="C2886" s="159"/>
      <c r="D2886" s="160"/>
    </row>
    <row r="2887" spans="1:4">
      <c r="A2887" s="159"/>
      <c r="B2887" s="158"/>
      <c r="C2887" s="159"/>
      <c r="D2887" s="160"/>
    </row>
    <row r="2888" spans="1:4">
      <c r="A2888" s="161"/>
      <c r="B2888" s="158"/>
      <c r="C2888" s="159"/>
      <c r="D2888" s="160"/>
    </row>
    <row r="2889" spans="1:4">
      <c r="A2889" s="162"/>
      <c r="B2889" s="158"/>
      <c r="C2889" s="159"/>
      <c r="D2889" s="160"/>
    </row>
    <row r="2890" spans="1:4">
      <c r="A2890" s="162"/>
      <c r="B2890" s="158"/>
      <c r="C2890" s="159"/>
      <c r="D2890" s="160"/>
    </row>
    <row r="2891" spans="1:4">
      <c r="A2891" s="162"/>
      <c r="B2891" s="158"/>
      <c r="C2891" s="159"/>
      <c r="D2891" s="160"/>
    </row>
    <row r="2892" spans="1:4">
      <c r="A2892" s="162"/>
      <c r="B2892" s="158"/>
      <c r="C2892" s="159"/>
      <c r="D2892" s="160"/>
    </row>
    <row r="2893" spans="1:4">
      <c r="A2893" s="162"/>
      <c r="B2893" s="158"/>
      <c r="C2893" s="159"/>
      <c r="D2893" s="160"/>
    </row>
    <row r="2894" spans="1:4">
      <c r="A2894" s="162"/>
      <c r="B2894" s="158"/>
      <c r="C2894" s="159"/>
      <c r="D2894" s="160"/>
    </row>
    <row r="2895" spans="1:4">
      <c r="A2895" s="162"/>
      <c r="B2895" s="158"/>
      <c r="C2895" s="159"/>
      <c r="D2895" s="160"/>
    </row>
    <row r="2896" spans="1:4">
      <c r="A2896" s="162"/>
      <c r="B2896" s="158"/>
      <c r="C2896" s="159"/>
      <c r="D2896" s="160"/>
    </row>
    <row r="2897" spans="1:4">
      <c r="A2897" s="159"/>
      <c r="B2897" s="158"/>
      <c r="C2897" s="159"/>
      <c r="D2897" s="160"/>
    </row>
    <row r="2898" spans="1:4">
      <c r="A2898" s="161"/>
      <c r="B2898" s="158"/>
      <c r="C2898" s="159"/>
      <c r="D2898" s="160"/>
    </row>
    <row r="2899" spans="1:4">
      <c r="A2899" s="159"/>
      <c r="B2899" s="158"/>
      <c r="C2899" s="159"/>
      <c r="D2899" s="160"/>
    </row>
    <row r="2900" spans="1:4">
      <c r="A2900" s="161"/>
      <c r="B2900" s="158"/>
      <c r="C2900" s="159"/>
      <c r="D2900" s="160"/>
    </row>
    <row r="2901" spans="1:4">
      <c r="A2901" s="162"/>
      <c r="B2901" s="158"/>
      <c r="C2901" s="159"/>
      <c r="D2901" s="160"/>
    </row>
    <row r="2902" spans="1:4">
      <c r="A2902" s="162"/>
      <c r="B2902" s="158"/>
      <c r="C2902" s="159"/>
      <c r="D2902" s="160"/>
    </row>
    <row r="2903" spans="1:4">
      <c r="A2903" s="159"/>
      <c r="B2903" s="158"/>
      <c r="C2903" s="159"/>
      <c r="D2903" s="160"/>
    </row>
    <row r="2904" spans="1:4">
      <c r="A2904" s="157"/>
      <c r="B2904" s="158"/>
      <c r="C2904" s="159"/>
      <c r="D2904" s="160"/>
    </row>
    <row r="2905" spans="1:4">
      <c r="A2905" s="161"/>
      <c r="B2905" s="158"/>
      <c r="C2905" s="159"/>
      <c r="D2905" s="160"/>
    </row>
    <row r="2906" spans="1:4">
      <c r="A2906" s="159"/>
      <c r="B2906" s="158"/>
      <c r="C2906" s="159"/>
      <c r="D2906" s="160"/>
    </row>
    <row r="2907" spans="1:4">
      <c r="A2907" s="161"/>
      <c r="B2907" s="158"/>
      <c r="C2907" s="159"/>
      <c r="D2907" s="160"/>
    </row>
    <row r="2908" spans="1:4">
      <c r="A2908" s="162"/>
      <c r="B2908" s="158"/>
      <c r="C2908" s="159"/>
      <c r="D2908" s="160"/>
    </row>
    <row r="2909" spans="1:4">
      <c r="A2909" s="162"/>
      <c r="B2909" s="158"/>
      <c r="C2909" s="159"/>
      <c r="D2909" s="160"/>
    </row>
    <row r="2910" spans="1:4">
      <c r="A2910" s="159"/>
      <c r="B2910" s="158"/>
      <c r="C2910" s="159"/>
      <c r="D2910" s="160"/>
    </row>
    <row r="2911" spans="1:4">
      <c r="A2911" s="161"/>
      <c r="B2911" s="158"/>
      <c r="C2911" s="159"/>
      <c r="D2911" s="160"/>
    </row>
    <row r="2912" spans="1:4">
      <c r="A2912" s="162"/>
      <c r="B2912" s="158"/>
      <c r="C2912" s="159"/>
      <c r="D2912" s="160"/>
    </row>
    <row r="2913" spans="1:4">
      <c r="A2913" s="162"/>
      <c r="B2913" s="158"/>
      <c r="C2913" s="159"/>
      <c r="D2913" s="160"/>
    </row>
    <row r="2914" spans="1:4">
      <c r="A2914" s="162"/>
      <c r="B2914" s="158"/>
      <c r="C2914" s="159"/>
      <c r="D2914" s="160"/>
    </row>
    <row r="2915" spans="1:4">
      <c r="A2915" s="159"/>
      <c r="B2915" s="158"/>
      <c r="C2915" s="159"/>
      <c r="D2915" s="160"/>
    </row>
    <row r="2916" spans="1:4">
      <c r="A2916" s="157"/>
      <c r="B2916" s="158"/>
      <c r="C2916" s="159"/>
      <c r="D2916" s="160"/>
    </row>
    <row r="2917" spans="1:4">
      <c r="A2917" s="161"/>
      <c r="B2917" s="158"/>
      <c r="C2917" s="159"/>
      <c r="D2917" s="160"/>
    </row>
    <row r="2918" spans="1:4">
      <c r="A2918" s="162"/>
      <c r="B2918" s="158"/>
      <c r="C2918" s="159"/>
      <c r="D2918" s="160"/>
    </row>
    <row r="2919" spans="1:4">
      <c r="A2919" s="159"/>
      <c r="B2919" s="158"/>
      <c r="C2919" s="159"/>
      <c r="D2919" s="160"/>
    </row>
    <row r="2920" spans="1:4">
      <c r="A2920" s="161"/>
      <c r="B2920" s="158"/>
      <c r="C2920" s="159"/>
      <c r="D2920" s="160"/>
    </row>
    <row r="2921" spans="1:4">
      <c r="A2921" s="162"/>
      <c r="B2921" s="158"/>
      <c r="C2921" s="159"/>
      <c r="D2921" s="160"/>
    </row>
    <row r="2922" spans="1:4">
      <c r="A2922" s="162"/>
      <c r="B2922" s="158"/>
      <c r="C2922" s="159"/>
      <c r="D2922" s="160"/>
    </row>
    <row r="2923" spans="1:4">
      <c r="A2923" s="162"/>
      <c r="B2923" s="158"/>
      <c r="C2923" s="159"/>
      <c r="D2923" s="160"/>
    </row>
    <row r="2924" spans="1:4">
      <c r="A2924" s="162"/>
      <c r="B2924" s="158"/>
      <c r="C2924" s="159"/>
      <c r="D2924" s="160"/>
    </row>
    <row r="2925" spans="1:4">
      <c r="A2925" s="162"/>
      <c r="B2925" s="158"/>
      <c r="C2925" s="159"/>
      <c r="D2925" s="160"/>
    </row>
    <row r="2926" spans="1:4">
      <c r="A2926" s="159"/>
      <c r="B2926" s="158"/>
      <c r="C2926" s="159"/>
      <c r="D2926" s="160"/>
    </row>
    <row r="2927" spans="1:4">
      <c r="A2927" s="161"/>
      <c r="B2927" s="158"/>
      <c r="C2927" s="159"/>
      <c r="D2927" s="160"/>
    </row>
    <row r="2928" spans="1:4">
      <c r="A2928" s="162"/>
      <c r="B2928" s="158"/>
      <c r="C2928" s="159"/>
      <c r="D2928" s="160"/>
    </row>
    <row r="2929" spans="1:4">
      <c r="A2929" s="162"/>
      <c r="B2929" s="158"/>
      <c r="C2929" s="159"/>
      <c r="D2929" s="160"/>
    </row>
    <row r="2930" spans="1:4">
      <c r="A2930" s="159"/>
      <c r="B2930" s="158"/>
      <c r="C2930" s="159"/>
      <c r="D2930" s="160"/>
    </row>
    <row r="2931" spans="1:4">
      <c r="A2931" s="157"/>
      <c r="B2931" s="158"/>
      <c r="C2931" s="159"/>
      <c r="D2931" s="160"/>
    </row>
    <row r="2932" spans="1:4">
      <c r="A2932" s="161"/>
      <c r="B2932" s="158"/>
      <c r="C2932" s="159"/>
      <c r="D2932" s="160"/>
    </row>
    <row r="2933" spans="1:4">
      <c r="A2933" s="162"/>
      <c r="B2933" s="158"/>
      <c r="C2933" s="159"/>
      <c r="D2933" s="160"/>
    </row>
    <row r="2934" spans="1:4">
      <c r="A2934" s="162"/>
      <c r="B2934" s="158"/>
      <c r="C2934" s="159"/>
      <c r="D2934" s="160"/>
    </row>
    <row r="2935" spans="1:4">
      <c r="A2935" s="162"/>
      <c r="B2935" s="158"/>
      <c r="C2935" s="159"/>
      <c r="D2935" s="160"/>
    </row>
    <row r="2936" spans="1:4">
      <c r="A2936" s="159"/>
      <c r="B2936" s="158"/>
      <c r="C2936" s="159"/>
      <c r="D2936" s="160"/>
    </row>
    <row r="2937" spans="1:4">
      <c r="A2937" s="161"/>
      <c r="B2937" s="158"/>
      <c r="C2937" s="159"/>
      <c r="D2937" s="160"/>
    </row>
    <row r="2938" spans="1:4">
      <c r="A2938" s="162"/>
      <c r="B2938" s="158"/>
      <c r="C2938" s="159"/>
      <c r="D2938" s="160"/>
    </row>
    <row r="2939" spans="1:4">
      <c r="A2939" s="162"/>
      <c r="B2939" s="158"/>
      <c r="C2939" s="159"/>
      <c r="D2939" s="160"/>
    </row>
    <row r="2940" spans="1:4">
      <c r="A2940" s="159"/>
      <c r="B2940" s="158"/>
      <c r="C2940" s="159"/>
      <c r="D2940" s="160"/>
    </row>
    <row r="2941" spans="1:4">
      <c r="A2941" s="157"/>
      <c r="B2941" s="158"/>
      <c r="C2941" s="159"/>
      <c r="D2941" s="160"/>
    </row>
    <row r="2942" spans="1:4">
      <c r="A2942" s="161"/>
      <c r="B2942" s="158"/>
      <c r="C2942" s="159"/>
      <c r="D2942" s="160"/>
    </row>
    <row r="2943" spans="1:4">
      <c r="A2943" s="162"/>
      <c r="B2943" s="158"/>
      <c r="C2943" s="159"/>
      <c r="D2943" s="160"/>
    </row>
    <row r="2944" spans="1:4">
      <c r="A2944" s="162"/>
      <c r="B2944" s="158"/>
      <c r="C2944" s="159"/>
      <c r="D2944" s="160"/>
    </row>
    <row r="2945" spans="1:4">
      <c r="A2945" s="162"/>
      <c r="B2945" s="158"/>
      <c r="C2945" s="159"/>
      <c r="D2945" s="160"/>
    </row>
    <row r="2946" spans="1:4">
      <c r="A2946" s="162"/>
      <c r="B2946" s="158"/>
      <c r="C2946" s="159"/>
      <c r="D2946" s="160"/>
    </row>
    <row r="2947" spans="1:4">
      <c r="A2947" s="162"/>
      <c r="B2947" s="158"/>
      <c r="C2947" s="159"/>
      <c r="D2947" s="160"/>
    </row>
    <row r="2948" spans="1:4">
      <c r="A2948" s="162"/>
      <c r="B2948" s="158"/>
      <c r="C2948" s="159"/>
      <c r="D2948" s="160"/>
    </row>
    <row r="2949" spans="1:4">
      <c r="A2949" s="159"/>
      <c r="B2949" s="158"/>
      <c r="C2949" s="159"/>
      <c r="D2949" s="160"/>
    </row>
    <row r="2950" spans="1:4">
      <c r="A2950" s="162"/>
      <c r="B2950" s="158"/>
      <c r="C2950" s="159"/>
      <c r="D2950" s="160"/>
    </row>
    <row r="2951" spans="1:4">
      <c r="A2951" s="162"/>
      <c r="B2951" s="158"/>
      <c r="C2951" s="159"/>
      <c r="D2951" s="160"/>
    </row>
    <row r="2952" spans="1:4">
      <c r="A2952" s="162"/>
      <c r="B2952" s="158"/>
      <c r="C2952" s="159"/>
      <c r="D2952" s="160"/>
    </row>
    <row r="2953" spans="1:4">
      <c r="A2953" s="162"/>
      <c r="B2953" s="158"/>
      <c r="C2953" s="159"/>
      <c r="D2953" s="160"/>
    </row>
    <row r="2954" spans="1:4">
      <c r="A2954" s="162"/>
      <c r="B2954" s="158"/>
      <c r="C2954" s="159"/>
      <c r="D2954" s="160"/>
    </row>
    <row r="2955" spans="1:4">
      <c r="A2955" s="162"/>
      <c r="B2955" s="158"/>
      <c r="C2955" s="159"/>
      <c r="D2955" s="160"/>
    </row>
    <row r="2956" spans="1:4">
      <c r="A2956" s="162"/>
      <c r="B2956" s="158"/>
      <c r="C2956" s="159"/>
      <c r="D2956" s="160"/>
    </row>
    <row r="2957" spans="1:4">
      <c r="A2957" s="162"/>
      <c r="B2957" s="158"/>
      <c r="C2957" s="159"/>
      <c r="D2957" s="160"/>
    </row>
    <row r="2958" spans="1:4">
      <c r="A2958" s="162"/>
      <c r="B2958" s="158"/>
      <c r="C2958" s="159"/>
      <c r="D2958" s="160"/>
    </row>
    <row r="2959" spans="1:4">
      <c r="A2959" s="157"/>
      <c r="B2959" s="158"/>
      <c r="C2959" s="159"/>
      <c r="D2959" s="160"/>
    </row>
    <row r="2960" spans="1:4">
      <c r="A2960" s="162"/>
      <c r="B2960" s="158"/>
      <c r="C2960" s="159"/>
      <c r="D2960" s="160"/>
    </row>
    <row r="2961" spans="1:4">
      <c r="A2961" s="162"/>
      <c r="B2961" s="158"/>
      <c r="C2961" s="159"/>
      <c r="D2961" s="160"/>
    </row>
    <row r="2962" spans="1:4">
      <c r="A2962" s="162"/>
      <c r="B2962" s="158"/>
      <c r="C2962" s="159"/>
      <c r="D2962" s="160"/>
    </row>
    <row r="2963" spans="1:4">
      <c r="A2963" s="159"/>
      <c r="B2963" s="158"/>
      <c r="C2963" s="159"/>
      <c r="D2963" s="160"/>
    </row>
    <row r="2964" spans="1:4">
      <c r="A2964" s="162"/>
      <c r="B2964" s="158"/>
      <c r="C2964" s="159"/>
      <c r="D2964" s="160"/>
    </row>
    <row r="2965" spans="1:4">
      <c r="A2965" s="162"/>
      <c r="B2965" s="158"/>
      <c r="C2965" s="159"/>
      <c r="D2965" s="160"/>
    </row>
    <row r="2966" spans="1:4">
      <c r="A2966" s="162"/>
      <c r="B2966" s="158"/>
      <c r="C2966" s="159"/>
      <c r="D2966" s="160"/>
    </row>
    <row r="2967" spans="1:4">
      <c r="A2967" s="162"/>
      <c r="B2967" s="158"/>
      <c r="C2967" s="159"/>
      <c r="D2967" s="160"/>
    </row>
    <row r="2968" spans="1:4">
      <c r="A2968" s="162"/>
      <c r="B2968" s="158"/>
      <c r="C2968" s="159"/>
      <c r="D2968" s="160"/>
    </row>
    <row r="2969" spans="1:4">
      <c r="A2969" s="161"/>
      <c r="B2969" s="158"/>
      <c r="C2969" s="159"/>
      <c r="D2969" s="160"/>
    </row>
    <row r="2970" spans="1:4">
      <c r="A2970" s="162"/>
      <c r="B2970" s="158"/>
      <c r="C2970" s="159"/>
      <c r="D2970" s="160"/>
    </row>
    <row r="2971" spans="1:4">
      <c r="A2971" s="162"/>
      <c r="B2971" s="158"/>
      <c r="C2971" s="159"/>
      <c r="D2971" s="160"/>
    </row>
    <row r="2972" spans="1:4">
      <c r="A2972" s="162"/>
      <c r="B2972" s="158"/>
      <c r="C2972" s="159"/>
      <c r="D2972" s="160"/>
    </row>
    <row r="2973" spans="1:4">
      <c r="A2973" s="161"/>
      <c r="B2973" s="158"/>
      <c r="C2973" s="159"/>
      <c r="D2973" s="160"/>
    </row>
    <row r="2974" spans="1:4">
      <c r="A2974" s="162"/>
      <c r="B2974" s="158"/>
      <c r="C2974" s="159"/>
      <c r="D2974" s="160"/>
    </row>
    <row r="2975" spans="1:4">
      <c r="A2975" s="162"/>
      <c r="B2975" s="158"/>
      <c r="C2975" s="159"/>
      <c r="D2975" s="160"/>
    </row>
    <row r="2976" spans="1:4">
      <c r="A2976" s="162"/>
      <c r="B2976" s="158"/>
      <c r="C2976" s="159"/>
      <c r="D2976" s="160"/>
    </row>
    <row r="2977" spans="1:4">
      <c r="A2977" s="162"/>
      <c r="B2977" s="158"/>
      <c r="C2977" s="159"/>
      <c r="D2977" s="160"/>
    </row>
    <row r="2978" spans="1:4">
      <c r="A2978" s="162"/>
      <c r="B2978" s="158"/>
      <c r="C2978" s="159"/>
      <c r="D2978" s="160"/>
    </row>
    <row r="2979" spans="1:4">
      <c r="A2979" s="162"/>
      <c r="B2979" s="158"/>
      <c r="C2979" s="159"/>
      <c r="D2979" s="160"/>
    </row>
    <row r="2980" spans="1:4">
      <c r="A2980" s="162"/>
      <c r="B2980" s="158"/>
      <c r="C2980" s="159"/>
      <c r="D2980" s="160"/>
    </row>
    <row r="2981" spans="1:4">
      <c r="A2981" s="162"/>
      <c r="B2981" s="158"/>
      <c r="C2981" s="159"/>
      <c r="D2981" s="160"/>
    </row>
    <row r="2982" spans="1:4">
      <c r="A2982" s="162"/>
      <c r="B2982" s="158"/>
      <c r="C2982" s="159"/>
      <c r="D2982" s="160"/>
    </row>
    <row r="2983" spans="1:4">
      <c r="A2983" s="159"/>
      <c r="B2983" s="158"/>
      <c r="C2983" s="159"/>
      <c r="D2983" s="160"/>
    </row>
    <row r="2984" spans="1:4">
      <c r="A2984" s="162"/>
      <c r="B2984" s="158"/>
      <c r="C2984" s="159"/>
      <c r="D2984" s="160"/>
    </row>
    <row r="2985" spans="1:4">
      <c r="A2985" s="162"/>
      <c r="B2985" s="158"/>
      <c r="C2985" s="159"/>
      <c r="D2985" s="160"/>
    </row>
    <row r="2986" spans="1:4">
      <c r="A2986" s="162"/>
      <c r="B2986" s="158"/>
      <c r="C2986" s="159"/>
      <c r="D2986" s="160"/>
    </row>
    <row r="2987" spans="1:4">
      <c r="A2987" s="162"/>
      <c r="B2987" s="158"/>
      <c r="C2987" s="159"/>
      <c r="D2987" s="160"/>
    </row>
    <row r="2988" spans="1:4">
      <c r="A2988" s="162"/>
      <c r="B2988" s="158"/>
      <c r="C2988" s="159"/>
      <c r="D2988" s="160"/>
    </row>
    <row r="2989" spans="1:4">
      <c r="A2989" s="162"/>
      <c r="B2989" s="158"/>
      <c r="C2989" s="159"/>
      <c r="D2989" s="160"/>
    </row>
    <row r="2990" spans="1:4">
      <c r="A2990" s="162"/>
      <c r="B2990" s="158"/>
      <c r="C2990" s="159"/>
      <c r="D2990" s="160"/>
    </row>
    <row r="2991" spans="1:4">
      <c r="A2991" s="162"/>
      <c r="B2991" s="158"/>
      <c r="C2991" s="159"/>
      <c r="D2991" s="160"/>
    </row>
    <row r="2992" spans="1:4">
      <c r="A2992" s="162"/>
      <c r="B2992" s="158"/>
      <c r="C2992" s="159"/>
      <c r="D2992" s="160"/>
    </row>
    <row r="2993" spans="1:4">
      <c r="A2993" s="161"/>
      <c r="B2993" s="158"/>
      <c r="C2993" s="159"/>
      <c r="D2993" s="160"/>
    </row>
    <row r="2994" spans="1:4">
      <c r="A2994" s="162"/>
      <c r="B2994" s="158"/>
      <c r="C2994" s="159"/>
      <c r="D2994" s="160"/>
    </row>
    <row r="2995" spans="1:4">
      <c r="A2995" s="162"/>
      <c r="B2995" s="158"/>
      <c r="C2995" s="159"/>
      <c r="D2995" s="160"/>
    </row>
    <row r="2996" spans="1:4">
      <c r="A2996" s="162"/>
      <c r="B2996" s="158"/>
      <c r="C2996" s="159"/>
      <c r="D2996" s="160"/>
    </row>
    <row r="2997" spans="1:4">
      <c r="A2997" s="162"/>
      <c r="B2997" s="158"/>
      <c r="C2997" s="159"/>
      <c r="D2997" s="160"/>
    </row>
    <row r="2998" spans="1:4">
      <c r="A2998" s="162"/>
      <c r="B2998" s="158"/>
      <c r="C2998" s="159"/>
      <c r="D2998" s="160"/>
    </row>
    <row r="2999" spans="1:4">
      <c r="A2999" s="162"/>
      <c r="B2999" s="158"/>
      <c r="C2999" s="159"/>
      <c r="D2999" s="160"/>
    </row>
    <row r="3000" spans="1:4">
      <c r="A3000" s="162"/>
      <c r="B3000" s="158"/>
      <c r="C3000" s="159"/>
      <c r="D3000" s="160"/>
    </row>
    <row r="3001" spans="1:4">
      <c r="A3001" s="162"/>
      <c r="B3001" s="158"/>
      <c r="C3001" s="159"/>
      <c r="D3001" s="160"/>
    </row>
    <row r="3002" spans="1:4">
      <c r="A3002" s="162"/>
      <c r="B3002" s="158"/>
      <c r="C3002" s="159"/>
      <c r="D3002" s="160"/>
    </row>
    <row r="3003" spans="1:4">
      <c r="A3003" s="162"/>
      <c r="B3003" s="158"/>
      <c r="C3003" s="159"/>
      <c r="D3003" s="160"/>
    </row>
    <row r="3004" spans="1:4">
      <c r="A3004" s="162"/>
      <c r="B3004" s="158"/>
      <c r="C3004" s="159"/>
      <c r="D3004" s="160"/>
    </row>
    <row r="3005" spans="1:4">
      <c r="A3005" s="162"/>
      <c r="B3005" s="158"/>
      <c r="C3005" s="159"/>
      <c r="D3005" s="160"/>
    </row>
    <row r="3006" spans="1:4">
      <c r="A3006" s="162"/>
      <c r="B3006" s="158"/>
      <c r="C3006" s="159"/>
      <c r="D3006" s="160"/>
    </row>
    <row r="3007" spans="1:4">
      <c r="A3007" s="159"/>
      <c r="B3007" s="158"/>
      <c r="C3007" s="159"/>
      <c r="D3007" s="160"/>
    </row>
    <row r="3008" spans="1:4">
      <c r="A3008" s="162"/>
      <c r="B3008" s="158"/>
      <c r="C3008" s="159"/>
      <c r="D3008" s="160"/>
    </row>
    <row r="3009" spans="1:4">
      <c r="A3009" s="162"/>
      <c r="B3009" s="158"/>
      <c r="C3009" s="159"/>
      <c r="D3009" s="160"/>
    </row>
    <row r="3010" spans="1:4">
      <c r="A3010" s="162"/>
      <c r="B3010" s="158"/>
      <c r="C3010" s="159"/>
      <c r="D3010" s="160"/>
    </row>
    <row r="3011" spans="1:4">
      <c r="A3011" s="162"/>
      <c r="B3011" s="158"/>
      <c r="C3011" s="159"/>
      <c r="D3011" s="160"/>
    </row>
    <row r="3012" spans="1:4">
      <c r="A3012" s="162"/>
      <c r="B3012" s="158"/>
      <c r="C3012" s="159"/>
      <c r="D3012" s="160"/>
    </row>
    <row r="3013" spans="1:4">
      <c r="A3013" s="162"/>
      <c r="B3013" s="158"/>
      <c r="C3013" s="159"/>
      <c r="D3013" s="160"/>
    </row>
    <row r="3014" spans="1:4">
      <c r="A3014" s="162"/>
      <c r="B3014" s="158"/>
      <c r="C3014" s="159"/>
      <c r="D3014" s="160"/>
    </row>
    <row r="3015" spans="1:4">
      <c r="A3015" s="162"/>
      <c r="B3015" s="158"/>
      <c r="C3015" s="159"/>
      <c r="D3015" s="160"/>
    </row>
    <row r="3016" spans="1:4">
      <c r="A3016" s="161"/>
      <c r="B3016" s="158"/>
      <c r="C3016" s="159"/>
      <c r="D3016" s="160"/>
    </row>
    <row r="3017" spans="1:4">
      <c r="A3017" s="162"/>
      <c r="B3017" s="158"/>
      <c r="C3017" s="159"/>
      <c r="D3017" s="160"/>
    </row>
    <row r="3018" spans="1:4">
      <c r="A3018" s="162"/>
      <c r="B3018" s="158"/>
      <c r="C3018" s="159"/>
      <c r="D3018" s="160"/>
    </row>
    <row r="3019" spans="1:4">
      <c r="A3019" s="162"/>
      <c r="B3019" s="158"/>
      <c r="C3019" s="159"/>
      <c r="D3019" s="160"/>
    </row>
    <row r="3020" spans="1:4">
      <c r="A3020" s="159"/>
      <c r="B3020" s="158"/>
      <c r="C3020" s="159"/>
      <c r="D3020" s="160"/>
    </row>
    <row r="3021" spans="1:4">
      <c r="A3021" s="161"/>
      <c r="B3021" s="158"/>
      <c r="C3021" s="159"/>
      <c r="D3021" s="160"/>
    </row>
    <row r="3022" spans="1:4">
      <c r="A3022" s="162"/>
      <c r="B3022" s="158"/>
      <c r="C3022" s="159"/>
      <c r="D3022" s="160"/>
    </row>
    <row r="3023" spans="1:4">
      <c r="A3023" s="162"/>
      <c r="B3023" s="158"/>
      <c r="C3023" s="159"/>
      <c r="D3023" s="160"/>
    </row>
    <row r="3024" spans="1:4">
      <c r="A3024" s="162"/>
      <c r="B3024" s="158"/>
      <c r="C3024" s="159"/>
      <c r="D3024" s="160"/>
    </row>
    <row r="3025" spans="1:4">
      <c r="A3025" s="162"/>
      <c r="B3025" s="158"/>
      <c r="C3025" s="159"/>
      <c r="D3025" s="160"/>
    </row>
    <row r="3026" spans="1:4">
      <c r="A3026" s="162"/>
      <c r="B3026" s="158"/>
      <c r="C3026" s="159"/>
      <c r="D3026" s="160"/>
    </row>
    <row r="3027" spans="1:4">
      <c r="A3027" s="162"/>
      <c r="B3027" s="158"/>
      <c r="C3027" s="159"/>
      <c r="D3027" s="160"/>
    </row>
    <row r="3028" spans="1:4">
      <c r="A3028" s="162"/>
      <c r="B3028" s="158"/>
      <c r="C3028" s="159"/>
      <c r="D3028" s="160"/>
    </row>
    <row r="3029" spans="1:4">
      <c r="A3029" s="162"/>
      <c r="B3029" s="158"/>
      <c r="C3029" s="159"/>
      <c r="D3029" s="160"/>
    </row>
    <row r="3030" spans="1:4">
      <c r="A3030" s="162"/>
      <c r="B3030" s="158"/>
      <c r="C3030" s="159"/>
      <c r="D3030" s="160"/>
    </row>
    <row r="3031" spans="1:4">
      <c r="A3031" s="162"/>
      <c r="B3031" s="158"/>
      <c r="C3031" s="159"/>
      <c r="D3031" s="160"/>
    </row>
    <row r="3032" spans="1:4">
      <c r="A3032" s="162"/>
      <c r="B3032" s="158"/>
      <c r="C3032" s="159"/>
      <c r="D3032" s="160"/>
    </row>
    <row r="3033" spans="1:4">
      <c r="A3033" s="159"/>
      <c r="B3033" s="158"/>
      <c r="C3033" s="159"/>
      <c r="D3033" s="160"/>
    </row>
    <row r="3034" spans="1:4">
      <c r="A3034" s="161"/>
      <c r="B3034" s="158"/>
      <c r="C3034" s="159"/>
      <c r="D3034" s="160"/>
    </row>
    <row r="3035" spans="1:4">
      <c r="A3035" s="162"/>
      <c r="B3035" s="158"/>
      <c r="C3035" s="159"/>
      <c r="D3035" s="160"/>
    </row>
    <row r="3036" spans="1:4">
      <c r="A3036" s="162"/>
      <c r="B3036" s="158"/>
      <c r="C3036" s="159"/>
      <c r="D3036" s="160"/>
    </row>
    <row r="3037" spans="1:4">
      <c r="A3037" s="162"/>
      <c r="B3037" s="158"/>
      <c r="C3037" s="159"/>
      <c r="D3037" s="160"/>
    </row>
    <row r="3038" spans="1:4">
      <c r="A3038" s="162"/>
      <c r="B3038" s="158"/>
      <c r="C3038" s="159"/>
      <c r="D3038" s="160"/>
    </row>
    <row r="3039" spans="1:4">
      <c r="A3039" s="162"/>
      <c r="B3039" s="158"/>
      <c r="C3039" s="159"/>
      <c r="D3039" s="160"/>
    </row>
    <row r="3040" spans="1:4">
      <c r="A3040" s="162"/>
      <c r="B3040" s="158"/>
      <c r="C3040" s="159"/>
      <c r="D3040" s="160"/>
    </row>
    <row r="3041" spans="1:4">
      <c r="A3041" s="162"/>
      <c r="B3041" s="158"/>
      <c r="C3041" s="159"/>
      <c r="D3041" s="160"/>
    </row>
    <row r="3042" spans="1:4">
      <c r="A3042" s="159"/>
      <c r="B3042" s="158"/>
      <c r="C3042" s="159"/>
      <c r="D3042" s="160"/>
    </row>
    <row r="3043" spans="1:4">
      <c r="A3043" s="161"/>
      <c r="B3043" s="158"/>
      <c r="C3043" s="159"/>
      <c r="D3043" s="160"/>
    </row>
    <row r="3044" spans="1:4">
      <c r="A3044" s="162"/>
      <c r="B3044" s="158"/>
      <c r="C3044" s="159"/>
      <c r="D3044" s="160"/>
    </row>
    <row r="3045" spans="1:4">
      <c r="A3045" s="162"/>
      <c r="B3045" s="158"/>
      <c r="C3045" s="159"/>
      <c r="D3045" s="160"/>
    </row>
    <row r="3046" spans="1:4">
      <c r="A3046" s="162"/>
      <c r="B3046" s="158"/>
      <c r="C3046" s="159"/>
      <c r="D3046" s="160"/>
    </row>
    <row r="3047" spans="1:4">
      <c r="A3047" s="159"/>
      <c r="B3047" s="158"/>
      <c r="C3047" s="159"/>
      <c r="D3047" s="160"/>
    </row>
    <row r="3048" spans="1:4">
      <c r="A3048" s="157"/>
      <c r="B3048" s="158"/>
      <c r="C3048" s="159"/>
      <c r="D3048" s="160"/>
    </row>
    <row r="3049" spans="1:4">
      <c r="A3049" s="161"/>
      <c r="B3049" s="158"/>
      <c r="C3049" s="159"/>
      <c r="D3049" s="160"/>
    </row>
    <row r="3050" spans="1:4">
      <c r="A3050" s="162"/>
      <c r="B3050" s="158"/>
      <c r="C3050" s="159"/>
      <c r="D3050" s="160"/>
    </row>
    <row r="3051" spans="1:4">
      <c r="A3051" s="162"/>
      <c r="B3051" s="158"/>
      <c r="C3051" s="159"/>
      <c r="D3051" s="160"/>
    </row>
    <row r="3052" spans="1:4">
      <c r="A3052" s="159"/>
      <c r="B3052" s="158"/>
      <c r="C3052" s="159"/>
      <c r="D3052" s="160"/>
    </row>
    <row r="3053" spans="1:4">
      <c r="A3053" s="161"/>
      <c r="B3053" s="158"/>
      <c r="C3053" s="159"/>
      <c r="D3053" s="160"/>
    </row>
    <row r="3054" spans="1:4">
      <c r="A3054" s="162"/>
      <c r="B3054" s="158"/>
      <c r="C3054" s="159"/>
      <c r="D3054" s="160"/>
    </row>
    <row r="3055" spans="1:4">
      <c r="A3055" s="162"/>
      <c r="B3055" s="158"/>
      <c r="C3055" s="159"/>
      <c r="D3055" s="160"/>
    </row>
    <row r="3056" spans="1:4">
      <c r="A3056" s="162"/>
      <c r="B3056" s="158"/>
      <c r="C3056" s="159"/>
      <c r="D3056" s="160"/>
    </row>
    <row r="3057" spans="1:4">
      <c r="A3057" s="162"/>
      <c r="B3057" s="158"/>
      <c r="C3057" s="159"/>
      <c r="D3057" s="160"/>
    </row>
    <row r="3058" spans="1:4">
      <c r="A3058" s="162"/>
      <c r="B3058" s="158"/>
      <c r="C3058" s="159"/>
      <c r="D3058" s="160"/>
    </row>
    <row r="3059" spans="1:4">
      <c r="A3059" s="162"/>
      <c r="B3059" s="158"/>
      <c r="C3059" s="159"/>
      <c r="D3059" s="160"/>
    </row>
    <row r="3060" spans="1:4">
      <c r="A3060" s="162"/>
      <c r="B3060" s="158"/>
      <c r="C3060" s="159"/>
      <c r="D3060" s="160"/>
    </row>
    <row r="3061" spans="1:4">
      <c r="A3061" s="162"/>
      <c r="B3061" s="158"/>
      <c r="C3061" s="159"/>
      <c r="D3061" s="160"/>
    </row>
    <row r="3062" spans="1:4">
      <c r="A3062" s="162"/>
      <c r="B3062" s="158"/>
      <c r="C3062" s="159"/>
      <c r="D3062" s="160"/>
    </row>
    <row r="3063" spans="1:4">
      <c r="A3063" s="162"/>
      <c r="B3063" s="158"/>
      <c r="C3063" s="159"/>
      <c r="D3063" s="160"/>
    </row>
    <row r="3064" spans="1:4">
      <c r="A3064" s="162"/>
      <c r="B3064" s="158"/>
      <c r="C3064" s="159"/>
      <c r="D3064" s="160"/>
    </row>
    <row r="3065" spans="1:4">
      <c r="A3065" s="162"/>
      <c r="B3065" s="158"/>
      <c r="C3065" s="159"/>
      <c r="D3065" s="160"/>
    </row>
    <row r="3066" spans="1:4">
      <c r="A3066" s="162"/>
      <c r="B3066" s="158"/>
      <c r="C3066" s="159"/>
      <c r="D3066" s="160"/>
    </row>
    <row r="3067" spans="1:4">
      <c r="A3067" s="162"/>
      <c r="B3067" s="158"/>
      <c r="C3067" s="159"/>
      <c r="D3067" s="160"/>
    </row>
    <row r="3068" spans="1:4">
      <c r="A3068" s="162"/>
      <c r="B3068" s="158"/>
      <c r="C3068" s="159"/>
      <c r="D3068" s="160"/>
    </row>
    <row r="3069" spans="1:4">
      <c r="A3069" s="159"/>
      <c r="B3069" s="158"/>
      <c r="C3069" s="159"/>
      <c r="D3069" s="160"/>
    </row>
    <row r="3070" spans="1:4">
      <c r="A3070" s="161"/>
      <c r="B3070" s="158"/>
      <c r="C3070" s="159"/>
      <c r="D3070" s="160"/>
    </row>
    <row r="3071" spans="1:4">
      <c r="A3071" s="162"/>
      <c r="B3071" s="158"/>
      <c r="C3071" s="159"/>
      <c r="D3071" s="160"/>
    </row>
    <row r="3072" spans="1:4">
      <c r="A3072" s="159"/>
      <c r="B3072" s="158"/>
      <c r="C3072" s="159"/>
      <c r="D3072" s="160"/>
    </row>
    <row r="3073" spans="1:4">
      <c r="A3073" s="157"/>
      <c r="B3073" s="158"/>
      <c r="C3073" s="159"/>
      <c r="D3073" s="160"/>
    </row>
    <row r="3074" spans="1:4">
      <c r="A3074" s="161"/>
      <c r="B3074" s="158"/>
      <c r="C3074" s="159"/>
      <c r="D3074" s="160"/>
    </row>
    <row r="3075" spans="1:4">
      <c r="A3075" s="162"/>
      <c r="B3075" s="158"/>
      <c r="C3075" s="159"/>
      <c r="D3075" s="160"/>
    </row>
    <row r="3076" spans="1:4">
      <c r="A3076" s="162"/>
      <c r="B3076" s="158"/>
      <c r="C3076" s="159"/>
      <c r="D3076" s="160"/>
    </row>
    <row r="3077" spans="1:4">
      <c r="A3077" s="159"/>
      <c r="B3077" s="158"/>
      <c r="C3077" s="159"/>
      <c r="D3077" s="160"/>
    </row>
    <row r="3078" spans="1:4">
      <c r="A3078" s="161"/>
      <c r="B3078" s="158"/>
      <c r="C3078" s="159"/>
      <c r="D3078" s="160"/>
    </row>
    <row r="3079" spans="1:4">
      <c r="A3079" s="162"/>
      <c r="B3079" s="158"/>
      <c r="C3079" s="159"/>
      <c r="D3079" s="160"/>
    </row>
    <row r="3080" spans="1:4">
      <c r="A3080" s="159"/>
      <c r="B3080" s="158"/>
      <c r="C3080" s="159"/>
      <c r="D3080" s="160"/>
    </row>
    <row r="3081" spans="1:4">
      <c r="A3081" s="161"/>
      <c r="B3081" s="158"/>
      <c r="C3081" s="159"/>
      <c r="D3081" s="160"/>
    </row>
    <row r="3082" spans="1:4">
      <c r="A3082" s="162"/>
      <c r="B3082" s="158"/>
      <c r="C3082" s="159"/>
      <c r="D3082" s="160"/>
    </row>
    <row r="3083" spans="1:4">
      <c r="A3083" s="162"/>
      <c r="B3083" s="158"/>
      <c r="C3083" s="159"/>
      <c r="D3083" s="160"/>
    </row>
    <row r="3084" spans="1:4">
      <c r="A3084" s="162"/>
      <c r="B3084" s="158"/>
      <c r="C3084" s="159"/>
      <c r="D3084" s="160"/>
    </row>
    <row r="3085" spans="1:4">
      <c r="A3085" s="162"/>
      <c r="B3085" s="158"/>
      <c r="C3085" s="159"/>
      <c r="D3085" s="160"/>
    </row>
    <row r="3086" spans="1:4">
      <c r="A3086" s="162"/>
      <c r="B3086" s="158"/>
      <c r="C3086" s="159"/>
      <c r="D3086" s="160"/>
    </row>
    <row r="3087" spans="1:4">
      <c r="A3087" s="162"/>
      <c r="B3087" s="158"/>
      <c r="C3087" s="159"/>
      <c r="D3087" s="160"/>
    </row>
    <row r="3088" spans="1:4">
      <c r="A3088" s="162"/>
      <c r="B3088" s="158"/>
      <c r="C3088" s="159"/>
      <c r="D3088" s="160"/>
    </row>
    <row r="3089" spans="1:4">
      <c r="A3089" s="162"/>
      <c r="B3089" s="158"/>
      <c r="C3089" s="159"/>
      <c r="D3089" s="160"/>
    </row>
    <row r="3090" spans="1:4">
      <c r="A3090" s="162"/>
      <c r="B3090" s="158"/>
      <c r="C3090" s="159"/>
      <c r="D3090" s="160"/>
    </row>
    <row r="3091" spans="1:4">
      <c r="A3091" s="162"/>
      <c r="B3091" s="158"/>
      <c r="C3091" s="159"/>
      <c r="D3091" s="160"/>
    </row>
    <row r="3092" spans="1:4">
      <c r="A3092" s="162"/>
      <c r="B3092" s="158"/>
      <c r="C3092" s="159"/>
      <c r="D3092" s="160"/>
    </row>
    <row r="3093" spans="1:4">
      <c r="A3093" s="162"/>
      <c r="B3093" s="158"/>
      <c r="C3093" s="159"/>
      <c r="D3093" s="160"/>
    </row>
    <row r="3094" spans="1:4">
      <c r="A3094" s="162"/>
      <c r="B3094" s="158"/>
      <c r="C3094" s="159"/>
      <c r="D3094" s="160"/>
    </row>
    <row r="3095" spans="1:4">
      <c r="A3095" s="162"/>
      <c r="B3095" s="158"/>
      <c r="C3095" s="159"/>
      <c r="D3095" s="160"/>
    </row>
    <row r="3096" spans="1:4">
      <c r="A3096" s="162"/>
      <c r="B3096" s="158"/>
      <c r="C3096" s="159"/>
      <c r="D3096" s="160"/>
    </row>
    <row r="3097" spans="1:4">
      <c r="A3097" s="162"/>
      <c r="B3097" s="158"/>
      <c r="C3097" s="159"/>
      <c r="D3097" s="160"/>
    </row>
    <row r="3098" spans="1:4">
      <c r="A3098" s="162"/>
      <c r="B3098" s="158"/>
      <c r="C3098" s="159"/>
      <c r="D3098" s="160"/>
    </row>
    <row r="3099" spans="1:4">
      <c r="A3099" s="162"/>
      <c r="B3099" s="158"/>
      <c r="C3099" s="159"/>
      <c r="D3099" s="160"/>
    </row>
    <row r="3100" spans="1:4">
      <c r="A3100" s="162"/>
      <c r="B3100" s="158"/>
      <c r="C3100" s="159"/>
      <c r="D3100" s="160"/>
    </row>
    <row r="3101" spans="1:4">
      <c r="A3101" s="162"/>
      <c r="B3101" s="158"/>
      <c r="C3101" s="159"/>
      <c r="D3101" s="160"/>
    </row>
    <row r="3102" spans="1:4">
      <c r="A3102" s="162"/>
      <c r="B3102" s="158"/>
      <c r="C3102" s="159"/>
      <c r="D3102" s="160"/>
    </row>
    <row r="3103" spans="1:4">
      <c r="A3103" s="162"/>
      <c r="B3103" s="158"/>
      <c r="C3103" s="159"/>
      <c r="D3103" s="160"/>
    </row>
    <row r="3104" spans="1:4">
      <c r="A3104" s="162"/>
      <c r="B3104" s="158"/>
      <c r="C3104" s="159"/>
      <c r="D3104" s="160"/>
    </row>
    <row r="3105" spans="1:4">
      <c r="A3105" s="162"/>
      <c r="B3105" s="158"/>
      <c r="C3105" s="159"/>
      <c r="D3105" s="160"/>
    </row>
    <row r="3106" spans="1:4">
      <c r="A3106" s="162"/>
      <c r="B3106" s="158"/>
      <c r="C3106" s="159"/>
      <c r="D3106" s="160"/>
    </row>
    <row r="3107" spans="1:4">
      <c r="A3107" s="162"/>
      <c r="B3107" s="158"/>
      <c r="C3107" s="159"/>
      <c r="D3107" s="160"/>
    </row>
    <row r="3108" spans="1:4">
      <c r="A3108" s="162"/>
      <c r="B3108" s="158"/>
      <c r="C3108" s="159"/>
      <c r="D3108" s="160"/>
    </row>
    <row r="3109" spans="1:4">
      <c r="A3109" s="162"/>
      <c r="B3109" s="158"/>
      <c r="C3109" s="159"/>
      <c r="D3109" s="160"/>
    </row>
    <row r="3110" spans="1:4">
      <c r="A3110" s="162"/>
      <c r="B3110" s="158"/>
      <c r="C3110" s="159"/>
      <c r="D3110" s="160"/>
    </row>
    <row r="3111" spans="1:4">
      <c r="A3111" s="162"/>
      <c r="B3111" s="158"/>
      <c r="C3111" s="159"/>
      <c r="D3111" s="160"/>
    </row>
    <row r="3112" spans="1:4">
      <c r="A3112" s="162"/>
      <c r="B3112" s="158"/>
      <c r="C3112" s="159"/>
      <c r="D3112" s="160"/>
    </row>
    <row r="3113" spans="1:4">
      <c r="A3113" s="162"/>
      <c r="B3113" s="158"/>
      <c r="C3113" s="159"/>
      <c r="D3113" s="160"/>
    </row>
    <row r="3114" spans="1:4">
      <c r="A3114" s="162"/>
      <c r="B3114" s="158"/>
      <c r="C3114" s="159"/>
      <c r="D3114" s="160"/>
    </row>
    <row r="3115" spans="1:4">
      <c r="A3115" s="162"/>
      <c r="B3115" s="158"/>
      <c r="C3115" s="159"/>
      <c r="D3115" s="160"/>
    </row>
    <row r="3116" spans="1:4">
      <c r="A3116" s="162"/>
      <c r="B3116" s="158"/>
      <c r="C3116" s="159"/>
      <c r="D3116" s="160"/>
    </row>
    <row r="3117" spans="1:4">
      <c r="A3117" s="162"/>
      <c r="B3117" s="158"/>
      <c r="C3117" s="159"/>
      <c r="D3117" s="160"/>
    </row>
    <row r="3118" spans="1:4">
      <c r="A3118" s="162"/>
      <c r="B3118" s="158"/>
      <c r="C3118" s="159"/>
      <c r="D3118" s="160"/>
    </row>
    <row r="3119" spans="1:4">
      <c r="A3119" s="162"/>
      <c r="B3119" s="158"/>
      <c r="C3119" s="159"/>
      <c r="D3119" s="160"/>
    </row>
    <row r="3120" spans="1:4">
      <c r="A3120" s="159"/>
      <c r="B3120" s="158"/>
      <c r="C3120" s="159"/>
      <c r="D3120" s="160"/>
    </row>
    <row r="3121" spans="1:4">
      <c r="A3121" s="157"/>
      <c r="B3121" s="158"/>
      <c r="C3121" s="159"/>
      <c r="D3121" s="160"/>
    </row>
    <row r="3122" spans="1:4">
      <c r="A3122" s="161"/>
      <c r="B3122" s="158"/>
      <c r="C3122" s="159"/>
      <c r="D3122" s="160"/>
    </row>
    <row r="3123" spans="1:4">
      <c r="A3123" s="162"/>
      <c r="B3123" s="158"/>
      <c r="C3123" s="159"/>
      <c r="D3123" s="160"/>
    </row>
    <row r="3124" spans="1:4">
      <c r="A3124" s="162"/>
      <c r="B3124" s="158"/>
      <c r="C3124" s="159"/>
      <c r="D3124" s="160"/>
    </row>
    <row r="3125" spans="1:4">
      <c r="A3125" s="162"/>
      <c r="B3125" s="158"/>
      <c r="C3125" s="159"/>
      <c r="D3125" s="160"/>
    </row>
    <row r="3126" spans="1:4">
      <c r="A3126" s="159"/>
      <c r="B3126" s="158"/>
      <c r="C3126" s="159"/>
      <c r="D3126" s="160"/>
    </row>
    <row r="3127" spans="1:4">
      <c r="A3127" s="157"/>
      <c r="B3127" s="158"/>
      <c r="C3127" s="159"/>
      <c r="D3127" s="160"/>
    </row>
    <row r="3128" spans="1:4">
      <c r="A3128" s="157"/>
      <c r="B3128" s="158"/>
      <c r="C3128" s="159"/>
      <c r="D3128" s="160"/>
    </row>
    <row r="3129" spans="1:4">
      <c r="A3129" s="157"/>
      <c r="B3129" s="158"/>
      <c r="C3129" s="159"/>
      <c r="D3129" s="160"/>
    </row>
    <row r="3130" spans="1:4">
      <c r="A3130" s="161"/>
      <c r="B3130" s="158"/>
      <c r="C3130" s="159"/>
      <c r="D3130" s="160"/>
    </row>
    <row r="3131" spans="1:4">
      <c r="A3131" s="162"/>
      <c r="B3131" s="158"/>
      <c r="C3131" s="159"/>
      <c r="D3131" s="160"/>
    </row>
    <row r="3132" spans="1:4">
      <c r="A3132" s="159"/>
      <c r="B3132" s="158"/>
      <c r="C3132" s="159"/>
      <c r="D3132" s="160"/>
    </row>
    <row r="3133" spans="1:4">
      <c r="A3133" s="157"/>
      <c r="B3133" s="158"/>
      <c r="C3133" s="159"/>
      <c r="D3133" s="160"/>
    </row>
    <row r="3134" spans="1:4">
      <c r="A3134" s="161"/>
      <c r="B3134" s="158"/>
      <c r="C3134" s="159"/>
      <c r="D3134" s="160"/>
    </row>
    <row r="3135" spans="1:4">
      <c r="A3135" s="162"/>
      <c r="B3135" s="158"/>
      <c r="C3135" s="159"/>
      <c r="D3135" s="160"/>
    </row>
    <row r="3136" spans="1:4">
      <c r="A3136" s="162"/>
      <c r="B3136" s="158"/>
      <c r="C3136" s="159"/>
      <c r="D3136" s="160"/>
    </row>
    <row r="3137" spans="1:4">
      <c r="A3137" s="162"/>
      <c r="B3137" s="158"/>
      <c r="C3137" s="159"/>
      <c r="D3137" s="160"/>
    </row>
    <row r="3138" spans="1:4">
      <c r="A3138" s="162"/>
      <c r="B3138" s="158"/>
      <c r="C3138" s="159"/>
      <c r="D3138" s="160"/>
    </row>
    <row r="3139" spans="1:4">
      <c r="A3139" s="162"/>
      <c r="B3139" s="158"/>
      <c r="C3139" s="159"/>
      <c r="D3139" s="160"/>
    </row>
    <row r="3140" spans="1:4">
      <c r="A3140" s="159"/>
      <c r="B3140" s="158"/>
      <c r="C3140" s="159"/>
      <c r="D3140" s="160"/>
    </row>
    <row r="3141" spans="1:4">
      <c r="A3141" s="161"/>
      <c r="B3141" s="158"/>
      <c r="C3141" s="159"/>
      <c r="D3141" s="160"/>
    </row>
    <row r="3142" spans="1:4">
      <c r="A3142" s="162"/>
      <c r="B3142" s="158"/>
      <c r="C3142" s="159"/>
      <c r="D3142" s="160"/>
    </row>
    <row r="3143" spans="1:4">
      <c r="A3143" s="162"/>
      <c r="B3143" s="158"/>
      <c r="C3143" s="159"/>
      <c r="D3143" s="160"/>
    </row>
    <row r="3144" spans="1:4">
      <c r="A3144" s="162"/>
      <c r="B3144" s="158"/>
      <c r="C3144" s="159"/>
      <c r="D3144" s="160"/>
    </row>
    <row r="3145" spans="1:4">
      <c r="A3145" s="162"/>
      <c r="B3145" s="158"/>
      <c r="C3145" s="159"/>
      <c r="D3145" s="160"/>
    </row>
    <row r="3146" spans="1:4">
      <c r="A3146" s="162"/>
      <c r="B3146" s="158"/>
      <c r="C3146" s="159"/>
      <c r="D3146" s="160"/>
    </row>
    <row r="3147" spans="1:4">
      <c r="A3147" s="162"/>
      <c r="B3147" s="158"/>
      <c r="C3147" s="159"/>
      <c r="D3147" s="160"/>
    </row>
    <row r="3148" spans="1:4">
      <c r="A3148" s="162"/>
      <c r="B3148" s="158"/>
      <c r="C3148" s="159"/>
      <c r="D3148" s="160"/>
    </row>
    <row r="3149" spans="1:4">
      <c r="A3149" s="162"/>
      <c r="B3149" s="158"/>
      <c r="C3149" s="159"/>
      <c r="D3149" s="160"/>
    </row>
    <row r="3150" spans="1:4">
      <c r="A3150" s="162"/>
      <c r="B3150" s="158"/>
      <c r="C3150" s="159"/>
      <c r="D3150" s="160"/>
    </row>
    <row r="3151" spans="1:4">
      <c r="A3151" s="162"/>
      <c r="B3151" s="158"/>
      <c r="C3151" s="159"/>
      <c r="D3151" s="160"/>
    </row>
    <row r="3152" spans="1:4">
      <c r="A3152" s="162"/>
      <c r="B3152" s="158"/>
      <c r="C3152" s="159"/>
      <c r="D3152" s="160"/>
    </row>
    <row r="3153" spans="1:4">
      <c r="A3153" s="162"/>
      <c r="B3153" s="158"/>
      <c r="C3153" s="159"/>
      <c r="D3153" s="160"/>
    </row>
    <row r="3154" spans="1:4">
      <c r="A3154" s="162"/>
      <c r="B3154" s="158"/>
      <c r="C3154" s="159"/>
      <c r="D3154" s="160"/>
    </row>
    <row r="3155" spans="1:4">
      <c r="A3155" s="162"/>
      <c r="B3155" s="158"/>
      <c r="C3155" s="159"/>
      <c r="D3155" s="160"/>
    </row>
    <row r="3156" spans="1:4">
      <c r="A3156" s="162"/>
      <c r="B3156" s="158"/>
      <c r="C3156" s="159"/>
      <c r="D3156" s="160"/>
    </row>
    <row r="3157" spans="1:4">
      <c r="A3157" s="159"/>
      <c r="B3157" s="158"/>
      <c r="C3157" s="159"/>
      <c r="D3157" s="160"/>
    </row>
    <row r="3158" spans="1:4">
      <c r="A3158" s="161"/>
      <c r="B3158" s="158"/>
      <c r="C3158" s="159"/>
      <c r="D3158" s="160"/>
    </row>
    <row r="3159" spans="1:4">
      <c r="A3159" s="162"/>
      <c r="B3159" s="158"/>
      <c r="C3159" s="159"/>
      <c r="D3159" s="160"/>
    </row>
    <row r="3160" spans="1:4">
      <c r="A3160" s="162"/>
      <c r="B3160" s="158"/>
      <c r="C3160" s="159"/>
      <c r="D3160" s="160"/>
    </row>
    <row r="3161" spans="1:4">
      <c r="A3161" s="162"/>
      <c r="B3161" s="158"/>
      <c r="C3161" s="159"/>
      <c r="D3161" s="160"/>
    </row>
    <row r="3162" spans="1:4">
      <c r="A3162" s="162"/>
      <c r="B3162" s="158"/>
      <c r="C3162" s="159"/>
      <c r="D3162" s="160"/>
    </row>
    <row r="3163" spans="1:4">
      <c r="A3163" s="162"/>
      <c r="B3163" s="158"/>
      <c r="C3163" s="159"/>
      <c r="D3163" s="160"/>
    </row>
    <row r="3164" spans="1:4">
      <c r="A3164" s="162"/>
      <c r="B3164" s="158"/>
      <c r="C3164" s="159"/>
      <c r="D3164" s="160"/>
    </row>
    <row r="3165" spans="1:4">
      <c r="A3165" s="162"/>
      <c r="B3165" s="158"/>
      <c r="C3165" s="159"/>
      <c r="D3165" s="160"/>
    </row>
    <row r="3166" spans="1:4">
      <c r="A3166" s="162"/>
      <c r="B3166" s="158"/>
      <c r="C3166" s="159"/>
      <c r="D3166" s="160"/>
    </row>
    <row r="3167" spans="1:4">
      <c r="A3167" s="162"/>
      <c r="B3167" s="158"/>
      <c r="C3167" s="159"/>
      <c r="D3167" s="160"/>
    </row>
    <row r="3168" spans="1:4">
      <c r="A3168" s="162"/>
      <c r="B3168" s="158"/>
      <c r="C3168" s="159"/>
      <c r="D3168" s="160"/>
    </row>
    <row r="3169" spans="1:4">
      <c r="A3169" s="162"/>
      <c r="B3169" s="158"/>
      <c r="C3169" s="159"/>
      <c r="D3169" s="160"/>
    </row>
    <row r="3170" spans="1:4">
      <c r="A3170" s="162"/>
      <c r="B3170" s="158"/>
      <c r="C3170" s="159"/>
      <c r="D3170" s="160"/>
    </row>
    <row r="3171" spans="1:4">
      <c r="A3171" s="162"/>
      <c r="B3171" s="158"/>
      <c r="C3171" s="159"/>
      <c r="D3171" s="160"/>
    </row>
    <row r="3172" spans="1:4">
      <c r="A3172" s="162"/>
      <c r="B3172" s="158"/>
      <c r="C3172" s="159"/>
      <c r="D3172" s="160"/>
    </row>
    <row r="3173" spans="1:4">
      <c r="A3173" s="159"/>
      <c r="B3173" s="158"/>
      <c r="C3173" s="159"/>
      <c r="D3173" s="160"/>
    </row>
    <row r="3174" spans="1:4">
      <c r="A3174" s="161"/>
      <c r="B3174" s="158"/>
      <c r="C3174" s="159"/>
      <c r="D3174" s="160"/>
    </row>
    <row r="3175" spans="1:4">
      <c r="A3175" s="162"/>
      <c r="B3175" s="158"/>
      <c r="C3175" s="159"/>
      <c r="D3175" s="160"/>
    </row>
    <row r="3176" spans="1:4">
      <c r="A3176" s="162"/>
      <c r="B3176" s="158"/>
      <c r="C3176" s="159"/>
      <c r="D3176" s="160"/>
    </row>
    <row r="3177" spans="1:4">
      <c r="A3177" s="159"/>
      <c r="B3177" s="158"/>
      <c r="C3177" s="159"/>
      <c r="D3177" s="160"/>
    </row>
    <row r="3178" spans="1:4">
      <c r="A3178" s="161"/>
      <c r="B3178" s="158"/>
      <c r="C3178" s="159"/>
      <c r="D3178" s="160"/>
    </row>
    <row r="3179" spans="1:4">
      <c r="A3179" s="162"/>
      <c r="B3179" s="158"/>
      <c r="C3179" s="159"/>
      <c r="D3179" s="160"/>
    </row>
    <row r="3180" spans="1:4">
      <c r="A3180" s="162"/>
      <c r="B3180" s="158"/>
      <c r="C3180" s="159"/>
      <c r="D3180" s="160"/>
    </row>
    <row r="3181" spans="1:4">
      <c r="A3181" s="162"/>
      <c r="B3181" s="158"/>
      <c r="C3181" s="159"/>
      <c r="D3181" s="160"/>
    </row>
    <row r="3182" spans="1:4">
      <c r="A3182" s="162"/>
      <c r="B3182" s="158"/>
      <c r="C3182" s="159"/>
      <c r="D3182" s="160"/>
    </row>
    <row r="3183" spans="1:4">
      <c r="A3183" s="162"/>
      <c r="B3183" s="158"/>
      <c r="C3183" s="159"/>
      <c r="D3183" s="160"/>
    </row>
    <row r="3184" spans="1:4">
      <c r="A3184" s="159"/>
      <c r="B3184" s="158"/>
      <c r="C3184" s="159"/>
      <c r="D3184" s="160"/>
    </row>
    <row r="3185" spans="1:4">
      <c r="A3185" s="161"/>
      <c r="B3185" s="158"/>
      <c r="C3185" s="159"/>
      <c r="D3185" s="160"/>
    </row>
    <row r="3186" spans="1:4">
      <c r="A3186" s="159"/>
      <c r="B3186" s="158"/>
      <c r="C3186" s="159"/>
      <c r="D3186" s="160"/>
    </row>
    <row r="3187" spans="1:4">
      <c r="A3187" s="161"/>
      <c r="B3187" s="158"/>
      <c r="C3187" s="159"/>
      <c r="D3187" s="160"/>
    </row>
    <row r="3188" spans="1:4">
      <c r="A3188" s="162"/>
      <c r="B3188" s="158"/>
      <c r="C3188" s="159"/>
      <c r="D3188" s="160"/>
    </row>
    <row r="3189" spans="1:4">
      <c r="A3189" s="162"/>
      <c r="B3189" s="158"/>
      <c r="C3189" s="159"/>
      <c r="D3189" s="160"/>
    </row>
    <row r="3190" spans="1:4">
      <c r="A3190" s="162"/>
      <c r="B3190" s="158"/>
      <c r="C3190" s="159"/>
      <c r="D3190" s="160"/>
    </row>
    <row r="3191" spans="1:4">
      <c r="A3191" s="159"/>
      <c r="B3191" s="158"/>
      <c r="C3191" s="159"/>
      <c r="D3191" s="160"/>
    </row>
    <row r="3192" spans="1:4">
      <c r="A3192" s="161"/>
      <c r="B3192" s="158"/>
      <c r="C3192" s="159"/>
      <c r="D3192" s="160"/>
    </row>
    <row r="3193" spans="1:4">
      <c r="A3193" s="162"/>
      <c r="B3193" s="158"/>
      <c r="C3193" s="159"/>
      <c r="D3193" s="160"/>
    </row>
    <row r="3194" spans="1:4">
      <c r="A3194" s="162"/>
      <c r="B3194" s="158"/>
      <c r="C3194" s="159"/>
      <c r="D3194" s="160"/>
    </row>
    <row r="3195" spans="1:4">
      <c r="A3195" s="159"/>
      <c r="B3195" s="158"/>
      <c r="C3195" s="159"/>
      <c r="D3195" s="160"/>
    </row>
    <row r="3196" spans="1:4">
      <c r="A3196" s="161"/>
      <c r="B3196" s="158"/>
      <c r="C3196" s="159"/>
      <c r="D3196" s="160"/>
    </row>
    <row r="3197" spans="1:4">
      <c r="A3197" s="162"/>
      <c r="B3197" s="158"/>
      <c r="C3197" s="159"/>
      <c r="D3197" s="160"/>
    </row>
    <row r="3198" spans="1:4">
      <c r="A3198" s="162"/>
      <c r="B3198" s="158"/>
      <c r="C3198" s="159"/>
      <c r="D3198" s="160"/>
    </row>
    <row r="3199" spans="1:4">
      <c r="A3199" s="162"/>
      <c r="B3199" s="158"/>
      <c r="C3199" s="159"/>
      <c r="D3199" s="160"/>
    </row>
    <row r="3200" spans="1:4">
      <c r="A3200" s="162"/>
      <c r="B3200" s="158"/>
      <c r="C3200" s="159"/>
      <c r="D3200" s="160"/>
    </row>
    <row r="3201" spans="1:4">
      <c r="A3201" s="162"/>
      <c r="B3201" s="158"/>
      <c r="C3201" s="159"/>
      <c r="D3201" s="160"/>
    </row>
    <row r="3202" spans="1:4">
      <c r="A3202" s="162"/>
      <c r="B3202" s="158"/>
      <c r="C3202" s="159"/>
      <c r="D3202" s="160"/>
    </row>
    <row r="3203" spans="1:4">
      <c r="A3203" s="162"/>
      <c r="B3203" s="158"/>
      <c r="C3203" s="159"/>
      <c r="D3203" s="160"/>
    </row>
    <row r="3204" spans="1:4">
      <c r="A3204" s="162"/>
      <c r="B3204" s="158"/>
      <c r="C3204" s="159"/>
      <c r="D3204" s="160"/>
    </row>
    <row r="3205" spans="1:4">
      <c r="A3205" s="162"/>
      <c r="B3205" s="158"/>
      <c r="C3205" s="159"/>
      <c r="D3205" s="160"/>
    </row>
    <row r="3206" spans="1:4">
      <c r="A3206" s="162"/>
      <c r="B3206" s="158"/>
      <c r="C3206" s="159"/>
      <c r="D3206" s="160"/>
    </row>
    <row r="3207" spans="1:4">
      <c r="A3207" s="159"/>
      <c r="B3207" s="158"/>
      <c r="C3207" s="159"/>
      <c r="D3207" s="160"/>
    </row>
    <row r="3208" spans="1:4">
      <c r="A3208" s="161"/>
      <c r="B3208" s="158"/>
      <c r="C3208" s="159"/>
      <c r="D3208" s="160"/>
    </row>
    <row r="3209" spans="1:4">
      <c r="A3209" s="162"/>
      <c r="B3209" s="158"/>
      <c r="C3209" s="159"/>
      <c r="D3209" s="160"/>
    </row>
    <row r="3210" spans="1:4">
      <c r="A3210" s="162"/>
      <c r="B3210" s="158"/>
      <c r="C3210" s="159"/>
      <c r="D3210" s="160"/>
    </row>
    <row r="3211" spans="1:4">
      <c r="A3211" s="162"/>
      <c r="B3211" s="158"/>
      <c r="C3211" s="159"/>
      <c r="D3211" s="160"/>
    </row>
    <row r="3212" spans="1:4">
      <c r="A3212" s="162"/>
      <c r="B3212" s="158"/>
      <c r="C3212" s="159"/>
      <c r="D3212" s="160"/>
    </row>
    <row r="3213" spans="1:4">
      <c r="A3213" s="162"/>
      <c r="B3213" s="158"/>
      <c r="C3213" s="159"/>
      <c r="D3213" s="160"/>
    </row>
    <row r="3214" spans="1:4">
      <c r="A3214" s="162"/>
      <c r="B3214" s="158"/>
      <c r="C3214" s="159"/>
      <c r="D3214" s="160"/>
    </row>
    <row r="3215" spans="1:4">
      <c r="A3215" s="162"/>
      <c r="B3215" s="158"/>
      <c r="C3215" s="159"/>
      <c r="D3215" s="160"/>
    </row>
    <row r="3216" spans="1:4">
      <c r="A3216" s="162"/>
      <c r="B3216" s="158"/>
      <c r="C3216" s="159"/>
      <c r="D3216" s="160"/>
    </row>
    <row r="3217" spans="1:4">
      <c r="A3217" s="159"/>
      <c r="B3217" s="158"/>
      <c r="C3217" s="159"/>
      <c r="D3217" s="160"/>
    </row>
    <row r="3218" spans="1:4">
      <c r="A3218" s="161"/>
      <c r="B3218" s="158"/>
      <c r="C3218" s="159"/>
      <c r="D3218" s="160"/>
    </row>
    <row r="3219" spans="1:4">
      <c r="A3219" s="162"/>
      <c r="B3219" s="158"/>
      <c r="C3219" s="159"/>
      <c r="D3219" s="160"/>
    </row>
    <row r="3220" spans="1:4">
      <c r="A3220" s="162"/>
      <c r="B3220" s="158"/>
      <c r="C3220" s="159"/>
      <c r="D3220" s="160"/>
    </row>
    <row r="3221" spans="1:4">
      <c r="A3221" s="162"/>
      <c r="B3221" s="158"/>
      <c r="C3221" s="159"/>
      <c r="D3221" s="160"/>
    </row>
    <row r="3222" spans="1:4">
      <c r="A3222" s="162"/>
      <c r="B3222" s="158"/>
      <c r="C3222" s="159"/>
      <c r="D3222" s="160"/>
    </row>
    <row r="3223" spans="1:4">
      <c r="A3223" s="162"/>
      <c r="B3223" s="158"/>
      <c r="C3223" s="159"/>
      <c r="D3223" s="160"/>
    </row>
    <row r="3224" spans="1:4">
      <c r="A3224" s="162"/>
      <c r="B3224" s="158"/>
      <c r="C3224" s="159"/>
      <c r="D3224" s="160"/>
    </row>
    <row r="3225" spans="1:4">
      <c r="A3225" s="162"/>
      <c r="B3225" s="158"/>
      <c r="C3225" s="159"/>
      <c r="D3225" s="160"/>
    </row>
    <row r="3226" spans="1:4">
      <c r="A3226" s="162"/>
      <c r="B3226" s="158"/>
      <c r="C3226" s="159"/>
      <c r="D3226" s="160"/>
    </row>
    <row r="3227" spans="1:4">
      <c r="A3227" s="162"/>
      <c r="B3227" s="158"/>
      <c r="C3227" s="159"/>
      <c r="D3227" s="160"/>
    </row>
    <row r="3228" spans="1:4">
      <c r="A3228" s="162"/>
      <c r="B3228" s="158"/>
      <c r="C3228" s="159"/>
      <c r="D3228" s="160"/>
    </row>
    <row r="3229" spans="1:4">
      <c r="A3229" s="162"/>
      <c r="B3229" s="158"/>
      <c r="C3229" s="159"/>
      <c r="D3229" s="160"/>
    </row>
    <row r="3230" spans="1:4">
      <c r="A3230" s="162"/>
      <c r="B3230" s="158"/>
      <c r="C3230" s="159"/>
      <c r="D3230" s="160"/>
    </row>
    <row r="3231" spans="1:4">
      <c r="A3231" s="162"/>
      <c r="B3231" s="158"/>
      <c r="C3231" s="159"/>
      <c r="D3231" s="160"/>
    </row>
    <row r="3232" spans="1:4">
      <c r="A3232" s="162"/>
      <c r="B3232" s="158"/>
      <c r="C3232" s="159"/>
      <c r="D3232" s="160"/>
    </row>
    <row r="3233" spans="1:4">
      <c r="A3233" s="162"/>
      <c r="B3233" s="158"/>
      <c r="C3233" s="159"/>
      <c r="D3233" s="160"/>
    </row>
    <row r="3234" spans="1:4">
      <c r="A3234" s="159"/>
      <c r="B3234" s="158"/>
      <c r="C3234" s="159"/>
      <c r="D3234" s="160"/>
    </row>
    <row r="3235" spans="1:4">
      <c r="A3235" s="161"/>
      <c r="B3235" s="158"/>
      <c r="C3235" s="159"/>
      <c r="D3235" s="160"/>
    </row>
    <row r="3236" spans="1:4">
      <c r="A3236" s="162"/>
      <c r="B3236" s="158"/>
      <c r="C3236" s="159"/>
      <c r="D3236" s="160"/>
    </row>
    <row r="3237" spans="1:4">
      <c r="A3237" s="162"/>
      <c r="B3237" s="158"/>
      <c r="C3237" s="159"/>
      <c r="D3237" s="160"/>
    </row>
    <row r="3238" spans="1:4">
      <c r="A3238" s="159"/>
      <c r="B3238" s="158"/>
      <c r="C3238" s="159"/>
      <c r="D3238" s="160"/>
    </row>
    <row r="3239" spans="1:4">
      <c r="A3239" s="161"/>
      <c r="B3239" s="158"/>
      <c r="C3239" s="159"/>
      <c r="D3239" s="160"/>
    </row>
    <row r="3240" spans="1:4">
      <c r="A3240" s="162"/>
      <c r="B3240" s="158"/>
      <c r="C3240" s="159"/>
      <c r="D3240" s="160"/>
    </row>
    <row r="3241" spans="1:4">
      <c r="A3241" s="162"/>
      <c r="B3241" s="158"/>
      <c r="C3241" s="159"/>
      <c r="D3241" s="160"/>
    </row>
    <row r="3242" spans="1:4">
      <c r="A3242" s="162"/>
      <c r="B3242" s="158"/>
      <c r="C3242" s="159"/>
      <c r="D3242" s="160"/>
    </row>
    <row r="3243" spans="1:4">
      <c r="A3243" s="162"/>
      <c r="B3243" s="158"/>
      <c r="C3243" s="159"/>
      <c r="D3243" s="160"/>
    </row>
    <row r="3244" spans="1:4">
      <c r="A3244" s="159"/>
      <c r="B3244" s="158"/>
      <c r="C3244" s="159"/>
      <c r="D3244" s="160"/>
    </row>
    <row r="3245" spans="1:4">
      <c r="A3245" s="161"/>
      <c r="B3245" s="158"/>
      <c r="C3245" s="159"/>
      <c r="D3245" s="160"/>
    </row>
    <row r="3246" spans="1:4">
      <c r="A3246" s="162"/>
      <c r="B3246" s="158"/>
      <c r="C3246" s="159"/>
      <c r="D3246" s="160"/>
    </row>
    <row r="3247" spans="1:4">
      <c r="A3247" s="162"/>
      <c r="B3247" s="158"/>
      <c r="C3247" s="159"/>
      <c r="D3247" s="160"/>
    </row>
    <row r="3248" spans="1:4">
      <c r="A3248" s="162"/>
      <c r="B3248" s="158"/>
      <c r="C3248" s="159"/>
      <c r="D3248" s="160"/>
    </row>
    <row r="3249" spans="1:4">
      <c r="A3249" s="162"/>
      <c r="B3249" s="158"/>
      <c r="C3249" s="159"/>
      <c r="D3249" s="160"/>
    </row>
    <row r="3250" spans="1:4">
      <c r="A3250" s="162"/>
      <c r="B3250" s="158"/>
      <c r="C3250" s="159"/>
      <c r="D3250" s="160"/>
    </row>
    <row r="3251" spans="1:4">
      <c r="A3251" s="162"/>
      <c r="B3251" s="158"/>
      <c r="C3251" s="159"/>
      <c r="D3251" s="160"/>
    </row>
    <row r="3252" spans="1:4">
      <c r="A3252" s="162"/>
      <c r="B3252" s="158"/>
      <c r="C3252" s="159"/>
      <c r="D3252" s="160"/>
    </row>
    <row r="3253" spans="1:4">
      <c r="A3253" s="162"/>
      <c r="B3253" s="158"/>
      <c r="C3253" s="159"/>
      <c r="D3253" s="160"/>
    </row>
    <row r="3254" spans="1:4">
      <c r="A3254" s="162"/>
      <c r="B3254" s="158"/>
      <c r="C3254" s="159"/>
      <c r="D3254" s="160"/>
    </row>
    <row r="3255" spans="1:4">
      <c r="A3255" s="159"/>
      <c r="B3255" s="158"/>
      <c r="C3255" s="159"/>
      <c r="D3255" s="160"/>
    </row>
    <row r="3256" spans="1:4">
      <c r="A3256" s="161"/>
      <c r="B3256" s="158"/>
      <c r="C3256" s="159"/>
      <c r="D3256" s="160"/>
    </row>
    <row r="3257" spans="1:4">
      <c r="A3257" s="162"/>
      <c r="B3257" s="158"/>
      <c r="C3257" s="159"/>
      <c r="D3257" s="160"/>
    </row>
    <row r="3258" spans="1:4">
      <c r="A3258" s="162"/>
      <c r="B3258" s="158"/>
      <c r="C3258" s="159"/>
      <c r="D3258" s="160"/>
    </row>
    <row r="3259" spans="1:4">
      <c r="A3259" s="162"/>
      <c r="B3259" s="158"/>
      <c r="C3259" s="159"/>
      <c r="D3259" s="160"/>
    </row>
    <row r="3260" spans="1:4">
      <c r="A3260" s="162"/>
      <c r="B3260" s="158"/>
      <c r="C3260" s="159"/>
      <c r="D3260" s="160"/>
    </row>
    <row r="3261" spans="1:4">
      <c r="A3261" s="162"/>
      <c r="B3261" s="158"/>
      <c r="C3261" s="159"/>
      <c r="D3261" s="160"/>
    </row>
    <row r="3262" spans="1:4">
      <c r="A3262" s="162"/>
      <c r="B3262" s="158"/>
      <c r="C3262" s="159"/>
      <c r="D3262" s="160"/>
    </row>
    <row r="3263" spans="1:4">
      <c r="A3263" s="159"/>
      <c r="B3263" s="158"/>
      <c r="C3263" s="159"/>
      <c r="D3263" s="160"/>
    </row>
    <row r="3264" spans="1:4">
      <c r="A3264" s="157"/>
      <c r="B3264" s="158"/>
      <c r="C3264" s="159"/>
      <c r="D3264" s="160"/>
    </row>
    <row r="3265" spans="1:4">
      <c r="A3265" s="161"/>
      <c r="B3265" s="158"/>
      <c r="C3265" s="159"/>
      <c r="D3265" s="160"/>
    </row>
    <row r="3266" spans="1:4">
      <c r="A3266" s="162"/>
      <c r="B3266" s="158"/>
      <c r="C3266" s="159"/>
      <c r="D3266" s="160"/>
    </row>
    <row r="3267" spans="1:4">
      <c r="A3267" s="159"/>
      <c r="B3267" s="158"/>
      <c r="C3267" s="159"/>
      <c r="D3267" s="160"/>
    </row>
    <row r="3268" spans="1:4">
      <c r="A3268" s="161"/>
      <c r="B3268" s="158"/>
      <c r="C3268" s="159"/>
      <c r="D3268" s="160"/>
    </row>
    <row r="3269" spans="1:4">
      <c r="A3269" s="162"/>
      <c r="B3269" s="158"/>
      <c r="C3269" s="159"/>
      <c r="D3269" s="160"/>
    </row>
    <row r="3270" spans="1:4">
      <c r="A3270" s="162"/>
      <c r="B3270" s="158"/>
      <c r="C3270" s="159"/>
      <c r="D3270" s="160"/>
    </row>
    <row r="3271" spans="1:4">
      <c r="A3271" s="162"/>
      <c r="B3271" s="158"/>
      <c r="C3271" s="159"/>
      <c r="D3271" s="160"/>
    </row>
    <row r="3272" spans="1:4">
      <c r="A3272" s="159"/>
      <c r="B3272" s="158"/>
      <c r="C3272" s="159"/>
      <c r="D3272" s="160"/>
    </row>
    <row r="3273" spans="1:4">
      <c r="A3273" s="161"/>
      <c r="B3273" s="158"/>
      <c r="C3273" s="159"/>
      <c r="D3273" s="160"/>
    </row>
    <row r="3274" spans="1:4">
      <c r="A3274" s="162"/>
      <c r="B3274" s="158"/>
      <c r="C3274" s="159"/>
      <c r="D3274" s="160"/>
    </row>
    <row r="3275" spans="1:4">
      <c r="A3275" s="162"/>
      <c r="B3275" s="158"/>
      <c r="C3275" s="159"/>
      <c r="D3275" s="160"/>
    </row>
    <row r="3276" spans="1:4">
      <c r="A3276" s="162"/>
      <c r="B3276" s="158"/>
      <c r="C3276" s="159"/>
      <c r="D3276" s="160"/>
    </row>
    <row r="3277" spans="1:4">
      <c r="A3277" s="159"/>
      <c r="B3277" s="158"/>
      <c r="C3277" s="159"/>
      <c r="D3277" s="160"/>
    </row>
    <row r="3278" spans="1:4">
      <c r="A3278" s="161"/>
      <c r="B3278" s="158"/>
      <c r="C3278" s="159"/>
      <c r="D3278" s="160"/>
    </row>
    <row r="3279" spans="1:4">
      <c r="A3279" s="159"/>
      <c r="B3279" s="158"/>
      <c r="C3279" s="159"/>
      <c r="D3279" s="160"/>
    </row>
    <row r="3280" spans="1:4">
      <c r="A3280" s="161"/>
      <c r="B3280" s="158"/>
      <c r="C3280" s="159"/>
      <c r="D3280" s="160"/>
    </row>
    <row r="3281" spans="1:4">
      <c r="A3281" s="162"/>
      <c r="B3281" s="158"/>
      <c r="C3281" s="159"/>
      <c r="D3281" s="160"/>
    </row>
    <row r="3282" spans="1:4">
      <c r="A3282" s="162"/>
      <c r="B3282" s="158"/>
      <c r="C3282" s="159"/>
      <c r="D3282" s="160"/>
    </row>
    <row r="3283" spans="1:4">
      <c r="A3283" s="162"/>
      <c r="B3283" s="158"/>
      <c r="C3283" s="159"/>
      <c r="D3283" s="160"/>
    </row>
    <row r="3284" spans="1:4">
      <c r="A3284" s="162"/>
      <c r="B3284" s="158"/>
      <c r="C3284" s="159"/>
      <c r="D3284" s="160"/>
    </row>
    <row r="3285" spans="1:4">
      <c r="A3285" s="162"/>
      <c r="B3285" s="158"/>
      <c r="C3285" s="159"/>
      <c r="D3285" s="160"/>
    </row>
    <row r="3286" spans="1:4">
      <c r="A3286" s="162"/>
      <c r="B3286" s="158"/>
      <c r="C3286" s="159"/>
      <c r="D3286" s="160"/>
    </row>
    <row r="3287" spans="1:4">
      <c r="A3287" s="162"/>
      <c r="B3287" s="158"/>
      <c r="C3287" s="159"/>
      <c r="D3287" s="160"/>
    </row>
    <row r="3288" spans="1:4">
      <c r="A3288" s="162"/>
      <c r="B3288" s="158"/>
      <c r="C3288" s="159"/>
      <c r="D3288" s="160"/>
    </row>
    <row r="3289" spans="1:4">
      <c r="A3289" s="159"/>
      <c r="B3289" s="158"/>
      <c r="C3289" s="159"/>
      <c r="D3289" s="160"/>
    </row>
    <row r="3290" spans="1:4">
      <c r="A3290" s="161"/>
      <c r="B3290" s="158"/>
      <c r="C3290" s="159"/>
      <c r="D3290" s="160"/>
    </row>
    <row r="3291" spans="1:4">
      <c r="A3291" s="162"/>
      <c r="B3291" s="158"/>
      <c r="C3291" s="159"/>
      <c r="D3291" s="160"/>
    </row>
    <row r="3292" spans="1:4">
      <c r="A3292" s="162"/>
      <c r="B3292" s="158"/>
      <c r="C3292" s="159"/>
      <c r="D3292" s="160"/>
    </row>
    <row r="3293" spans="1:4">
      <c r="A3293" s="162"/>
      <c r="B3293" s="158"/>
      <c r="C3293" s="159"/>
      <c r="D3293" s="160"/>
    </row>
    <row r="3294" spans="1:4">
      <c r="A3294" s="162"/>
      <c r="B3294" s="158"/>
      <c r="C3294" s="159"/>
      <c r="D3294" s="160"/>
    </row>
    <row r="3295" spans="1:4">
      <c r="A3295" s="162"/>
      <c r="B3295" s="158"/>
      <c r="C3295" s="159"/>
      <c r="D3295" s="160"/>
    </row>
    <row r="3296" spans="1:4">
      <c r="A3296" s="162"/>
      <c r="B3296" s="158"/>
      <c r="C3296" s="159"/>
      <c r="D3296" s="160"/>
    </row>
    <row r="3297" spans="1:4">
      <c r="A3297" s="162"/>
      <c r="B3297" s="158"/>
      <c r="C3297" s="159"/>
      <c r="D3297" s="160"/>
    </row>
    <row r="3298" spans="1:4">
      <c r="A3298" s="162"/>
      <c r="B3298" s="158"/>
      <c r="C3298" s="159"/>
      <c r="D3298" s="160"/>
    </row>
    <row r="3299" spans="1:4">
      <c r="A3299" s="162"/>
      <c r="B3299" s="158"/>
      <c r="C3299" s="159"/>
      <c r="D3299" s="160"/>
    </row>
    <row r="3300" spans="1:4">
      <c r="A3300" s="162"/>
      <c r="B3300" s="158"/>
      <c r="C3300" s="159"/>
      <c r="D3300" s="160"/>
    </row>
    <row r="3301" spans="1:4">
      <c r="A3301" s="162"/>
      <c r="B3301" s="158"/>
      <c r="C3301" s="159"/>
      <c r="D3301" s="160"/>
    </row>
    <row r="3302" spans="1:4">
      <c r="A3302" s="162"/>
      <c r="B3302" s="158"/>
      <c r="C3302" s="159"/>
      <c r="D3302" s="160"/>
    </row>
    <row r="3303" spans="1:4">
      <c r="A3303" s="162"/>
      <c r="B3303" s="158"/>
      <c r="C3303" s="159"/>
      <c r="D3303" s="160"/>
    </row>
    <row r="3304" spans="1:4">
      <c r="A3304" s="162"/>
      <c r="B3304" s="158"/>
      <c r="C3304" s="159"/>
      <c r="D3304" s="160"/>
    </row>
    <row r="3305" spans="1:4">
      <c r="A3305" s="159"/>
      <c r="B3305" s="158"/>
      <c r="C3305" s="159"/>
      <c r="D3305" s="160"/>
    </row>
    <row r="3306" spans="1:4">
      <c r="A3306" s="161"/>
      <c r="B3306" s="158"/>
      <c r="C3306" s="159"/>
      <c r="D3306" s="160"/>
    </row>
    <row r="3307" spans="1:4">
      <c r="A3307" s="162"/>
      <c r="B3307" s="158"/>
      <c r="C3307" s="159"/>
      <c r="D3307" s="160"/>
    </row>
    <row r="3308" spans="1:4">
      <c r="A3308" s="162"/>
      <c r="B3308" s="158"/>
      <c r="C3308" s="159"/>
      <c r="D3308" s="160"/>
    </row>
    <row r="3309" spans="1:4">
      <c r="A3309" s="162"/>
      <c r="B3309" s="158"/>
      <c r="C3309" s="159"/>
      <c r="D3309" s="160"/>
    </row>
    <row r="3310" spans="1:4">
      <c r="A3310" s="162"/>
      <c r="B3310" s="158"/>
      <c r="C3310" s="159"/>
      <c r="D3310" s="160"/>
    </row>
    <row r="3311" spans="1:4">
      <c r="A3311" s="162"/>
      <c r="B3311" s="158"/>
      <c r="C3311" s="159"/>
      <c r="D3311" s="160"/>
    </row>
    <row r="3312" spans="1:4">
      <c r="A3312" s="162"/>
      <c r="B3312" s="158"/>
      <c r="C3312" s="159"/>
      <c r="D3312" s="160"/>
    </row>
    <row r="3313" spans="1:4">
      <c r="A3313" s="162"/>
      <c r="B3313" s="158"/>
      <c r="C3313" s="159"/>
      <c r="D3313" s="160"/>
    </row>
    <row r="3314" spans="1:4">
      <c r="A3314" s="162"/>
      <c r="B3314" s="158"/>
      <c r="C3314" s="159"/>
      <c r="D3314" s="160"/>
    </row>
    <row r="3315" spans="1:4">
      <c r="A3315" s="162"/>
      <c r="B3315" s="158"/>
      <c r="C3315" s="159"/>
      <c r="D3315" s="160"/>
    </row>
    <row r="3316" spans="1:4">
      <c r="A3316" s="162"/>
      <c r="B3316" s="158"/>
      <c r="C3316" s="159"/>
      <c r="D3316" s="160"/>
    </row>
    <row r="3317" spans="1:4">
      <c r="A3317" s="162"/>
      <c r="B3317" s="158"/>
      <c r="C3317" s="159"/>
      <c r="D3317" s="160"/>
    </row>
    <row r="3318" spans="1:4">
      <c r="A3318" s="162"/>
      <c r="B3318" s="158"/>
      <c r="C3318" s="159"/>
      <c r="D3318" s="160"/>
    </row>
    <row r="3319" spans="1:4">
      <c r="A3319" s="162"/>
      <c r="B3319" s="158"/>
      <c r="C3319" s="159"/>
      <c r="D3319" s="160"/>
    </row>
    <row r="3320" spans="1:4">
      <c r="A3320" s="162"/>
      <c r="B3320" s="158"/>
      <c r="C3320" s="159"/>
      <c r="D3320" s="160"/>
    </row>
    <row r="3321" spans="1:4">
      <c r="A3321" s="162"/>
      <c r="B3321" s="158"/>
      <c r="C3321" s="159"/>
      <c r="D3321" s="160"/>
    </row>
    <row r="3322" spans="1:4">
      <c r="A3322" s="162"/>
      <c r="B3322" s="158"/>
      <c r="C3322" s="159"/>
      <c r="D3322" s="160"/>
    </row>
    <row r="3323" spans="1:4">
      <c r="A3323" s="162"/>
      <c r="B3323" s="158"/>
      <c r="C3323" s="159"/>
      <c r="D3323" s="160"/>
    </row>
    <row r="3324" spans="1:4">
      <c r="A3324" s="162"/>
      <c r="B3324" s="158"/>
      <c r="C3324" s="159"/>
      <c r="D3324" s="160"/>
    </row>
    <row r="3325" spans="1:4">
      <c r="A3325" s="162"/>
      <c r="B3325" s="158"/>
      <c r="C3325" s="159"/>
      <c r="D3325" s="160"/>
    </row>
    <row r="3326" spans="1:4">
      <c r="A3326" s="162"/>
      <c r="B3326" s="158"/>
      <c r="C3326" s="159"/>
      <c r="D3326" s="160"/>
    </row>
    <row r="3327" spans="1:4">
      <c r="A3327" s="159"/>
      <c r="B3327" s="158"/>
      <c r="C3327" s="159"/>
      <c r="D3327" s="160"/>
    </row>
    <row r="3328" spans="1:4">
      <c r="A3328" s="161"/>
      <c r="B3328" s="158"/>
      <c r="C3328" s="159"/>
      <c r="D3328" s="160"/>
    </row>
    <row r="3329" spans="1:4">
      <c r="A3329" s="162"/>
      <c r="B3329" s="158"/>
      <c r="C3329" s="159"/>
      <c r="D3329" s="160"/>
    </row>
    <row r="3330" spans="1:4">
      <c r="A3330" s="162"/>
      <c r="B3330" s="158"/>
      <c r="C3330" s="159"/>
      <c r="D3330" s="160"/>
    </row>
    <row r="3331" spans="1:4">
      <c r="A3331" s="162"/>
      <c r="B3331" s="158"/>
      <c r="C3331" s="159"/>
      <c r="D3331" s="160"/>
    </row>
    <row r="3332" spans="1:4">
      <c r="A3332" s="162"/>
      <c r="B3332" s="158"/>
      <c r="C3332" s="159"/>
      <c r="D3332" s="160"/>
    </row>
    <row r="3333" spans="1:4">
      <c r="A3333" s="159"/>
      <c r="B3333" s="158"/>
      <c r="C3333" s="159"/>
      <c r="D3333" s="160"/>
    </row>
    <row r="3334" spans="1:4">
      <c r="A3334" s="161"/>
      <c r="B3334" s="158"/>
      <c r="C3334" s="159"/>
      <c r="D3334" s="160"/>
    </row>
    <row r="3335" spans="1:4">
      <c r="A3335" s="162"/>
      <c r="B3335" s="158"/>
      <c r="C3335" s="159"/>
      <c r="D3335" s="160"/>
    </row>
    <row r="3336" spans="1:4">
      <c r="A3336" s="159"/>
      <c r="B3336" s="158"/>
      <c r="C3336" s="159"/>
      <c r="D3336" s="160"/>
    </row>
    <row r="3337" spans="1:4">
      <c r="A3337" s="161"/>
      <c r="B3337" s="158"/>
      <c r="C3337" s="159"/>
      <c r="D3337" s="160"/>
    </row>
    <row r="3338" spans="1:4">
      <c r="A3338" s="162"/>
      <c r="B3338" s="158"/>
      <c r="C3338" s="159"/>
      <c r="D3338" s="160"/>
    </row>
    <row r="3339" spans="1:4">
      <c r="A3339" s="162"/>
      <c r="B3339" s="158"/>
      <c r="C3339" s="159"/>
      <c r="D3339" s="160"/>
    </row>
    <row r="3340" spans="1:4">
      <c r="A3340" s="159"/>
      <c r="B3340" s="158"/>
      <c r="C3340" s="159"/>
      <c r="D3340" s="160"/>
    </row>
    <row r="3341" spans="1:4">
      <c r="A3341" s="161"/>
      <c r="B3341" s="158"/>
      <c r="C3341" s="159"/>
      <c r="D3341" s="160"/>
    </row>
    <row r="3342" spans="1:4">
      <c r="A3342" s="159"/>
      <c r="B3342" s="158"/>
      <c r="C3342" s="159"/>
      <c r="D3342" s="160"/>
    </row>
    <row r="3343" spans="1:4">
      <c r="A3343" s="157"/>
      <c r="B3343" s="158"/>
      <c r="C3343" s="159"/>
      <c r="D3343" s="160"/>
    </row>
    <row r="3344" spans="1:4">
      <c r="A3344" s="161"/>
      <c r="B3344" s="158"/>
      <c r="C3344" s="159"/>
      <c r="D3344" s="160"/>
    </row>
    <row r="3345" spans="1:4">
      <c r="A3345" s="162"/>
      <c r="B3345" s="158"/>
      <c r="C3345" s="159"/>
      <c r="D3345" s="160"/>
    </row>
    <row r="3346" spans="1:4">
      <c r="A3346" s="162"/>
      <c r="B3346" s="158"/>
      <c r="C3346" s="159"/>
      <c r="D3346" s="160"/>
    </row>
    <row r="3347" spans="1:4">
      <c r="A3347" s="162"/>
      <c r="B3347" s="158"/>
      <c r="C3347" s="159"/>
      <c r="D3347" s="160"/>
    </row>
    <row r="3348" spans="1:4">
      <c r="A3348" s="162"/>
      <c r="B3348" s="158"/>
      <c r="C3348" s="159"/>
      <c r="D3348" s="160"/>
    </row>
    <row r="3349" spans="1:4">
      <c r="A3349" s="162"/>
      <c r="B3349" s="158"/>
      <c r="C3349" s="159"/>
      <c r="D3349" s="160"/>
    </row>
    <row r="3350" spans="1:4">
      <c r="A3350" s="162"/>
      <c r="B3350" s="158"/>
      <c r="C3350" s="159"/>
      <c r="D3350" s="160"/>
    </row>
    <row r="3351" spans="1:4">
      <c r="A3351" s="162"/>
      <c r="B3351" s="158"/>
      <c r="C3351" s="159"/>
      <c r="D3351" s="160"/>
    </row>
    <row r="3352" spans="1:4">
      <c r="A3352" s="162"/>
      <c r="B3352" s="158"/>
      <c r="C3352" s="159"/>
      <c r="D3352" s="160"/>
    </row>
    <row r="3353" spans="1:4">
      <c r="A3353" s="162"/>
      <c r="B3353" s="158"/>
      <c r="C3353" s="159"/>
      <c r="D3353" s="160"/>
    </row>
    <row r="3354" spans="1:4">
      <c r="A3354" s="162"/>
      <c r="B3354" s="158"/>
      <c r="C3354" s="159"/>
      <c r="D3354" s="160"/>
    </row>
    <row r="3355" spans="1:4">
      <c r="A3355" s="159"/>
      <c r="B3355" s="158"/>
      <c r="C3355" s="159"/>
      <c r="D3355" s="160"/>
    </row>
    <row r="3356" spans="1:4">
      <c r="A3356" s="161"/>
      <c r="B3356" s="158"/>
      <c r="C3356" s="159"/>
      <c r="D3356" s="160"/>
    </row>
    <row r="3357" spans="1:4">
      <c r="A3357" s="162"/>
      <c r="B3357" s="158"/>
      <c r="C3357" s="159"/>
      <c r="D3357" s="160"/>
    </row>
    <row r="3358" spans="1:4">
      <c r="A3358" s="162"/>
      <c r="B3358" s="158"/>
      <c r="C3358" s="159"/>
      <c r="D3358" s="160"/>
    </row>
    <row r="3359" spans="1:4">
      <c r="A3359" s="162"/>
      <c r="B3359" s="158"/>
      <c r="C3359" s="159"/>
      <c r="D3359" s="160"/>
    </row>
    <row r="3360" spans="1:4">
      <c r="A3360" s="162"/>
      <c r="B3360" s="158"/>
      <c r="C3360" s="159"/>
      <c r="D3360" s="160"/>
    </row>
    <row r="3361" spans="1:4">
      <c r="A3361" s="162"/>
      <c r="B3361" s="158"/>
      <c r="C3361" s="159"/>
      <c r="D3361" s="160"/>
    </row>
    <row r="3362" spans="1:4">
      <c r="A3362" s="162"/>
      <c r="B3362" s="158"/>
      <c r="C3362" s="159"/>
      <c r="D3362" s="160"/>
    </row>
    <row r="3363" spans="1:4">
      <c r="A3363" s="162"/>
      <c r="B3363" s="158"/>
      <c r="C3363" s="159"/>
      <c r="D3363" s="160"/>
    </row>
    <row r="3364" spans="1:4">
      <c r="A3364" s="162"/>
      <c r="B3364" s="158"/>
      <c r="C3364" s="159"/>
      <c r="D3364" s="160"/>
    </row>
    <row r="3365" spans="1:4">
      <c r="A3365" s="162"/>
      <c r="B3365" s="158"/>
      <c r="C3365" s="159"/>
      <c r="D3365" s="160"/>
    </row>
    <row r="3366" spans="1:4">
      <c r="A3366" s="162"/>
      <c r="B3366" s="158"/>
      <c r="C3366" s="159"/>
      <c r="D3366" s="160"/>
    </row>
    <row r="3367" spans="1:4">
      <c r="A3367" s="162"/>
      <c r="B3367" s="158"/>
      <c r="C3367" s="159"/>
      <c r="D3367" s="160"/>
    </row>
    <row r="3368" spans="1:4">
      <c r="A3368" s="162"/>
      <c r="B3368" s="158"/>
      <c r="C3368" s="159"/>
      <c r="D3368" s="160"/>
    </row>
    <row r="3369" spans="1:4">
      <c r="A3369" s="162"/>
      <c r="B3369" s="158"/>
      <c r="C3369" s="159"/>
      <c r="D3369" s="160"/>
    </row>
    <row r="3370" spans="1:4">
      <c r="A3370" s="162"/>
      <c r="B3370" s="158"/>
      <c r="C3370" s="159"/>
      <c r="D3370" s="160"/>
    </row>
    <row r="3371" spans="1:4">
      <c r="A3371" s="162"/>
      <c r="B3371" s="158"/>
      <c r="C3371" s="159"/>
      <c r="D3371" s="160"/>
    </row>
    <row r="3372" spans="1:4">
      <c r="A3372" s="162"/>
      <c r="B3372" s="158"/>
      <c r="C3372" s="159"/>
      <c r="D3372" s="160"/>
    </row>
    <row r="3373" spans="1:4">
      <c r="A3373" s="162"/>
      <c r="B3373" s="158"/>
      <c r="C3373" s="159"/>
      <c r="D3373" s="160"/>
    </row>
    <row r="3374" spans="1:4">
      <c r="A3374" s="162"/>
      <c r="B3374" s="158"/>
      <c r="C3374" s="159"/>
      <c r="D3374" s="160"/>
    </row>
    <row r="3375" spans="1:4">
      <c r="A3375" s="162"/>
      <c r="B3375" s="158"/>
      <c r="C3375" s="159"/>
      <c r="D3375" s="160"/>
    </row>
    <row r="3376" spans="1:4">
      <c r="A3376" s="162"/>
      <c r="B3376" s="158"/>
      <c r="C3376" s="159"/>
      <c r="D3376" s="160"/>
    </row>
    <row r="3377" spans="1:4">
      <c r="A3377" s="162"/>
      <c r="B3377" s="158"/>
      <c r="C3377" s="159"/>
      <c r="D3377" s="160"/>
    </row>
    <row r="3378" spans="1:4">
      <c r="A3378" s="159"/>
      <c r="B3378" s="158"/>
      <c r="C3378" s="159"/>
      <c r="D3378" s="160"/>
    </row>
    <row r="3379" spans="1:4">
      <c r="A3379" s="161"/>
      <c r="B3379" s="158"/>
      <c r="C3379" s="159"/>
      <c r="D3379" s="160"/>
    </row>
    <row r="3380" spans="1:4">
      <c r="A3380" s="162"/>
      <c r="B3380" s="158"/>
      <c r="C3380" s="159"/>
      <c r="D3380" s="160"/>
    </row>
    <row r="3381" spans="1:4">
      <c r="A3381" s="162"/>
      <c r="B3381" s="158"/>
      <c r="C3381" s="159"/>
      <c r="D3381" s="160"/>
    </row>
    <row r="3382" spans="1:4">
      <c r="A3382" s="162"/>
      <c r="B3382" s="158"/>
      <c r="C3382" s="159"/>
      <c r="D3382" s="160"/>
    </row>
    <row r="3383" spans="1:4">
      <c r="A3383" s="162"/>
      <c r="B3383" s="158"/>
      <c r="C3383" s="159"/>
      <c r="D3383" s="160"/>
    </row>
    <row r="3384" spans="1:4">
      <c r="A3384" s="159"/>
      <c r="B3384" s="158"/>
      <c r="C3384" s="159"/>
      <c r="D3384" s="160"/>
    </row>
    <row r="3385" spans="1:4">
      <c r="A3385" s="161"/>
      <c r="B3385" s="158"/>
      <c r="C3385" s="159"/>
      <c r="D3385" s="160"/>
    </row>
    <row r="3386" spans="1:4">
      <c r="A3386" s="162"/>
      <c r="B3386" s="158"/>
      <c r="C3386" s="159"/>
      <c r="D3386" s="160"/>
    </row>
    <row r="3387" spans="1:4">
      <c r="A3387" s="162"/>
      <c r="B3387" s="158"/>
      <c r="C3387" s="159"/>
      <c r="D3387" s="160"/>
    </row>
    <row r="3388" spans="1:4">
      <c r="A3388" s="162"/>
      <c r="B3388" s="158"/>
      <c r="C3388" s="159"/>
      <c r="D3388" s="160"/>
    </row>
    <row r="3389" spans="1:4">
      <c r="A3389" s="162"/>
      <c r="B3389" s="158"/>
      <c r="C3389" s="159"/>
      <c r="D3389" s="160"/>
    </row>
    <row r="3390" spans="1:4">
      <c r="A3390" s="162"/>
      <c r="B3390" s="158"/>
      <c r="C3390" s="159"/>
      <c r="D3390" s="160"/>
    </row>
    <row r="3391" spans="1:4">
      <c r="A3391" s="159"/>
      <c r="B3391" s="158"/>
      <c r="C3391" s="159"/>
      <c r="D3391" s="160"/>
    </row>
    <row r="3392" spans="1:4">
      <c r="A3392" s="161"/>
      <c r="B3392" s="158"/>
      <c r="C3392" s="159"/>
      <c r="D3392" s="160"/>
    </row>
    <row r="3393" spans="1:4">
      <c r="A3393" s="162"/>
      <c r="B3393" s="158"/>
      <c r="C3393" s="159"/>
      <c r="D3393" s="160"/>
    </row>
    <row r="3394" spans="1:4">
      <c r="A3394" s="162"/>
      <c r="B3394" s="158"/>
      <c r="C3394" s="159"/>
      <c r="D3394" s="160"/>
    </row>
    <row r="3395" spans="1:4">
      <c r="A3395" s="162"/>
      <c r="B3395" s="158"/>
      <c r="C3395" s="159"/>
      <c r="D3395" s="160"/>
    </row>
    <row r="3396" spans="1:4">
      <c r="A3396" s="159"/>
      <c r="B3396" s="158"/>
      <c r="C3396" s="159"/>
      <c r="D3396" s="160"/>
    </row>
    <row r="3397" spans="1:4">
      <c r="A3397" s="161"/>
      <c r="B3397" s="158"/>
      <c r="C3397" s="159"/>
      <c r="D3397" s="160"/>
    </row>
    <row r="3398" spans="1:4">
      <c r="A3398" s="162"/>
      <c r="B3398" s="158"/>
      <c r="C3398" s="159"/>
      <c r="D3398" s="160"/>
    </row>
    <row r="3399" spans="1:4">
      <c r="A3399" s="162"/>
      <c r="B3399" s="158"/>
      <c r="C3399" s="159"/>
      <c r="D3399" s="160"/>
    </row>
    <row r="3400" spans="1:4">
      <c r="A3400" s="162"/>
      <c r="B3400" s="158"/>
      <c r="C3400" s="159"/>
      <c r="D3400" s="160"/>
    </row>
    <row r="3401" spans="1:4">
      <c r="A3401" s="159"/>
      <c r="B3401" s="158"/>
      <c r="C3401" s="159"/>
      <c r="D3401" s="160"/>
    </row>
    <row r="3402" spans="1:4">
      <c r="A3402" s="161"/>
      <c r="B3402" s="158"/>
      <c r="C3402" s="159"/>
      <c r="D3402" s="160"/>
    </row>
    <row r="3403" spans="1:4">
      <c r="A3403" s="162"/>
      <c r="B3403" s="158"/>
      <c r="C3403" s="159"/>
      <c r="D3403" s="160"/>
    </row>
    <row r="3404" spans="1:4">
      <c r="A3404" s="159"/>
      <c r="B3404" s="158"/>
      <c r="C3404" s="159"/>
      <c r="D3404" s="160"/>
    </row>
    <row r="3405" spans="1:4">
      <c r="A3405" s="161"/>
      <c r="B3405" s="158"/>
      <c r="C3405" s="159"/>
      <c r="D3405" s="160"/>
    </row>
    <row r="3406" spans="1:4">
      <c r="A3406" s="162"/>
      <c r="B3406" s="158"/>
      <c r="C3406" s="159"/>
      <c r="D3406" s="160"/>
    </row>
    <row r="3407" spans="1:4">
      <c r="A3407" s="162"/>
      <c r="B3407" s="158"/>
      <c r="C3407" s="159"/>
      <c r="D3407" s="160"/>
    </row>
    <row r="3408" spans="1:4">
      <c r="A3408" s="162"/>
      <c r="B3408" s="158"/>
      <c r="C3408" s="159"/>
      <c r="D3408" s="160"/>
    </row>
    <row r="3409" spans="1:4">
      <c r="A3409" s="159"/>
      <c r="B3409" s="158"/>
      <c r="C3409" s="159"/>
      <c r="D3409" s="160"/>
    </row>
    <row r="3410" spans="1:4">
      <c r="A3410" s="161"/>
      <c r="B3410" s="158"/>
      <c r="C3410" s="159"/>
      <c r="D3410" s="160"/>
    </row>
    <row r="3411" spans="1:4">
      <c r="A3411" s="159"/>
      <c r="B3411" s="158"/>
      <c r="C3411" s="159"/>
      <c r="D3411" s="160"/>
    </row>
    <row r="3412" spans="1:4">
      <c r="A3412" s="161"/>
      <c r="B3412" s="158"/>
      <c r="C3412" s="159"/>
      <c r="D3412" s="160"/>
    </row>
    <row r="3413" spans="1:4">
      <c r="A3413" s="159"/>
      <c r="B3413" s="158"/>
      <c r="C3413" s="159"/>
      <c r="D3413" s="160"/>
    </row>
    <row r="3414" spans="1:4">
      <c r="A3414" s="161"/>
      <c r="B3414" s="158"/>
      <c r="C3414" s="159"/>
      <c r="D3414" s="160"/>
    </row>
    <row r="3415" spans="1:4">
      <c r="A3415" s="162"/>
      <c r="B3415" s="158"/>
      <c r="C3415" s="159"/>
      <c r="D3415" s="160"/>
    </row>
    <row r="3416" spans="1:4">
      <c r="A3416" s="162"/>
      <c r="B3416" s="158"/>
      <c r="C3416" s="159"/>
      <c r="D3416" s="160"/>
    </row>
    <row r="3417" spans="1:4">
      <c r="A3417" s="162"/>
      <c r="B3417" s="158"/>
      <c r="C3417" s="159"/>
      <c r="D3417" s="160"/>
    </row>
    <row r="3418" spans="1:4">
      <c r="A3418" s="162"/>
      <c r="B3418" s="158"/>
      <c r="C3418" s="159"/>
      <c r="D3418" s="160"/>
    </row>
    <row r="3419" spans="1:4">
      <c r="A3419" s="162"/>
      <c r="B3419" s="158"/>
      <c r="C3419" s="159"/>
      <c r="D3419" s="160"/>
    </row>
    <row r="3420" spans="1:4">
      <c r="A3420" s="162"/>
      <c r="B3420" s="158"/>
      <c r="C3420" s="159"/>
      <c r="D3420" s="160"/>
    </row>
    <row r="3421" spans="1:4">
      <c r="A3421" s="162"/>
      <c r="B3421" s="158"/>
      <c r="C3421" s="159"/>
      <c r="D3421" s="160"/>
    </row>
    <row r="3422" spans="1:4">
      <c r="A3422" s="162"/>
      <c r="B3422" s="158"/>
      <c r="C3422" s="159"/>
      <c r="D3422" s="160"/>
    </row>
    <row r="3423" spans="1:4">
      <c r="A3423" s="162"/>
      <c r="B3423" s="158"/>
      <c r="C3423" s="159"/>
      <c r="D3423" s="160"/>
    </row>
    <row r="3424" spans="1:4">
      <c r="A3424" s="162"/>
      <c r="B3424" s="158"/>
      <c r="C3424" s="159"/>
      <c r="D3424" s="160"/>
    </row>
    <row r="3425" spans="1:4">
      <c r="A3425" s="162"/>
      <c r="B3425" s="158"/>
      <c r="C3425" s="159"/>
      <c r="D3425" s="160"/>
    </row>
    <row r="3426" spans="1:4">
      <c r="A3426" s="162"/>
      <c r="B3426" s="158"/>
      <c r="C3426" s="159"/>
      <c r="D3426" s="160"/>
    </row>
    <row r="3427" spans="1:4">
      <c r="A3427" s="162"/>
      <c r="B3427" s="158"/>
      <c r="C3427" s="159"/>
      <c r="D3427" s="160"/>
    </row>
    <row r="3428" spans="1:4">
      <c r="A3428" s="162"/>
      <c r="B3428" s="158"/>
      <c r="C3428" s="159"/>
      <c r="D3428" s="160"/>
    </row>
    <row r="3429" spans="1:4">
      <c r="A3429" s="159"/>
      <c r="B3429" s="158"/>
      <c r="C3429" s="159"/>
      <c r="D3429" s="160"/>
    </row>
    <row r="3430" spans="1:4">
      <c r="A3430" s="161"/>
      <c r="B3430" s="158"/>
      <c r="C3430" s="159"/>
      <c r="D3430" s="160"/>
    </row>
    <row r="3431" spans="1:4">
      <c r="A3431" s="162"/>
      <c r="B3431" s="158"/>
      <c r="C3431" s="159"/>
      <c r="D3431" s="160"/>
    </row>
    <row r="3432" spans="1:4">
      <c r="A3432" s="162"/>
      <c r="B3432" s="158"/>
      <c r="C3432" s="159"/>
      <c r="D3432" s="160"/>
    </row>
    <row r="3433" spans="1:4">
      <c r="A3433" s="162"/>
      <c r="B3433" s="158"/>
      <c r="C3433" s="159"/>
      <c r="D3433" s="160"/>
    </row>
    <row r="3434" spans="1:4">
      <c r="A3434" s="159"/>
      <c r="B3434" s="158"/>
      <c r="C3434" s="159"/>
      <c r="D3434" s="160"/>
    </row>
    <row r="3435" spans="1:4">
      <c r="A3435" s="157"/>
      <c r="B3435" s="158"/>
      <c r="C3435" s="159"/>
      <c r="D3435" s="160"/>
    </row>
    <row r="3436" spans="1:4">
      <c r="A3436" s="161"/>
      <c r="B3436" s="158"/>
      <c r="C3436" s="159"/>
      <c r="D3436" s="160"/>
    </row>
    <row r="3437" spans="1:4">
      <c r="A3437" s="162"/>
      <c r="B3437" s="158"/>
      <c r="C3437" s="159"/>
      <c r="D3437" s="160"/>
    </row>
    <row r="3438" spans="1:4">
      <c r="A3438" s="162"/>
      <c r="B3438" s="158"/>
      <c r="C3438" s="159"/>
      <c r="D3438" s="160"/>
    </row>
    <row r="3439" spans="1:4">
      <c r="A3439" s="162"/>
      <c r="B3439" s="158"/>
      <c r="C3439" s="159"/>
      <c r="D3439" s="160"/>
    </row>
    <row r="3440" spans="1:4">
      <c r="A3440" s="162"/>
      <c r="B3440" s="158"/>
      <c r="C3440" s="159"/>
      <c r="D3440" s="160"/>
    </row>
    <row r="3441" spans="1:4">
      <c r="A3441" s="162"/>
      <c r="B3441" s="158"/>
      <c r="C3441" s="159"/>
      <c r="D3441" s="160"/>
    </row>
    <row r="3442" spans="1:4">
      <c r="A3442" s="162"/>
      <c r="B3442" s="158"/>
      <c r="C3442" s="159"/>
      <c r="D3442" s="160"/>
    </row>
    <row r="3443" spans="1:4">
      <c r="A3443" s="162"/>
      <c r="B3443" s="158"/>
      <c r="C3443" s="159"/>
      <c r="D3443" s="160"/>
    </row>
    <row r="3444" spans="1:4">
      <c r="A3444" s="162"/>
      <c r="B3444" s="158"/>
      <c r="C3444" s="159"/>
      <c r="D3444" s="160"/>
    </row>
    <row r="3445" spans="1:4">
      <c r="A3445" s="162"/>
      <c r="B3445" s="158"/>
      <c r="C3445" s="159"/>
      <c r="D3445" s="160"/>
    </row>
    <row r="3446" spans="1:4">
      <c r="A3446" s="162"/>
      <c r="B3446" s="158"/>
      <c r="C3446" s="159"/>
      <c r="D3446" s="160"/>
    </row>
    <row r="3447" spans="1:4">
      <c r="A3447" s="162"/>
      <c r="B3447" s="158"/>
      <c r="C3447" s="159"/>
      <c r="D3447" s="160"/>
    </row>
    <row r="3448" spans="1:4">
      <c r="A3448" s="162"/>
      <c r="B3448" s="158"/>
      <c r="C3448" s="159"/>
      <c r="D3448" s="160"/>
    </row>
    <row r="3449" spans="1:4">
      <c r="A3449" s="162"/>
      <c r="B3449" s="158"/>
      <c r="C3449" s="159"/>
      <c r="D3449" s="160"/>
    </row>
    <row r="3450" spans="1:4">
      <c r="A3450" s="162"/>
      <c r="B3450" s="158"/>
      <c r="C3450" s="159"/>
      <c r="D3450" s="160"/>
    </row>
    <row r="3451" spans="1:4">
      <c r="A3451" s="162"/>
      <c r="B3451" s="158"/>
      <c r="C3451" s="159"/>
      <c r="D3451" s="160"/>
    </row>
    <row r="3452" spans="1:4">
      <c r="A3452" s="162"/>
      <c r="B3452" s="158"/>
      <c r="C3452" s="159"/>
      <c r="D3452" s="160"/>
    </row>
    <row r="3453" spans="1:4">
      <c r="A3453" s="162"/>
      <c r="B3453" s="158"/>
      <c r="C3453" s="159"/>
      <c r="D3453" s="160"/>
    </row>
    <row r="3454" spans="1:4">
      <c r="A3454" s="162"/>
      <c r="B3454" s="158"/>
      <c r="C3454" s="159"/>
      <c r="D3454" s="160"/>
    </row>
    <row r="3455" spans="1:4">
      <c r="A3455" s="162"/>
      <c r="B3455" s="158"/>
      <c r="C3455" s="159"/>
      <c r="D3455" s="160"/>
    </row>
    <row r="3456" spans="1:4">
      <c r="A3456" s="162"/>
      <c r="B3456" s="158"/>
      <c r="C3456" s="159"/>
      <c r="D3456" s="160"/>
    </row>
    <row r="3457" spans="1:4">
      <c r="A3457" s="162"/>
      <c r="B3457" s="158"/>
      <c r="C3457" s="159"/>
      <c r="D3457" s="160"/>
    </row>
    <row r="3458" spans="1:4">
      <c r="A3458" s="162"/>
      <c r="B3458" s="158"/>
      <c r="C3458" s="159"/>
      <c r="D3458" s="160"/>
    </row>
    <row r="3459" spans="1:4">
      <c r="A3459" s="162"/>
      <c r="B3459" s="158"/>
      <c r="C3459" s="159"/>
      <c r="D3459" s="160"/>
    </row>
    <row r="3460" spans="1:4">
      <c r="A3460" s="162"/>
      <c r="B3460" s="158"/>
      <c r="C3460" s="159"/>
      <c r="D3460" s="160"/>
    </row>
    <row r="3461" spans="1:4">
      <c r="A3461" s="162"/>
      <c r="B3461" s="158"/>
      <c r="C3461" s="159"/>
      <c r="D3461" s="160"/>
    </row>
    <row r="3462" spans="1:4">
      <c r="A3462" s="162"/>
      <c r="B3462" s="158"/>
      <c r="C3462" s="159"/>
      <c r="D3462" s="160"/>
    </row>
    <row r="3463" spans="1:4">
      <c r="A3463" s="162"/>
      <c r="B3463" s="158"/>
      <c r="C3463" s="159"/>
      <c r="D3463" s="160"/>
    </row>
    <row r="3464" spans="1:4">
      <c r="A3464" s="162"/>
      <c r="B3464" s="158"/>
      <c r="C3464" s="159"/>
      <c r="D3464" s="160"/>
    </row>
    <row r="3465" spans="1:4">
      <c r="A3465" s="162"/>
      <c r="B3465" s="158"/>
      <c r="C3465" s="159"/>
      <c r="D3465" s="160"/>
    </row>
    <row r="3466" spans="1:4">
      <c r="A3466" s="162"/>
      <c r="B3466" s="158"/>
      <c r="C3466" s="159"/>
      <c r="D3466" s="160"/>
    </row>
    <row r="3467" spans="1:4">
      <c r="A3467" s="159"/>
      <c r="B3467" s="158"/>
      <c r="C3467" s="159"/>
      <c r="D3467" s="160"/>
    </row>
    <row r="3468" spans="1:4">
      <c r="A3468" s="161"/>
      <c r="B3468" s="158"/>
      <c r="C3468" s="159"/>
      <c r="D3468" s="160"/>
    </row>
    <row r="3469" spans="1:4">
      <c r="A3469" s="159"/>
      <c r="B3469" s="158"/>
      <c r="C3469" s="159"/>
      <c r="D3469" s="160"/>
    </row>
    <row r="3470" spans="1:4">
      <c r="A3470" s="157"/>
      <c r="B3470" s="158"/>
      <c r="C3470" s="159"/>
      <c r="D3470" s="160"/>
    </row>
    <row r="3471" spans="1:4">
      <c r="A3471" s="161"/>
      <c r="B3471" s="158"/>
      <c r="C3471" s="159"/>
      <c r="D3471" s="160"/>
    </row>
    <row r="3472" spans="1:4">
      <c r="A3472" s="162"/>
      <c r="B3472" s="158"/>
      <c r="C3472" s="159"/>
      <c r="D3472" s="160"/>
    </row>
    <row r="3473" spans="1:4">
      <c r="A3473" s="162"/>
      <c r="B3473" s="158"/>
      <c r="C3473" s="159"/>
      <c r="D3473" s="160"/>
    </row>
    <row r="3474" spans="1:4">
      <c r="A3474" s="162"/>
      <c r="B3474" s="158"/>
      <c r="C3474" s="159"/>
      <c r="D3474" s="160"/>
    </row>
    <row r="3475" spans="1:4">
      <c r="A3475" s="159"/>
      <c r="B3475" s="158"/>
      <c r="C3475" s="159"/>
      <c r="D3475" s="160"/>
    </row>
    <row r="3476" spans="1:4">
      <c r="A3476" s="161"/>
      <c r="B3476" s="158"/>
      <c r="C3476" s="159"/>
      <c r="D3476" s="160"/>
    </row>
    <row r="3477" spans="1:4">
      <c r="A3477" s="162"/>
      <c r="B3477" s="158"/>
      <c r="C3477" s="159"/>
      <c r="D3477" s="160"/>
    </row>
    <row r="3478" spans="1:4">
      <c r="A3478" s="162"/>
      <c r="B3478" s="158"/>
      <c r="C3478" s="159"/>
      <c r="D3478" s="160"/>
    </row>
    <row r="3479" spans="1:4">
      <c r="A3479" s="162"/>
      <c r="B3479" s="158"/>
      <c r="C3479" s="159"/>
      <c r="D3479" s="160"/>
    </row>
    <row r="3480" spans="1:4">
      <c r="A3480" s="162"/>
      <c r="B3480" s="158"/>
      <c r="C3480" s="159"/>
      <c r="D3480" s="160"/>
    </row>
    <row r="3481" spans="1:4">
      <c r="A3481" s="162"/>
      <c r="B3481" s="158"/>
      <c r="C3481" s="159"/>
      <c r="D3481" s="160"/>
    </row>
    <row r="3482" spans="1:4">
      <c r="A3482" s="162"/>
      <c r="B3482" s="158"/>
      <c r="C3482" s="159"/>
      <c r="D3482" s="160"/>
    </row>
    <row r="3483" spans="1:4">
      <c r="A3483" s="162"/>
      <c r="B3483" s="158"/>
      <c r="C3483" s="159"/>
      <c r="D3483" s="160"/>
    </row>
    <row r="3484" spans="1:4">
      <c r="A3484" s="159"/>
      <c r="B3484" s="158"/>
      <c r="C3484" s="159"/>
      <c r="D3484" s="160"/>
    </row>
    <row r="3485" spans="1:4">
      <c r="A3485" s="161"/>
      <c r="B3485" s="158"/>
      <c r="C3485" s="159"/>
      <c r="D3485" s="160"/>
    </row>
    <row r="3486" spans="1:4">
      <c r="A3486" s="162"/>
      <c r="B3486" s="158"/>
      <c r="C3486" s="159"/>
      <c r="D3486" s="160"/>
    </row>
    <row r="3487" spans="1:4">
      <c r="A3487" s="159"/>
      <c r="B3487" s="158"/>
      <c r="C3487" s="159"/>
      <c r="D3487" s="160"/>
    </row>
    <row r="3488" spans="1:4">
      <c r="A3488" s="161"/>
      <c r="B3488" s="158"/>
      <c r="C3488" s="159"/>
      <c r="D3488" s="160"/>
    </row>
    <row r="3489" spans="1:4">
      <c r="A3489" s="162"/>
      <c r="B3489" s="158"/>
      <c r="C3489" s="159"/>
      <c r="D3489" s="160"/>
    </row>
    <row r="3490" spans="1:4">
      <c r="A3490" s="162"/>
      <c r="B3490" s="158"/>
      <c r="C3490" s="159"/>
      <c r="D3490" s="160"/>
    </row>
    <row r="3491" spans="1:4">
      <c r="A3491" s="159"/>
      <c r="B3491" s="158"/>
      <c r="C3491" s="159"/>
      <c r="D3491" s="160"/>
    </row>
    <row r="3492" spans="1:4">
      <c r="A3492" s="161"/>
      <c r="B3492" s="158"/>
      <c r="C3492" s="159"/>
      <c r="D3492" s="160"/>
    </row>
    <row r="3493" spans="1:4">
      <c r="A3493" s="162"/>
      <c r="B3493" s="158"/>
      <c r="C3493" s="159"/>
      <c r="D3493" s="160"/>
    </row>
    <row r="3494" spans="1:4">
      <c r="A3494" s="162"/>
      <c r="B3494" s="158"/>
      <c r="C3494" s="159"/>
      <c r="D3494" s="160"/>
    </row>
    <row r="3495" spans="1:4">
      <c r="A3495" s="162"/>
      <c r="B3495" s="158"/>
      <c r="C3495" s="159"/>
      <c r="D3495" s="160"/>
    </row>
    <row r="3496" spans="1:4">
      <c r="A3496" s="162"/>
      <c r="B3496" s="158"/>
      <c r="C3496" s="159"/>
      <c r="D3496" s="160"/>
    </row>
    <row r="3497" spans="1:4">
      <c r="A3497" s="162"/>
      <c r="B3497" s="158"/>
      <c r="C3497" s="159"/>
      <c r="D3497" s="160"/>
    </row>
    <row r="3498" spans="1:4">
      <c r="A3498" s="162"/>
      <c r="B3498" s="158"/>
      <c r="C3498" s="159"/>
      <c r="D3498" s="160"/>
    </row>
    <row r="3499" spans="1:4">
      <c r="A3499" s="162"/>
      <c r="B3499" s="158"/>
      <c r="C3499" s="159"/>
      <c r="D3499" s="160"/>
    </row>
    <row r="3500" spans="1:4">
      <c r="A3500" s="162"/>
      <c r="B3500" s="158"/>
      <c r="C3500" s="159"/>
      <c r="D3500" s="160"/>
    </row>
    <row r="3501" spans="1:4">
      <c r="A3501" s="162"/>
      <c r="B3501" s="158"/>
      <c r="C3501" s="159"/>
      <c r="D3501" s="160"/>
    </row>
    <row r="3502" spans="1:4">
      <c r="A3502" s="162"/>
      <c r="B3502" s="158"/>
      <c r="C3502" s="159"/>
      <c r="D3502" s="160"/>
    </row>
    <row r="3503" spans="1:4">
      <c r="A3503" s="162"/>
      <c r="B3503" s="158"/>
      <c r="C3503" s="159"/>
      <c r="D3503" s="160"/>
    </row>
    <row r="3504" spans="1:4">
      <c r="A3504" s="162"/>
      <c r="B3504" s="158"/>
      <c r="C3504" s="159"/>
      <c r="D3504" s="160"/>
    </row>
    <row r="3505" spans="1:4">
      <c r="A3505" s="162"/>
      <c r="B3505" s="158"/>
      <c r="C3505" s="159"/>
      <c r="D3505" s="160"/>
    </row>
    <row r="3506" spans="1:4">
      <c r="A3506" s="159"/>
      <c r="B3506" s="158"/>
      <c r="C3506" s="159"/>
      <c r="D3506" s="160"/>
    </row>
    <row r="3507" spans="1:4">
      <c r="A3507" s="161"/>
      <c r="B3507" s="158"/>
      <c r="C3507" s="159"/>
      <c r="D3507" s="160"/>
    </row>
    <row r="3508" spans="1:4">
      <c r="A3508" s="162"/>
      <c r="B3508" s="158"/>
      <c r="C3508" s="159"/>
      <c r="D3508" s="160"/>
    </row>
    <row r="3509" spans="1:4">
      <c r="A3509" s="162"/>
      <c r="B3509" s="158"/>
      <c r="C3509" s="159"/>
      <c r="D3509" s="160"/>
    </row>
    <row r="3510" spans="1:4">
      <c r="A3510" s="162"/>
      <c r="B3510" s="158"/>
      <c r="C3510" s="159"/>
      <c r="D3510" s="160"/>
    </row>
    <row r="3511" spans="1:4">
      <c r="A3511" s="162"/>
      <c r="B3511" s="158"/>
      <c r="C3511" s="159"/>
      <c r="D3511" s="160"/>
    </row>
    <row r="3512" spans="1:4">
      <c r="A3512" s="159"/>
      <c r="B3512" s="158"/>
      <c r="C3512" s="159"/>
      <c r="D3512" s="160"/>
    </row>
    <row r="3513" spans="1:4">
      <c r="A3513" s="161"/>
      <c r="B3513" s="158"/>
      <c r="C3513" s="159"/>
      <c r="D3513" s="160"/>
    </row>
    <row r="3514" spans="1:4">
      <c r="A3514" s="162"/>
      <c r="B3514" s="158"/>
      <c r="C3514" s="159"/>
      <c r="D3514" s="160"/>
    </row>
    <row r="3515" spans="1:4">
      <c r="A3515" s="162"/>
      <c r="B3515" s="158"/>
      <c r="C3515" s="159"/>
      <c r="D3515" s="160"/>
    </row>
    <row r="3516" spans="1:4">
      <c r="A3516" s="162"/>
      <c r="B3516" s="158"/>
      <c r="C3516" s="159"/>
      <c r="D3516" s="160"/>
    </row>
    <row r="3517" spans="1:4">
      <c r="A3517" s="162"/>
      <c r="B3517" s="158"/>
      <c r="C3517" s="159"/>
      <c r="D3517" s="160"/>
    </row>
    <row r="3518" spans="1:4">
      <c r="A3518" s="159"/>
      <c r="B3518" s="158"/>
      <c r="C3518" s="159"/>
      <c r="D3518" s="160"/>
    </row>
    <row r="3519" spans="1:4">
      <c r="A3519" s="161"/>
      <c r="B3519" s="158"/>
      <c r="C3519" s="159"/>
      <c r="D3519" s="160"/>
    </row>
    <row r="3520" spans="1:4">
      <c r="A3520" s="162"/>
      <c r="B3520" s="158"/>
      <c r="C3520" s="159"/>
      <c r="D3520" s="160"/>
    </row>
    <row r="3521" spans="1:4">
      <c r="A3521" s="162"/>
      <c r="B3521" s="158"/>
      <c r="C3521" s="159"/>
      <c r="D3521" s="160"/>
    </row>
    <row r="3522" spans="1:4">
      <c r="A3522" s="162"/>
      <c r="B3522" s="158"/>
      <c r="C3522" s="159"/>
      <c r="D3522" s="160"/>
    </row>
    <row r="3523" spans="1:4">
      <c r="A3523" s="162"/>
      <c r="B3523" s="158"/>
      <c r="C3523" s="159"/>
      <c r="D3523" s="160"/>
    </row>
    <row r="3524" spans="1:4">
      <c r="A3524" s="162"/>
      <c r="B3524" s="158"/>
      <c r="C3524" s="159"/>
      <c r="D3524" s="160"/>
    </row>
    <row r="3525" spans="1:4">
      <c r="A3525" s="162"/>
      <c r="B3525" s="158"/>
      <c r="C3525" s="159"/>
      <c r="D3525" s="160"/>
    </row>
    <row r="3526" spans="1:4">
      <c r="A3526" s="162"/>
      <c r="B3526" s="158"/>
      <c r="C3526" s="159"/>
      <c r="D3526" s="160"/>
    </row>
    <row r="3527" spans="1:4">
      <c r="A3527" s="162"/>
      <c r="B3527" s="158"/>
      <c r="C3527" s="159"/>
      <c r="D3527" s="160"/>
    </row>
    <row r="3528" spans="1:4">
      <c r="A3528" s="162"/>
      <c r="B3528" s="158"/>
      <c r="C3528" s="159"/>
      <c r="D3528" s="160"/>
    </row>
    <row r="3529" spans="1:4">
      <c r="A3529" s="159"/>
      <c r="B3529" s="158"/>
      <c r="C3529" s="159"/>
      <c r="D3529" s="160"/>
    </row>
    <row r="3530" spans="1:4">
      <c r="A3530" s="161"/>
      <c r="B3530" s="158"/>
      <c r="C3530" s="159"/>
      <c r="D3530" s="160"/>
    </row>
    <row r="3531" spans="1:4">
      <c r="A3531" s="162"/>
      <c r="B3531" s="158"/>
      <c r="C3531" s="159"/>
      <c r="D3531" s="160"/>
    </row>
    <row r="3532" spans="1:4">
      <c r="A3532" s="159"/>
      <c r="B3532" s="158"/>
      <c r="C3532" s="159"/>
      <c r="D3532" s="160"/>
    </row>
    <row r="3533" spans="1:4">
      <c r="A3533" s="161"/>
      <c r="B3533" s="158"/>
      <c r="C3533" s="159"/>
      <c r="D3533" s="160"/>
    </row>
    <row r="3534" spans="1:4">
      <c r="A3534" s="162"/>
      <c r="B3534" s="158"/>
      <c r="C3534" s="159"/>
      <c r="D3534" s="160"/>
    </row>
    <row r="3535" spans="1:4">
      <c r="A3535" s="162"/>
      <c r="B3535" s="158"/>
      <c r="C3535" s="159"/>
      <c r="D3535" s="160"/>
    </row>
    <row r="3536" spans="1:4">
      <c r="A3536" s="162"/>
      <c r="B3536" s="158"/>
      <c r="C3536" s="159"/>
      <c r="D3536" s="160"/>
    </row>
    <row r="3537" spans="1:4">
      <c r="A3537" s="159"/>
      <c r="B3537" s="158"/>
      <c r="C3537" s="159"/>
      <c r="D3537" s="160"/>
    </row>
    <row r="3538" spans="1:4">
      <c r="A3538" s="161"/>
      <c r="B3538" s="158"/>
      <c r="C3538" s="159"/>
      <c r="D3538" s="160"/>
    </row>
    <row r="3539" spans="1:4">
      <c r="A3539" s="162"/>
      <c r="B3539" s="158"/>
      <c r="C3539" s="159"/>
      <c r="D3539" s="160"/>
    </row>
    <row r="3540" spans="1:4">
      <c r="A3540" s="162"/>
      <c r="B3540" s="158"/>
      <c r="C3540" s="159"/>
      <c r="D3540" s="160"/>
    </row>
    <row r="3541" spans="1:4">
      <c r="A3541" s="162"/>
      <c r="B3541" s="158"/>
      <c r="C3541" s="159"/>
      <c r="D3541" s="160"/>
    </row>
    <row r="3542" spans="1:4">
      <c r="A3542" s="162"/>
      <c r="B3542" s="158"/>
      <c r="C3542" s="159"/>
      <c r="D3542" s="160"/>
    </row>
    <row r="3543" spans="1:4">
      <c r="A3543" s="162"/>
      <c r="B3543" s="158"/>
      <c r="C3543" s="159"/>
      <c r="D3543" s="160"/>
    </row>
    <row r="3544" spans="1:4">
      <c r="A3544" s="162"/>
      <c r="B3544" s="158"/>
      <c r="C3544" s="159"/>
      <c r="D3544" s="160"/>
    </row>
    <row r="3545" spans="1:4">
      <c r="A3545" s="162"/>
      <c r="B3545" s="158"/>
      <c r="C3545" s="159"/>
      <c r="D3545" s="160"/>
    </row>
    <row r="3546" spans="1:4">
      <c r="A3546" s="162"/>
      <c r="B3546" s="158"/>
      <c r="C3546" s="159"/>
      <c r="D3546" s="160"/>
    </row>
    <row r="3547" spans="1:4">
      <c r="A3547" s="162"/>
      <c r="B3547" s="158"/>
      <c r="C3547" s="159"/>
      <c r="D3547" s="160"/>
    </row>
    <row r="3548" spans="1:4">
      <c r="A3548" s="162"/>
      <c r="B3548" s="158"/>
      <c r="C3548" s="159"/>
      <c r="D3548" s="160"/>
    </row>
    <row r="3549" spans="1:4">
      <c r="A3549" s="162"/>
      <c r="B3549" s="158"/>
      <c r="C3549" s="159"/>
      <c r="D3549" s="160"/>
    </row>
    <row r="3550" spans="1:4">
      <c r="A3550" s="162"/>
      <c r="B3550" s="158"/>
      <c r="C3550" s="159"/>
      <c r="D3550" s="160"/>
    </row>
    <row r="3551" spans="1:4">
      <c r="A3551" s="162"/>
      <c r="B3551" s="158"/>
      <c r="C3551" s="159"/>
      <c r="D3551" s="160"/>
    </row>
    <row r="3552" spans="1:4">
      <c r="A3552" s="162"/>
      <c r="B3552" s="158"/>
      <c r="C3552" s="159"/>
      <c r="D3552" s="160"/>
    </row>
    <row r="3553" spans="1:4">
      <c r="A3553" s="162"/>
      <c r="B3553" s="158"/>
      <c r="C3553" s="159"/>
      <c r="D3553" s="160"/>
    </row>
    <row r="3554" spans="1:4">
      <c r="A3554" s="159"/>
      <c r="B3554" s="158"/>
      <c r="C3554" s="159"/>
      <c r="D3554" s="160"/>
    </row>
    <row r="3555" spans="1:4">
      <c r="A3555" s="161"/>
      <c r="B3555" s="158"/>
      <c r="C3555" s="159"/>
      <c r="D3555" s="160"/>
    </row>
    <row r="3556" spans="1:4">
      <c r="A3556" s="162"/>
      <c r="B3556" s="158"/>
      <c r="C3556" s="159"/>
      <c r="D3556" s="160"/>
    </row>
    <row r="3557" spans="1:4">
      <c r="A3557" s="162"/>
      <c r="B3557" s="158"/>
      <c r="C3557" s="159"/>
      <c r="D3557" s="160"/>
    </row>
    <row r="3558" spans="1:4">
      <c r="A3558" s="162"/>
      <c r="B3558" s="158"/>
      <c r="C3558" s="159"/>
      <c r="D3558" s="160"/>
    </row>
    <row r="3559" spans="1:4">
      <c r="A3559" s="162"/>
      <c r="B3559" s="158"/>
      <c r="C3559" s="159"/>
      <c r="D3559" s="160"/>
    </row>
    <row r="3560" spans="1:4">
      <c r="A3560" s="162"/>
      <c r="B3560" s="158"/>
      <c r="C3560" s="159"/>
      <c r="D3560" s="160"/>
    </row>
    <row r="3561" spans="1:4">
      <c r="A3561" s="159"/>
      <c r="B3561" s="158"/>
      <c r="C3561" s="159"/>
      <c r="D3561" s="160"/>
    </row>
    <row r="3562" spans="1:4">
      <c r="A3562" s="161"/>
      <c r="B3562" s="158"/>
      <c r="C3562" s="159"/>
      <c r="D3562" s="160"/>
    </row>
    <row r="3563" spans="1:4">
      <c r="A3563" s="159"/>
      <c r="B3563" s="158"/>
      <c r="C3563" s="159"/>
      <c r="D3563" s="160"/>
    </row>
    <row r="3564" spans="1:4">
      <c r="A3564" s="161"/>
      <c r="B3564" s="158"/>
      <c r="C3564" s="159"/>
      <c r="D3564" s="160"/>
    </row>
    <row r="3565" spans="1:4">
      <c r="A3565" s="162"/>
      <c r="B3565" s="158"/>
      <c r="C3565" s="159"/>
      <c r="D3565" s="160"/>
    </row>
    <row r="3566" spans="1:4">
      <c r="A3566" s="162"/>
      <c r="B3566" s="158"/>
      <c r="C3566" s="159"/>
      <c r="D3566" s="160"/>
    </row>
    <row r="3567" spans="1:4">
      <c r="A3567" s="162"/>
      <c r="B3567" s="158"/>
      <c r="C3567" s="159"/>
      <c r="D3567" s="160"/>
    </row>
    <row r="3568" spans="1:4">
      <c r="A3568" s="162"/>
      <c r="B3568" s="158"/>
      <c r="C3568" s="159"/>
      <c r="D3568" s="160"/>
    </row>
    <row r="3569" spans="1:4">
      <c r="A3569" s="162"/>
      <c r="B3569" s="158"/>
      <c r="C3569" s="159"/>
      <c r="D3569" s="160"/>
    </row>
    <row r="3570" spans="1:4">
      <c r="A3570" s="162"/>
      <c r="B3570" s="158"/>
      <c r="C3570" s="159"/>
      <c r="D3570" s="160"/>
    </row>
    <row r="3571" spans="1:4">
      <c r="A3571" s="162"/>
      <c r="B3571" s="158"/>
      <c r="C3571" s="159"/>
      <c r="D3571" s="160"/>
    </row>
    <row r="3572" spans="1:4">
      <c r="A3572" s="162"/>
      <c r="B3572" s="158"/>
      <c r="C3572" s="159"/>
      <c r="D3572" s="160"/>
    </row>
    <row r="3573" spans="1:4">
      <c r="A3573" s="162"/>
      <c r="B3573" s="158"/>
      <c r="C3573" s="159"/>
      <c r="D3573" s="160"/>
    </row>
    <row r="3574" spans="1:4">
      <c r="A3574" s="162"/>
      <c r="B3574" s="158"/>
      <c r="C3574" s="159"/>
      <c r="D3574" s="160"/>
    </row>
    <row r="3575" spans="1:4">
      <c r="A3575" s="162"/>
      <c r="B3575" s="158"/>
      <c r="C3575" s="159"/>
      <c r="D3575" s="160"/>
    </row>
    <row r="3576" spans="1:4">
      <c r="A3576" s="162"/>
      <c r="B3576" s="158"/>
      <c r="C3576" s="159"/>
      <c r="D3576" s="160"/>
    </row>
    <row r="3577" spans="1:4">
      <c r="A3577" s="162"/>
      <c r="B3577" s="158"/>
      <c r="C3577" s="159"/>
      <c r="D3577" s="160"/>
    </row>
    <row r="3578" spans="1:4">
      <c r="A3578" s="162"/>
      <c r="B3578" s="158"/>
      <c r="C3578" s="159"/>
      <c r="D3578" s="160"/>
    </row>
    <row r="3579" spans="1:4">
      <c r="A3579" s="159"/>
      <c r="B3579" s="158"/>
      <c r="C3579" s="159"/>
      <c r="D3579" s="160"/>
    </row>
    <row r="3580" spans="1:4">
      <c r="A3580" s="161"/>
      <c r="B3580" s="158"/>
      <c r="C3580" s="159"/>
      <c r="D3580" s="160"/>
    </row>
    <row r="3581" spans="1:4">
      <c r="A3581" s="162"/>
      <c r="B3581" s="158"/>
      <c r="C3581" s="159"/>
      <c r="D3581" s="160"/>
    </row>
    <row r="3582" spans="1:4">
      <c r="A3582" s="162"/>
      <c r="B3582" s="158"/>
      <c r="C3582" s="159"/>
      <c r="D3582" s="160"/>
    </row>
    <row r="3583" spans="1:4">
      <c r="A3583" s="162"/>
      <c r="B3583" s="158"/>
      <c r="C3583" s="159"/>
      <c r="D3583" s="160"/>
    </row>
    <row r="3584" spans="1:4">
      <c r="A3584" s="162"/>
      <c r="B3584" s="158"/>
      <c r="C3584" s="159"/>
      <c r="D3584" s="160"/>
    </row>
    <row r="3585" spans="1:4">
      <c r="A3585" s="162"/>
      <c r="B3585" s="158"/>
      <c r="C3585" s="159"/>
      <c r="D3585" s="160"/>
    </row>
    <row r="3586" spans="1:4">
      <c r="A3586" s="162"/>
      <c r="B3586" s="158"/>
      <c r="C3586" s="159"/>
      <c r="D3586" s="160"/>
    </row>
    <row r="3587" spans="1:4">
      <c r="A3587" s="159"/>
      <c r="B3587" s="158"/>
      <c r="C3587" s="159"/>
      <c r="D3587" s="160"/>
    </row>
    <row r="3588" spans="1:4">
      <c r="A3588" s="161"/>
      <c r="B3588" s="158"/>
      <c r="C3588" s="159"/>
      <c r="D3588" s="160"/>
    </row>
    <row r="3589" spans="1:4">
      <c r="A3589" s="162"/>
      <c r="B3589" s="158"/>
      <c r="C3589" s="159"/>
      <c r="D3589" s="160"/>
    </row>
    <row r="3590" spans="1:4">
      <c r="A3590" s="162"/>
      <c r="B3590" s="158"/>
      <c r="C3590" s="159"/>
      <c r="D3590" s="160"/>
    </row>
    <row r="3591" spans="1:4">
      <c r="A3591" s="162"/>
      <c r="B3591" s="158"/>
      <c r="C3591" s="159"/>
      <c r="D3591" s="160"/>
    </row>
    <row r="3592" spans="1:4">
      <c r="A3592" s="162"/>
      <c r="B3592" s="158"/>
      <c r="C3592" s="159"/>
      <c r="D3592" s="160"/>
    </row>
    <row r="3593" spans="1:4">
      <c r="A3593" s="162"/>
      <c r="B3593" s="158"/>
      <c r="C3593" s="159"/>
      <c r="D3593" s="160"/>
    </row>
    <row r="3594" spans="1:4">
      <c r="A3594" s="162"/>
      <c r="B3594" s="158"/>
      <c r="C3594" s="159"/>
      <c r="D3594" s="160"/>
    </row>
    <row r="3595" spans="1:4">
      <c r="A3595" s="162"/>
      <c r="B3595" s="158"/>
      <c r="C3595" s="159"/>
      <c r="D3595" s="160"/>
    </row>
    <row r="3596" spans="1:4">
      <c r="A3596" s="162"/>
      <c r="B3596" s="158"/>
      <c r="C3596" s="159"/>
      <c r="D3596" s="160"/>
    </row>
    <row r="3597" spans="1:4">
      <c r="A3597" s="162"/>
      <c r="B3597" s="158"/>
      <c r="C3597" s="159"/>
      <c r="D3597" s="160"/>
    </row>
    <row r="3598" spans="1:4">
      <c r="A3598" s="159"/>
      <c r="B3598" s="158"/>
      <c r="C3598" s="159"/>
      <c r="D3598" s="160"/>
    </row>
    <row r="3599" spans="1:4">
      <c r="A3599" s="161"/>
      <c r="B3599" s="158"/>
      <c r="C3599" s="159"/>
      <c r="D3599" s="160"/>
    </row>
    <row r="3600" spans="1:4">
      <c r="A3600" s="162"/>
      <c r="B3600" s="158"/>
      <c r="C3600" s="159"/>
      <c r="D3600" s="160"/>
    </row>
    <row r="3601" spans="1:4">
      <c r="A3601" s="162"/>
      <c r="B3601" s="158"/>
      <c r="C3601" s="159"/>
      <c r="D3601" s="160"/>
    </row>
    <row r="3602" spans="1:4">
      <c r="A3602" s="162"/>
      <c r="B3602" s="158"/>
      <c r="C3602" s="159"/>
      <c r="D3602" s="160"/>
    </row>
    <row r="3603" spans="1:4">
      <c r="A3603" s="162"/>
      <c r="B3603" s="158"/>
      <c r="C3603" s="159"/>
      <c r="D3603" s="160"/>
    </row>
    <row r="3604" spans="1:4">
      <c r="A3604" s="162"/>
      <c r="B3604" s="158"/>
      <c r="C3604" s="159"/>
      <c r="D3604" s="160"/>
    </row>
    <row r="3605" spans="1:4">
      <c r="A3605" s="162"/>
      <c r="B3605" s="158"/>
      <c r="C3605" s="159"/>
      <c r="D3605" s="160"/>
    </row>
    <row r="3606" spans="1:4">
      <c r="A3606" s="162"/>
      <c r="B3606" s="158"/>
      <c r="C3606" s="159"/>
      <c r="D3606" s="160"/>
    </row>
    <row r="3607" spans="1:4">
      <c r="A3607" s="162"/>
      <c r="B3607" s="158"/>
      <c r="C3607" s="159"/>
      <c r="D3607" s="160"/>
    </row>
    <row r="3608" spans="1:4">
      <c r="A3608" s="162"/>
      <c r="B3608" s="158"/>
      <c r="C3608" s="159"/>
      <c r="D3608" s="160"/>
    </row>
    <row r="3609" spans="1:4">
      <c r="A3609" s="162"/>
      <c r="B3609" s="158"/>
      <c r="C3609" s="159"/>
      <c r="D3609" s="160"/>
    </row>
    <row r="3610" spans="1:4">
      <c r="A3610" s="162"/>
      <c r="B3610" s="158"/>
      <c r="C3610" s="159"/>
      <c r="D3610" s="160"/>
    </row>
    <row r="3611" spans="1:4">
      <c r="A3611" s="162"/>
      <c r="B3611" s="158"/>
      <c r="C3611" s="159"/>
      <c r="D3611" s="160"/>
    </row>
    <row r="3612" spans="1:4">
      <c r="A3612" s="162"/>
      <c r="B3612" s="158"/>
      <c r="C3612" s="159"/>
      <c r="D3612" s="160"/>
    </row>
    <row r="3613" spans="1:4">
      <c r="A3613" s="162"/>
      <c r="B3613" s="158"/>
      <c r="C3613" s="159"/>
      <c r="D3613" s="160"/>
    </row>
    <row r="3614" spans="1:4">
      <c r="A3614" s="162"/>
      <c r="B3614" s="158"/>
      <c r="C3614" s="159"/>
      <c r="D3614" s="160"/>
    </row>
    <row r="3615" spans="1:4">
      <c r="A3615" s="162"/>
      <c r="B3615" s="158"/>
      <c r="C3615" s="159"/>
      <c r="D3615" s="160"/>
    </row>
    <row r="3616" spans="1:4">
      <c r="A3616" s="162"/>
      <c r="B3616" s="158"/>
      <c r="C3616" s="159"/>
      <c r="D3616" s="160"/>
    </row>
    <row r="3617" spans="1:4">
      <c r="A3617" s="162"/>
      <c r="B3617" s="158"/>
      <c r="C3617" s="159"/>
      <c r="D3617" s="160"/>
    </row>
    <row r="3618" spans="1:4">
      <c r="A3618" s="162"/>
      <c r="B3618" s="158"/>
      <c r="C3618" s="159"/>
      <c r="D3618" s="160"/>
    </row>
    <row r="3619" spans="1:4">
      <c r="A3619" s="162"/>
      <c r="B3619" s="158"/>
      <c r="C3619" s="159"/>
      <c r="D3619" s="160"/>
    </row>
    <row r="3620" spans="1:4">
      <c r="A3620" s="162"/>
      <c r="B3620" s="158"/>
      <c r="C3620" s="159"/>
      <c r="D3620" s="160"/>
    </row>
    <row r="3621" spans="1:4">
      <c r="A3621" s="162"/>
      <c r="B3621" s="158"/>
      <c r="C3621" s="159"/>
      <c r="D3621" s="160"/>
    </row>
    <row r="3622" spans="1:4">
      <c r="A3622" s="162"/>
      <c r="B3622" s="158"/>
      <c r="C3622" s="159"/>
      <c r="D3622" s="160"/>
    </row>
    <row r="3623" spans="1:4">
      <c r="A3623" s="162"/>
      <c r="B3623" s="158"/>
      <c r="C3623" s="159"/>
      <c r="D3623" s="160"/>
    </row>
    <row r="3624" spans="1:4">
      <c r="A3624" s="162"/>
      <c r="B3624" s="158"/>
      <c r="C3624" s="159"/>
      <c r="D3624" s="160"/>
    </row>
    <row r="3625" spans="1:4">
      <c r="A3625" s="159"/>
      <c r="B3625" s="158"/>
      <c r="C3625" s="159"/>
      <c r="D3625" s="160"/>
    </row>
    <row r="3626" spans="1:4">
      <c r="A3626" s="161"/>
      <c r="B3626" s="158"/>
      <c r="C3626" s="159"/>
      <c r="D3626" s="160"/>
    </row>
    <row r="3627" spans="1:4">
      <c r="A3627" s="159"/>
      <c r="B3627" s="158"/>
      <c r="C3627" s="159"/>
      <c r="D3627" s="160"/>
    </row>
    <row r="3628" spans="1:4">
      <c r="A3628" s="161"/>
      <c r="B3628" s="158"/>
      <c r="C3628" s="159"/>
      <c r="D3628" s="160"/>
    </row>
    <row r="3629" spans="1:4">
      <c r="A3629" s="162"/>
      <c r="B3629" s="158"/>
      <c r="C3629" s="159"/>
      <c r="D3629" s="160"/>
    </row>
    <row r="3630" spans="1:4">
      <c r="A3630" s="162"/>
      <c r="B3630" s="158"/>
      <c r="C3630" s="159"/>
      <c r="D3630" s="160"/>
    </row>
    <row r="3631" spans="1:4">
      <c r="A3631" s="162"/>
      <c r="B3631" s="158"/>
      <c r="C3631" s="159"/>
      <c r="D3631" s="160"/>
    </row>
    <row r="3632" spans="1:4">
      <c r="A3632" s="162"/>
      <c r="B3632" s="158"/>
      <c r="C3632" s="159"/>
      <c r="D3632" s="160"/>
    </row>
    <row r="3633" spans="1:4">
      <c r="A3633" s="162"/>
      <c r="B3633" s="158"/>
      <c r="C3633" s="159"/>
      <c r="D3633" s="160"/>
    </row>
    <row r="3634" spans="1:4">
      <c r="A3634" s="159"/>
      <c r="B3634" s="158"/>
      <c r="C3634" s="159"/>
      <c r="D3634" s="160"/>
    </row>
    <row r="3635" spans="1:4">
      <c r="A3635" s="161"/>
      <c r="B3635" s="158"/>
      <c r="C3635" s="159"/>
      <c r="D3635" s="160"/>
    </row>
    <row r="3636" spans="1:4">
      <c r="A3636" s="162"/>
      <c r="B3636" s="158"/>
      <c r="C3636" s="159"/>
      <c r="D3636" s="160"/>
    </row>
    <row r="3637" spans="1:4">
      <c r="A3637" s="162"/>
      <c r="B3637" s="158"/>
      <c r="C3637" s="159"/>
      <c r="D3637" s="160"/>
    </row>
    <row r="3638" spans="1:4">
      <c r="A3638" s="162"/>
      <c r="B3638" s="158"/>
      <c r="C3638" s="159"/>
      <c r="D3638" s="160"/>
    </row>
    <row r="3639" spans="1:4">
      <c r="A3639" s="162"/>
      <c r="B3639" s="158"/>
      <c r="C3639" s="159"/>
      <c r="D3639" s="160"/>
    </row>
    <row r="3640" spans="1:4">
      <c r="A3640" s="159"/>
      <c r="B3640" s="158"/>
      <c r="C3640" s="159"/>
      <c r="D3640" s="160"/>
    </row>
    <row r="3641" spans="1:4">
      <c r="A3641" s="161"/>
      <c r="B3641" s="158"/>
      <c r="C3641" s="159"/>
      <c r="D3641" s="160"/>
    </row>
    <row r="3642" spans="1:4">
      <c r="A3642" s="162"/>
      <c r="B3642" s="158"/>
      <c r="C3642" s="159"/>
      <c r="D3642" s="160"/>
    </row>
    <row r="3643" spans="1:4">
      <c r="A3643" s="162"/>
      <c r="B3643" s="158"/>
      <c r="C3643" s="159"/>
      <c r="D3643" s="160"/>
    </row>
    <row r="3644" spans="1:4">
      <c r="A3644" s="162"/>
      <c r="B3644" s="158"/>
      <c r="C3644" s="159"/>
      <c r="D3644" s="160"/>
    </row>
    <row r="3645" spans="1:4">
      <c r="A3645" s="162"/>
      <c r="B3645" s="158"/>
      <c r="C3645" s="159"/>
      <c r="D3645" s="160"/>
    </row>
    <row r="3646" spans="1:4">
      <c r="A3646" s="162"/>
      <c r="B3646" s="158"/>
      <c r="C3646" s="159"/>
      <c r="D3646" s="160"/>
    </row>
    <row r="3647" spans="1:4">
      <c r="A3647" s="162"/>
      <c r="B3647" s="158"/>
      <c r="C3647" s="159"/>
      <c r="D3647" s="160"/>
    </row>
    <row r="3648" spans="1:4">
      <c r="A3648" s="162"/>
      <c r="B3648" s="158"/>
      <c r="C3648" s="159"/>
      <c r="D3648" s="160"/>
    </row>
    <row r="3649" spans="1:4">
      <c r="A3649" s="162"/>
      <c r="B3649" s="158"/>
      <c r="C3649" s="159"/>
      <c r="D3649" s="160"/>
    </row>
    <row r="3650" spans="1:4">
      <c r="A3650" s="159"/>
      <c r="B3650" s="158"/>
      <c r="C3650" s="159"/>
      <c r="D3650" s="160"/>
    </row>
    <row r="3651" spans="1:4">
      <c r="A3651" s="161"/>
      <c r="B3651" s="158"/>
      <c r="C3651" s="159"/>
      <c r="D3651" s="160"/>
    </row>
    <row r="3652" spans="1:4">
      <c r="A3652" s="162"/>
      <c r="B3652" s="158"/>
      <c r="C3652" s="159"/>
      <c r="D3652" s="160"/>
    </row>
    <row r="3653" spans="1:4">
      <c r="A3653" s="162"/>
      <c r="B3653" s="158"/>
      <c r="C3653" s="159"/>
      <c r="D3653" s="160"/>
    </row>
    <row r="3654" spans="1:4">
      <c r="A3654" s="162"/>
      <c r="B3654" s="158"/>
      <c r="C3654" s="159"/>
      <c r="D3654" s="160"/>
    </row>
    <row r="3655" spans="1:4">
      <c r="A3655" s="162"/>
      <c r="B3655" s="158"/>
      <c r="C3655" s="159"/>
      <c r="D3655" s="160"/>
    </row>
    <row r="3656" spans="1:4">
      <c r="A3656" s="162"/>
      <c r="B3656" s="158"/>
      <c r="C3656" s="159"/>
      <c r="D3656" s="160"/>
    </row>
    <row r="3657" spans="1:4">
      <c r="A3657" s="162"/>
      <c r="B3657" s="158"/>
      <c r="C3657" s="159"/>
      <c r="D3657" s="160"/>
    </row>
    <row r="3658" spans="1:4">
      <c r="A3658" s="159"/>
      <c r="B3658" s="158"/>
      <c r="C3658" s="159"/>
      <c r="D3658" s="160"/>
    </row>
    <row r="3659" spans="1:4">
      <c r="A3659" s="161"/>
      <c r="B3659" s="158"/>
      <c r="C3659" s="159"/>
      <c r="D3659" s="160"/>
    </row>
    <row r="3660" spans="1:4">
      <c r="A3660" s="162"/>
      <c r="B3660" s="158"/>
      <c r="C3660" s="159"/>
      <c r="D3660" s="160"/>
    </row>
    <row r="3661" spans="1:4">
      <c r="A3661" s="162"/>
      <c r="B3661" s="158"/>
      <c r="C3661" s="159"/>
      <c r="D3661" s="160"/>
    </row>
    <row r="3662" spans="1:4">
      <c r="A3662" s="162"/>
      <c r="B3662" s="158"/>
      <c r="C3662" s="159"/>
      <c r="D3662" s="160"/>
    </row>
    <row r="3663" spans="1:4">
      <c r="A3663" s="162"/>
      <c r="B3663" s="158"/>
      <c r="C3663" s="159"/>
      <c r="D3663" s="160"/>
    </row>
    <row r="3664" spans="1:4">
      <c r="A3664" s="162"/>
      <c r="B3664" s="158"/>
      <c r="C3664" s="159"/>
      <c r="D3664" s="160"/>
    </row>
    <row r="3665" spans="1:4">
      <c r="A3665" s="162"/>
      <c r="B3665" s="158"/>
      <c r="C3665" s="159"/>
      <c r="D3665" s="160"/>
    </row>
    <row r="3666" spans="1:4">
      <c r="A3666" s="162"/>
      <c r="B3666" s="158"/>
      <c r="C3666" s="159"/>
      <c r="D3666" s="160"/>
    </row>
    <row r="3667" spans="1:4">
      <c r="A3667" s="162"/>
      <c r="B3667" s="158"/>
      <c r="C3667" s="159"/>
      <c r="D3667" s="160"/>
    </row>
    <row r="3668" spans="1:4">
      <c r="A3668" s="162"/>
      <c r="B3668" s="158"/>
      <c r="C3668" s="159"/>
      <c r="D3668" s="160"/>
    </row>
    <row r="3669" spans="1:4">
      <c r="A3669" s="162"/>
      <c r="B3669" s="158"/>
      <c r="C3669" s="159"/>
      <c r="D3669" s="160"/>
    </row>
    <row r="3670" spans="1:4">
      <c r="A3670" s="162"/>
      <c r="B3670" s="158"/>
      <c r="C3670" s="159"/>
      <c r="D3670" s="160"/>
    </row>
    <row r="3671" spans="1:4">
      <c r="A3671" s="162"/>
      <c r="B3671" s="158"/>
      <c r="C3671" s="159"/>
      <c r="D3671" s="160"/>
    </row>
    <row r="3672" spans="1:4">
      <c r="A3672" s="162"/>
      <c r="B3672" s="158"/>
      <c r="C3672" s="159"/>
      <c r="D3672" s="160"/>
    </row>
    <row r="3673" spans="1:4">
      <c r="A3673" s="162"/>
      <c r="B3673" s="158"/>
      <c r="C3673" s="159"/>
      <c r="D3673" s="160"/>
    </row>
    <row r="3674" spans="1:4">
      <c r="A3674" s="162"/>
      <c r="B3674" s="158"/>
      <c r="C3674" s="159"/>
      <c r="D3674" s="160"/>
    </row>
    <row r="3675" spans="1:4">
      <c r="A3675" s="162"/>
      <c r="B3675" s="158"/>
      <c r="C3675" s="159"/>
      <c r="D3675" s="160"/>
    </row>
    <row r="3676" spans="1:4">
      <c r="A3676" s="162"/>
      <c r="B3676" s="158"/>
      <c r="C3676" s="159"/>
      <c r="D3676" s="160"/>
    </row>
    <row r="3677" spans="1:4">
      <c r="A3677" s="162"/>
      <c r="B3677" s="158"/>
      <c r="C3677" s="159"/>
      <c r="D3677" s="160"/>
    </row>
    <row r="3678" spans="1:4">
      <c r="A3678" s="162"/>
      <c r="B3678" s="158"/>
      <c r="C3678" s="159"/>
      <c r="D3678" s="160"/>
    </row>
    <row r="3679" spans="1:4">
      <c r="A3679" s="162"/>
      <c r="B3679" s="158"/>
      <c r="C3679" s="159"/>
      <c r="D3679" s="160"/>
    </row>
    <row r="3680" spans="1:4">
      <c r="A3680" s="162"/>
      <c r="B3680" s="158"/>
      <c r="C3680" s="159"/>
      <c r="D3680" s="160"/>
    </row>
    <row r="3681" spans="1:4">
      <c r="A3681" s="159"/>
      <c r="B3681" s="158"/>
      <c r="C3681" s="159"/>
      <c r="D3681" s="160"/>
    </row>
    <row r="3682" spans="1:4">
      <c r="A3682" s="161"/>
      <c r="B3682" s="158"/>
      <c r="C3682" s="159"/>
      <c r="D3682" s="160"/>
    </row>
    <row r="3683" spans="1:4">
      <c r="A3683" s="162"/>
      <c r="B3683" s="158"/>
      <c r="C3683" s="159"/>
      <c r="D3683" s="160"/>
    </row>
    <row r="3684" spans="1:4">
      <c r="A3684" s="162"/>
      <c r="B3684" s="158"/>
      <c r="C3684" s="159"/>
      <c r="D3684" s="160"/>
    </row>
    <row r="3685" spans="1:4">
      <c r="A3685" s="162"/>
      <c r="B3685" s="158"/>
      <c r="C3685" s="159"/>
      <c r="D3685" s="160"/>
    </row>
    <row r="3686" spans="1:4">
      <c r="A3686" s="162"/>
      <c r="B3686" s="158"/>
      <c r="C3686" s="159"/>
      <c r="D3686" s="160"/>
    </row>
    <row r="3687" spans="1:4">
      <c r="A3687" s="162"/>
      <c r="B3687" s="158"/>
      <c r="C3687" s="159"/>
      <c r="D3687" s="160"/>
    </row>
    <row r="3688" spans="1:4">
      <c r="A3688" s="162"/>
      <c r="B3688" s="158"/>
      <c r="C3688" s="159"/>
      <c r="D3688" s="160"/>
    </row>
    <row r="3689" spans="1:4">
      <c r="A3689" s="162"/>
      <c r="B3689" s="158"/>
      <c r="C3689" s="159"/>
      <c r="D3689" s="160"/>
    </row>
    <row r="3690" spans="1:4">
      <c r="A3690" s="162"/>
      <c r="B3690" s="158"/>
      <c r="C3690" s="159"/>
      <c r="D3690" s="160"/>
    </row>
    <row r="3691" spans="1:4">
      <c r="A3691" s="162"/>
      <c r="B3691" s="158"/>
      <c r="C3691" s="159"/>
      <c r="D3691" s="160"/>
    </row>
    <row r="3692" spans="1:4">
      <c r="A3692" s="162"/>
      <c r="B3692" s="158"/>
      <c r="C3692" s="159"/>
      <c r="D3692" s="160"/>
    </row>
    <row r="3693" spans="1:4">
      <c r="A3693" s="162"/>
      <c r="B3693" s="158"/>
      <c r="C3693" s="159"/>
      <c r="D3693" s="160"/>
    </row>
    <row r="3694" spans="1:4">
      <c r="A3694" s="162"/>
      <c r="B3694" s="158"/>
      <c r="C3694" s="159"/>
      <c r="D3694" s="160"/>
    </row>
    <row r="3695" spans="1:4">
      <c r="A3695" s="159"/>
      <c r="B3695" s="158"/>
      <c r="C3695" s="159"/>
      <c r="D3695" s="160"/>
    </row>
    <row r="3696" spans="1:4">
      <c r="A3696" s="161"/>
      <c r="B3696" s="158"/>
      <c r="C3696" s="159"/>
      <c r="D3696" s="160"/>
    </row>
    <row r="3697" spans="1:4">
      <c r="A3697" s="162"/>
      <c r="B3697" s="158"/>
      <c r="C3697" s="159"/>
      <c r="D3697" s="160"/>
    </row>
    <row r="3698" spans="1:4">
      <c r="A3698" s="162"/>
      <c r="B3698" s="158"/>
      <c r="C3698" s="159"/>
      <c r="D3698" s="160"/>
    </row>
    <row r="3699" spans="1:4">
      <c r="A3699" s="162"/>
      <c r="B3699" s="158"/>
      <c r="C3699" s="159"/>
      <c r="D3699" s="160"/>
    </row>
    <row r="3700" spans="1:4">
      <c r="A3700" s="162"/>
      <c r="B3700" s="158"/>
      <c r="C3700" s="159"/>
      <c r="D3700" s="160"/>
    </row>
    <row r="3701" spans="1:4">
      <c r="A3701" s="162"/>
      <c r="B3701" s="158"/>
      <c r="C3701" s="159"/>
      <c r="D3701" s="160"/>
    </row>
    <row r="3702" spans="1:4">
      <c r="A3702" s="162"/>
      <c r="B3702" s="158"/>
      <c r="C3702" s="159"/>
      <c r="D3702" s="160"/>
    </row>
    <row r="3703" spans="1:4">
      <c r="A3703" s="162"/>
      <c r="B3703" s="158"/>
      <c r="C3703" s="159"/>
      <c r="D3703" s="160"/>
    </row>
    <row r="3704" spans="1:4">
      <c r="A3704" s="162"/>
      <c r="B3704" s="158"/>
      <c r="C3704" s="159"/>
      <c r="D3704" s="160"/>
    </row>
    <row r="3705" spans="1:4">
      <c r="A3705" s="162"/>
      <c r="B3705" s="158"/>
      <c r="C3705" s="159"/>
      <c r="D3705" s="160"/>
    </row>
    <row r="3706" spans="1:4">
      <c r="A3706" s="162"/>
      <c r="B3706" s="158"/>
      <c r="C3706" s="159"/>
      <c r="D3706" s="160"/>
    </row>
    <row r="3707" spans="1:4">
      <c r="A3707" s="162"/>
      <c r="B3707" s="158"/>
      <c r="C3707" s="159"/>
      <c r="D3707" s="160"/>
    </row>
    <row r="3708" spans="1:4">
      <c r="A3708" s="162"/>
      <c r="B3708" s="158"/>
      <c r="C3708" s="159"/>
      <c r="D3708" s="160"/>
    </row>
    <row r="3709" spans="1:4">
      <c r="A3709" s="162"/>
      <c r="B3709" s="158"/>
      <c r="C3709" s="159"/>
      <c r="D3709" s="160"/>
    </row>
    <row r="3710" spans="1:4">
      <c r="A3710" s="162"/>
      <c r="B3710" s="158"/>
      <c r="C3710" s="159"/>
      <c r="D3710" s="160"/>
    </row>
    <row r="3711" spans="1:4">
      <c r="A3711" s="162"/>
      <c r="B3711" s="158"/>
      <c r="C3711" s="159"/>
      <c r="D3711" s="160"/>
    </row>
    <row r="3712" spans="1:4">
      <c r="A3712" s="159"/>
      <c r="B3712" s="158"/>
      <c r="C3712" s="159"/>
      <c r="D3712" s="160"/>
    </row>
    <row r="3713" spans="1:4">
      <c r="A3713" s="161"/>
      <c r="B3713" s="158"/>
      <c r="C3713" s="159"/>
      <c r="D3713" s="160"/>
    </row>
    <row r="3714" spans="1:4">
      <c r="A3714" s="162"/>
      <c r="B3714" s="158"/>
      <c r="C3714" s="159"/>
      <c r="D3714" s="160"/>
    </row>
    <row r="3715" spans="1:4">
      <c r="A3715" s="162"/>
      <c r="B3715" s="158"/>
      <c r="C3715" s="159"/>
      <c r="D3715" s="160"/>
    </row>
    <row r="3716" spans="1:4">
      <c r="A3716" s="162"/>
      <c r="B3716" s="158"/>
      <c r="C3716" s="159"/>
      <c r="D3716" s="160"/>
    </row>
    <row r="3717" spans="1:4">
      <c r="A3717" s="162"/>
      <c r="B3717" s="158"/>
      <c r="C3717" s="159"/>
      <c r="D3717" s="160"/>
    </row>
    <row r="3718" spans="1:4">
      <c r="A3718" s="162"/>
      <c r="B3718" s="158"/>
      <c r="C3718" s="159"/>
      <c r="D3718" s="160"/>
    </row>
    <row r="3719" spans="1:4">
      <c r="A3719" s="162"/>
      <c r="B3719" s="158"/>
      <c r="C3719" s="159"/>
      <c r="D3719" s="160"/>
    </row>
    <row r="3720" spans="1:4">
      <c r="A3720" s="162"/>
      <c r="B3720" s="158"/>
      <c r="C3720" s="159"/>
      <c r="D3720" s="160"/>
    </row>
    <row r="3721" spans="1:4">
      <c r="A3721" s="162"/>
      <c r="B3721" s="158"/>
      <c r="C3721" s="159"/>
      <c r="D3721" s="160"/>
    </row>
    <row r="3722" spans="1:4">
      <c r="A3722" s="162"/>
      <c r="B3722" s="158"/>
      <c r="C3722" s="159"/>
      <c r="D3722" s="160"/>
    </row>
    <row r="3723" spans="1:4">
      <c r="A3723" s="162"/>
      <c r="B3723" s="158"/>
      <c r="C3723" s="159"/>
      <c r="D3723" s="160"/>
    </row>
    <row r="3724" spans="1:4">
      <c r="A3724" s="162"/>
      <c r="B3724" s="158"/>
      <c r="C3724" s="159"/>
      <c r="D3724" s="160"/>
    </row>
    <row r="3725" spans="1:4">
      <c r="A3725" s="162"/>
      <c r="B3725" s="158"/>
      <c r="C3725" s="159"/>
      <c r="D3725" s="160"/>
    </row>
    <row r="3726" spans="1:4">
      <c r="A3726" s="162"/>
      <c r="B3726" s="158"/>
      <c r="C3726" s="159"/>
      <c r="D3726" s="160"/>
    </row>
    <row r="3727" spans="1:4">
      <c r="A3727" s="162"/>
      <c r="B3727" s="158"/>
      <c r="C3727" s="159"/>
      <c r="D3727" s="160"/>
    </row>
    <row r="3728" spans="1:4">
      <c r="A3728" s="162"/>
      <c r="B3728" s="158"/>
      <c r="C3728" s="159"/>
      <c r="D3728" s="160"/>
    </row>
    <row r="3729" spans="1:4">
      <c r="A3729" s="162"/>
      <c r="B3729" s="158"/>
      <c r="C3729" s="159"/>
      <c r="D3729" s="160"/>
    </row>
    <row r="3730" spans="1:4">
      <c r="A3730" s="162"/>
      <c r="B3730" s="158"/>
      <c r="C3730" s="159"/>
      <c r="D3730" s="160"/>
    </row>
    <row r="3731" spans="1:4">
      <c r="A3731" s="162"/>
      <c r="B3731" s="158"/>
      <c r="C3731" s="159"/>
      <c r="D3731" s="160"/>
    </row>
    <row r="3732" spans="1:4">
      <c r="A3732" s="162"/>
      <c r="B3732" s="158"/>
      <c r="C3732" s="159"/>
      <c r="D3732" s="160"/>
    </row>
    <row r="3733" spans="1:4">
      <c r="A3733" s="159"/>
      <c r="B3733" s="158"/>
      <c r="C3733" s="159"/>
      <c r="D3733" s="160"/>
    </row>
    <row r="3734" spans="1:4">
      <c r="A3734" s="161"/>
      <c r="B3734" s="158"/>
      <c r="C3734" s="159"/>
      <c r="D3734" s="160"/>
    </row>
    <row r="3735" spans="1:4">
      <c r="A3735" s="162"/>
      <c r="B3735" s="158"/>
      <c r="C3735" s="159"/>
      <c r="D3735" s="160"/>
    </row>
    <row r="3736" spans="1:4">
      <c r="A3736" s="162"/>
      <c r="B3736" s="158"/>
      <c r="C3736" s="159"/>
      <c r="D3736" s="160"/>
    </row>
    <row r="3737" spans="1:4">
      <c r="A3737" s="162"/>
      <c r="B3737" s="158"/>
      <c r="C3737" s="159"/>
      <c r="D3737" s="160"/>
    </row>
    <row r="3738" spans="1:4">
      <c r="A3738" s="162"/>
      <c r="B3738" s="158"/>
      <c r="C3738" s="159"/>
      <c r="D3738" s="160"/>
    </row>
    <row r="3739" spans="1:4">
      <c r="A3739" s="162"/>
      <c r="B3739" s="158"/>
      <c r="C3739" s="159"/>
      <c r="D3739" s="160"/>
    </row>
    <row r="3740" spans="1:4">
      <c r="A3740" s="162"/>
      <c r="B3740" s="158"/>
      <c r="C3740" s="159"/>
      <c r="D3740" s="160"/>
    </row>
    <row r="3741" spans="1:4">
      <c r="A3741" s="162"/>
      <c r="B3741" s="158"/>
      <c r="C3741" s="159"/>
      <c r="D3741" s="160"/>
    </row>
    <row r="3742" spans="1:4">
      <c r="A3742" s="162"/>
      <c r="B3742" s="158"/>
      <c r="C3742" s="159"/>
      <c r="D3742" s="160"/>
    </row>
    <row r="3743" spans="1:4">
      <c r="A3743" s="162"/>
      <c r="B3743" s="158"/>
      <c r="C3743" s="159"/>
      <c r="D3743" s="160"/>
    </row>
    <row r="3744" spans="1:4">
      <c r="A3744" s="162"/>
      <c r="B3744" s="158"/>
      <c r="C3744" s="159"/>
      <c r="D3744" s="160"/>
    </row>
    <row r="3745" spans="1:4">
      <c r="A3745" s="159"/>
      <c r="B3745" s="158"/>
      <c r="C3745" s="159"/>
      <c r="D3745" s="160"/>
    </row>
    <row r="3746" spans="1:4">
      <c r="A3746" s="161"/>
      <c r="B3746" s="158"/>
      <c r="C3746" s="159"/>
      <c r="D3746" s="160"/>
    </row>
    <row r="3747" spans="1:4">
      <c r="A3747" s="162"/>
      <c r="B3747" s="158"/>
      <c r="C3747" s="159"/>
      <c r="D3747" s="160"/>
    </row>
    <row r="3748" spans="1:4">
      <c r="A3748" s="159"/>
      <c r="B3748" s="158"/>
      <c r="C3748" s="159"/>
      <c r="D3748" s="160"/>
    </row>
    <row r="3749" spans="1:4">
      <c r="A3749" s="161"/>
      <c r="B3749" s="158"/>
      <c r="C3749" s="159"/>
      <c r="D3749" s="160"/>
    </row>
    <row r="3750" spans="1:4">
      <c r="A3750" s="162"/>
      <c r="B3750" s="158"/>
      <c r="C3750" s="159"/>
      <c r="D3750" s="160"/>
    </row>
    <row r="3751" spans="1:4">
      <c r="A3751" s="162"/>
      <c r="B3751" s="158"/>
      <c r="C3751" s="159"/>
      <c r="D3751" s="160"/>
    </row>
    <row r="3752" spans="1:4">
      <c r="A3752" s="162"/>
      <c r="B3752" s="158"/>
      <c r="C3752" s="159"/>
      <c r="D3752" s="160"/>
    </row>
    <row r="3753" spans="1:4">
      <c r="A3753" s="162"/>
      <c r="B3753" s="158"/>
      <c r="C3753" s="159"/>
      <c r="D3753" s="160"/>
    </row>
    <row r="3754" spans="1:4">
      <c r="A3754" s="162"/>
      <c r="B3754" s="158"/>
      <c r="C3754" s="159"/>
      <c r="D3754" s="160"/>
    </row>
    <row r="3755" spans="1:4">
      <c r="A3755" s="162"/>
      <c r="B3755" s="158"/>
      <c r="C3755" s="159"/>
      <c r="D3755" s="160"/>
    </row>
    <row r="3756" spans="1:4">
      <c r="A3756" s="162"/>
      <c r="B3756" s="158"/>
      <c r="C3756" s="159"/>
      <c r="D3756" s="160"/>
    </row>
    <row r="3757" spans="1:4">
      <c r="A3757" s="162"/>
      <c r="B3757" s="158"/>
      <c r="C3757" s="159"/>
      <c r="D3757" s="160"/>
    </row>
    <row r="3758" spans="1:4">
      <c r="A3758" s="162"/>
      <c r="B3758" s="158"/>
      <c r="C3758" s="159"/>
      <c r="D3758" s="160"/>
    </row>
    <row r="3759" spans="1:4">
      <c r="A3759" s="162"/>
      <c r="B3759" s="158"/>
      <c r="C3759" s="159"/>
      <c r="D3759" s="160"/>
    </row>
    <row r="3760" spans="1:4">
      <c r="A3760" s="162"/>
      <c r="B3760" s="158"/>
      <c r="C3760" s="159"/>
      <c r="D3760" s="160"/>
    </row>
    <row r="3761" spans="1:4">
      <c r="A3761" s="162"/>
      <c r="B3761" s="158"/>
      <c r="C3761" s="159"/>
      <c r="D3761" s="160"/>
    </row>
    <row r="3762" spans="1:4">
      <c r="A3762" s="162"/>
      <c r="B3762" s="158"/>
      <c r="C3762" s="159"/>
      <c r="D3762" s="160"/>
    </row>
    <row r="3763" spans="1:4">
      <c r="A3763" s="162"/>
      <c r="B3763" s="158"/>
      <c r="C3763" s="159"/>
      <c r="D3763" s="160"/>
    </row>
    <row r="3764" spans="1:4">
      <c r="A3764" s="159"/>
      <c r="B3764" s="158"/>
      <c r="C3764" s="159"/>
      <c r="D3764" s="160"/>
    </row>
    <row r="3765" spans="1:4">
      <c r="A3765" s="161"/>
      <c r="B3765" s="158"/>
      <c r="C3765" s="159"/>
      <c r="D3765" s="160"/>
    </row>
    <row r="3766" spans="1:4">
      <c r="A3766" s="162"/>
      <c r="B3766" s="158"/>
      <c r="C3766" s="159"/>
      <c r="D3766" s="160"/>
    </row>
    <row r="3767" spans="1:4">
      <c r="A3767" s="162"/>
      <c r="B3767" s="158"/>
      <c r="C3767" s="159"/>
      <c r="D3767" s="160"/>
    </row>
    <row r="3768" spans="1:4">
      <c r="A3768" s="162"/>
      <c r="B3768" s="158"/>
      <c r="C3768" s="159"/>
      <c r="D3768" s="160"/>
    </row>
    <row r="3769" spans="1:4">
      <c r="A3769" s="162"/>
      <c r="B3769" s="158"/>
      <c r="C3769" s="159"/>
      <c r="D3769" s="160"/>
    </row>
    <row r="3770" spans="1:4">
      <c r="A3770" s="162"/>
      <c r="B3770" s="158"/>
      <c r="C3770" s="159"/>
      <c r="D3770" s="160"/>
    </row>
    <row r="3771" spans="1:4">
      <c r="A3771" s="159"/>
      <c r="B3771" s="158"/>
      <c r="C3771" s="159"/>
      <c r="D3771" s="160"/>
    </row>
    <row r="3772" spans="1:4">
      <c r="A3772" s="161"/>
      <c r="B3772" s="158"/>
      <c r="C3772" s="159"/>
      <c r="D3772" s="160"/>
    </row>
    <row r="3773" spans="1:4">
      <c r="A3773" s="162"/>
      <c r="B3773" s="158"/>
      <c r="C3773" s="159"/>
      <c r="D3773" s="160"/>
    </row>
    <row r="3774" spans="1:4">
      <c r="A3774" s="162"/>
      <c r="B3774" s="158"/>
      <c r="C3774" s="159"/>
      <c r="D3774" s="160"/>
    </row>
    <row r="3775" spans="1:4">
      <c r="A3775" s="162"/>
      <c r="B3775" s="158"/>
      <c r="C3775" s="159"/>
      <c r="D3775" s="160"/>
    </row>
    <row r="3776" spans="1:4">
      <c r="A3776" s="162"/>
      <c r="B3776" s="158"/>
      <c r="C3776" s="159"/>
      <c r="D3776" s="160"/>
    </row>
    <row r="3777" spans="1:4">
      <c r="A3777" s="162"/>
      <c r="B3777" s="158"/>
      <c r="C3777" s="159"/>
      <c r="D3777" s="160"/>
    </row>
    <row r="3778" spans="1:4">
      <c r="A3778" s="162"/>
      <c r="B3778" s="158"/>
      <c r="C3778" s="159"/>
      <c r="D3778" s="160"/>
    </row>
    <row r="3779" spans="1:4">
      <c r="A3779" s="162"/>
      <c r="B3779" s="158"/>
      <c r="C3779" s="159"/>
      <c r="D3779" s="160"/>
    </row>
    <row r="3780" spans="1:4">
      <c r="A3780" s="162"/>
      <c r="B3780" s="158"/>
      <c r="C3780" s="159"/>
      <c r="D3780" s="160"/>
    </row>
    <row r="3781" spans="1:4">
      <c r="A3781" s="162"/>
      <c r="B3781" s="158"/>
      <c r="C3781" s="159"/>
      <c r="D3781" s="160"/>
    </row>
    <row r="3782" spans="1:4">
      <c r="A3782" s="162"/>
      <c r="B3782" s="158"/>
      <c r="C3782" s="159"/>
      <c r="D3782" s="160"/>
    </row>
    <row r="3783" spans="1:4">
      <c r="A3783" s="159"/>
      <c r="B3783" s="158"/>
      <c r="C3783" s="159"/>
      <c r="D3783" s="160"/>
    </row>
    <row r="3784" spans="1:4">
      <c r="A3784" s="161"/>
      <c r="B3784" s="158"/>
      <c r="C3784" s="159"/>
      <c r="D3784" s="160"/>
    </row>
    <row r="3785" spans="1:4">
      <c r="A3785" s="162"/>
      <c r="B3785" s="158"/>
      <c r="C3785" s="159"/>
      <c r="D3785" s="160"/>
    </row>
    <row r="3786" spans="1:4">
      <c r="A3786" s="162"/>
      <c r="B3786" s="158"/>
      <c r="C3786" s="159"/>
      <c r="D3786" s="160"/>
    </row>
    <row r="3787" spans="1:4">
      <c r="A3787" s="162"/>
      <c r="B3787" s="158"/>
      <c r="C3787" s="159"/>
      <c r="D3787" s="160"/>
    </row>
    <row r="3788" spans="1:4">
      <c r="A3788" s="162"/>
      <c r="B3788" s="158"/>
      <c r="C3788" s="159"/>
      <c r="D3788" s="160"/>
    </row>
    <row r="3789" spans="1:4">
      <c r="A3789" s="162"/>
      <c r="B3789" s="158"/>
      <c r="C3789" s="159"/>
      <c r="D3789" s="160"/>
    </row>
    <row r="3790" spans="1:4">
      <c r="A3790" s="162"/>
      <c r="B3790" s="158"/>
      <c r="C3790" s="159"/>
      <c r="D3790" s="160"/>
    </row>
    <row r="3791" spans="1:4">
      <c r="A3791" s="162"/>
      <c r="B3791" s="158"/>
      <c r="C3791" s="159"/>
      <c r="D3791" s="160"/>
    </row>
    <row r="3792" spans="1:4">
      <c r="A3792" s="162"/>
      <c r="B3792" s="158"/>
      <c r="C3792" s="159"/>
      <c r="D3792" s="160"/>
    </row>
    <row r="3793" spans="1:4">
      <c r="A3793" s="162"/>
      <c r="B3793" s="158"/>
      <c r="C3793" s="159"/>
      <c r="D3793" s="160"/>
    </row>
    <row r="3794" spans="1:4">
      <c r="A3794" s="159"/>
      <c r="B3794" s="158"/>
      <c r="C3794" s="159"/>
      <c r="D3794" s="160"/>
    </row>
    <row r="3795" spans="1:4">
      <c r="A3795" s="161"/>
      <c r="B3795" s="158"/>
      <c r="C3795" s="159"/>
      <c r="D3795" s="160"/>
    </row>
    <row r="3796" spans="1:4">
      <c r="A3796" s="162"/>
      <c r="B3796" s="158"/>
      <c r="C3796" s="159"/>
      <c r="D3796" s="160"/>
    </row>
    <row r="3797" spans="1:4">
      <c r="A3797" s="162"/>
      <c r="B3797" s="158"/>
      <c r="C3797" s="159"/>
      <c r="D3797" s="160"/>
    </row>
    <row r="3798" spans="1:4">
      <c r="A3798" s="162"/>
      <c r="B3798" s="158"/>
      <c r="C3798" s="159"/>
      <c r="D3798" s="160"/>
    </row>
    <row r="3799" spans="1:4">
      <c r="A3799" s="162"/>
      <c r="B3799" s="158"/>
      <c r="C3799" s="159"/>
      <c r="D3799" s="160"/>
    </row>
    <row r="3800" spans="1:4">
      <c r="A3800" s="162"/>
      <c r="B3800" s="158"/>
      <c r="C3800" s="159"/>
      <c r="D3800" s="160"/>
    </row>
    <row r="3801" spans="1:4">
      <c r="A3801" s="159"/>
      <c r="B3801" s="158"/>
      <c r="C3801" s="159"/>
      <c r="D3801" s="160"/>
    </row>
    <row r="3802" spans="1:4">
      <c r="A3802" s="161"/>
      <c r="B3802" s="158"/>
      <c r="C3802" s="159"/>
      <c r="D3802" s="160"/>
    </row>
    <row r="3803" spans="1:4">
      <c r="A3803" s="162"/>
      <c r="B3803" s="158"/>
      <c r="C3803" s="159"/>
      <c r="D3803" s="160"/>
    </row>
    <row r="3804" spans="1:4">
      <c r="A3804" s="162"/>
      <c r="B3804" s="158"/>
      <c r="C3804" s="159"/>
      <c r="D3804" s="160"/>
    </row>
    <row r="3805" spans="1:4">
      <c r="A3805" s="162"/>
      <c r="B3805" s="158"/>
      <c r="C3805" s="159"/>
      <c r="D3805" s="160"/>
    </row>
    <row r="3806" spans="1:4">
      <c r="A3806" s="162"/>
      <c r="B3806" s="158"/>
      <c r="C3806" s="159"/>
      <c r="D3806" s="160"/>
    </row>
    <row r="3807" spans="1:4">
      <c r="A3807" s="162"/>
      <c r="B3807" s="158"/>
      <c r="C3807" s="159"/>
      <c r="D3807" s="160"/>
    </row>
    <row r="3808" spans="1:4">
      <c r="A3808" s="159"/>
      <c r="B3808" s="158"/>
      <c r="C3808" s="159"/>
      <c r="D3808" s="160"/>
    </row>
    <row r="3809" spans="1:4">
      <c r="A3809" s="161"/>
      <c r="B3809" s="158"/>
      <c r="C3809" s="159"/>
      <c r="D3809" s="160"/>
    </row>
    <row r="3810" spans="1:4">
      <c r="A3810" s="162"/>
      <c r="B3810" s="158"/>
      <c r="C3810" s="159"/>
      <c r="D3810" s="160"/>
    </row>
    <row r="3811" spans="1:4">
      <c r="A3811" s="162"/>
      <c r="B3811" s="158"/>
      <c r="C3811" s="159"/>
      <c r="D3811" s="160"/>
    </row>
    <row r="3812" spans="1:4">
      <c r="A3812" s="162"/>
      <c r="B3812" s="158"/>
      <c r="C3812" s="159"/>
      <c r="D3812" s="160"/>
    </row>
    <row r="3813" spans="1:4">
      <c r="A3813" s="162"/>
      <c r="B3813" s="158"/>
      <c r="C3813" s="159"/>
      <c r="D3813" s="160"/>
    </row>
    <row r="3814" spans="1:4">
      <c r="A3814" s="159"/>
      <c r="B3814" s="158"/>
      <c r="C3814" s="159"/>
      <c r="D3814" s="160"/>
    </row>
    <row r="3815" spans="1:4">
      <c r="A3815" s="161"/>
      <c r="B3815" s="158"/>
      <c r="C3815" s="159"/>
      <c r="D3815" s="160"/>
    </row>
    <row r="3816" spans="1:4">
      <c r="A3816" s="162"/>
      <c r="B3816" s="158"/>
      <c r="C3816" s="159"/>
      <c r="D3816" s="160"/>
    </row>
    <row r="3817" spans="1:4">
      <c r="A3817" s="162"/>
      <c r="B3817" s="158"/>
      <c r="C3817" s="159"/>
      <c r="D3817" s="160"/>
    </row>
    <row r="3818" spans="1:4">
      <c r="A3818" s="162"/>
      <c r="B3818" s="158"/>
      <c r="C3818" s="159"/>
      <c r="D3818" s="160"/>
    </row>
    <row r="3819" spans="1:4">
      <c r="A3819" s="162"/>
      <c r="B3819" s="158"/>
      <c r="C3819" s="159"/>
      <c r="D3819" s="160"/>
    </row>
    <row r="3820" spans="1:4">
      <c r="A3820" s="162"/>
      <c r="B3820" s="158"/>
      <c r="C3820" s="159"/>
      <c r="D3820" s="160"/>
    </row>
    <row r="3821" spans="1:4">
      <c r="A3821" s="162"/>
      <c r="B3821" s="158"/>
      <c r="C3821" s="159"/>
      <c r="D3821" s="160"/>
    </row>
    <row r="3822" spans="1:4">
      <c r="A3822" s="162"/>
      <c r="B3822" s="158"/>
      <c r="C3822" s="159"/>
      <c r="D3822" s="160"/>
    </row>
    <row r="3823" spans="1:4">
      <c r="A3823" s="162"/>
      <c r="B3823" s="158"/>
      <c r="C3823" s="159"/>
      <c r="D3823" s="160"/>
    </row>
    <row r="3824" spans="1:4">
      <c r="A3824" s="162"/>
      <c r="B3824" s="158"/>
      <c r="C3824" s="159"/>
      <c r="D3824" s="160"/>
    </row>
    <row r="3825" spans="1:4">
      <c r="A3825" s="162"/>
      <c r="B3825" s="158"/>
      <c r="C3825" s="159"/>
      <c r="D3825" s="160"/>
    </row>
    <row r="3826" spans="1:4">
      <c r="A3826" s="162"/>
      <c r="B3826" s="158"/>
      <c r="C3826" s="159"/>
      <c r="D3826" s="160"/>
    </row>
    <row r="3827" spans="1:4">
      <c r="A3827" s="162"/>
      <c r="B3827" s="158"/>
      <c r="C3827" s="159"/>
      <c r="D3827" s="160"/>
    </row>
    <row r="3828" spans="1:4">
      <c r="A3828" s="162"/>
      <c r="B3828" s="158"/>
      <c r="C3828" s="159"/>
      <c r="D3828" s="160"/>
    </row>
    <row r="3829" spans="1:4">
      <c r="A3829" s="162"/>
      <c r="B3829" s="158"/>
      <c r="C3829" s="159"/>
      <c r="D3829" s="160"/>
    </row>
    <row r="3830" spans="1:4">
      <c r="A3830" s="159"/>
      <c r="B3830" s="158"/>
      <c r="C3830" s="159"/>
      <c r="D3830" s="160"/>
    </row>
    <row r="3831" spans="1:4">
      <c r="A3831" s="161"/>
      <c r="B3831" s="158"/>
      <c r="C3831" s="159"/>
      <c r="D3831" s="160"/>
    </row>
    <row r="3832" spans="1:4">
      <c r="A3832" s="162"/>
      <c r="B3832" s="158"/>
      <c r="C3832" s="159"/>
      <c r="D3832" s="160"/>
    </row>
    <row r="3833" spans="1:4">
      <c r="A3833" s="162"/>
      <c r="B3833" s="158"/>
      <c r="C3833" s="159"/>
      <c r="D3833" s="160"/>
    </row>
    <row r="3834" spans="1:4">
      <c r="A3834" s="162"/>
      <c r="B3834" s="158"/>
      <c r="C3834" s="159"/>
      <c r="D3834" s="160"/>
    </row>
    <row r="3835" spans="1:4">
      <c r="A3835" s="162"/>
      <c r="B3835" s="158"/>
      <c r="C3835" s="159"/>
      <c r="D3835" s="160"/>
    </row>
    <row r="3836" spans="1:4">
      <c r="A3836" s="159"/>
      <c r="B3836" s="158"/>
      <c r="C3836" s="159"/>
      <c r="D3836" s="160"/>
    </row>
    <row r="3837" spans="1:4">
      <c r="A3837" s="161"/>
      <c r="B3837" s="158"/>
      <c r="C3837" s="159"/>
      <c r="D3837" s="160"/>
    </row>
    <row r="3838" spans="1:4">
      <c r="A3838" s="162"/>
      <c r="B3838" s="158"/>
      <c r="C3838" s="159"/>
      <c r="D3838" s="160"/>
    </row>
    <row r="3839" spans="1:4">
      <c r="A3839" s="162"/>
      <c r="B3839" s="158"/>
      <c r="C3839" s="159"/>
      <c r="D3839" s="160"/>
    </row>
    <row r="3840" spans="1:4">
      <c r="A3840" s="162"/>
      <c r="B3840" s="158"/>
      <c r="C3840" s="159"/>
      <c r="D3840" s="160"/>
    </row>
    <row r="3841" spans="1:4">
      <c r="A3841" s="162"/>
      <c r="B3841" s="158"/>
      <c r="C3841" s="159"/>
      <c r="D3841" s="160"/>
    </row>
    <row r="3842" spans="1:4">
      <c r="A3842" s="162"/>
      <c r="B3842" s="158"/>
      <c r="C3842" s="159"/>
      <c r="D3842" s="160"/>
    </row>
    <row r="3843" spans="1:4">
      <c r="A3843" s="162"/>
      <c r="B3843" s="158"/>
      <c r="C3843" s="159"/>
      <c r="D3843" s="160"/>
    </row>
    <row r="3844" spans="1:4">
      <c r="A3844" s="162"/>
      <c r="B3844" s="158"/>
      <c r="C3844" s="159"/>
      <c r="D3844" s="160"/>
    </row>
    <row r="3845" spans="1:4">
      <c r="A3845" s="162"/>
      <c r="B3845" s="158"/>
      <c r="C3845" s="159"/>
      <c r="D3845" s="160"/>
    </row>
    <row r="3846" spans="1:4">
      <c r="A3846" s="162"/>
      <c r="B3846" s="158"/>
      <c r="C3846" s="159"/>
      <c r="D3846" s="160"/>
    </row>
    <row r="3847" spans="1:4">
      <c r="A3847" s="159"/>
      <c r="B3847" s="158"/>
      <c r="C3847" s="159"/>
      <c r="D3847" s="160"/>
    </row>
    <row r="3848" spans="1:4">
      <c r="A3848" s="157"/>
      <c r="B3848" s="158"/>
      <c r="C3848" s="159"/>
      <c r="D3848" s="160"/>
    </row>
    <row r="3849" spans="1:4">
      <c r="A3849" s="161"/>
      <c r="B3849" s="158"/>
      <c r="C3849" s="159"/>
      <c r="D3849" s="160"/>
    </row>
    <row r="3850" spans="1:4">
      <c r="A3850" s="162"/>
      <c r="B3850" s="158"/>
      <c r="C3850" s="159"/>
      <c r="D3850" s="160"/>
    </row>
    <row r="3851" spans="1:4">
      <c r="A3851" s="162"/>
      <c r="B3851" s="158"/>
      <c r="C3851" s="159"/>
      <c r="D3851" s="160"/>
    </row>
    <row r="3852" spans="1:4">
      <c r="A3852" s="162"/>
      <c r="B3852" s="158"/>
      <c r="C3852" s="159"/>
      <c r="D3852" s="160"/>
    </row>
    <row r="3853" spans="1:4">
      <c r="A3853" s="162"/>
      <c r="B3853" s="158"/>
      <c r="C3853" s="159"/>
      <c r="D3853" s="160"/>
    </row>
    <row r="3854" spans="1:4">
      <c r="A3854" s="162"/>
      <c r="B3854" s="158"/>
      <c r="C3854" s="159"/>
      <c r="D3854" s="160"/>
    </row>
    <row r="3855" spans="1:4">
      <c r="A3855" s="162"/>
      <c r="B3855" s="158"/>
      <c r="C3855" s="159"/>
      <c r="D3855" s="160"/>
    </row>
    <row r="3856" spans="1:4">
      <c r="A3856" s="162"/>
      <c r="B3856" s="158"/>
      <c r="C3856" s="159"/>
      <c r="D3856" s="160"/>
    </row>
    <row r="3857" spans="1:4">
      <c r="A3857" s="162"/>
      <c r="B3857" s="158"/>
      <c r="C3857" s="159"/>
      <c r="D3857" s="160"/>
    </row>
    <row r="3858" spans="1:4">
      <c r="A3858" s="162"/>
      <c r="B3858" s="158"/>
      <c r="C3858" s="159"/>
      <c r="D3858" s="160"/>
    </row>
    <row r="3859" spans="1:4">
      <c r="A3859" s="162"/>
      <c r="B3859" s="158"/>
      <c r="C3859" s="159"/>
      <c r="D3859" s="160"/>
    </row>
    <row r="3860" spans="1:4">
      <c r="A3860" s="162"/>
      <c r="B3860" s="158"/>
      <c r="C3860" s="159"/>
      <c r="D3860" s="160"/>
    </row>
    <row r="3861" spans="1:4">
      <c r="A3861" s="162"/>
      <c r="B3861" s="158"/>
      <c r="C3861" s="159"/>
      <c r="D3861" s="160"/>
    </row>
    <row r="3862" spans="1:4">
      <c r="A3862" s="162"/>
      <c r="B3862" s="158"/>
      <c r="C3862" s="159"/>
      <c r="D3862" s="160"/>
    </row>
    <row r="3863" spans="1:4">
      <c r="A3863" s="159"/>
      <c r="B3863" s="158"/>
      <c r="C3863" s="159"/>
      <c r="D3863" s="160"/>
    </row>
    <row r="3864" spans="1:4">
      <c r="A3864" s="161"/>
      <c r="B3864" s="158"/>
      <c r="C3864" s="159"/>
      <c r="D3864" s="160"/>
    </row>
    <row r="3865" spans="1:4">
      <c r="A3865" s="162"/>
      <c r="B3865" s="158"/>
      <c r="C3865" s="159"/>
      <c r="D3865" s="160"/>
    </row>
    <row r="3866" spans="1:4">
      <c r="A3866" s="162"/>
      <c r="B3866" s="158"/>
      <c r="C3866" s="159"/>
      <c r="D3866" s="160"/>
    </row>
    <row r="3867" spans="1:4">
      <c r="A3867" s="162"/>
      <c r="B3867" s="158"/>
      <c r="C3867" s="159"/>
      <c r="D3867" s="160"/>
    </row>
    <row r="3868" spans="1:4">
      <c r="A3868" s="162"/>
      <c r="B3868" s="158"/>
      <c r="C3868" s="159"/>
      <c r="D3868" s="160"/>
    </row>
    <row r="3869" spans="1:4">
      <c r="A3869" s="159"/>
      <c r="B3869" s="158"/>
      <c r="C3869" s="159"/>
      <c r="D3869" s="160"/>
    </row>
    <row r="3870" spans="1:4">
      <c r="A3870" s="161"/>
      <c r="B3870" s="158"/>
      <c r="C3870" s="159"/>
      <c r="D3870" s="160"/>
    </row>
    <row r="3871" spans="1:4">
      <c r="A3871" s="162"/>
      <c r="B3871" s="158"/>
      <c r="C3871" s="159"/>
      <c r="D3871" s="160"/>
    </row>
    <row r="3872" spans="1:4">
      <c r="A3872" s="162"/>
      <c r="B3872" s="158"/>
      <c r="C3872" s="159"/>
      <c r="D3872" s="160"/>
    </row>
    <row r="3873" spans="1:4">
      <c r="A3873" s="162"/>
      <c r="B3873" s="158"/>
      <c r="C3873" s="159"/>
      <c r="D3873" s="160"/>
    </row>
    <row r="3874" spans="1:4">
      <c r="A3874" s="162"/>
      <c r="B3874" s="158"/>
      <c r="C3874" s="159"/>
      <c r="D3874" s="160"/>
    </row>
    <row r="3875" spans="1:4">
      <c r="A3875" s="162"/>
      <c r="B3875" s="158"/>
      <c r="C3875" s="159"/>
      <c r="D3875" s="160"/>
    </row>
    <row r="3876" spans="1:4">
      <c r="A3876" s="162"/>
      <c r="B3876" s="158"/>
      <c r="C3876" s="159"/>
      <c r="D3876" s="160"/>
    </row>
    <row r="3877" spans="1:4">
      <c r="A3877" s="162"/>
      <c r="B3877" s="158"/>
      <c r="C3877" s="159"/>
      <c r="D3877" s="160"/>
    </row>
    <row r="3878" spans="1:4">
      <c r="A3878" s="162"/>
      <c r="B3878" s="158"/>
      <c r="C3878" s="159"/>
      <c r="D3878" s="160"/>
    </row>
    <row r="3879" spans="1:4">
      <c r="A3879" s="162"/>
      <c r="B3879" s="158"/>
      <c r="C3879" s="159"/>
      <c r="D3879" s="160"/>
    </row>
    <row r="3880" spans="1:4">
      <c r="A3880" s="162"/>
      <c r="B3880" s="158"/>
      <c r="C3880" s="159"/>
      <c r="D3880" s="160"/>
    </row>
    <row r="3881" spans="1:4">
      <c r="A3881" s="162"/>
      <c r="B3881" s="158"/>
      <c r="C3881" s="159"/>
      <c r="D3881" s="160"/>
    </row>
    <row r="3882" spans="1:4">
      <c r="A3882" s="162"/>
      <c r="B3882" s="158"/>
      <c r="C3882" s="159"/>
      <c r="D3882" s="160"/>
    </row>
    <row r="3883" spans="1:4">
      <c r="A3883" s="162"/>
      <c r="B3883" s="158"/>
      <c r="C3883" s="159"/>
      <c r="D3883" s="160"/>
    </row>
    <row r="3884" spans="1:4">
      <c r="A3884" s="162"/>
      <c r="B3884" s="158"/>
      <c r="C3884" s="159"/>
      <c r="D3884" s="160"/>
    </row>
    <row r="3885" spans="1:4">
      <c r="A3885" s="162"/>
      <c r="B3885" s="158"/>
      <c r="C3885" s="159"/>
      <c r="D3885" s="160"/>
    </row>
    <row r="3886" spans="1:4">
      <c r="A3886" s="162"/>
      <c r="B3886" s="158"/>
      <c r="C3886" s="159"/>
      <c r="D3886" s="160"/>
    </row>
    <row r="3887" spans="1:4">
      <c r="A3887" s="162"/>
      <c r="B3887" s="158"/>
      <c r="C3887" s="159"/>
      <c r="D3887" s="160"/>
    </row>
    <row r="3888" spans="1:4">
      <c r="A3888" s="162"/>
      <c r="B3888" s="158"/>
      <c r="C3888" s="159"/>
      <c r="D3888" s="160"/>
    </row>
    <row r="3889" spans="1:4">
      <c r="A3889" s="162"/>
      <c r="B3889" s="158"/>
      <c r="C3889" s="159"/>
      <c r="D3889" s="160"/>
    </row>
    <row r="3890" spans="1:4">
      <c r="A3890" s="162"/>
      <c r="B3890" s="158"/>
      <c r="C3890" s="159"/>
      <c r="D3890" s="160"/>
    </row>
    <row r="3891" spans="1:4">
      <c r="A3891" s="162"/>
      <c r="B3891" s="158"/>
      <c r="C3891" s="159"/>
      <c r="D3891" s="160"/>
    </row>
    <row r="3892" spans="1:4">
      <c r="A3892" s="162"/>
      <c r="B3892" s="158"/>
      <c r="C3892" s="159"/>
      <c r="D3892" s="160"/>
    </row>
    <row r="3893" spans="1:4">
      <c r="A3893" s="162"/>
      <c r="B3893" s="158"/>
      <c r="C3893" s="159"/>
      <c r="D3893" s="160"/>
    </row>
    <row r="3894" spans="1:4">
      <c r="A3894" s="162"/>
      <c r="B3894" s="158"/>
      <c r="C3894" s="159"/>
      <c r="D3894" s="160"/>
    </row>
    <row r="3895" spans="1:4">
      <c r="A3895" s="162"/>
      <c r="B3895" s="158"/>
      <c r="C3895" s="159"/>
      <c r="D3895" s="160"/>
    </row>
    <row r="3896" spans="1:4">
      <c r="A3896" s="159"/>
      <c r="B3896" s="158"/>
      <c r="C3896" s="159"/>
      <c r="D3896" s="160"/>
    </row>
    <row r="3897" spans="1:4">
      <c r="A3897" s="161"/>
      <c r="B3897" s="158"/>
      <c r="C3897" s="159"/>
      <c r="D3897" s="160"/>
    </row>
    <row r="3898" spans="1:4">
      <c r="A3898" s="162"/>
      <c r="B3898" s="158"/>
      <c r="C3898" s="159"/>
      <c r="D3898" s="160"/>
    </row>
    <row r="3899" spans="1:4">
      <c r="A3899" s="162"/>
      <c r="B3899" s="158"/>
      <c r="C3899" s="159"/>
      <c r="D3899" s="160"/>
    </row>
    <row r="3900" spans="1:4">
      <c r="A3900" s="162"/>
      <c r="B3900" s="158"/>
      <c r="C3900" s="159"/>
      <c r="D3900" s="160"/>
    </row>
    <row r="3901" spans="1:4">
      <c r="A3901" s="162"/>
      <c r="B3901" s="158"/>
      <c r="C3901" s="159"/>
      <c r="D3901" s="160"/>
    </row>
    <row r="3902" spans="1:4">
      <c r="A3902" s="162"/>
      <c r="B3902" s="158"/>
      <c r="C3902" s="159"/>
      <c r="D3902" s="160"/>
    </row>
    <row r="3903" spans="1:4">
      <c r="A3903" s="162"/>
      <c r="B3903" s="158"/>
      <c r="C3903" s="159"/>
      <c r="D3903" s="160"/>
    </row>
    <row r="3904" spans="1:4">
      <c r="A3904" s="162"/>
      <c r="B3904" s="158"/>
      <c r="C3904" s="159"/>
      <c r="D3904" s="160"/>
    </row>
    <row r="3905" spans="1:4">
      <c r="A3905" s="162"/>
      <c r="B3905" s="158"/>
      <c r="C3905" s="159"/>
      <c r="D3905" s="160"/>
    </row>
    <row r="3906" spans="1:4">
      <c r="A3906" s="162"/>
      <c r="B3906" s="158"/>
      <c r="C3906" s="159"/>
      <c r="D3906" s="160"/>
    </row>
    <row r="3907" spans="1:4">
      <c r="A3907" s="162"/>
      <c r="B3907" s="158"/>
      <c r="C3907" s="159"/>
      <c r="D3907" s="160"/>
    </row>
    <row r="3908" spans="1:4">
      <c r="A3908" s="159"/>
      <c r="B3908" s="158"/>
      <c r="C3908" s="159"/>
      <c r="D3908" s="160"/>
    </row>
    <row r="3909" spans="1:4">
      <c r="A3909" s="161"/>
      <c r="B3909" s="158"/>
      <c r="C3909" s="159"/>
      <c r="D3909" s="160"/>
    </row>
    <row r="3910" spans="1:4">
      <c r="A3910" s="162"/>
      <c r="B3910" s="158"/>
      <c r="C3910" s="159"/>
      <c r="D3910" s="160"/>
    </row>
    <row r="3911" spans="1:4">
      <c r="A3911" s="159"/>
      <c r="B3911" s="158"/>
      <c r="C3911" s="159"/>
      <c r="D3911" s="160"/>
    </row>
    <row r="3912" spans="1:4">
      <c r="A3912" s="161"/>
      <c r="B3912" s="158"/>
      <c r="C3912" s="159"/>
      <c r="D3912" s="160"/>
    </row>
    <row r="3913" spans="1:4">
      <c r="A3913" s="162"/>
      <c r="B3913" s="158"/>
      <c r="C3913" s="159"/>
      <c r="D3913" s="160"/>
    </row>
    <row r="3914" spans="1:4">
      <c r="A3914" s="162"/>
      <c r="B3914" s="158"/>
      <c r="C3914" s="159"/>
      <c r="D3914" s="160"/>
    </row>
    <row r="3915" spans="1:4">
      <c r="A3915" s="162"/>
      <c r="B3915" s="158"/>
      <c r="C3915" s="159"/>
      <c r="D3915" s="160"/>
    </row>
    <row r="3916" spans="1:4">
      <c r="A3916" s="162"/>
      <c r="B3916" s="158"/>
      <c r="C3916" s="159"/>
      <c r="D3916" s="160"/>
    </row>
    <row r="3917" spans="1:4">
      <c r="A3917" s="162"/>
      <c r="B3917" s="158"/>
      <c r="C3917" s="159"/>
      <c r="D3917" s="160"/>
    </row>
    <row r="3918" spans="1:4">
      <c r="A3918" s="162"/>
      <c r="B3918" s="158"/>
      <c r="C3918" s="159"/>
      <c r="D3918" s="160"/>
    </row>
    <row r="3919" spans="1:4">
      <c r="A3919" s="162"/>
      <c r="B3919" s="158"/>
      <c r="C3919" s="159"/>
      <c r="D3919" s="160"/>
    </row>
    <row r="3920" spans="1:4">
      <c r="A3920" s="162"/>
      <c r="B3920" s="158"/>
      <c r="C3920" s="159"/>
      <c r="D3920" s="160"/>
    </row>
    <row r="3921" spans="1:4">
      <c r="A3921" s="159"/>
      <c r="B3921" s="158"/>
      <c r="C3921" s="159"/>
      <c r="D3921" s="160"/>
    </row>
    <row r="3922" spans="1:4">
      <c r="A3922" s="161"/>
      <c r="B3922" s="158"/>
      <c r="C3922" s="159"/>
      <c r="D3922" s="160"/>
    </row>
    <row r="3923" spans="1:4">
      <c r="A3923" s="162"/>
      <c r="B3923" s="158"/>
      <c r="C3923" s="159"/>
      <c r="D3923" s="160"/>
    </row>
    <row r="3924" spans="1:4">
      <c r="A3924" s="159"/>
      <c r="B3924" s="158"/>
      <c r="C3924" s="159"/>
      <c r="D3924" s="160"/>
    </row>
    <row r="3925" spans="1:4">
      <c r="A3925" s="161"/>
      <c r="B3925" s="158"/>
      <c r="C3925" s="159"/>
      <c r="D3925" s="160"/>
    </row>
    <row r="3926" spans="1:4">
      <c r="A3926" s="159"/>
      <c r="B3926" s="158"/>
      <c r="C3926" s="159"/>
      <c r="D3926" s="160"/>
    </row>
    <row r="3927" spans="1:4">
      <c r="A3927" s="161"/>
      <c r="B3927" s="158"/>
      <c r="C3927" s="159"/>
      <c r="D3927" s="160"/>
    </row>
    <row r="3928" spans="1:4">
      <c r="A3928" s="159"/>
      <c r="B3928" s="158"/>
      <c r="C3928" s="159"/>
      <c r="D3928" s="160"/>
    </row>
    <row r="3929" spans="1:4">
      <c r="A3929" s="157"/>
      <c r="B3929" s="158"/>
      <c r="C3929" s="159"/>
      <c r="D3929" s="160"/>
    </row>
    <row r="3930" spans="1:4">
      <c r="A3930" s="161"/>
      <c r="B3930" s="158"/>
      <c r="C3930" s="159"/>
      <c r="D3930" s="160"/>
    </row>
    <row r="3931" spans="1:4">
      <c r="A3931" s="159"/>
      <c r="B3931" s="158"/>
      <c r="C3931" s="159"/>
      <c r="D3931" s="160"/>
    </row>
    <row r="3932" spans="1:4">
      <c r="A3932" s="161"/>
      <c r="B3932" s="158"/>
      <c r="C3932" s="159"/>
      <c r="D3932" s="160"/>
    </row>
    <row r="3933" spans="1:4">
      <c r="A3933" s="162"/>
      <c r="B3933" s="158"/>
      <c r="C3933" s="159"/>
      <c r="D3933" s="160"/>
    </row>
    <row r="3934" spans="1:4">
      <c r="A3934" s="159"/>
      <c r="B3934" s="158"/>
      <c r="C3934" s="159"/>
      <c r="D3934" s="160"/>
    </row>
    <row r="3935" spans="1:4">
      <c r="A3935" s="157"/>
      <c r="B3935" s="158"/>
      <c r="C3935" s="159"/>
      <c r="D3935" s="160"/>
    </row>
    <row r="3936" spans="1:4">
      <c r="A3936" s="161"/>
      <c r="B3936" s="158"/>
      <c r="C3936" s="159"/>
      <c r="D3936" s="160"/>
    </row>
    <row r="3937" spans="1:4">
      <c r="A3937" s="162"/>
      <c r="B3937" s="158"/>
      <c r="C3937" s="159"/>
      <c r="D3937" s="160"/>
    </row>
    <row r="3938" spans="1:4">
      <c r="A3938" s="162"/>
      <c r="B3938" s="158"/>
      <c r="C3938" s="159"/>
      <c r="D3938" s="160"/>
    </row>
    <row r="3939" spans="1:4">
      <c r="A3939" s="162"/>
      <c r="B3939" s="158"/>
      <c r="C3939" s="159"/>
      <c r="D3939" s="160"/>
    </row>
    <row r="3940" spans="1:4">
      <c r="A3940" s="162"/>
      <c r="B3940" s="158"/>
      <c r="C3940" s="159"/>
      <c r="D3940" s="160"/>
    </row>
    <row r="3941" spans="1:4">
      <c r="A3941" s="162"/>
      <c r="B3941" s="158"/>
      <c r="C3941" s="159"/>
      <c r="D3941" s="160"/>
    </row>
    <row r="3942" spans="1:4">
      <c r="A3942" s="162"/>
      <c r="B3942" s="158"/>
      <c r="C3942" s="159"/>
      <c r="D3942" s="160"/>
    </row>
    <row r="3943" spans="1:4">
      <c r="A3943" s="162"/>
      <c r="B3943" s="158"/>
      <c r="C3943" s="159"/>
      <c r="D3943" s="160"/>
    </row>
    <row r="3944" spans="1:4">
      <c r="A3944" s="162"/>
      <c r="B3944" s="158"/>
      <c r="C3944" s="159"/>
      <c r="D3944" s="160"/>
    </row>
    <row r="3945" spans="1:4">
      <c r="A3945" s="162"/>
      <c r="B3945" s="158"/>
      <c r="C3945" s="159"/>
      <c r="D3945" s="160"/>
    </row>
    <row r="3946" spans="1:4">
      <c r="A3946" s="159"/>
      <c r="B3946" s="158"/>
      <c r="C3946" s="159"/>
      <c r="D3946" s="160"/>
    </row>
    <row r="3947" spans="1:4">
      <c r="A3947" s="157"/>
      <c r="B3947" s="158"/>
      <c r="C3947" s="159"/>
      <c r="D3947" s="160"/>
    </row>
    <row r="3948" spans="1:4">
      <c r="A3948" s="161"/>
      <c r="B3948" s="158"/>
      <c r="C3948" s="159"/>
      <c r="D3948" s="160"/>
    </row>
    <row r="3949" spans="1:4">
      <c r="A3949" s="162"/>
      <c r="B3949" s="158"/>
      <c r="C3949" s="159"/>
      <c r="D3949" s="160"/>
    </row>
    <row r="3950" spans="1:4">
      <c r="A3950" s="162"/>
      <c r="B3950" s="158"/>
      <c r="C3950" s="159"/>
      <c r="D3950" s="160"/>
    </row>
    <row r="3951" spans="1:4">
      <c r="A3951" s="162"/>
      <c r="B3951" s="158"/>
      <c r="C3951" s="159"/>
      <c r="D3951" s="160"/>
    </row>
    <row r="3952" spans="1:4">
      <c r="A3952" s="159"/>
      <c r="B3952" s="158"/>
      <c r="C3952" s="159"/>
      <c r="D3952" s="160"/>
    </row>
    <row r="3953" spans="1:4">
      <c r="A3953" s="157"/>
      <c r="B3953" s="158"/>
      <c r="C3953" s="159"/>
      <c r="D3953" s="160"/>
    </row>
    <row r="3954" spans="1:4">
      <c r="A3954" s="157"/>
      <c r="B3954" s="158"/>
      <c r="C3954" s="159"/>
      <c r="D3954" s="160"/>
    </row>
    <row r="3955" spans="1:4">
      <c r="A3955" s="161"/>
      <c r="B3955" s="158"/>
      <c r="C3955" s="159"/>
      <c r="D3955" s="160"/>
    </row>
    <row r="3956" spans="1:4">
      <c r="A3956" s="162"/>
      <c r="B3956" s="158"/>
      <c r="C3956" s="159"/>
      <c r="D3956" s="160"/>
    </row>
    <row r="3957" spans="1:4">
      <c r="A3957" s="162"/>
      <c r="B3957" s="158"/>
      <c r="C3957" s="159"/>
      <c r="D3957" s="160"/>
    </row>
    <row r="3958" spans="1:4">
      <c r="A3958" s="162"/>
      <c r="B3958" s="158"/>
      <c r="C3958" s="159"/>
      <c r="D3958" s="160"/>
    </row>
    <row r="3959" spans="1:4">
      <c r="A3959" s="162"/>
      <c r="B3959" s="158"/>
      <c r="C3959" s="159"/>
      <c r="D3959" s="160"/>
    </row>
    <row r="3960" spans="1:4">
      <c r="A3960" s="162"/>
      <c r="B3960" s="158"/>
      <c r="C3960" s="159"/>
      <c r="D3960" s="160"/>
    </row>
    <row r="3961" spans="1:4">
      <c r="A3961" s="162"/>
      <c r="B3961" s="158"/>
      <c r="C3961" s="159"/>
      <c r="D3961" s="160"/>
    </row>
    <row r="3962" spans="1:4">
      <c r="A3962" s="159"/>
      <c r="B3962" s="158"/>
      <c r="C3962" s="159"/>
      <c r="D3962" s="160"/>
    </row>
    <row r="3963" spans="1:4">
      <c r="A3963" s="161"/>
      <c r="B3963" s="158"/>
      <c r="C3963" s="159"/>
      <c r="D3963" s="160"/>
    </row>
    <row r="3964" spans="1:4">
      <c r="A3964" s="162"/>
      <c r="B3964" s="158"/>
      <c r="C3964" s="159"/>
      <c r="D3964" s="160"/>
    </row>
    <row r="3965" spans="1:4">
      <c r="A3965" s="162"/>
      <c r="B3965" s="158"/>
      <c r="C3965" s="159"/>
      <c r="D3965" s="160"/>
    </row>
    <row r="3966" spans="1:4">
      <c r="A3966" s="162"/>
      <c r="B3966" s="158"/>
      <c r="C3966" s="159"/>
      <c r="D3966" s="160"/>
    </row>
    <row r="3967" spans="1:4">
      <c r="A3967" s="159"/>
      <c r="B3967" s="158"/>
      <c r="C3967" s="159"/>
      <c r="D3967" s="160"/>
    </row>
    <row r="3968" spans="1:4">
      <c r="A3968" s="157"/>
      <c r="B3968" s="158"/>
      <c r="C3968" s="159"/>
      <c r="D3968" s="160"/>
    </row>
    <row r="3969" spans="1:4">
      <c r="A3969" s="161"/>
      <c r="B3969" s="158"/>
      <c r="C3969" s="159"/>
      <c r="D3969" s="160"/>
    </row>
    <row r="3970" spans="1:4">
      <c r="A3970" s="162"/>
      <c r="B3970" s="158"/>
      <c r="C3970" s="159"/>
      <c r="D3970" s="160"/>
    </row>
    <row r="3971" spans="1:4">
      <c r="A3971" s="162"/>
      <c r="B3971" s="158"/>
      <c r="C3971" s="159"/>
      <c r="D3971" s="160"/>
    </row>
    <row r="3972" spans="1:4">
      <c r="A3972" s="159"/>
      <c r="B3972" s="158"/>
      <c r="C3972" s="159"/>
      <c r="D3972" s="160"/>
    </row>
    <row r="3973" spans="1:4">
      <c r="A3973" s="157"/>
      <c r="B3973" s="158"/>
      <c r="C3973" s="159"/>
      <c r="D3973" s="160"/>
    </row>
    <row r="3974" spans="1:4">
      <c r="A3974" s="161"/>
      <c r="B3974" s="158"/>
      <c r="C3974" s="159"/>
      <c r="D3974" s="160"/>
    </row>
    <row r="3975" spans="1:4">
      <c r="A3975" s="162"/>
      <c r="B3975" s="158"/>
      <c r="C3975" s="159"/>
      <c r="D3975" s="160"/>
    </row>
    <row r="3976" spans="1:4">
      <c r="A3976" s="162"/>
      <c r="B3976" s="158"/>
      <c r="C3976" s="159"/>
      <c r="D3976" s="160"/>
    </row>
    <row r="3977" spans="1:4">
      <c r="A3977" s="159"/>
      <c r="B3977" s="158"/>
      <c r="C3977" s="159"/>
      <c r="D3977" s="160"/>
    </row>
    <row r="3978" spans="1:4">
      <c r="A3978" s="157"/>
      <c r="B3978" s="158"/>
      <c r="C3978" s="159"/>
      <c r="D3978" s="160"/>
    </row>
    <row r="3979" spans="1:4">
      <c r="A3979" s="157"/>
      <c r="B3979" s="158"/>
      <c r="C3979" s="159"/>
      <c r="D3979" s="160"/>
    </row>
    <row r="3980" spans="1:4">
      <c r="A3980" s="157"/>
      <c r="B3980" s="158"/>
      <c r="C3980" s="159"/>
      <c r="D3980" s="160"/>
    </row>
    <row r="3981" spans="1:4">
      <c r="A3981" s="161"/>
      <c r="B3981" s="158"/>
      <c r="C3981" s="159"/>
      <c r="D3981" s="160"/>
    </row>
    <row r="3982" spans="1:4">
      <c r="A3982" s="162"/>
      <c r="B3982" s="158"/>
      <c r="C3982" s="159"/>
      <c r="D3982" s="160"/>
    </row>
    <row r="3983" spans="1:4">
      <c r="A3983" s="162"/>
      <c r="B3983" s="158"/>
      <c r="C3983" s="159"/>
      <c r="D3983" s="160"/>
    </row>
    <row r="3984" spans="1:4">
      <c r="A3984" s="162"/>
      <c r="B3984" s="158"/>
      <c r="C3984" s="159"/>
      <c r="D3984" s="160"/>
    </row>
    <row r="3985" spans="1:4">
      <c r="A3985" s="159"/>
      <c r="B3985" s="158"/>
      <c r="C3985" s="159"/>
      <c r="D3985" s="160"/>
    </row>
    <row r="3986" spans="1:4">
      <c r="A3986" s="161"/>
      <c r="B3986" s="158"/>
      <c r="C3986" s="159"/>
      <c r="D3986" s="160"/>
    </row>
    <row r="3987" spans="1:4">
      <c r="A3987" s="162"/>
      <c r="B3987" s="158"/>
      <c r="C3987" s="159"/>
      <c r="D3987" s="160"/>
    </row>
    <row r="3988" spans="1:4">
      <c r="A3988" s="162"/>
      <c r="B3988" s="158"/>
      <c r="C3988" s="159"/>
      <c r="D3988" s="160"/>
    </row>
    <row r="3989" spans="1:4">
      <c r="A3989" s="162"/>
      <c r="B3989" s="158"/>
      <c r="C3989" s="159"/>
      <c r="D3989" s="160"/>
    </row>
    <row r="3990" spans="1:4">
      <c r="A3990" s="159"/>
      <c r="B3990" s="158"/>
      <c r="C3990" s="159"/>
      <c r="D3990" s="160"/>
    </row>
    <row r="3991" spans="1:4">
      <c r="A3991" s="161"/>
      <c r="B3991" s="158"/>
      <c r="C3991" s="159"/>
      <c r="D3991" s="160"/>
    </row>
    <row r="3992" spans="1:4">
      <c r="A3992" s="162"/>
      <c r="B3992" s="158"/>
      <c r="C3992" s="159"/>
      <c r="D3992" s="160"/>
    </row>
    <row r="3993" spans="1:4">
      <c r="A3993" s="159"/>
      <c r="B3993" s="158"/>
      <c r="C3993" s="159"/>
      <c r="D3993" s="160"/>
    </row>
    <row r="3994" spans="1:4">
      <c r="A3994" s="161"/>
      <c r="B3994" s="158"/>
      <c r="C3994" s="159"/>
      <c r="D3994" s="160"/>
    </row>
    <row r="3995" spans="1:4">
      <c r="A3995" s="162"/>
      <c r="B3995" s="158"/>
      <c r="C3995" s="159"/>
      <c r="D3995" s="160"/>
    </row>
    <row r="3996" spans="1:4">
      <c r="A3996" s="159"/>
      <c r="B3996" s="158"/>
      <c r="C3996" s="159"/>
      <c r="D3996" s="160"/>
    </row>
    <row r="3997" spans="1:4">
      <c r="A3997" s="161"/>
      <c r="B3997" s="158"/>
      <c r="C3997" s="159"/>
      <c r="D3997" s="160"/>
    </row>
    <row r="3998" spans="1:4">
      <c r="A3998" s="159"/>
      <c r="B3998" s="158"/>
      <c r="C3998" s="159"/>
      <c r="D3998" s="160"/>
    </row>
    <row r="3999" spans="1:4">
      <c r="A3999" s="161"/>
      <c r="B3999" s="158"/>
      <c r="C3999" s="159"/>
      <c r="D3999" s="160"/>
    </row>
    <row r="4000" spans="1:4">
      <c r="A4000" s="162"/>
      <c r="B4000" s="158"/>
      <c r="C4000" s="159"/>
      <c r="D4000" s="160"/>
    </row>
    <row r="4001" spans="1:4">
      <c r="A4001" s="159"/>
      <c r="B4001" s="158"/>
      <c r="C4001" s="159"/>
      <c r="D4001" s="160"/>
    </row>
    <row r="4002" spans="1:4">
      <c r="A4002" s="161"/>
      <c r="B4002" s="158"/>
      <c r="C4002" s="159"/>
      <c r="D4002" s="160"/>
    </row>
    <row r="4003" spans="1:4">
      <c r="A4003" s="162"/>
      <c r="B4003" s="158"/>
      <c r="C4003" s="159"/>
      <c r="D4003" s="160"/>
    </row>
    <row r="4004" spans="1:4">
      <c r="A4004" s="159"/>
      <c r="B4004" s="158"/>
      <c r="C4004" s="159"/>
      <c r="D4004" s="160"/>
    </row>
    <row r="4005" spans="1:4">
      <c r="A4005" s="161"/>
      <c r="B4005" s="158"/>
      <c r="C4005" s="159"/>
      <c r="D4005" s="160"/>
    </row>
    <row r="4006" spans="1:4">
      <c r="A4006" s="162"/>
      <c r="B4006" s="158"/>
      <c r="C4006" s="159"/>
      <c r="D4006" s="160"/>
    </row>
    <row r="4007" spans="1:4">
      <c r="A4007" s="162"/>
      <c r="B4007" s="158"/>
      <c r="C4007" s="159"/>
      <c r="D4007" s="160"/>
    </row>
    <row r="4008" spans="1:4">
      <c r="A4008" s="162"/>
      <c r="B4008" s="158"/>
      <c r="C4008" s="159"/>
      <c r="D4008" s="160"/>
    </row>
    <row r="4009" spans="1:4">
      <c r="A4009" s="162"/>
      <c r="B4009" s="158"/>
      <c r="C4009" s="159"/>
      <c r="D4009" s="160"/>
    </row>
    <row r="4010" spans="1:4">
      <c r="A4010" s="159"/>
      <c r="B4010" s="158"/>
      <c r="C4010" s="159"/>
      <c r="D4010" s="160"/>
    </row>
    <row r="4011" spans="1:4">
      <c r="A4011" s="161"/>
      <c r="B4011" s="158"/>
      <c r="C4011" s="159"/>
      <c r="D4011" s="160"/>
    </row>
    <row r="4012" spans="1:4">
      <c r="A4012" s="162"/>
      <c r="B4012" s="158"/>
      <c r="C4012" s="159"/>
      <c r="D4012" s="160"/>
    </row>
    <row r="4013" spans="1:4">
      <c r="A4013" s="162"/>
      <c r="B4013" s="158"/>
      <c r="C4013" s="159"/>
      <c r="D4013" s="160"/>
    </row>
    <row r="4014" spans="1:4">
      <c r="A4014" s="159"/>
      <c r="B4014" s="158"/>
      <c r="C4014" s="159"/>
      <c r="D4014" s="160"/>
    </row>
    <row r="4015" spans="1:4">
      <c r="A4015" s="157"/>
      <c r="B4015" s="158"/>
      <c r="C4015" s="159"/>
      <c r="D4015" s="160"/>
    </row>
    <row r="4016" spans="1:4">
      <c r="A4016" s="161"/>
      <c r="B4016" s="158"/>
      <c r="C4016" s="159"/>
      <c r="D4016" s="160"/>
    </row>
    <row r="4017" spans="1:4">
      <c r="A4017" s="159"/>
      <c r="B4017" s="158"/>
      <c r="C4017" s="159"/>
      <c r="D4017" s="160"/>
    </row>
    <row r="4018" spans="1:4">
      <c r="A4018" s="157"/>
      <c r="B4018" s="158"/>
      <c r="C4018" s="159"/>
      <c r="D4018" s="160"/>
    </row>
    <row r="4019" spans="1:4">
      <c r="A4019" s="161"/>
      <c r="B4019" s="158"/>
      <c r="C4019" s="159"/>
      <c r="D4019" s="160"/>
    </row>
    <row r="4020" spans="1:4">
      <c r="A4020" s="162"/>
      <c r="B4020" s="158"/>
      <c r="C4020" s="159"/>
      <c r="D4020" s="160"/>
    </row>
    <row r="4021" spans="1:4">
      <c r="A4021" s="159"/>
      <c r="B4021" s="158"/>
      <c r="C4021" s="159"/>
      <c r="D4021" s="160"/>
    </row>
    <row r="4022" spans="1:4">
      <c r="A4022" s="161"/>
      <c r="B4022" s="158"/>
      <c r="C4022" s="159"/>
      <c r="D4022" s="160"/>
    </row>
    <row r="4023" spans="1:4">
      <c r="A4023" s="159"/>
      <c r="B4023" s="158"/>
      <c r="C4023" s="159"/>
      <c r="D4023" s="160"/>
    </row>
    <row r="4024" spans="1:4">
      <c r="A4024" s="161"/>
      <c r="B4024" s="158"/>
      <c r="C4024" s="159"/>
      <c r="D4024" s="160"/>
    </row>
    <row r="4025" spans="1:4">
      <c r="A4025" s="162"/>
      <c r="B4025" s="158"/>
      <c r="C4025" s="159"/>
      <c r="D4025" s="160"/>
    </row>
    <row r="4026" spans="1:4">
      <c r="A4026" s="159"/>
      <c r="B4026" s="158"/>
      <c r="C4026" s="159"/>
      <c r="D4026" s="160"/>
    </row>
    <row r="4027" spans="1:4">
      <c r="A4027" s="161"/>
      <c r="B4027" s="158"/>
      <c r="C4027" s="159"/>
      <c r="D4027" s="160"/>
    </row>
    <row r="4028" spans="1:4">
      <c r="A4028" s="162"/>
      <c r="B4028" s="158"/>
      <c r="C4028" s="159"/>
      <c r="D4028" s="160"/>
    </row>
    <row r="4029" spans="1:4">
      <c r="A4029" s="162"/>
      <c r="B4029" s="158"/>
      <c r="C4029" s="159"/>
      <c r="D4029" s="160"/>
    </row>
    <row r="4030" spans="1:4">
      <c r="A4030" s="162"/>
      <c r="B4030" s="158"/>
      <c r="C4030" s="159"/>
      <c r="D4030" s="160"/>
    </row>
    <row r="4031" spans="1:4">
      <c r="A4031" s="159"/>
      <c r="B4031" s="158"/>
      <c r="C4031" s="159"/>
      <c r="D4031" s="160"/>
    </row>
    <row r="4032" spans="1:4">
      <c r="A4032" s="161"/>
      <c r="B4032" s="158"/>
      <c r="C4032" s="159"/>
      <c r="D4032" s="160"/>
    </row>
    <row r="4033" spans="1:4">
      <c r="A4033" s="162"/>
      <c r="B4033" s="158"/>
      <c r="C4033" s="159"/>
      <c r="D4033" s="160"/>
    </row>
    <row r="4034" spans="1:4">
      <c r="A4034" s="162"/>
      <c r="B4034" s="158"/>
      <c r="C4034" s="159"/>
      <c r="D4034" s="160"/>
    </row>
    <row r="4035" spans="1:4">
      <c r="A4035" s="159"/>
      <c r="B4035" s="158"/>
      <c r="C4035" s="159"/>
      <c r="D4035" s="160"/>
    </row>
    <row r="4036" spans="1:4">
      <c r="A4036" s="157"/>
      <c r="B4036" s="158"/>
      <c r="C4036" s="159"/>
      <c r="D4036" s="160"/>
    </row>
    <row r="4037" spans="1:4">
      <c r="A4037" s="161"/>
      <c r="B4037" s="158"/>
      <c r="C4037" s="159"/>
      <c r="D4037" s="160"/>
    </row>
    <row r="4038" spans="1:4">
      <c r="A4038" s="162"/>
      <c r="B4038" s="158"/>
      <c r="C4038" s="159"/>
      <c r="D4038" s="160"/>
    </row>
    <row r="4039" spans="1:4">
      <c r="A4039" s="162"/>
      <c r="B4039" s="158"/>
      <c r="C4039" s="159"/>
      <c r="D4039" s="160"/>
    </row>
    <row r="4040" spans="1:4">
      <c r="A4040" s="162"/>
      <c r="B4040" s="158"/>
      <c r="C4040" s="159"/>
      <c r="D4040" s="160"/>
    </row>
    <row r="4041" spans="1:4">
      <c r="A4041" s="162"/>
      <c r="B4041" s="158"/>
      <c r="C4041" s="159"/>
      <c r="D4041" s="160"/>
    </row>
    <row r="4042" spans="1:4">
      <c r="A4042" s="162"/>
      <c r="B4042" s="158"/>
      <c r="C4042" s="159"/>
      <c r="D4042" s="160"/>
    </row>
    <row r="4043" spans="1:4">
      <c r="A4043" s="159"/>
      <c r="B4043" s="158"/>
      <c r="C4043" s="159"/>
      <c r="D4043" s="160"/>
    </row>
    <row r="4044" spans="1:4">
      <c r="A4044" s="161"/>
      <c r="B4044" s="158"/>
      <c r="C4044" s="159"/>
      <c r="D4044" s="160"/>
    </row>
    <row r="4045" spans="1:4">
      <c r="A4045" s="162"/>
      <c r="B4045" s="158"/>
      <c r="C4045" s="159"/>
      <c r="D4045" s="160"/>
    </row>
    <row r="4046" spans="1:4">
      <c r="A4046" s="162"/>
      <c r="B4046" s="158"/>
      <c r="C4046" s="159"/>
      <c r="D4046" s="160"/>
    </row>
    <row r="4047" spans="1:4">
      <c r="A4047" s="159"/>
      <c r="B4047" s="158"/>
      <c r="C4047" s="159"/>
      <c r="D4047" s="160"/>
    </row>
    <row r="4048" spans="1:4">
      <c r="A4048" s="161"/>
      <c r="B4048" s="158"/>
      <c r="C4048" s="159"/>
      <c r="D4048" s="160"/>
    </row>
    <row r="4049" spans="1:4">
      <c r="A4049" s="159"/>
      <c r="B4049" s="158"/>
      <c r="C4049" s="159"/>
      <c r="D4049" s="160"/>
    </row>
    <row r="4050" spans="1:4">
      <c r="A4050" s="157"/>
      <c r="B4050" s="158"/>
      <c r="C4050" s="159"/>
      <c r="D4050" s="160"/>
    </row>
    <row r="4051" spans="1:4">
      <c r="A4051" s="161"/>
      <c r="B4051" s="158"/>
      <c r="C4051" s="159"/>
      <c r="D4051" s="160"/>
    </row>
    <row r="4052" spans="1:4">
      <c r="A4052" s="159"/>
      <c r="B4052" s="158"/>
      <c r="C4052" s="159"/>
      <c r="D4052" s="160"/>
    </row>
    <row r="4053" spans="1:4">
      <c r="A4053" s="157"/>
      <c r="B4053" s="158"/>
      <c r="C4053" s="159"/>
      <c r="D4053" s="160"/>
    </row>
    <row r="4054" spans="1:4">
      <c r="A4054" s="157"/>
      <c r="B4054" s="158"/>
      <c r="C4054" s="159"/>
      <c r="D4054" s="160"/>
    </row>
    <row r="4055" spans="1:4">
      <c r="A4055" s="157"/>
      <c r="B4055" s="158"/>
      <c r="C4055" s="159"/>
      <c r="D4055" s="160"/>
    </row>
    <row r="4056" spans="1:4">
      <c r="A4056" s="161"/>
      <c r="B4056" s="158"/>
      <c r="C4056" s="159"/>
      <c r="D4056" s="160"/>
    </row>
    <row r="4057" spans="1:4">
      <c r="A4057" s="162"/>
      <c r="B4057" s="158"/>
      <c r="C4057" s="159"/>
      <c r="D4057" s="160"/>
    </row>
    <row r="4058" spans="1:4">
      <c r="A4058" s="162"/>
      <c r="B4058" s="158"/>
      <c r="C4058" s="159"/>
      <c r="D4058" s="160"/>
    </row>
    <row r="4059" spans="1:4">
      <c r="A4059" s="162"/>
      <c r="B4059" s="158"/>
      <c r="C4059" s="159"/>
      <c r="D4059" s="160"/>
    </row>
    <row r="4060" spans="1:4">
      <c r="A4060" s="162"/>
      <c r="B4060" s="158"/>
      <c r="C4060" s="159"/>
      <c r="D4060" s="160"/>
    </row>
    <row r="4061" spans="1:4">
      <c r="A4061" s="162"/>
      <c r="B4061" s="158"/>
      <c r="C4061" s="159"/>
      <c r="D4061" s="160"/>
    </row>
    <row r="4062" spans="1:4">
      <c r="A4062" s="162"/>
      <c r="B4062" s="158"/>
      <c r="C4062" s="159"/>
      <c r="D4062" s="160"/>
    </row>
    <row r="4063" spans="1:4">
      <c r="A4063" s="162"/>
      <c r="B4063" s="158"/>
      <c r="C4063" s="159"/>
      <c r="D4063" s="160"/>
    </row>
    <row r="4064" spans="1:4">
      <c r="A4064" s="162"/>
      <c r="B4064" s="158"/>
      <c r="C4064" s="159"/>
      <c r="D4064" s="160"/>
    </row>
    <row r="4065" spans="1:4">
      <c r="A4065" s="162"/>
      <c r="B4065" s="158"/>
      <c r="C4065" s="159"/>
      <c r="D4065" s="160"/>
    </row>
    <row r="4066" spans="1:4">
      <c r="A4066" s="162"/>
      <c r="B4066" s="158"/>
      <c r="C4066" s="159"/>
      <c r="D4066" s="160"/>
    </row>
    <row r="4067" spans="1:4">
      <c r="A4067" s="162"/>
      <c r="B4067" s="158"/>
      <c r="C4067" s="159"/>
      <c r="D4067" s="160"/>
    </row>
    <row r="4068" spans="1:4">
      <c r="A4068" s="159"/>
      <c r="B4068" s="158"/>
      <c r="C4068" s="159"/>
      <c r="D4068" s="160"/>
    </row>
    <row r="4069" spans="1:4">
      <c r="A4069" s="161"/>
      <c r="B4069" s="158"/>
      <c r="C4069" s="159"/>
      <c r="D4069" s="160"/>
    </row>
    <row r="4070" spans="1:4">
      <c r="A4070" s="162"/>
      <c r="B4070" s="158"/>
      <c r="C4070" s="159"/>
      <c r="D4070" s="160"/>
    </row>
    <row r="4071" spans="1:4">
      <c r="A4071" s="162"/>
      <c r="B4071" s="158"/>
      <c r="C4071" s="159"/>
      <c r="D4071" s="160"/>
    </row>
    <row r="4072" spans="1:4">
      <c r="A4072" s="162"/>
      <c r="B4072" s="158"/>
      <c r="C4072" s="159"/>
      <c r="D4072" s="160"/>
    </row>
    <row r="4073" spans="1:4">
      <c r="A4073" s="162"/>
      <c r="B4073" s="158"/>
      <c r="C4073" s="159"/>
      <c r="D4073" s="160"/>
    </row>
    <row r="4074" spans="1:4">
      <c r="A4074" s="162"/>
      <c r="B4074" s="158"/>
      <c r="C4074" s="159"/>
      <c r="D4074" s="160"/>
    </row>
    <row r="4075" spans="1:4">
      <c r="A4075" s="162"/>
      <c r="B4075" s="158"/>
      <c r="C4075" s="159"/>
      <c r="D4075" s="160"/>
    </row>
    <row r="4076" spans="1:4">
      <c r="A4076" s="162"/>
      <c r="B4076" s="158"/>
      <c r="C4076" s="159"/>
      <c r="D4076" s="160"/>
    </row>
    <row r="4077" spans="1:4">
      <c r="A4077" s="162"/>
      <c r="B4077" s="158"/>
      <c r="C4077" s="159"/>
      <c r="D4077" s="160"/>
    </row>
    <row r="4078" spans="1:4">
      <c r="A4078" s="162"/>
      <c r="B4078" s="158"/>
      <c r="C4078" s="159"/>
      <c r="D4078" s="160"/>
    </row>
    <row r="4079" spans="1:4">
      <c r="A4079" s="162"/>
      <c r="B4079" s="158"/>
      <c r="C4079" s="159"/>
      <c r="D4079" s="160"/>
    </row>
    <row r="4080" spans="1:4">
      <c r="A4080" s="162"/>
      <c r="B4080" s="158"/>
      <c r="C4080" s="159"/>
      <c r="D4080" s="160"/>
    </row>
    <row r="4081" spans="1:4">
      <c r="A4081" s="162"/>
      <c r="B4081" s="158"/>
      <c r="C4081" s="159"/>
      <c r="D4081" s="160"/>
    </row>
    <row r="4082" spans="1:4">
      <c r="A4082" s="162"/>
      <c r="B4082" s="158"/>
      <c r="C4082" s="159"/>
      <c r="D4082" s="160"/>
    </row>
    <row r="4083" spans="1:4">
      <c r="A4083" s="159"/>
      <c r="B4083" s="158"/>
      <c r="C4083" s="159"/>
      <c r="D4083" s="160"/>
    </row>
    <row r="4084" spans="1:4">
      <c r="A4084" s="161"/>
      <c r="B4084" s="158"/>
      <c r="C4084" s="159"/>
      <c r="D4084" s="160"/>
    </row>
    <row r="4085" spans="1:4">
      <c r="A4085" s="162"/>
      <c r="B4085" s="158"/>
      <c r="C4085" s="159"/>
      <c r="D4085" s="160"/>
    </row>
    <row r="4086" spans="1:4">
      <c r="A4086" s="162"/>
      <c r="B4086" s="158"/>
      <c r="C4086" s="159"/>
      <c r="D4086" s="160"/>
    </row>
    <row r="4087" spans="1:4">
      <c r="A4087" s="162"/>
      <c r="B4087" s="158"/>
      <c r="C4087" s="159"/>
      <c r="D4087" s="160"/>
    </row>
    <row r="4088" spans="1:4">
      <c r="A4088" s="162"/>
      <c r="B4088" s="158"/>
      <c r="C4088" s="159"/>
      <c r="D4088" s="160"/>
    </row>
    <row r="4089" spans="1:4">
      <c r="A4089" s="159"/>
      <c r="B4089" s="158"/>
      <c r="C4089" s="159"/>
      <c r="D4089" s="160"/>
    </row>
    <row r="4090" spans="1:4">
      <c r="A4090" s="157"/>
      <c r="B4090" s="158"/>
      <c r="C4090" s="159"/>
      <c r="D4090" s="160"/>
    </row>
    <row r="4091" spans="1:4">
      <c r="A4091" s="161"/>
      <c r="B4091" s="158"/>
      <c r="C4091" s="159"/>
      <c r="D4091" s="160"/>
    </row>
    <row r="4092" spans="1:4">
      <c r="A4092" s="162"/>
      <c r="B4092" s="158"/>
      <c r="C4092" s="159"/>
      <c r="D4092" s="160"/>
    </row>
    <row r="4093" spans="1:4">
      <c r="A4093" s="162"/>
      <c r="B4093" s="158"/>
      <c r="C4093" s="159"/>
      <c r="D4093" s="160"/>
    </row>
    <row r="4094" spans="1:4">
      <c r="A4094" s="162"/>
      <c r="B4094" s="158"/>
      <c r="C4094" s="159"/>
      <c r="D4094" s="160"/>
    </row>
    <row r="4095" spans="1:4">
      <c r="A4095" s="162"/>
      <c r="B4095" s="158"/>
      <c r="C4095" s="159"/>
      <c r="D4095" s="160"/>
    </row>
    <row r="4096" spans="1:4">
      <c r="A4096" s="162"/>
      <c r="B4096" s="158"/>
      <c r="C4096" s="159"/>
      <c r="D4096" s="160"/>
    </row>
    <row r="4097" spans="1:4">
      <c r="A4097" s="162"/>
      <c r="B4097" s="158"/>
      <c r="C4097" s="159"/>
      <c r="D4097" s="160"/>
    </row>
    <row r="4098" spans="1:4">
      <c r="A4098" s="162"/>
      <c r="B4098" s="158"/>
      <c r="C4098" s="159"/>
      <c r="D4098" s="160"/>
    </row>
    <row r="4099" spans="1:4">
      <c r="A4099" s="162"/>
      <c r="B4099" s="158"/>
      <c r="C4099" s="159"/>
      <c r="D4099" s="160"/>
    </row>
    <row r="4100" spans="1:4">
      <c r="A4100" s="162"/>
      <c r="B4100" s="158"/>
      <c r="C4100" s="159"/>
      <c r="D4100" s="160"/>
    </row>
    <row r="4101" spans="1:4">
      <c r="A4101" s="162"/>
      <c r="B4101" s="158"/>
      <c r="C4101" s="159"/>
      <c r="D4101" s="160"/>
    </row>
    <row r="4102" spans="1:4">
      <c r="A4102" s="162"/>
      <c r="B4102" s="158"/>
      <c r="C4102" s="159"/>
      <c r="D4102" s="160"/>
    </row>
    <row r="4103" spans="1:4">
      <c r="A4103" s="162"/>
      <c r="B4103" s="158"/>
      <c r="C4103" s="159"/>
      <c r="D4103" s="160"/>
    </row>
    <row r="4104" spans="1:4">
      <c r="A4104" s="162"/>
      <c r="B4104" s="158"/>
      <c r="C4104" s="159"/>
      <c r="D4104" s="160"/>
    </row>
    <row r="4105" spans="1:4">
      <c r="A4105" s="159"/>
      <c r="B4105" s="158"/>
      <c r="C4105" s="159"/>
      <c r="D4105" s="160"/>
    </row>
    <row r="4106" spans="1:4">
      <c r="A4106" s="161"/>
      <c r="B4106" s="158"/>
      <c r="C4106" s="159"/>
      <c r="D4106" s="160"/>
    </row>
    <row r="4107" spans="1:4">
      <c r="A4107" s="162"/>
      <c r="B4107" s="158"/>
      <c r="C4107" s="159"/>
      <c r="D4107" s="160"/>
    </row>
    <row r="4108" spans="1:4">
      <c r="A4108" s="159"/>
      <c r="B4108" s="158"/>
      <c r="C4108" s="159"/>
      <c r="D4108" s="160"/>
    </row>
    <row r="4109" spans="1:4">
      <c r="A4109" s="161"/>
      <c r="B4109" s="158"/>
      <c r="C4109" s="159"/>
      <c r="D4109" s="160"/>
    </row>
    <row r="4110" spans="1:4">
      <c r="A4110" s="162"/>
      <c r="B4110" s="158"/>
      <c r="C4110" s="159"/>
      <c r="D4110" s="160"/>
    </row>
    <row r="4111" spans="1:4">
      <c r="A4111" s="162"/>
      <c r="B4111" s="158"/>
      <c r="C4111" s="159"/>
      <c r="D4111" s="160"/>
    </row>
    <row r="4112" spans="1:4">
      <c r="A4112" s="159"/>
      <c r="B4112" s="158"/>
      <c r="C4112" s="159"/>
      <c r="D4112" s="160"/>
    </row>
    <row r="4113" spans="1:4">
      <c r="A4113" s="161"/>
      <c r="B4113" s="158"/>
      <c r="C4113" s="159"/>
      <c r="D4113" s="160"/>
    </row>
    <row r="4114" spans="1:4">
      <c r="A4114" s="162"/>
      <c r="B4114" s="158"/>
      <c r="C4114" s="159"/>
      <c r="D4114" s="160"/>
    </row>
    <row r="4115" spans="1:4">
      <c r="A4115" s="162"/>
      <c r="B4115" s="158"/>
      <c r="C4115" s="159"/>
      <c r="D4115" s="160"/>
    </row>
    <row r="4116" spans="1:4">
      <c r="A4116" s="159"/>
      <c r="B4116" s="158"/>
      <c r="C4116" s="159"/>
      <c r="D4116" s="160"/>
    </row>
    <row r="4117" spans="1:4">
      <c r="A4117" s="157"/>
      <c r="B4117" s="158"/>
      <c r="C4117" s="159"/>
      <c r="D4117" s="160"/>
    </row>
    <row r="4118" spans="1:4">
      <c r="A4118" s="161"/>
      <c r="B4118" s="158"/>
      <c r="C4118" s="159"/>
      <c r="D4118" s="160"/>
    </row>
    <row r="4119" spans="1:4">
      <c r="A4119" s="162"/>
      <c r="B4119" s="158"/>
      <c r="C4119" s="159"/>
      <c r="D4119" s="160"/>
    </row>
    <row r="4120" spans="1:4">
      <c r="A4120" s="162"/>
      <c r="B4120" s="158"/>
      <c r="C4120" s="159"/>
      <c r="D4120" s="160"/>
    </row>
    <row r="4121" spans="1:4">
      <c r="A4121" s="162"/>
      <c r="B4121" s="158"/>
      <c r="C4121" s="159"/>
      <c r="D4121" s="160"/>
    </row>
    <row r="4122" spans="1:4">
      <c r="A4122" s="162"/>
      <c r="B4122" s="158"/>
      <c r="C4122" s="159"/>
      <c r="D4122" s="160"/>
    </row>
    <row r="4123" spans="1:4">
      <c r="A4123" s="162"/>
      <c r="B4123" s="158"/>
      <c r="C4123" s="159"/>
      <c r="D4123" s="160"/>
    </row>
    <row r="4124" spans="1:4">
      <c r="A4124" s="162"/>
      <c r="B4124" s="158"/>
      <c r="C4124" s="159"/>
      <c r="D4124" s="160"/>
    </row>
    <row r="4125" spans="1:4">
      <c r="A4125" s="162"/>
      <c r="B4125" s="158"/>
      <c r="C4125" s="159"/>
      <c r="D4125" s="160"/>
    </row>
    <row r="4126" spans="1:4">
      <c r="A4126" s="162"/>
      <c r="B4126" s="158"/>
      <c r="C4126" s="159"/>
      <c r="D4126" s="160"/>
    </row>
    <row r="4127" spans="1:4">
      <c r="A4127" s="162"/>
      <c r="B4127" s="158"/>
      <c r="C4127" s="159"/>
      <c r="D4127" s="160"/>
    </row>
    <row r="4128" spans="1:4">
      <c r="A4128" s="162"/>
      <c r="B4128" s="158"/>
      <c r="C4128" s="159"/>
      <c r="D4128" s="160"/>
    </row>
    <row r="4129" spans="1:4">
      <c r="A4129" s="162"/>
      <c r="B4129" s="158"/>
      <c r="C4129" s="159"/>
      <c r="D4129" s="160"/>
    </row>
    <row r="4130" spans="1:4">
      <c r="A4130" s="162"/>
      <c r="B4130" s="158"/>
      <c r="C4130" s="159"/>
      <c r="D4130" s="160"/>
    </row>
    <row r="4131" spans="1:4">
      <c r="A4131" s="162"/>
      <c r="B4131" s="158"/>
      <c r="C4131" s="159"/>
      <c r="D4131" s="160"/>
    </row>
    <row r="4132" spans="1:4">
      <c r="A4132" s="162"/>
      <c r="B4132" s="158"/>
      <c r="C4132" s="159"/>
      <c r="D4132" s="160"/>
    </row>
    <row r="4133" spans="1:4">
      <c r="A4133" s="159"/>
      <c r="B4133" s="158"/>
      <c r="C4133" s="159"/>
      <c r="D4133" s="160"/>
    </row>
    <row r="4134" spans="1:4">
      <c r="A4134" s="161"/>
      <c r="B4134" s="158"/>
      <c r="C4134" s="159"/>
      <c r="D4134" s="160"/>
    </row>
    <row r="4135" spans="1:4">
      <c r="A4135" s="162"/>
      <c r="B4135" s="158"/>
      <c r="C4135" s="159"/>
      <c r="D4135" s="160"/>
    </row>
    <row r="4136" spans="1:4">
      <c r="A4136" s="162"/>
      <c r="B4136" s="158"/>
      <c r="C4136" s="159"/>
      <c r="D4136" s="160"/>
    </row>
    <row r="4137" spans="1:4">
      <c r="A4137" s="162"/>
      <c r="B4137" s="158"/>
      <c r="C4137" s="159"/>
      <c r="D4137" s="160"/>
    </row>
    <row r="4138" spans="1:4">
      <c r="A4138" s="162"/>
      <c r="B4138" s="158"/>
      <c r="C4138" s="159"/>
      <c r="D4138" s="160"/>
    </row>
    <row r="4139" spans="1:4">
      <c r="A4139" s="162"/>
      <c r="B4139" s="158"/>
      <c r="C4139" s="159"/>
      <c r="D4139" s="160"/>
    </row>
    <row r="4140" spans="1:4">
      <c r="A4140" s="162"/>
      <c r="B4140" s="158"/>
      <c r="C4140" s="159"/>
      <c r="D4140" s="160"/>
    </row>
    <row r="4141" spans="1:4">
      <c r="A4141" s="162"/>
      <c r="B4141" s="158"/>
      <c r="C4141" s="159"/>
      <c r="D4141" s="160"/>
    </row>
    <row r="4142" spans="1:4">
      <c r="A4142" s="162"/>
      <c r="B4142" s="158"/>
      <c r="C4142" s="159"/>
      <c r="D4142" s="160"/>
    </row>
    <row r="4143" spans="1:4">
      <c r="A4143" s="159"/>
      <c r="B4143" s="158"/>
      <c r="C4143" s="159"/>
      <c r="D4143" s="160"/>
    </row>
    <row r="4144" spans="1:4">
      <c r="A4144" s="161"/>
      <c r="B4144" s="158"/>
      <c r="C4144" s="159"/>
      <c r="D4144" s="160"/>
    </row>
    <row r="4145" spans="1:4">
      <c r="A4145" s="162"/>
      <c r="B4145" s="158"/>
      <c r="C4145" s="159"/>
      <c r="D4145" s="160"/>
    </row>
    <row r="4146" spans="1:4">
      <c r="A4146" s="162"/>
      <c r="B4146" s="158"/>
      <c r="C4146" s="159"/>
      <c r="D4146" s="160"/>
    </row>
    <row r="4147" spans="1:4">
      <c r="A4147" s="162"/>
      <c r="B4147" s="158"/>
      <c r="C4147" s="159"/>
      <c r="D4147" s="160"/>
    </row>
    <row r="4148" spans="1:4">
      <c r="A4148" s="162"/>
      <c r="B4148" s="158"/>
      <c r="C4148" s="159"/>
      <c r="D4148" s="160"/>
    </row>
    <row r="4149" spans="1:4">
      <c r="A4149" s="162"/>
      <c r="B4149" s="158"/>
      <c r="C4149" s="159"/>
      <c r="D4149" s="160"/>
    </row>
    <row r="4150" spans="1:4">
      <c r="A4150" s="162"/>
      <c r="B4150" s="158"/>
      <c r="C4150" s="159"/>
      <c r="D4150" s="160"/>
    </row>
    <row r="4151" spans="1:4">
      <c r="A4151" s="162"/>
      <c r="B4151" s="158"/>
      <c r="C4151" s="159"/>
      <c r="D4151" s="160"/>
    </row>
    <row r="4152" spans="1:4">
      <c r="A4152" s="162"/>
      <c r="B4152" s="158"/>
      <c r="C4152" s="159"/>
      <c r="D4152" s="160"/>
    </row>
    <row r="4153" spans="1:4">
      <c r="A4153" s="162"/>
      <c r="B4153" s="158"/>
      <c r="C4153" s="159"/>
      <c r="D4153" s="160"/>
    </row>
    <row r="4154" spans="1:4">
      <c r="A4154" s="162"/>
      <c r="B4154" s="158"/>
      <c r="C4154" s="159"/>
      <c r="D4154" s="160"/>
    </row>
    <row r="4155" spans="1:4">
      <c r="A4155" s="162"/>
      <c r="B4155" s="158"/>
      <c r="C4155" s="159"/>
      <c r="D4155" s="160"/>
    </row>
    <row r="4156" spans="1:4">
      <c r="A4156" s="162"/>
      <c r="B4156" s="158"/>
      <c r="C4156" s="159"/>
      <c r="D4156" s="160"/>
    </row>
    <row r="4157" spans="1:4">
      <c r="A4157" s="162"/>
      <c r="B4157" s="158"/>
      <c r="C4157" s="159"/>
      <c r="D4157" s="160"/>
    </row>
    <row r="4158" spans="1:4">
      <c r="A4158" s="162"/>
      <c r="B4158" s="158"/>
      <c r="C4158" s="159"/>
      <c r="D4158" s="160"/>
    </row>
    <row r="4159" spans="1:4">
      <c r="A4159" s="162"/>
      <c r="B4159" s="158"/>
      <c r="C4159" s="159"/>
      <c r="D4159" s="160"/>
    </row>
    <row r="4160" spans="1:4">
      <c r="A4160" s="162"/>
      <c r="B4160" s="158"/>
      <c r="C4160" s="159"/>
      <c r="D4160" s="160"/>
    </row>
    <row r="4161" spans="1:4">
      <c r="A4161" s="162"/>
      <c r="B4161" s="158"/>
      <c r="C4161" s="159"/>
      <c r="D4161" s="160"/>
    </row>
    <row r="4162" spans="1:4">
      <c r="A4162" s="162"/>
      <c r="B4162" s="158"/>
      <c r="C4162" s="159"/>
      <c r="D4162" s="160"/>
    </row>
    <row r="4163" spans="1:4">
      <c r="A4163" s="162"/>
      <c r="B4163" s="158"/>
      <c r="C4163" s="159"/>
      <c r="D4163" s="160"/>
    </row>
    <row r="4164" spans="1:4">
      <c r="A4164" s="162"/>
      <c r="B4164" s="158"/>
      <c r="C4164" s="159"/>
      <c r="D4164" s="160"/>
    </row>
    <row r="4165" spans="1:4">
      <c r="A4165" s="162"/>
      <c r="B4165" s="158"/>
      <c r="C4165" s="159"/>
      <c r="D4165" s="160"/>
    </row>
    <row r="4166" spans="1:4">
      <c r="A4166" s="162"/>
      <c r="B4166" s="158"/>
      <c r="C4166" s="159"/>
      <c r="D4166" s="160"/>
    </row>
    <row r="4167" spans="1:4">
      <c r="A4167" s="162"/>
      <c r="B4167" s="158"/>
      <c r="C4167" s="159"/>
      <c r="D4167" s="160"/>
    </row>
    <row r="4168" spans="1:4">
      <c r="A4168" s="162"/>
      <c r="B4168" s="158"/>
      <c r="C4168" s="159"/>
      <c r="D4168" s="160"/>
    </row>
    <row r="4169" spans="1:4">
      <c r="A4169" s="162"/>
      <c r="B4169" s="158"/>
      <c r="C4169" s="159"/>
      <c r="D4169" s="160"/>
    </row>
    <row r="4170" spans="1:4">
      <c r="A4170" s="162"/>
      <c r="B4170" s="158"/>
      <c r="C4170" s="159"/>
      <c r="D4170" s="160"/>
    </row>
    <row r="4171" spans="1:4">
      <c r="A4171" s="159"/>
      <c r="B4171" s="158"/>
      <c r="C4171" s="159"/>
      <c r="D4171" s="160"/>
    </row>
    <row r="4172" spans="1:4">
      <c r="A4172" s="157"/>
      <c r="B4172" s="158"/>
      <c r="C4172" s="159"/>
      <c r="D4172" s="160"/>
    </row>
    <row r="4173" spans="1:4">
      <c r="A4173" s="157"/>
      <c r="B4173" s="158"/>
      <c r="C4173" s="159"/>
      <c r="D4173" s="160"/>
    </row>
    <row r="4174" spans="1:4">
      <c r="A4174" s="161"/>
      <c r="B4174" s="158"/>
      <c r="C4174" s="159"/>
      <c r="D4174" s="160"/>
    </row>
    <row r="4175" spans="1:4">
      <c r="A4175" s="162"/>
      <c r="B4175" s="158"/>
      <c r="C4175" s="159"/>
      <c r="D4175" s="160"/>
    </row>
    <row r="4176" spans="1:4">
      <c r="A4176" s="162"/>
      <c r="B4176" s="158"/>
      <c r="C4176" s="159"/>
      <c r="D4176" s="160"/>
    </row>
    <row r="4177" spans="1:4">
      <c r="A4177" s="162"/>
      <c r="B4177" s="158"/>
      <c r="C4177" s="159"/>
      <c r="D4177" s="160"/>
    </row>
    <row r="4178" spans="1:4">
      <c r="A4178" s="162"/>
      <c r="B4178" s="158"/>
      <c r="C4178" s="159"/>
      <c r="D4178" s="160"/>
    </row>
    <row r="4179" spans="1:4">
      <c r="A4179" s="162"/>
      <c r="B4179" s="158"/>
      <c r="C4179" s="159"/>
      <c r="D4179" s="160"/>
    </row>
    <row r="4180" spans="1:4">
      <c r="A4180" s="162"/>
      <c r="B4180" s="158"/>
      <c r="C4180" s="159"/>
      <c r="D4180" s="160"/>
    </row>
    <row r="4181" spans="1:4">
      <c r="A4181" s="162"/>
      <c r="B4181" s="158"/>
      <c r="C4181" s="159"/>
      <c r="D4181" s="160"/>
    </row>
    <row r="4182" spans="1:4">
      <c r="A4182" s="162"/>
      <c r="B4182" s="158"/>
      <c r="C4182" s="159"/>
      <c r="D4182" s="160"/>
    </row>
    <row r="4183" spans="1:4">
      <c r="A4183" s="162"/>
      <c r="B4183" s="158"/>
      <c r="C4183" s="159"/>
      <c r="D4183" s="160"/>
    </row>
    <row r="4184" spans="1:4">
      <c r="A4184" s="162"/>
      <c r="B4184" s="158"/>
      <c r="C4184" s="159"/>
      <c r="D4184" s="160"/>
    </row>
    <row r="4185" spans="1:4">
      <c r="A4185" s="162"/>
      <c r="B4185" s="158"/>
      <c r="C4185" s="159"/>
      <c r="D4185" s="160"/>
    </row>
    <row r="4186" spans="1:4">
      <c r="A4186" s="162"/>
      <c r="B4186" s="158"/>
      <c r="C4186" s="159"/>
      <c r="D4186" s="160"/>
    </row>
    <row r="4187" spans="1:4">
      <c r="A4187" s="162"/>
      <c r="B4187" s="158"/>
      <c r="C4187" s="159"/>
      <c r="D4187" s="160"/>
    </row>
    <row r="4188" spans="1:4">
      <c r="A4188" s="162"/>
      <c r="B4188" s="158"/>
      <c r="C4188" s="159"/>
      <c r="D4188" s="160"/>
    </row>
    <row r="4189" spans="1:4">
      <c r="A4189" s="162"/>
      <c r="B4189" s="158"/>
      <c r="C4189" s="159"/>
      <c r="D4189" s="160"/>
    </row>
    <row r="4190" spans="1:4">
      <c r="A4190" s="162"/>
      <c r="B4190" s="158"/>
      <c r="C4190" s="159"/>
      <c r="D4190" s="160"/>
    </row>
    <row r="4191" spans="1:4">
      <c r="A4191" s="162"/>
      <c r="B4191" s="158"/>
      <c r="C4191" s="159"/>
      <c r="D4191" s="160"/>
    </row>
    <row r="4192" spans="1:4">
      <c r="A4192" s="162"/>
      <c r="B4192" s="158"/>
      <c r="C4192" s="159"/>
      <c r="D4192" s="160"/>
    </row>
    <row r="4193" spans="1:4">
      <c r="A4193" s="162"/>
      <c r="B4193" s="158"/>
      <c r="C4193" s="159"/>
      <c r="D4193" s="160"/>
    </row>
    <row r="4194" spans="1:4">
      <c r="A4194" s="162"/>
      <c r="B4194" s="158"/>
      <c r="C4194" s="159"/>
      <c r="D4194" s="160"/>
    </row>
    <row r="4195" spans="1:4">
      <c r="A4195" s="162"/>
      <c r="B4195" s="158"/>
      <c r="C4195" s="159"/>
      <c r="D4195" s="160"/>
    </row>
    <row r="4196" spans="1:4">
      <c r="A4196" s="162"/>
      <c r="B4196" s="158"/>
      <c r="C4196" s="159"/>
      <c r="D4196" s="160"/>
    </row>
    <row r="4197" spans="1:4">
      <c r="A4197" s="162"/>
      <c r="B4197" s="158"/>
      <c r="C4197" s="159"/>
      <c r="D4197" s="160"/>
    </row>
    <row r="4198" spans="1:4">
      <c r="A4198" s="162"/>
      <c r="B4198" s="158"/>
      <c r="C4198" s="159"/>
      <c r="D4198" s="160"/>
    </row>
    <row r="4199" spans="1:4">
      <c r="A4199" s="162"/>
      <c r="B4199" s="158"/>
      <c r="C4199" s="159"/>
      <c r="D4199" s="160"/>
    </row>
    <row r="4200" spans="1:4">
      <c r="A4200" s="162"/>
      <c r="B4200" s="158"/>
      <c r="C4200" s="159"/>
      <c r="D4200" s="160"/>
    </row>
    <row r="4201" spans="1:4">
      <c r="A4201" s="162"/>
      <c r="B4201" s="158"/>
      <c r="C4201" s="159"/>
      <c r="D4201" s="160"/>
    </row>
    <row r="4202" spans="1:4">
      <c r="A4202" s="162"/>
      <c r="B4202" s="158"/>
      <c r="C4202" s="159"/>
      <c r="D4202" s="160"/>
    </row>
    <row r="4203" spans="1:4">
      <c r="A4203" s="162"/>
      <c r="B4203" s="158"/>
      <c r="C4203" s="159"/>
      <c r="D4203" s="160"/>
    </row>
    <row r="4204" spans="1:4">
      <c r="A4204" s="162"/>
      <c r="B4204" s="158"/>
      <c r="C4204" s="159"/>
      <c r="D4204" s="160"/>
    </row>
    <row r="4205" spans="1:4">
      <c r="A4205" s="162"/>
      <c r="B4205" s="158"/>
      <c r="C4205" s="159"/>
      <c r="D4205" s="160"/>
    </row>
    <row r="4206" spans="1:4">
      <c r="A4206" s="162"/>
      <c r="B4206" s="158"/>
      <c r="C4206" s="159"/>
      <c r="D4206" s="160"/>
    </row>
    <row r="4207" spans="1:4">
      <c r="A4207" s="162"/>
      <c r="B4207" s="158"/>
      <c r="C4207" s="159"/>
      <c r="D4207" s="160"/>
    </row>
    <row r="4208" spans="1:4">
      <c r="A4208" s="162"/>
      <c r="B4208" s="158"/>
      <c r="C4208" s="159"/>
      <c r="D4208" s="160"/>
    </row>
    <row r="4209" spans="1:4">
      <c r="A4209" s="162"/>
      <c r="B4209" s="158"/>
      <c r="C4209" s="159"/>
      <c r="D4209" s="160"/>
    </row>
    <row r="4210" spans="1:4">
      <c r="A4210" s="162"/>
      <c r="B4210" s="158"/>
      <c r="C4210" s="159"/>
      <c r="D4210" s="160"/>
    </row>
    <row r="4211" spans="1:4">
      <c r="A4211" s="162"/>
      <c r="B4211" s="158"/>
      <c r="C4211" s="159"/>
      <c r="D4211" s="160"/>
    </row>
    <row r="4212" spans="1:4">
      <c r="A4212" s="162"/>
      <c r="B4212" s="158"/>
      <c r="C4212" s="159"/>
      <c r="D4212" s="160"/>
    </row>
    <row r="4213" spans="1:4">
      <c r="A4213" s="162"/>
      <c r="B4213" s="158"/>
      <c r="C4213" s="159"/>
      <c r="D4213" s="160"/>
    </row>
    <row r="4214" spans="1:4">
      <c r="A4214" s="162"/>
      <c r="B4214" s="158"/>
      <c r="C4214" s="159"/>
      <c r="D4214" s="160"/>
    </row>
    <row r="4215" spans="1:4">
      <c r="A4215" s="162"/>
      <c r="B4215" s="158"/>
      <c r="C4215" s="159"/>
      <c r="D4215" s="160"/>
    </row>
    <row r="4216" spans="1:4">
      <c r="A4216" s="162"/>
      <c r="B4216" s="158"/>
      <c r="C4216" s="159"/>
      <c r="D4216" s="160"/>
    </row>
    <row r="4217" spans="1:4">
      <c r="A4217" s="159"/>
      <c r="B4217" s="158"/>
      <c r="C4217" s="159"/>
      <c r="D4217" s="160"/>
    </row>
    <row r="4218" spans="1:4">
      <c r="A4218" s="161"/>
      <c r="B4218" s="158"/>
      <c r="C4218" s="159"/>
      <c r="D4218" s="160"/>
    </row>
    <row r="4219" spans="1:4">
      <c r="A4219" s="162"/>
      <c r="B4219" s="158"/>
      <c r="C4219" s="159"/>
      <c r="D4219" s="160"/>
    </row>
    <row r="4220" spans="1:4">
      <c r="A4220" s="162"/>
      <c r="B4220" s="158"/>
      <c r="C4220" s="159"/>
      <c r="D4220" s="160"/>
    </row>
    <row r="4221" spans="1:4">
      <c r="A4221" s="162"/>
      <c r="B4221" s="158"/>
      <c r="C4221" s="159"/>
      <c r="D4221" s="160"/>
    </row>
    <row r="4222" spans="1:4">
      <c r="A4222" s="162"/>
      <c r="B4222" s="158"/>
      <c r="C4222" s="159"/>
      <c r="D4222" s="160"/>
    </row>
    <row r="4223" spans="1:4">
      <c r="A4223" s="162"/>
      <c r="B4223" s="158"/>
      <c r="C4223" s="159"/>
      <c r="D4223" s="160"/>
    </row>
    <row r="4224" spans="1:4">
      <c r="A4224" s="162"/>
      <c r="B4224" s="158"/>
      <c r="C4224" s="159"/>
      <c r="D4224" s="160"/>
    </row>
    <row r="4225" spans="1:4">
      <c r="A4225" s="162"/>
      <c r="B4225" s="158"/>
      <c r="C4225" s="159"/>
      <c r="D4225" s="160"/>
    </row>
    <row r="4226" spans="1:4">
      <c r="A4226" s="162"/>
      <c r="B4226" s="158"/>
      <c r="C4226" s="159"/>
      <c r="D4226" s="160"/>
    </row>
    <row r="4227" spans="1:4">
      <c r="A4227" s="162"/>
      <c r="B4227" s="158"/>
      <c r="C4227" s="159"/>
      <c r="D4227" s="160"/>
    </row>
    <row r="4228" spans="1:4">
      <c r="A4228" s="162"/>
      <c r="B4228" s="158"/>
      <c r="C4228" s="159"/>
      <c r="D4228" s="160"/>
    </row>
    <row r="4229" spans="1:4">
      <c r="A4229" s="162"/>
      <c r="B4229" s="158"/>
      <c r="C4229" s="159"/>
      <c r="D4229" s="160"/>
    </row>
    <row r="4230" spans="1:4">
      <c r="A4230" s="162"/>
      <c r="B4230" s="158"/>
      <c r="C4230" s="159"/>
      <c r="D4230" s="160"/>
    </row>
    <row r="4231" spans="1:4">
      <c r="A4231" s="159"/>
      <c r="B4231" s="158"/>
      <c r="C4231" s="159"/>
      <c r="D4231" s="160"/>
    </row>
    <row r="4232" spans="1:4">
      <c r="A4232" s="157"/>
      <c r="B4232" s="158"/>
      <c r="C4232" s="159"/>
      <c r="D4232" s="160"/>
    </row>
    <row r="4233" spans="1:4">
      <c r="A4233" s="161"/>
      <c r="B4233" s="158"/>
      <c r="C4233" s="159"/>
      <c r="D4233" s="160"/>
    </row>
    <row r="4234" spans="1:4">
      <c r="A4234" s="162"/>
      <c r="B4234" s="158"/>
      <c r="C4234" s="159"/>
      <c r="D4234" s="160"/>
    </row>
    <row r="4235" spans="1:4">
      <c r="A4235" s="162"/>
      <c r="B4235" s="158"/>
      <c r="C4235" s="159"/>
      <c r="D4235" s="160"/>
    </row>
    <row r="4236" spans="1:4">
      <c r="A4236" s="162"/>
      <c r="B4236" s="158"/>
      <c r="C4236" s="159"/>
      <c r="D4236" s="160"/>
    </row>
    <row r="4237" spans="1:4">
      <c r="A4237" s="162"/>
      <c r="B4237" s="158"/>
      <c r="C4237" s="159"/>
      <c r="D4237" s="160"/>
    </row>
    <row r="4238" spans="1:4">
      <c r="A4238" s="162"/>
      <c r="B4238" s="158"/>
      <c r="C4238" s="159"/>
      <c r="D4238" s="160"/>
    </row>
    <row r="4239" spans="1:4">
      <c r="A4239" s="162"/>
      <c r="B4239" s="158"/>
      <c r="C4239" s="159"/>
      <c r="D4239" s="160"/>
    </row>
    <row r="4240" spans="1:4">
      <c r="A4240" s="162"/>
      <c r="B4240" s="158"/>
      <c r="C4240" s="159"/>
      <c r="D4240" s="160"/>
    </row>
    <row r="4241" spans="1:4">
      <c r="A4241" s="162"/>
      <c r="B4241" s="158"/>
      <c r="C4241" s="159"/>
      <c r="D4241" s="160"/>
    </row>
    <row r="4242" spans="1:4">
      <c r="A4242" s="162"/>
      <c r="B4242" s="158"/>
      <c r="C4242" s="159"/>
      <c r="D4242" s="160"/>
    </row>
    <row r="4243" spans="1:4">
      <c r="A4243" s="162"/>
      <c r="B4243" s="158"/>
      <c r="C4243" s="159"/>
      <c r="D4243" s="160"/>
    </row>
    <row r="4244" spans="1:4">
      <c r="A4244" s="162"/>
      <c r="B4244" s="158"/>
      <c r="C4244" s="159"/>
      <c r="D4244" s="160"/>
    </row>
    <row r="4245" spans="1:4">
      <c r="A4245" s="159"/>
      <c r="B4245" s="158"/>
      <c r="C4245" s="159"/>
      <c r="D4245" s="160"/>
    </row>
    <row r="4246" spans="1:4">
      <c r="A4246" s="161"/>
      <c r="B4246" s="158"/>
      <c r="C4246" s="159"/>
      <c r="D4246" s="160"/>
    </row>
    <row r="4247" spans="1:4">
      <c r="A4247" s="162"/>
      <c r="B4247" s="158"/>
      <c r="C4247" s="159"/>
      <c r="D4247" s="160"/>
    </row>
    <row r="4248" spans="1:4">
      <c r="A4248" s="162"/>
      <c r="B4248" s="158"/>
      <c r="C4248" s="159"/>
      <c r="D4248" s="160"/>
    </row>
    <row r="4249" spans="1:4">
      <c r="A4249" s="162"/>
      <c r="B4249" s="158"/>
      <c r="C4249" s="159"/>
      <c r="D4249" s="160"/>
    </row>
    <row r="4250" spans="1:4">
      <c r="A4250" s="162"/>
      <c r="B4250" s="158"/>
      <c r="C4250" s="159"/>
      <c r="D4250" s="160"/>
    </row>
    <row r="4251" spans="1:4">
      <c r="A4251" s="162"/>
      <c r="B4251" s="158"/>
      <c r="C4251" s="159"/>
      <c r="D4251" s="160"/>
    </row>
    <row r="4252" spans="1:4">
      <c r="A4252" s="162"/>
      <c r="B4252" s="158"/>
      <c r="C4252" s="159"/>
      <c r="D4252" s="160"/>
    </row>
    <row r="4253" spans="1:4">
      <c r="A4253" s="162"/>
      <c r="B4253" s="158"/>
      <c r="C4253" s="159"/>
      <c r="D4253" s="160"/>
    </row>
    <row r="4254" spans="1:4">
      <c r="A4254" s="162"/>
      <c r="B4254" s="158"/>
      <c r="C4254" s="159"/>
      <c r="D4254" s="160"/>
    </row>
    <row r="4255" spans="1:4">
      <c r="A4255" s="162"/>
      <c r="B4255" s="158"/>
      <c r="C4255" s="159"/>
      <c r="D4255" s="160"/>
    </row>
    <row r="4256" spans="1:4">
      <c r="A4256" s="162"/>
      <c r="B4256" s="158"/>
      <c r="C4256" s="159"/>
      <c r="D4256" s="160"/>
    </row>
    <row r="4257" spans="1:4">
      <c r="A4257" s="162"/>
      <c r="B4257" s="158"/>
      <c r="C4257" s="159"/>
      <c r="D4257" s="160"/>
    </row>
    <row r="4258" spans="1:4">
      <c r="A4258" s="162"/>
      <c r="B4258" s="158"/>
      <c r="C4258" s="159"/>
      <c r="D4258" s="160"/>
    </row>
    <row r="4259" spans="1:4">
      <c r="A4259" s="162"/>
      <c r="B4259" s="158"/>
      <c r="C4259" s="159"/>
      <c r="D4259" s="160"/>
    </row>
    <row r="4260" spans="1:4">
      <c r="A4260" s="162"/>
      <c r="B4260" s="158"/>
      <c r="C4260" s="159"/>
      <c r="D4260" s="160"/>
    </row>
    <row r="4261" spans="1:4">
      <c r="A4261" s="162"/>
      <c r="B4261" s="158"/>
      <c r="C4261" s="159"/>
      <c r="D4261" s="160"/>
    </row>
    <row r="4262" spans="1:4">
      <c r="A4262" s="162"/>
      <c r="B4262" s="158"/>
      <c r="C4262" s="159"/>
      <c r="D4262" s="160"/>
    </row>
    <row r="4263" spans="1:4">
      <c r="A4263" s="162"/>
      <c r="B4263" s="158"/>
      <c r="C4263" s="159"/>
      <c r="D4263" s="160"/>
    </row>
    <row r="4264" spans="1:4">
      <c r="A4264" s="162"/>
      <c r="B4264" s="158"/>
      <c r="C4264" s="159"/>
      <c r="D4264" s="160"/>
    </row>
    <row r="4265" spans="1:4">
      <c r="A4265" s="162"/>
      <c r="B4265" s="158"/>
      <c r="C4265" s="159"/>
      <c r="D4265" s="160"/>
    </row>
    <row r="4266" spans="1:4">
      <c r="A4266" s="162"/>
      <c r="B4266" s="158"/>
      <c r="C4266" s="159"/>
      <c r="D4266" s="160"/>
    </row>
    <row r="4267" spans="1:4">
      <c r="A4267" s="162"/>
      <c r="B4267" s="158"/>
      <c r="C4267" s="159"/>
      <c r="D4267" s="160"/>
    </row>
    <row r="4268" spans="1:4">
      <c r="A4268" s="159"/>
      <c r="B4268" s="158"/>
      <c r="C4268" s="159"/>
      <c r="D4268" s="160"/>
    </row>
    <row r="4269" spans="1:4">
      <c r="A4269" s="161"/>
      <c r="B4269" s="158"/>
      <c r="C4269" s="159"/>
      <c r="D4269" s="160"/>
    </row>
    <row r="4270" spans="1:4">
      <c r="A4270" s="162"/>
      <c r="B4270" s="158"/>
      <c r="C4270" s="159"/>
      <c r="D4270" s="160"/>
    </row>
    <row r="4271" spans="1:4">
      <c r="A4271" s="162"/>
      <c r="B4271" s="158"/>
      <c r="C4271" s="159"/>
      <c r="D4271" s="160"/>
    </row>
    <row r="4272" spans="1:4">
      <c r="A4272" s="162"/>
      <c r="B4272" s="158"/>
      <c r="C4272" s="159"/>
      <c r="D4272" s="160"/>
    </row>
    <row r="4273" spans="1:4">
      <c r="A4273" s="162"/>
      <c r="B4273" s="158"/>
      <c r="C4273" s="159"/>
      <c r="D4273" s="160"/>
    </row>
    <row r="4274" spans="1:4">
      <c r="A4274" s="162"/>
      <c r="B4274" s="158"/>
      <c r="C4274" s="159"/>
      <c r="D4274" s="160"/>
    </row>
    <row r="4275" spans="1:4">
      <c r="A4275" s="162"/>
      <c r="B4275" s="158"/>
      <c r="C4275" s="159"/>
      <c r="D4275" s="160"/>
    </row>
    <row r="4276" spans="1:4">
      <c r="A4276" s="162"/>
      <c r="B4276" s="158"/>
      <c r="C4276" s="159"/>
      <c r="D4276" s="160"/>
    </row>
    <row r="4277" spans="1:4">
      <c r="A4277" s="162"/>
      <c r="B4277" s="158"/>
      <c r="C4277" s="159"/>
      <c r="D4277" s="160"/>
    </row>
    <row r="4278" spans="1:4">
      <c r="A4278" s="162"/>
      <c r="B4278" s="158"/>
      <c r="C4278" s="159"/>
      <c r="D4278" s="160"/>
    </row>
    <row r="4279" spans="1:4">
      <c r="A4279" s="159"/>
      <c r="B4279" s="158"/>
      <c r="C4279" s="159"/>
      <c r="D4279" s="160"/>
    </row>
    <row r="4280" spans="1:4">
      <c r="A4280" s="161"/>
      <c r="B4280" s="158"/>
      <c r="C4280" s="159"/>
      <c r="D4280" s="160"/>
    </row>
    <row r="4281" spans="1:4">
      <c r="A4281" s="162"/>
      <c r="B4281" s="158"/>
      <c r="C4281" s="159"/>
      <c r="D4281" s="160"/>
    </row>
    <row r="4282" spans="1:4">
      <c r="A4282" s="162"/>
      <c r="B4282" s="158"/>
      <c r="C4282" s="159"/>
      <c r="D4282" s="160"/>
    </row>
    <row r="4283" spans="1:4">
      <c r="A4283" s="162"/>
      <c r="B4283" s="158"/>
      <c r="C4283" s="159"/>
      <c r="D4283" s="160"/>
    </row>
    <row r="4284" spans="1:4">
      <c r="A4284" s="162"/>
      <c r="B4284" s="158"/>
      <c r="C4284" s="159"/>
      <c r="D4284" s="160"/>
    </row>
    <row r="4285" spans="1:4">
      <c r="A4285" s="162"/>
      <c r="B4285" s="158"/>
      <c r="C4285" s="159"/>
      <c r="D4285" s="160"/>
    </row>
    <row r="4286" spans="1:4">
      <c r="A4286" s="162"/>
      <c r="B4286" s="158"/>
      <c r="C4286" s="159"/>
      <c r="D4286" s="160"/>
    </row>
    <row r="4287" spans="1:4">
      <c r="A4287" s="162"/>
      <c r="B4287" s="158"/>
      <c r="C4287" s="159"/>
      <c r="D4287" s="160"/>
    </row>
    <row r="4288" spans="1:4">
      <c r="A4288" s="159"/>
      <c r="B4288" s="158"/>
      <c r="C4288" s="159"/>
      <c r="D4288" s="160"/>
    </row>
    <row r="4289" spans="1:4">
      <c r="A4289" s="161"/>
      <c r="B4289" s="158"/>
      <c r="C4289" s="159"/>
      <c r="D4289" s="160"/>
    </row>
    <row r="4290" spans="1:4">
      <c r="A4290" s="162"/>
      <c r="B4290" s="158"/>
      <c r="C4290" s="159"/>
      <c r="D4290" s="160"/>
    </row>
    <row r="4291" spans="1:4">
      <c r="A4291" s="162"/>
      <c r="B4291" s="158"/>
      <c r="C4291" s="159"/>
      <c r="D4291" s="160"/>
    </row>
    <row r="4292" spans="1:4">
      <c r="A4292" s="162"/>
      <c r="B4292" s="158"/>
      <c r="C4292" s="159"/>
      <c r="D4292" s="160"/>
    </row>
    <row r="4293" spans="1:4">
      <c r="A4293" s="162"/>
      <c r="B4293" s="158"/>
      <c r="C4293" s="159"/>
      <c r="D4293" s="160"/>
    </row>
    <row r="4294" spans="1:4">
      <c r="A4294" s="159"/>
      <c r="B4294" s="158"/>
      <c r="C4294" s="159"/>
      <c r="D4294" s="160"/>
    </row>
    <row r="4295" spans="1:4">
      <c r="A4295" s="161"/>
      <c r="B4295" s="158"/>
      <c r="C4295" s="159"/>
      <c r="D4295" s="160"/>
    </row>
    <row r="4296" spans="1:4">
      <c r="A4296" s="162"/>
      <c r="B4296" s="158"/>
      <c r="C4296" s="159"/>
      <c r="D4296" s="160"/>
    </row>
    <row r="4297" spans="1:4">
      <c r="A4297" s="162"/>
      <c r="B4297" s="158"/>
      <c r="C4297" s="159"/>
      <c r="D4297" s="160"/>
    </row>
    <row r="4298" spans="1:4">
      <c r="A4298" s="162"/>
      <c r="B4298" s="158"/>
      <c r="C4298" s="159"/>
      <c r="D4298" s="160"/>
    </row>
    <row r="4299" spans="1:4">
      <c r="A4299" s="162"/>
      <c r="B4299" s="158"/>
      <c r="C4299" s="159"/>
      <c r="D4299" s="160"/>
    </row>
    <row r="4300" spans="1:4">
      <c r="A4300" s="162"/>
      <c r="B4300" s="158"/>
      <c r="C4300" s="159"/>
      <c r="D4300" s="160"/>
    </row>
    <row r="4301" spans="1:4">
      <c r="A4301" s="159"/>
      <c r="B4301" s="158"/>
      <c r="C4301" s="159"/>
      <c r="D4301" s="160"/>
    </row>
    <row r="4302" spans="1:4">
      <c r="A4302" s="161"/>
      <c r="B4302" s="158"/>
      <c r="C4302" s="159"/>
      <c r="D4302" s="160"/>
    </row>
    <row r="4303" spans="1:4">
      <c r="A4303" s="162"/>
      <c r="B4303" s="158"/>
      <c r="C4303" s="159"/>
      <c r="D4303" s="160"/>
    </row>
    <row r="4304" spans="1:4">
      <c r="A4304" s="162"/>
      <c r="B4304" s="158"/>
      <c r="C4304" s="159"/>
      <c r="D4304" s="160"/>
    </row>
    <row r="4305" spans="1:4">
      <c r="A4305" s="162"/>
      <c r="B4305" s="158"/>
      <c r="C4305" s="159"/>
      <c r="D4305" s="160"/>
    </row>
    <row r="4306" spans="1:4">
      <c r="A4306" s="162"/>
      <c r="B4306" s="158"/>
      <c r="C4306" s="159"/>
      <c r="D4306" s="160"/>
    </row>
    <row r="4307" spans="1:4">
      <c r="A4307" s="162"/>
      <c r="B4307" s="158"/>
      <c r="C4307" s="159"/>
      <c r="D4307" s="160"/>
    </row>
    <row r="4308" spans="1:4">
      <c r="A4308" s="162"/>
      <c r="B4308" s="158"/>
      <c r="C4308" s="159"/>
      <c r="D4308" s="160"/>
    </row>
    <row r="4309" spans="1:4">
      <c r="A4309" s="162"/>
      <c r="B4309" s="158"/>
      <c r="C4309" s="159"/>
      <c r="D4309" s="160"/>
    </row>
    <row r="4310" spans="1:4">
      <c r="A4310" s="162"/>
      <c r="B4310" s="158"/>
      <c r="C4310" s="159"/>
      <c r="D4310" s="160"/>
    </row>
    <row r="4311" spans="1:4">
      <c r="A4311" s="162"/>
      <c r="B4311" s="158"/>
      <c r="C4311" s="159"/>
      <c r="D4311" s="160"/>
    </row>
    <row r="4312" spans="1:4">
      <c r="A4312" s="162"/>
      <c r="B4312" s="158"/>
      <c r="C4312" s="159"/>
      <c r="D4312" s="160"/>
    </row>
    <row r="4313" spans="1:4">
      <c r="A4313" s="162"/>
      <c r="B4313" s="158"/>
      <c r="C4313" s="159"/>
      <c r="D4313" s="160"/>
    </row>
    <row r="4314" spans="1:4">
      <c r="A4314" s="162"/>
      <c r="B4314" s="158"/>
      <c r="C4314" s="159"/>
      <c r="D4314" s="160"/>
    </row>
    <row r="4315" spans="1:4">
      <c r="A4315" s="162"/>
      <c r="B4315" s="158"/>
      <c r="C4315" s="159"/>
      <c r="D4315" s="160"/>
    </row>
    <row r="4316" spans="1:4">
      <c r="A4316" s="162"/>
      <c r="B4316" s="158"/>
      <c r="C4316" s="159"/>
      <c r="D4316" s="160"/>
    </row>
    <row r="4317" spans="1:4">
      <c r="A4317" s="162"/>
      <c r="B4317" s="158"/>
      <c r="C4317" s="159"/>
      <c r="D4317" s="160"/>
    </row>
    <row r="4318" spans="1:4">
      <c r="A4318" s="162"/>
      <c r="B4318" s="158"/>
      <c r="C4318" s="159"/>
      <c r="D4318" s="160"/>
    </row>
    <row r="4319" spans="1:4">
      <c r="A4319" s="162"/>
      <c r="B4319" s="158"/>
      <c r="C4319" s="159"/>
      <c r="D4319" s="160"/>
    </row>
    <row r="4320" spans="1:4">
      <c r="A4320" s="162"/>
      <c r="B4320" s="158"/>
      <c r="C4320" s="159"/>
      <c r="D4320" s="160"/>
    </row>
    <row r="4321" spans="1:4">
      <c r="A4321" s="162"/>
      <c r="B4321" s="158"/>
      <c r="C4321" s="159"/>
      <c r="D4321" s="160"/>
    </row>
    <row r="4322" spans="1:4">
      <c r="A4322" s="162"/>
      <c r="B4322" s="158"/>
      <c r="C4322" s="159"/>
      <c r="D4322" s="160"/>
    </row>
    <row r="4323" spans="1:4">
      <c r="A4323" s="162"/>
      <c r="B4323" s="158"/>
      <c r="C4323" s="159"/>
      <c r="D4323" s="160"/>
    </row>
    <row r="4324" spans="1:4">
      <c r="A4324" s="162"/>
      <c r="B4324" s="158"/>
      <c r="C4324" s="159"/>
      <c r="D4324" s="160"/>
    </row>
    <row r="4325" spans="1:4">
      <c r="A4325" s="162"/>
      <c r="B4325" s="158"/>
      <c r="C4325" s="159"/>
      <c r="D4325" s="160"/>
    </row>
    <row r="4326" spans="1:4">
      <c r="A4326" s="162"/>
      <c r="B4326" s="158"/>
      <c r="C4326" s="159"/>
      <c r="D4326" s="160"/>
    </row>
    <row r="4327" spans="1:4">
      <c r="A4327" s="162"/>
      <c r="B4327" s="158"/>
      <c r="C4327" s="159"/>
      <c r="D4327" s="160"/>
    </row>
    <row r="4328" spans="1:4">
      <c r="A4328" s="162"/>
      <c r="B4328" s="158"/>
      <c r="C4328" s="159"/>
      <c r="D4328" s="160"/>
    </row>
    <row r="4329" spans="1:4">
      <c r="A4329" s="162"/>
      <c r="B4329" s="158"/>
      <c r="C4329" s="159"/>
      <c r="D4329" s="160"/>
    </row>
    <row r="4330" spans="1:4">
      <c r="A4330" s="162"/>
      <c r="B4330" s="158"/>
      <c r="C4330" s="159"/>
      <c r="D4330" s="160"/>
    </row>
    <row r="4331" spans="1:4">
      <c r="A4331" s="162"/>
      <c r="B4331" s="158"/>
      <c r="C4331" s="159"/>
      <c r="D4331" s="160"/>
    </row>
    <row r="4332" spans="1:4">
      <c r="A4332" s="162"/>
      <c r="B4332" s="158"/>
      <c r="C4332" s="159"/>
      <c r="D4332" s="160"/>
    </row>
    <row r="4333" spans="1:4">
      <c r="A4333" s="162"/>
      <c r="B4333" s="158"/>
      <c r="C4333" s="159"/>
      <c r="D4333" s="160"/>
    </row>
    <row r="4334" spans="1:4">
      <c r="A4334" s="162"/>
      <c r="B4334" s="158"/>
      <c r="C4334" s="159"/>
      <c r="D4334" s="160"/>
    </row>
    <row r="4335" spans="1:4">
      <c r="A4335" s="159"/>
      <c r="B4335" s="158"/>
      <c r="C4335" s="159"/>
      <c r="D4335" s="160"/>
    </row>
    <row r="4336" spans="1:4">
      <c r="A4336" s="157"/>
      <c r="B4336" s="158"/>
      <c r="C4336" s="159"/>
      <c r="D4336" s="160"/>
    </row>
    <row r="4337" spans="1:4">
      <c r="A4337" s="161"/>
      <c r="B4337" s="158"/>
      <c r="C4337" s="159"/>
      <c r="D4337" s="160"/>
    </row>
    <row r="4338" spans="1:4">
      <c r="A4338" s="162"/>
      <c r="B4338" s="158"/>
      <c r="C4338" s="159"/>
      <c r="D4338" s="160"/>
    </row>
    <row r="4339" spans="1:4">
      <c r="A4339" s="162"/>
      <c r="B4339" s="158"/>
      <c r="C4339" s="159"/>
      <c r="D4339" s="160"/>
    </row>
    <row r="4340" spans="1:4">
      <c r="A4340" s="162"/>
      <c r="B4340" s="158"/>
      <c r="C4340" s="159"/>
      <c r="D4340" s="160"/>
    </row>
    <row r="4341" spans="1:4">
      <c r="A4341" s="162"/>
      <c r="B4341" s="158"/>
      <c r="C4341" s="159"/>
      <c r="D4341" s="160"/>
    </row>
    <row r="4342" spans="1:4">
      <c r="A4342" s="162"/>
      <c r="B4342" s="158"/>
      <c r="C4342" s="159"/>
      <c r="D4342" s="160"/>
    </row>
    <row r="4343" spans="1:4">
      <c r="A4343" s="162"/>
      <c r="B4343" s="158"/>
      <c r="C4343" s="159"/>
      <c r="D4343" s="160"/>
    </row>
    <row r="4344" spans="1:4">
      <c r="A4344" s="162"/>
      <c r="B4344" s="158"/>
      <c r="C4344" s="159"/>
      <c r="D4344" s="160"/>
    </row>
    <row r="4345" spans="1:4">
      <c r="A4345" s="162"/>
      <c r="B4345" s="158"/>
      <c r="C4345" s="159"/>
      <c r="D4345" s="160"/>
    </row>
    <row r="4346" spans="1:4">
      <c r="A4346" s="162"/>
      <c r="B4346" s="158"/>
      <c r="C4346" s="159"/>
      <c r="D4346" s="160"/>
    </row>
    <row r="4347" spans="1:4">
      <c r="A4347" s="162"/>
      <c r="B4347" s="158"/>
      <c r="C4347" s="159"/>
      <c r="D4347" s="160"/>
    </row>
    <row r="4348" spans="1:4">
      <c r="A4348" s="162"/>
      <c r="B4348" s="158"/>
      <c r="C4348" s="159"/>
      <c r="D4348" s="160"/>
    </row>
    <row r="4349" spans="1:4">
      <c r="A4349" s="162"/>
      <c r="B4349" s="158"/>
      <c r="C4349" s="159"/>
      <c r="D4349" s="160"/>
    </row>
    <row r="4350" spans="1:4">
      <c r="A4350" s="162"/>
      <c r="B4350" s="158"/>
      <c r="C4350" s="159"/>
      <c r="D4350" s="160"/>
    </row>
    <row r="4351" spans="1:4">
      <c r="A4351" s="162"/>
      <c r="B4351" s="158"/>
      <c r="C4351" s="159"/>
      <c r="D4351" s="160"/>
    </row>
    <row r="4352" spans="1:4">
      <c r="A4352" s="162"/>
      <c r="B4352" s="158"/>
      <c r="C4352" s="159"/>
      <c r="D4352" s="160"/>
    </row>
    <row r="4353" spans="1:4">
      <c r="A4353" s="162"/>
      <c r="B4353" s="158"/>
      <c r="C4353" s="159"/>
      <c r="D4353" s="160"/>
    </row>
    <row r="4354" spans="1:4">
      <c r="A4354" s="162"/>
      <c r="B4354" s="158"/>
      <c r="C4354" s="159"/>
      <c r="D4354" s="160"/>
    </row>
    <row r="4355" spans="1:4">
      <c r="A4355" s="162"/>
      <c r="B4355" s="158"/>
      <c r="C4355" s="159"/>
      <c r="D4355" s="160"/>
    </row>
    <row r="4356" spans="1:4">
      <c r="A4356" s="162"/>
      <c r="B4356" s="158"/>
      <c r="C4356" s="159"/>
      <c r="D4356" s="160"/>
    </row>
    <row r="4357" spans="1:4">
      <c r="A4357" s="162"/>
      <c r="B4357" s="158"/>
      <c r="C4357" s="159"/>
      <c r="D4357" s="160"/>
    </row>
    <row r="4358" spans="1:4">
      <c r="A4358" s="162"/>
      <c r="B4358" s="158"/>
      <c r="C4358" s="159"/>
      <c r="D4358" s="160"/>
    </row>
    <row r="4359" spans="1:4">
      <c r="A4359" s="159"/>
      <c r="B4359" s="158"/>
      <c r="C4359" s="159"/>
      <c r="D4359" s="160"/>
    </row>
    <row r="4360" spans="1:4">
      <c r="A4360" s="157"/>
      <c r="B4360" s="158"/>
      <c r="C4360" s="159"/>
      <c r="D4360" s="160"/>
    </row>
    <row r="4361" spans="1:4">
      <c r="A4361" s="161"/>
      <c r="B4361" s="158"/>
      <c r="C4361" s="159"/>
      <c r="D4361" s="160"/>
    </row>
    <row r="4362" spans="1:4">
      <c r="A4362" s="162"/>
      <c r="B4362" s="158"/>
      <c r="C4362" s="159"/>
      <c r="D4362" s="160"/>
    </row>
    <row r="4363" spans="1:4">
      <c r="A4363" s="162"/>
      <c r="B4363" s="158"/>
      <c r="C4363" s="159"/>
      <c r="D4363" s="160"/>
    </row>
    <row r="4364" spans="1:4">
      <c r="A4364" s="162"/>
      <c r="B4364" s="158"/>
      <c r="C4364" s="159"/>
      <c r="D4364" s="160"/>
    </row>
    <row r="4365" spans="1:4">
      <c r="A4365" s="162"/>
      <c r="B4365" s="158"/>
      <c r="C4365" s="159"/>
      <c r="D4365" s="160"/>
    </row>
    <row r="4366" spans="1:4">
      <c r="A4366" s="162"/>
      <c r="B4366" s="158"/>
      <c r="C4366" s="159"/>
      <c r="D4366" s="160"/>
    </row>
    <row r="4367" spans="1:4">
      <c r="A4367" s="162"/>
      <c r="B4367" s="158"/>
      <c r="C4367" s="159"/>
      <c r="D4367" s="160"/>
    </row>
    <row r="4368" spans="1:4">
      <c r="A4368" s="162"/>
      <c r="B4368" s="158"/>
      <c r="C4368" s="159"/>
      <c r="D4368" s="160"/>
    </row>
    <row r="4369" spans="1:4">
      <c r="A4369" s="162"/>
      <c r="B4369" s="158"/>
      <c r="C4369" s="159"/>
      <c r="D4369" s="160"/>
    </row>
    <row r="4370" spans="1:4">
      <c r="A4370" s="162"/>
      <c r="B4370" s="158"/>
      <c r="C4370" s="159"/>
      <c r="D4370" s="160"/>
    </row>
    <row r="4371" spans="1:4">
      <c r="A4371" s="162"/>
      <c r="B4371" s="158"/>
      <c r="C4371" s="159"/>
      <c r="D4371" s="160"/>
    </row>
    <row r="4372" spans="1:4">
      <c r="A4372" s="162"/>
      <c r="B4372" s="158"/>
      <c r="C4372" s="159"/>
      <c r="D4372" s="160"/>
    </row>
    <row r="4373" spans="1:4">
      <c r="A4373" s="162"/>
      <c r="B4373" s="158"/>
      <c r="C4373" s="159"/>
      <c r="D4373" s="160"/>
    </row>
    <row r="4374" spans="1:4">
      <c r="A4374" s="162"/>
      <c r="B4374" s="158"/>
      <c r="C4374" s="159"/>
      <c r="D4374" s="160"/>
    </row>
    <row r="4375" spans="1:4">
      <c r="A4375" s="162"/>
      <c r="B4375" s="158"/>
      <c r="C4375" s="159"/>
      <c r="D4375" s="160"/>
    </row>
    <row r="4376" spans="1:4">
      <c r="A4376" s="162"/>
      <c r="B4376" s="158"/>
      <c r="C4376" s="159"/>
      <c r="D4376" s="160"/>
    </row>
    <row r="4377" spans="1:4">
      <c r="A4377" s="162"/>
      <c r="B4377" s="158"/>
      <c r="C4377" s="159"/>
      <c r="D4377" s="160"/>
    </row>
    <row r="4378" spans="1:4">
      <c r="A4378" s="162"/>
      <c r="B4378" s="158"/>
      <c r="C4378" s="159"/>
      <c r="D4378" s="160"/>
    </row>
    <row r="4379" spans="1:4">
      <c r="A4379" s="162"/>
      <c r="B4379" s="158"/>
      <c r="C4379" s="159"/>
      <c r="D4379" s="160"/>
    </row>
    <row r="4380" spans="1:4">
      <c r="A4380" s="162"/>
      <c r="B4380" s="158"/>
      <c r="C4380" s="159"/>
      <c r="D4380" s="160"/>
    </row>
    <row r="4381" spans="1:4">
      <c r="A4381" s="162"/>
      <c r="B4381" s="158"/>
      <c r="C4381" s="159"/>
      <c r="D4381" s="160"/>
    </row>
    <row r="4382" spans="1:4">
      <c r="A4382" s="162"/>
      <c r="B4382" s="158"/>
      <c r="C4382" s="159"/>
      <c r="D4382" s="160"/>
    </row>
    <row r="4383" spans="1:4">
      <c r="A4383" s="159"/>
      <c r="B4383" s="158"/>
      <c r="C4383" s="159"/>
      <c r="D4383" s="160"/>
    </row>
    <row r="4384" spans="1:4">
      <c r="A4384" s="157"/>
      <c r="B4384" s="158"/>
      <c r="C4384" s="159"/>
      <c r="D4384" s="160"/>
    </row>
    <row r="4385" spans="1:4">
      <c r="A4385" s="161"/>
      <c r="B4385" s="158"/>
      <c r="C4385" s="159"/>
      <c r="D4385" s="160"/>
    </row>
    <row r="4386" spans="1:4">
      <c r="A4386" s="162"/>
      <c r="B4386" s="158"/>
      <c r="C4386" s="159"/>
      <c r="D4386" s="160"/>
    </row>
    <row r="4387" spans="1:4">
      <c r="A4387" s="162"/>
      <c r="B4387" s="158"/>
      <c r="C4387" s="159"/>
      <c r="D4387" s="160"/>
    </row>
    <row r="4388" spans="1:4">
      <c r="A4388" s="162"/>
      <c r="B4388" s="158"/>
      <c r="C4388" s="159"/>
      <c r="D4388" s="160"/>
    </row>
    <row r="4389" spans="1:4">
      <c r="A4389" s="162"/>
      <c r="B4389" s="158"/>
      <c r="C4389" s="159"/>
      <c r="D4389" s="160"/>
    </row>
    <row r="4390" spans="1:4">
      <c r="A4390" s="162"/>
      <c r="B4390" s="158"/>
      <c r="C4390" s="159"/>
      <c r="D4390" s="160"/>
    </row>
    <row r="4391" spans="1:4">
      <c r="A4391" s="162"/>
      <c r="B4391" s="158"/>
      <c r="C4391" s="159"/>
      <c r="D4391" s="160"/>
    </row>
    <row r="4392" spans="1:4">
      <c r="A4392" s="162"/>
      <c r="B4392" s="158"/>
      <c r="C4392" s="159"/>
      <c r="D4392" s="160"/>
    </row>
    <row r="4393" spans="1:4">
      <c r="A4393" s="162"/>
      <c r="B4393" s="158"/>
      <c r="C4393" s="159"/>
      <c r="D4393" s="160"/>
    </row>
    <row r="4394" spans="1:4">
      <c r="A4394" s="162"/>
      <c r="B4394" s="158"/>
      <c r="C4394" s="159"/>
      <c r="D4394" s="160"/>
    </row>
    <row r="4395" spans="1:4">
      <c r="A4395" s="162"/>
      <c r="B4395" s="158"/>
      <c r="C4395" s="159"/>
      <c r="D4395" s="160"/>
    </row>
    <row r="4396" spans="1:4">
      <c r="A4396" s="162"/>
      <c r="B4396" s="158"/>
      <c r="C4396" s="159"/>
      <c r="D4396" s="160"/>
    </row>
    <row r="4397" spans="1:4">
      <c r="A4397" s="162"/>
      <c r="B4397" s="158"/>
      <c r="C4397" s="159"/>
      <c r="D4397" s="160"/>
    </row>
    <row r="4398" spans="1:4">
      <c r="A4398" s="162"/>
      <c r="B4398" s="158"/>
      <c r="C4398" s="159"/>
      <c r="D4398" s="160"/>
    </row>
    <row r="4399" spans="1:4">
      <c r="A4399" s="159"/>
      <c r="B4399" s="158"/>
      <c r="C4399" s="159"/>
      <c r="D4399" s="160"/>
    </row>
    <row r="4400" spans="1:4">
      <c r="A4400" s="161"/>
      <c r="B4400" s="158"/>
      <c r="C4400" s="159"/>
      <c r="D4400" s="160"/>
    </row>
    <row r="4401" spans="1:4">
      <c r="A4401" s="162"/>
      <c r="B4401" s="158"/>
      <c r="C4401" s="159"/>
      <c r="D4401" s="160"/>
    </row>
    <row r="4402" spans="1:4">
      <c r="A4402" s="162"/>
      <c r="B4402" s="158"/>
      <c r="C4402" s="159"/>
      <c r="D4402" s="160"/>
    </row>
    <row r="4403" spans="1:4">
      <c r="A4403" s="162"/>
      <c r="B4403" s="158"/>
      <c r="C4403" s="159"/>
      <c r="D4403" s="160"/>
    </row>
    <row r="4404" spans="1:4">
      <c r="A4404" s="162"/>
      <c r="B4404" s="158"/>
      <c r="C4404" s="159"/>
      <c r="D4404" s="160"/>
    </row>
    <row r="4405" spans="1:4">
      <c r="A4405" s="162"/>
      <c r="B4405" s="158"/>
      <c r="C4405" s="159"/>
      <c r="D4405" s="160"/>
    </row>
    <row r="4406" spans="1:4">
      <c r="A4406" s="162"/>
      <c r="B4406" s="158"/>
      <c r="C4406" s="159"/>
      <c r="D4406" s="160"/>
    </row>
    <row r="4407" spans="1:4">
      <c r="A4407" s="162"/>
      <c r="B4407" s="158"/>
      <c r="C4407" s="159"/>
      <c r="D4407" s="160"/>
    </row>
    <row r="4408" spans="1:4">
      <c r="A4408" s="162"/>
      <c r="B4408" s="158"/>
      <c r="C4408" s="159"/>
      <c r="D4408" s="160"/>
    </row>
    <row r="4409" spans="1:4">
      <c r="A4409" s="162"/>
      <c r="B4409" s="158"/>
      <c r="C4409" s="159"/>
      <c r="D4409" s="160"/>
    </row>
    <row r="4410" spans="1:4">
      <c r="A4410" s="162"/>
      <c r="B4410" s="158"/>
      <c r="C4410" s="159"/>
      <c r="D4410" s="160"/>
    </row>
    <row r="4411" spans="1:4">
      <c r="A4411" s="157"/>
      <c r="B4411" s="158"/>
      <c r="C4411" s="159"/>
      <c r="D4411" s="160"/>
    </row>
    <row r="4412" spans="1:4">
      <c r="A4412" s="157"/>
      <c r="B4412" s="158"/>
      <c r="C4412" s="159"/>
      <c r="D4412" s="160"/>
    </row>
    <row r="4413" spans="1:4">
      <c r="A4413" s="162"/>
      <c r="B4413" s="158"/>
      <c r="C4413" s="159"/>
      <c r="D4413" s="160"/>
    </row>
    <row r="4414" spans="1:4">
      <c r="A4414" s="162"/>
      <c r="B4414" s="158"/>
      <c r="C4414" s="159"/>
      <c r="D4414" s="160"/>
    </row>
    <row r="4415" spans="1:4">
      <c r="A4415" s="162"/>
      <c r="B4415" s="158"/>
      <c r="C4415" s="159"/>
      <c r="D4415" s="160"/>
    </row>
    <row r="4416" spans="1:4">
      <c r="A4416" s="162"/>
      <c r="B4416" s="158"/>
      <c r="C4416" s="159"/>
      <c r="D4416" s="160"/>
    </row>
    <row r="4417" spans="1:4">
      <c r="A4417" s="162"/>
      <c r="B4417" s="158"/>
      <c r="C4417" s="159"/>
      <c r="D4417" s="160"/>
    </row>
    <row r="4418" spans="1:4">
      <c r="A4418" s="162"/>
      <c r="B4418" s="158"/>
      <c r="C4418" s="159"/>
      <c r="D4418" s="160"/>
    </row>
    <row r="4419" spans="1:4">
      <c r="A4419" s="162"/>
      <c r="B4419" s="158"/>
      <c r="C4419" s="159"/>
      <c r="D4419" s="160"/>
    </row>
    <row r="4420" spans="1:4">
      <c r="A4420" s="162"/>
      <c r="B4420" s="158"/>
      <c r="C4420" s="159"/>
      <c r="D4420" s="160"/>
    </row>
    <row r="4421" spans="1:4">
      <c r="A4421" s="162"/>
      <c r="B4421" s="158"/>
      <c r="C4421" s="159"/>
      <c r="D4421" s="160"/>
    </row>
    <row r="4422" spans="1:4">
      <c r="A4422" s="162"/>
      <c r="B4422" s="158"/>
      <c r="C4422" s="159"/>
      <c r="D4422" s="160"/>
    </row>
    <row r="4423" spans="1:4">
      <c r="A4423" s="157"/>
      <c r="B4423" s="158"/>
      <c r="C4423" s="159"/>
      <c r="D4423" s="160"/>
    </row>
    <row r="4424" spans="1:4">
      <c r="A4424" s="157"/>
      <c r="B4424" s="158"/>
      <c r="C4424" s="159"/>
      <c r="D4424" s="160"/>
    </row>
    <row r="4425" spans="1:4">
      <c r="A4425" s="157"/>
      <c r="B4425" s="158"/>
      <c r="C4425" s="159"/>
      <c r="D4425" s="160"/>
    </row>
    <row r="4426" spans="1:4">
      <c r="A4426" s="157"/>
      <c r="B4426" s="158"/>
      <c r="C4426" s="159"/>
      <c r="D4426" s="160"/>
    </row>
    <row r="4427" spans="1:4">
      <c r="A4427" s="162"/>
      <c r="B4427" s="158"/>
      <c r="C4427" s="159"/>
      <c r="D4427" s="160"/>
    </row>
    <row r="4428" spans="1:4">
      <c r="A4428" s="162"/>
      <c r="B4428" s="158"/>
      <c r="C4428" s="159"/>
      <c r="D4428" s="160"/>
    </row>
    <row r="4429" spans="1:4">
      <c r="A4429" s="162"/>
      <c r="B4429" s="158"/>
      <c r="C4429" s="159"/>
      <c r="D4429" s="160"/>
    </row>
    <row r="4430" spans="1:4">
      <c r="A4430" s="157"/>
      <c r="B4430" s="158"/>
      <c r="C4430" s="159"/>
      <c r="D4430" s="160"/>
    </row>
    <row r="4431" spans="1:4">
      <c r="A4431" s="162"/>
      <c r="B4431" s="158"/>
      <c r="C4431" s="159"/>
      <c r="D4431" s="160"/>
    </row>
    <row r="4432" spans="1:4">
      <c r="A4432" s="162"/>
      <c r="B4432" s="158"/>
      <c r="C4432" s="159"/>
      <c r="D4432" s="160"/>
    </row>
    <row r="4433" spans="1:4">
      <c r="A4433" s="162"/>
      <c r="B4433" s="158"/>
      <c r="C4433" s="159"/>
      <c r="D4433" s="160"/>
    </row>
    <row r="4434" spans="1:4">
      <c r="A4434" s="162"/>
      <c r="B4434" s="158"/>
      <c r="C4434" s="159"/>
      <c r="D4434" s="160"/>
    </row>
    <row r="4435" spans="1:4">
      <c r="A4435" s="157"/>
      <c r="B4435" s="158"/>
      <c r="C4435" s="159"/>
      <c r="D4435" s="160"/>
    </row>
    <row r="4436" spans="1:4">
      <c r="A4436" s="162"/>
      <c r="B4436" s="158"/>
      <c r="C4436" s="159"/>
      <c r="D4436" s="160"/>
    </row>
    <row r="4437" spans="1:4">
      <c r="A4437" s="162"/>
      <c r="B4437" s="158"/>
      <c r="C4437" s="159"/>
      <c r="D4437" s="160"/>
    </row>
    <row r="4438" spans="1:4">
      <c r="A4438" s="162"/>
      <c r="B4438" s="158"/>
      <c r="C4438" s="159"/>
      <c r="D4438" s="160"/>
    </row>
    <row r="4439" spans="1:4">
      <c r="A4439" s="162"/>
      <c r="B4439" s="158"/>
      <c r="C4439" s="159"/>
      <c r="D4439" s="160"/>
    </row>
    <row r="4440" spans="1:4">
      <c r="A4440" s="162"/>
      <c r="B4440" s="158"/>
      <c r="C4440" s="159"/>
      <c r="D4440" s="160"/>
    </row>
    <row r="4441" spans="1:4">
      <c r="A4441" s="162"/>
      <c r="B4441" s="158"/>
      <c r="C4441" s="159"/>
      <c r="D4441" s="160"/>
    </row>
    <row r="4442" spans="1:4">
      <c r="A4442" s="162"/>
      <c r="B4442" s="158"/>
      <c r="C4442" s="159"/>
      <c r="D4442" s="160"/>
    </row>
    <row r="4443" spans="1:4">
      <c r="A4443" s="162"/>
      <c r="B4443" s="158"/>
      <c r="C4443" s="159"/>
      <c r="D4443" s="160"/>
    </row>
    <row r="4444" spans="1:4">
      <c r="A4444" s="162"/>
      <c r="B4444" s="158"/>
      <c r="C4444" s="159"/>
      <c r="D4444" s="160"/>
    </row>
    <row r="4445" spans="1:4">
      <c r="A4445" s="162"/>
      <c r="B4445" s="158"/>
      <c r="C4445" s="159"/>
      <c r="D4445" s="160"/>
    </row>
    <row r="4446" spans="1:4">
      <c r="A4446" s="162"/>
      <c r="B4446" s="158"/>
      <c r="C4446" s="159"/>
      <c r="D4446" s="160"/>
    </row>
    <row r="4447" spans="1:4">
      <c r="A4447" s="162"/>
      <c r="B4447" s="158"/>
      <c r="C4447" s="159"/>
      <c r="D4447" s="160"/>
    </row>
    <row r="4448" spans="1:4">
      <c r="A4448" s="162"/>
      <c r="B4448" s="158"/>
      <c r="C4448" s="159"/>
      <c r="D4448" s="160"/>
    </row>
    <row r="4449" spans="1:4">
      <c r="A4449" s="162"/>
      <c r="B4449" s="158"/>
      <c r="C4449" s="159"/>
      <c r="D4449" s="160"/>
    </row>
    <row r="4450" spans="1:4">
      <c r="A4450" s="162"/>
      <c r="B4450" s="158"/>
      <c r="C4450" s="159"/>
      <c r="D4450" s="160"/>
    </row>
    <row r="4451" spans="1:4">
      <c r="A4451" s="162"/>
      <c r="B4451" s="158"/>
      <c r="C4451" s="159"/>
      <c r="D4451" s="160"/>
    </row>
    <row r="4452" spans="1:4">
      <c r="A4452" s="162"/>
      <c r="B4452" s="158"/>
      <c r="C4452" s="159"/>
      <c r="D4452" s="160"/>
    </row>
    <row r="4453" spans="1:4">
      <c r="A4453" s="162"/>
      <c r="B4453" s="158"/>
      <c r="C4453" s="159"/>
      <c r="D4453" s="160"/>
    </row>
    <row r="4454" spans="1:4">
      <c r="A4454" s="157"/>
      <c r="B4454" s="158"/>
      <c r="C4454" s="159"/>
      <c r="D4454" s="160"/>
    </row>
    <row r="4455" spans="1:4">
      <c r="A4455" s="162"/>
      <c r="B4455" s="158"/>
      <c r="C4455" s="159"/>
      <c r="D4455" s="160"/>
    </row>
    <row r="4456" spans="1:4">
      <c r="A4456" s="162"/>
      <c r="B4456" s="158"/>
      <c r="C4456" s="159"/>
      <c r="D4456" s="160"/>
    </row>
    <row r="4457" spans="1:4">
      <c r="A4457" s="162"/>
      <c r="B4457" s="158"/>
      <c r="C4457" s="159"/>
      <c r="D4457" s="160"/>
    </row>
    <row r="4458" spans="1:4">
      <c r="A4458" s="162"/>
      <c r="B4458" s="158"/>
      <c r="C4458" s="159"/>
      <c r="D4458" s="160"/>
    </row>
    <row r="4459" spans="1:4">
      <c r="A4459" s="162"/>
      <c r="B4459" s="158"/>
      <c r="C4459" s="159"/>
      <c r="D4459" s="160"/>
    </row>
    <row r="4460" spans="1:4">
      <c r="A4460" s="162"/>
      <c r="B4460" s="158"/>
      <c r="C4460" s="159"/>
      <c r="D4460" s="160"/>
    </row>
    <row r="4461" spans="1:4">
      <c r="A4461" s="157"/>
      <c r="B4461" s="158"/>
      <c r="C4461" s="159"/>
      <c r="D4461" s="160"/>
    </row>
    <row r="4462" spans="1:4">
      <c r="A4462" s="162"/>
      <c r="B4462" s="158"/>
      <c r="C4462" s="159"/>
      <c r="D4462" s="160"/>
    </row>
    <row r="4463" spans="1:4">
      <c r="A4463" s="162"/>
      <c r="B4463" s="158"/>
      <c r="C4463" s="159"/>
      <c r="D4463" s="160"/>
    </row>
    <row r="4464" spans="1:4">
      <c r="A4464" s="162"/>
      <c r="B4464" s="158"/>
      <c r="C4464" s="159"/>
      <c r="D4464" s="160"/>
    </row>
    <row r="4465" spans="1:4">
      <c r="A4465" s="162"/>
      <c r="B4465" s="158"/>
      <c r="C4465" s="159"/>
      <c r="D4465" s="160"/>
    </row>
    <row r="4466" spans="1:4">
      <c r="A4466" s="162"/>
      <c r="B4466" s="158"/>
      <c r="C4466" s="159"/>
      <c r="D4466" s="160"/>
    </row>
    <row r="4467" spans="1:4">
      <c r="A4467" s="162"/>
      <c r="B4467" s="158"/>
      <c r="C4467" s="159"/>
      <c r="D4467" s="160"/>
    </row>
    <row r="4468" spans="1:4">
      <c r="A4468" s="162"/>
      <c r="B4468" s="158"/>
      <c r="C4468" s="159"/>
      <c r="D4468" s="160"/>
    </row>
    <row r="4469" spans="1:4">
      <c r="A4469" s="162"/>
      <c r="B4469" s="158"/>
      <c r="C4469" s="159"/>
      <c r="D4469" s="160"/>
    </row>
    <row r="4470" spans="1:4">
      <c r="A4470" s="162"/>
      <c r="B4470" s="158"/>
      <c r="C4470" s="159"/>
      <c r="D4470" s="160"/>
    </row>
    <row r="4471" spans="1:4">
      <c r="A4471" s="162"/>
      <c r="B4471" s="158"/>
      <c r="C4471" s="159"/>
      <c r="D4471" s="160"/>
    </row>
    <row r="4472" spans="1:4">
      <c r="A4472" s="162"/>
      <c r="B4472" s="158"/>
      <c r="C4472" s="159"/>
      <c r="D4472" s="160"/>
    </row>
    <row r="4473" spans="1:4">
      <c r="A4473" s="162"/>
      <c r="B4473" s="158"/>
      <c r="C4473" s="159"/>
      <c r="D4473" s="160"/>
    </row>
    <row r="4474" spans="1:4">
      <c r="A4474" s="162"/>
      <c r="B4474" s="158"/>
      <c r="C4474" s="159"/>
      <c r="D4474" s="160"/>
    </row>
    <row r="4475" spans="1:4">
      <c r="A4475" s="162"/>
      <c r="B4475" s="158"/>
      <c r="C4475" s="159"/>
      <c r="D4475" s="160"/>
    </row>
    <row r="4476" spans="1:4">
      <c r="A4476" s="162"/>
      <c r="B4476" s="158"/>
      <c r="C4476" s="159"/>
      <c r="D4476" s="160"/>
    </row>
    <row r="4477" spans="1:4">
      <c r="A4477" s="157"/>
      <c r="B4477" s="158"/>
      <c r="C4477" s="159"/>
      <c r="D4477" s="160"/>
    </row>
    <row r="4478" spans="1:4">
      <c r="A4478" s="162"/>
      <c r="B4478" s="158"/>
      <c r="C4478" s="159"/>
      <c r="D4478" s="160"/>
    </row>
    <row r="4479" spans="1:4">
      <c r="A4479" s="162"/>
      <c r="B4479" s="158"/>
      <c r="C4479" s="159"/>
      <c r="D4479" s="160"/>
    </row>
    <row r="4480" spans="1:4">
      <c r="A4480" s="162"/>
      <c r="B4480" s="158"/>
      <c r="C4480" s="159"/>
      <c r="D4480" s="160"/>
    </row>
    <row r="4481" spans="1:4">
      <c r="A4481" s="162"/>
      <c r="B4481" s="158"/>
      <c r="C4481" s="159"/>
      <c r="D4481" s="160"/>
    </row>
    <row r="4482" spans="1:4">
      <c r="A4482" s="162"/>
      <c r="B4482" s="158"/>
      <c r="C4482" s="159"/>
      <c r="D4482" s="160"/>
    </row>
    <row r="4483" spans="1:4">
      <c r="A4483" s="162"/>
      <c r="B4483" s="158"/>
      <c r="C4483" s="159"/>
      <c r="D4483" s="160"/>
    </row>
    <row r="4484" spans="1:4">
      <c r="A4484" s="162"/>
      <c r="B4484" s="158"/>
      <c r="C4484" s="159"/>
      <c r="D4484" s="160"/>
    </row>
    <row r="4485" spans="1:4">
      <c r="A4485" s="162"/>
      <c r="B4485" s="158"/>
      <c r="C4485" s="159"/>
      <c r="D4485" s="160"/>
    </row>
    <row r="4486" spans="1:4">
      <c r="A4486" s="157"/>
      <c r="B4486" s="158"/>
      <c r="C4486" s="159"/>
      <c r="D4486" s="160"/>
    </row>
    <row r="4487" spans="1:4">
      <c r="A4487" s="162"/>
      <c r="B4487" s="158"/>
      <c r="C4487" s="159"/>
      <c r="D4487" s="160"/>
    </row>
    <row r="4488" spans="1:4">
      <c r="A4488" s="162"/>
      <c r="B4488" s="158"/>
      <c r="C4488" s="159"/>
      <c r="D4488" s="160"/>
    </row>
    <row r="4489" spans="1:4">
      <c r="A4489" s="157"/>
      <c r="B4489" s="158"/>
      <c r="C4489" s="159"/>
      <c r="D4489" s="160"/>
    </row>
    <row r="4490" spans="1:4">
      <c r="A4490" s="162"/>
      <c r="B4490" s="158"/>
      <c r="C4490" s="159"/>
      <c r="D4490" s="160"/>
    </row>
    <row r="4491" spans="1:4">
      <c r="A4491" s="162"/>
      <c r="B4491" s="158"/>
      <c r="C4491" s="159"/>
      <c r="D4491" s="160"/>
    </row>
    <row r="4492" spans="1:4">
      <c r="A4492" s="162"/>
      <c r="B4492" s="158"/>
      <c r="C4492" s="159"/>
      <c r="D4492" s="160"/>
    </row>
    <row r="4493" spans="1:4">
      <c r="A4493" s="162"/>
      <c r="B4493" s="158"/>
      <c r="C4493" s="159"/>
      <c r="D4493" s="160"/>
    </row>
    <row r="4494" spans="1:4">
      <c r="A4494" s="162"/>
      <c r="B4494" s="158"/>
      <c r="C4494" s="159"/>
      <c r="D4494" s="160"/>
    </row>
    <row r="4495" spans="1:4">
      <c r="A4495" s="162"/>
      <c r="B4495" s="158"/>
      <c r="C4495" s="159"/>
      <c r="D4495" s="160"/>
    </row>
    <row r="4496" spans="1:4">
      <c r="A4496" s="162"/>
      <c r="B4496" s="158"/>
      <c r="C4496" s="159"/>
      <c r="D4496" s="160"/>
    </row>
    <row r="4497" spans="1:4">
      <c r="A4497" s="162"/>
      <c r="B4497" s="158"/>
      <c r="C4497" s="159"/>
      <c r="D4497" s="160"/>
    </row>
    <row r="4498" spans="1:4">
      <c r="A4498" s="162"/>
      <c r="B4498" s="158"/>
      <c r="C4498" s="159"/>
      <c r="D4498" s="160"/>
    </row>
    <row r="4499" spans="1:4">
      <c r="A4499" s="162"/>
      <c r="B4499" s="158"/>
      <c r="C4499" s="159"/>
      <c r="D4499" s="160"/>
    </row>
    <row r="4500" spans="1:4">
      <c r="A4500" s="157"/>
      <c r="B4500" s="158"/>
      <c r="C4500" s="159"/>
      <c r="D4500" s="160"/>
    </row>
    <row r="4501" spans="1:4">
      <c r="A4501" s="162"/>
      <c r="B4501" s="158"/>
      <c r="C4501" s="159"/>
      <c r="D4501" s="160"/>
    </row>
    <row r="4502" spans="1:4">
      <c r="A4502" s="162"/>
      <c r="B4502" s="158"/>
      <c r="C4502" s="159"/>
      <c r="D4502" s="160"/>
    </row>
    <row r="4503" spans="1:4">
      <c r="A4503" s="162"/>
      <c r="B4503" s="158"/>
      <c r="C4503" s="159"/>
      <c r="D4503" s="160"/>
    </row>
    <row r="4504" spans="1:4">
      <c r="A4504" s="157"/>
      <c r="B4504" s="158"/>
      <c r="C4504" s="159"/>
      <c r="D4504" s="160"/>
    </row>
    <row r="4505" spans="1:4">
      <c r="A4505" s="162"/>
      <c r="B4505" s="158"/>
      <c r="C4505" s="159"/>
      <c r="D4505" s="160"/>
    </row>
    <row r="4506" spans="1:4">
      <c r="A4506" s="157"/>
      <c r="B4506" s="158"/>
      <c r="C4506" s="159"/>
      <c r="D4506" s="160"/>
    </row>
    <row r="4507" spans="1:4">
      <c r="A4507" s="162"/>
      <c r="B4507" s="158"/>
      <c r="C4507" s="159"/>
      <c r="D4507" s="160"/>
    </row>
    <row r="4508" spans="1:4">
      <c r="A4508" s="162"/>
      <c r="B4508" s="158"/>
      <c r="C4508" s="159"/>
      <c r="D4508" s="160"/>
    </row>
    <row r="4509" spans="1:4">
      <c r="A4509" s="157"/>
      <c r="B4509" s="158"/>
      <c r="C4509" s="159"/>
      <c r="D4509" s="160"/>
    </row>
    <row r="4510" spans="1:4">
      <c r="A4510" s="162"/>
      <c r="B4510" s="158"/>
      <c r="C4510" s="159"/>
      <c r="D4510" s="160"/>
    </row>
    <row r="4511" spans="1:4">
      <c r="A4511" s="162"/>
      <c r="B4511" s="158"/>
      <c r="C4511" s="159"/>
      <c r="D4511" s="160"/>
    </row>
    <row r="4512" spans="1:4">
      <c r="A4512" s="162"/>
      <c r="B4512" s="158"/>
      <c r="C4512" s="159"/>
      <c r="D4512" s="160"/>
    </row>
    <row r="4513" spans="1:4">
      <c r="A4513" s="162"/>
      <c r="B4513" s="158"/>
      <c r="C4513" s="159"/>
      <c r="D4513" s="160"/>
    </row>
    <row r="4514" spans="1:4">
      <c r="A4514" s="162"/>
      <c r="B4514" s="158"/>
      <c r="C4514" s="159"/>
      <c r="D4514" s="160"/>
    </row>
    <row r="4515" spans="1:4">
      <c r="A4515" s="157"/>
      <c r="B4515" s="158"/>
      <c r="C4515" s="159"/>
      <c r="D4515" s="160"/>
    </row>
    <row r="4516" spans="1:4">
      <c r="A4516" s="162"/>
      <c r="B4516" s="158"/>
      <c r="C4516" s="159"/>
      <c r="D4516" s="160"/>
    </row>
    <row r="4517" spans="1:4">
      <c r="A4517" s="157"/>
      <c r="B4517" s="158"/>
      <c r="C4517" s="159"/>
      <c r="D4517" s="160"/>
    </row>
    <row r="4518" spans="1:4">
      <c r="A4518" s="157"/>
      <c r="B4518" s="158"/>
      <c r="C4518" s="159"/>
      <c r="D4518" s="160"/>
    </row>
    <row r="4519" spans="1:4">
      <c r="A4519" s="162"/>
      <c r="B4519" s="158"/>
      <c r="C4519" s="159"/>
      <c r="D4519" s="160"/>
    </row>
    <row r="4520" spans="1:4">
      <c r="A4520" s="157"/>
      <c r="B4520" s="158"/>
      <c r="C4520" s="159"/>
      <c r="D4520" s="160"/>
    </row>
    <row r="4521" spans="1:4">
      <c r="A4521" s="157"/>
      <c r="B4521" s="158"/>
      <c r="C4521" s="159"/>
      <c r="D4521" s="160"/>
    </row>
    <row r="4522" spans="1:4">
      <c r="A4522" s="157"/>
      <c r="B4522" s="158"/>
      <c r="C4522" s="159"/>
      <c r="D4522" s="160"/>
    </row>
    <row r="4523" spans="1:4">
      <c r="A4523" s="157"/>
      <c r="B4523" s="158"/>
      <c r="C4523" s="159"/>
      <c r="D4523" s="160"/>
    </row>
    <row r="4524" spans="1:4">
      <c r="A4524" s="157"/>
      <c r="B4524" s="158"/>
      <c r="C4524" s="159"/>
      <c r="D4524" s="160"/>
    </row>
    <row r="4525" spans="1:4">
      <c r="A4525" s="162"/>
      <c r="B4525" s="158"/>
      <c r="C4525" s="159"/>
      <c r="D4525" s="160"/>
    </row>
    <row r="4526" spans="1:4">
      <c r="A4526" s="162"/>
      <c r="B4526" s="158"/>
      <c r="C4526" s="159"/>
      <c r="D4526" s="160"/>
    </row>
    <row r="4527" spans="1:4">
      <c r="A4527" s="162"/>
      <c r="B4527" s="158"/>
      <c r="C4527" s="159"/>
      <c r="D4527" s="160"/>
    </row>
    <row r="4528" spans="1:4">
      <c r="A4528" s="162"/>
      <c r="B4528" s="158"/>
      <c r="C4528" s="159"/>
      <c r="D4528" s="160"/>
    </row>
    <row r="4529" spans="1:4">
      <c r="A4529" s="162"/>
      <c r="B4529" s="158"/>
      <c r="C4529" s="159"/>
      <c r="D4529" s="160"/>
    </row>
    <row r="4530" spans="1:4">
      <c r="A4530" s="157"/>
      <c r="B4530" s="158"/>
      <c r="C4530" s="159"/>
      <c r="D4530" s="160"/>
    </row>
    <row r="4531" spans="1:4">
      <c r="A4531" s="162"/>
      <c r="B4531" s="158"/>
      <c r="C4531" s="159"/>
      <c r="D4531" s="160"/>
    </row>
    <row r="4532" spans="1:4">
      <c r="A4532" s="162"/>
      <c r="B4532" s="158"/>
      <c r="C4532" s="159"/>
      <c r="D4532" s="160"/>
    </row>
    <row r="4533" spans="1:4">
      <c r="A4533" s="162"/>
      <c r="B4533" s="158"/>
      <c r="C4533" s="159"/>
      <c r="D4533" s="160"/>
    </row>
    <row r="4534" spans="1:4">
      <c r="A4534" s="162"/>
      <c r="B4534" s="158"/>
      <c r="C4534" s="159"/>
      <c r="D4534" s="160"/>
    </row>
    <row r="4535" spans="1:4">
      <c r="A4535" s="162"/>
      <c r="B4535" s="158"/>
      <c r="C4535" s="159"/>
      <c r="D4535" s="160"/>
    </row>
    <row r="4536" spans="1:4">
      <c r="A4536" s="162"/>
      <c r="B4536" s="158"/>
      <c r="C4536" s="159"/>
      <c r="D4536" s="160"/>
    </row>
    <row r="4537" spans="1:4">
      <c r="A4537" s="162"/>
      <c r="B4537" s="158"/>
      <c r="C4537" s="159"/>
      <c r="D4537" s="160"/>
    </row>
    <row r="4538" spans="1:4">
      <c r="A4538" s="162"/>
      <c r="B4538" s="158"/>
      <c r="C4538" s="159"/>
      <c r="D4538" s="160"/>
    </row>
    <row r="4539" spans="1:4">
      <c r="A4539" s="162"/>
      <c r="B4539" s="158"/>
      <c r="C4539" s="159"/>
      <c r="D4539" s="160"/>
    </row>
    <row r="4540" spans="1:4">
      <c r="A4540" s="162"/>
      <c r="B4540" s="158"/>
      <c r="C4540" s="159"/>
      <c r="D4540" s="160"/>
    </row>
    <row r="4541" spans="1:4">
      <c r="A4541" s="162"/>
      <c r="B4541" s="158"/>
      <c r="C4541" s="159"/>
      <c r="D4541" s="160"/>
    </row>
    <row r="4542" spans="1:4">
      <c r="A4542" s="162"/>
      <c r="B4542" s="158"/>
      <c r="C4542" s="159"/>
      <c r="D4542" s="160"/>
    </row>
    <row r="4543" spans="1:4">
      <c r="A4543" s="162"/>
      <c r="B4543" s="158"/>
      <c r="C4543" s="159"/>
      <c r="D4543" s="160"/>
    </row>
    <row r="4544" spans="1:4">
      <c r="A4544" s="162"/>
      <c r="B4544" s="158"/>
      <c r="C4544" s="159"/>
      <c r="D4544" s="160"/>
    </row>
    <row r="4545" spans="1:4">
      <c r="A4545" s="162"/>
      <c r="B4545" s="158"/>
      <c r="C4545" s="159"/>
      <c r="D4545" s="160"/>
    </row>
    <row r="4546" spans="1:4">
      <c r="A4546" s="162"/>
      <c r="B4546" s="158"/>
      <c r="C4546" s="159"/>
      <c r="D4546" s="160"/>
    </row>
    <row r="4547" spans="1:4">
      <c r="A4547" s="162"/>
      <c r="B4547" s="158"/>
      <c r="C4547" s="159"/>
      <c r="D4547" s="160"/>
    </row>
    <row r="4548" spans="1:4">
      <c r="A4548" s="162"/>
      <c r="B4548" s="158"/>
      <c r="C4548" s="159"/>
      <c r="D4548" s="160"/>
    </row>
    <row r="4549" spans="1:4">
      <c r="A4549" s="162"/>
      <c r="B4549" s="158"/>
      <c r="C4549" s="159"/>
      <c r="D4549" s="160"/>
    </row>
    <row r="4550" spans="1:4">
      <c r="A4550" s="162"/>
      <c r="B4550" s="158"/>
      <c r="C4550" s="159"/>
      <c r="D4550" s="160"/>
    </row>
    <row r="4551" spans="1:4">
      <c r="A4551" s="162"/>
      <c r="B4551" s="158"/>
      <c r="C4551" s="159"/>
      <c r="D4551" s="160"/>
    </row>
    <row r="4552" spans="1:4">
      <c r="A4552" s="162"/>
      <c r="B4552" s="158"/>
      <c r="C4552" s="159"/>
      <c r="D4552" s="160"/>
    </row>
    <row r="4553" spans="1:4">
      <c r="A4553" s="162"/>
      <c r="B4553" s="158"/>
      <c r="C4553" s="159"/>
      <c r="D4553" s="160"/>
    </row>
    <row r="4554" spans="1:4">
      <c r="A4554" s="162"/>
      <c r="B4554" s="158"/>
      <c r="C4554" s="159"/>
      <c r="D4554" s="160"/>
    </row>
    <row r="4555" spans="1:4">
      <c r="A4555" s="162"/>
      <c r="B4555" s="158"/>
      <c r="C4555" s="159"/>
      <c r="D4555" s="160"/>
    </row>
    <row r="4556" spans="1:4">
      <c r="A4556" s="157"/>
      <c r="B4556" s="158"/>
      <c r="C4556" s="159"/>
      <c r="D4556" s="160"/>
    </row>
    <row r="4557" spans="1:4">
      <c r="A4557" s="162"/>
      <c r="B4557" s="158"/>
      <c r="C4557" s="159"/>
      <c r="D4557" s="160"/>
    </row>
    <row r="4558" spans="1:4">
      <c r="A4558" s="162"/>
      <c r="B4558" s="158"/>
      <c r="C4558" s="159"/>
      <c r="D4558" s="160"/>
    </row>
    <row r="4559" spans="1:4">
      <c r="A4559" s="157"/>
      <c r="B4559" s="158"/>
      <c r="C4559" s="159"/>
      <c r="D4559" s="160"/>
    </row>
    <row r="4560" spans="1:4">
      <c r="A4560" s="157"/>
      <c r="B4560" s="158"/>
      <c r="C4560" s="159"/>
      <c r="D4560" s="160"/>
    </row>
    <row r="4561" spans="1:4">
      <c r="A4561" s="162"/>
      <c r="B4561" s="158"/>
      <c r="C4561" s="159"/>
      <c r="D4561" s="160"/>
    </row>
    <row r="4562" spans="1:4">
      <c r="A4562" s="162"/>
      <c r="B4562" s="158"/>
      <c r="C4562" s="159"/>
      <c r="D4562" s="160"/>
    </row>
    <row r="4563" spans="1:4">
      <c r="A4563" s="162"/>
      <c r="B4563" s="158"/>
      <c r="C4563" s="159"/>
      <c r="D4563" s="160"/>
    </row>
    <row r="4564" spans="1:4">
      <c r="A4564" s="162"/>
      <c r="B4564" s="158"/>
      <c r="C4564" s="159"/>
      <c r="D4564" s="160"/>
    </row>
    <row r="4565" spans="1:4">
      <c r="A4565" s="162"/>
      <c r="B4565" s="158"/>
      <c r="C4565" s="159"/>
      <c r="D4565" s="160"/>
    </row>
    <row r="4566" spans="1:4">
      <c r="A4566" s="162"/>
      <c r="B4566" s="158"/>
      <c r="C4566" s="159"/>
      <c r="D4566" s="160"/>
    </row>
    <row r="4567" spans="1:4">
      <c r="A4567" s="162"/>
      <c r="B4567" s="158"/>
      <c r="C4567" s="159"/>
      <c r="D4567" s="160"/>
    </row>
    <row r="4568" spans="1:4">
      <c r="A4568" s="162"/>
      <c r="B4568" s="158"/>
      <c r="C4568" s="159"/>
      <c r="D4568" s="160"/>
    </row>
    <row r="4569" spans="1:4">
      <c r="A4569" s="162"/>
      <c r="B4569" s="158"/>
      <c r="C4569" s="159"/>
      <c r="D4569" s="160"/>
    </row>
    <row r="4570" spans="1:4">
      <c r="A4570" s="162"/>
      <c r="B4570" s="158"/>
      <c r="C4570" s="159"/>
      <c r="D4570" s="160"/>
    </row>
    <row r="4571" spans="1:4">
      <c r="A4571" s="162"/>
      <c r="B4571" s="158"/>
      <c r="C4571" s="159"/>
      <c r="D4571" s="160"/>
    </row>
    <row r="4572" spans="1:4">
      <c r="A4572" s="162"/>
      <c r="B4572" s="158"/>
      <c r="C4572" s="159"/>
      <c r="D4572" s="160"/>
    </row>
    <row r="4573" spans="1:4">
      <c r="A4573" s="162"/>
      <c r="B4573" s="158"/>
      <c r="C4573" s="159"/>
      <c r="D4573" s="160"/>
    </row>
    <row r="4574" spans="1:4">
      <c r="A4574" s="162"/>
      <c r="B4574" s="158"/>
      <c r="C4574" s="159"/>
      <c r="D4574" s="160"/>
    </row>
    <row r="4575" spans="1:4">
      <c r="A4575" s="162"/>
      <c r="B4575" s="158"/>
      <c r="C4575" s="159"/>
      <c r="D4575" s="160"/>
    </row>
    <row r="4576" spans="1:4">
      <c r="A4576" s="162"/>
      <c r="B4576" s="158"/>
      <c r="C4576" s="159"/>
      <c r="D4576" s="160"/>
    </row>
    <row r="4577" spans="1:4">
      <c r="A4577" s="162"/>
      <c r="B4577" s="158"/>
      <c r="C4577" s="159"/>
      <c r="D4577" s="160"/>
    </row>
    <row r="4578" spans="1:4">
      <c r="A4578" s="162"/>
      <c r="B4578" s="158"/>
      <c r="C4578" s="159"/>
      <c r="D4578" s="160"/>
    </row>
    <row r="4579" spans="1:4">
      <c r="A4579" s="162"/>
      <c r="B4579" s="158"/>
      <c r="C4579" s="159"/>
      <c r="D4579" s="160"/>
    </row>
    <row r="4580" spans="1:4">
      <c r="A4580" s="162"/>
      <c r="B4580" s="158"/>
      <c r="C4580" s="159"/>
      <c r="D4580" s="160"/>
    </row>
    <row r="4581" spans="1:4">
      <c r="A4581" s="162"/>
      <c r="B4581" s="158"/>
      <c r="C4581" s="159"/>
      <c r="D4581" s="160"/>
    </row>
    <row r="4582" spans="1:4">
      <c r="A4582" s="162"/>
      <c r="B4582" s="158"/>
      <c r="C4582" s="159"/>
      <c r="D4582" s="160"/>
    </row>
    <row r="4583" spans="1:4">
      <c r="A4583" s="162"/>
      <c r="B4583" s="158"/>
      <c r="C4583" s="159"/>
      <c r="D4583" s="160"/>
    </row>
    <row r="4584" spans="1:4">
      <c r="A4584" s="162"/>
      <c r="B4584" s="158"/>
      <c r="C4584" s="159"/>
      <c r="D4584" s="160"/>
    </row>
    <row r="4585" spans="1:4">
      <c r="A4585" s="162"/>
      <c r="B4585" s="158"/>
      <c r="C4585" s="159"/>
      <c r="D4585" s="160"/>
    </row>
    <row r="4586" spans="1:4">
      <c r="A4586" s="162"/>
      <c r="B4586" s="158"/>
      <c r="C4586" s="159"/>
      <c r="D4586" s="160"/>
    </row>
    <row r="4587" spans="1:4">
      <c r="A4587" s="162"/>
      <c r="B4587" s="158"/>
      <c r="C4587" s="159"/>
      <c r="D4587" s="160"/>
    </row>
    <row r="4588" spans="1:4">
      <c r="A4588" s="162"/>
      <c r="B4588" s="158"/>
      <c r="C4588" s="159"/>
      <c r="D4588" s="160"/>
    </row>
    <row r="4589" spans="1:4">
      <c r="A4589" s="162"/>
      <c r="B4589" s="158"/>
      <c r="C4589" s="159"/>
      <c r="D4589" s="160"/>
    </row>
    <row r="4590" spans="1:4">
      <c r="A4590" s="157"/>
      <c r="B4590" s="158"/>
      <c r="C4590" s="159"/>
      <c r="D4590" s="160"/>
    </row>
    <row r="4591" spans="1:4">
      <c r="A4591" s="162"/>
      <c r="B4591" s="158"/>
      <c r="C4591" s="159"/>
      <c r="D4591" s="160"/>
    </row>
    <row r="4592" spans="1:4">
      <c r="A4592" s="162"/>
      <c r="B4592" s="158"/>
      <c r="C4592" s="159"/>
      <c r="D4592" s="160"/>
    </row>
    <row r="4593" spans="1:4">
      <c r="A4593" s="162"/>
      <c r="B4593" s="158"/>
      <c r="C4593" s="159"/>
      <c r="D4593" s="160"/>
    </row>
    <row r="4594" spans="1:4">
      <c r="A4594" s="162"/>
      <c r="B4594" s="158"/>
      <c r="C4594" s="159"/>
      <c r="D4594" s="160"/>
    </row>
    <row r="4595" spans="1:4">
      <c r="A4595" s="157"/>
      <c r="B4595" s="158"/>
      <c r="C4595" s="159"/>
      <c r="D4595" s="160"/>
    </row>
    <row r="4596" spans="1:4">
      <c r="A4596" s="162"/>
      <c r="B4596" s="158"/>
      <c r="C4596" s="159"/>
      <c r="D4596" s="160"/>
    </row>
    <row r="4597" spans="1:4">
      <c r="A4597" s="162"/>
      <c r="B4597" s="158"/>
      <c r="C4597" s="159"/>
      <c r="D4597" s="160"/>
    </row>
    <row r="4598" spans="1:4">
      <c r="A4598" s="162"/>
      <c r="B4598" s="158"/>
      <c r="C4598" s="159"/>
      <c r="D4598" s="160"/>
    </row>
    <row r="4599" spans="1:4">
      <c r="A4599" s="162"/>
      <c r="B4599" s="158"/>
      <c r="C4599" s="159"/>
      <c r="D4599" s="160"/>
    </row>
    <row r="4600" spans="1:4">
      <c r="A4600" s="162"/>
      <c r="B4600" s="158"/>
      <c r="C4600" s="159"/>
      <c r="D4600" s="160"/>
    </row>
    <row r="4601" spans="1:4">
      <c r="A4601" s="162"/>
      <c r="B4601" s="158"/>
      <c r="C4601" s="159"/>
      <c r="D4601" s="160"/>
    </row>
    <row r="4602" spans="1:4">
      <c r="A4602" s="162"/>
      <c r="B4602" s="158"/>
      <c r="C4602" s="159"/>
      <c r="D4602" s="160"/>
    </row>
    <row r="4603" spans="1:4">
      <c r="A4603" s="162"/>
      <c r="B4603" s="158"/>
      <c r="C4603" s="159"/>
      <c r="D4603" s="160"/>
    </row>
    <row r="4604" spans="1:4">
      <c r="A4604" s="162"/>
      <c r="B4604" s="158"/>
      <c r="C4604" s="159"/>
      <c r="D4604" s="160"/>
    </row>
    <row r="4605" spans="1:4">
      <c r="A4605" s="162"/>
      <c r="B4605" s="158"/>
      <c r="C4605" s="159"/>
      <c r="D4605" s="160"/>
    </row>
    <row r="4606" spans="1:4">
      <c r="A4606" s="162"/>
      <c r="B4606" s="158"/>
      <c r="C4606" s="159"/>
      <c r="D4606" s="160"/>
    </row>
    <row r="4607" spans="1:4">
      <c r="A4607" s="162"/>
      <c r="B4607" s="158"/>
      <c r="C4607" s="159"/>
      <c r="D4607" s="160"/>
    </row>
    <row r="4608" spans="1:4">
      <c r="A4608" s="162"/>
      <c r="B4608" s="158"/>
      <c r="C4608" s="159"/>
      <c r="D4608" s="160"/>
    </row>
    <row r="4609" spans="1:4">
      <c r="A4609" s="162"/>
      <c r="B4609" s="158"/>
      <c r="C4609" s="159"/>
      <c r="D4609" s="160"/>
    </row>
    <row r="4610" spans="1:4">
      <c r="A4610" s="162"/>
      <c r="B4610" s="158"/>
      <c r="C4610" s="159"/>
      <c r="D4610" s="160"/>
    </row>
    <row r="4611" spans="1:4">
      <c r="A4611" s="162"/>
      <c r="B4611" s="158"/>
      <c r="C4611" s="159"/>
      <c r="D4611" s="160"/>
    </row>
    <row r="4612" spans="1:4">
      <c r="A4612" s="162"/>
      <c r="B4612" s="158"/>
      <c r="C4612" s="159"/>
      <c r="D4612" s="160"/>
    </row>
    <row r="4613" spans="1:4">
      <c r="A4613" s="162"/>
      <c r="B4613" s="158"/>
      <c r="C4613" s="159"/>
      <c r="D4613" s="160"/>
    </row>
    <row r="4614" spans="1:4">
      <c r="A4614" s="162"/>
      <c r="B4614" s="158"/>
      <c r="C4614" s="159"/>
      <c r="D4614" s="160"/>
    </row>
    <row r="4615" spans="1:4">
      <c r="A4615" s="162"/>
      <c r="B4615" s="158"/>
      <c r="C4615" s="159"/>
      <c r="D4615" s="160"/>
    </row>
    <row r="4616" spans="1:4">
      <c r="A4616" s="162"/>
      <c r="B4616" s="158"/>
      <c r="C4616" s="159"/>
      <c r="D4616" s="160"/>
    </row>
    <row r="4617" spans="1:4">
      <c r="A4617" s="157"/>
      <c r="B4617" s="158"/>
      <c r="C4617" s="159"/>
      <c r="D4617" s="160"/>
    </row>
    <row r="4618" spans="1:4">
      <c r="A4618" s="162"/>
      <c r="B4618" s="158"/>
      <c r="C4618" s="159"/>
      <c r="D4618" s="160"/>
    </row>
    <row r="4619" spans="1:4">
      <c r="A4619" s="162"/>
      <c r="B4619" s="158"/>
      <c r="C4619" s="159"/>
      <c r="D4619" s="160"/>
    </row>
    <row r="4620" spans="1:4">
      <c r="A4620" s="162"/>
      <c r="B4620" s="158"/>
      <c r="C4620" s="159"/>
      <c r="D4620" s="160"/>
    </row>
    <row r="4621" spans="1:4">
      <c r="A4621" s="162"/>
      <c r="B4621" s="158"/>
      <c r="C4621" s="159"/>
      <c r="D4621" s="160"/>
    </row>
    <row r="4622" spans="1:4">
      <c r="A4622" s="157"/>
      <c r="B4622" s="158"/>
      <c r="C4622" s="159"/>
      <c r="D4622" s="160"/>
    </row>
    <row r="4623" spans="1:4">
      <c r="A4623" s="162"/>
      <c r="B4623" s="158"/>
      <c r="C4623" s="159"/>
      <c r="D4623" s="160"/>
    </row>
    <row r="4624" spans="1:4">
      <c r="A4624" s="162"/>
      <c r="B4624" s="158"/>
      <c r="C4624" s="159"/>
      <c r="D4624" s="160"/>
    </row>
    <row r="4625" spans="1:4">
      <c r="A4625" s="157"/>
      <c r="B4625" s="158"/>
      <c r="C4625" s="159"/>
      <c r="D4625" s="160"/>
    </row>
    <row r="4626" spans="1:4">
      <c r="A4626" s="162"/>
      <c r="B4626" s="158"/>
      <c r="C4626" s="159"/>
      <c r="D4626" s="160"/>
    </row>
    <row r="4627" spans="1:4">
      <c r="A4627" s="162"/>
      <c r="B4627" s="158"/>
      <c r="C4627" s="159"/>
      <c r="D4627" s="160"/>
    </row>
    <row r="4628" spans="1:4">
      <c r="A4628" s="162"/>
      <c r="B4628" s="158"/>
      <c r="C4628" s="159"/>
      <c r="D4628" s="160"/>
    </row>
    <row r="4629" spans="1:4">
      <c r="A4629" s="162"/>
      <c r="B4629" s="158"/>
      <c r="C4629" s="159"/>
      <c r="D4629" s="160"/>
    </row>
    <row r="4630" spans="1:4">
      <c r="A4630" s="162"/>
      <c r="B4630" s="158"/>
      <c r="C4630" s="159"/>
      <c r="D4630" s="160"/>
    </row>
    <row r="4631" spans="1:4">
      <c r="A4631" s="162"/>
      <c r="B4631" s="158"/>
      <c r="C4631" s="159"/>
      <c r="D4631" s="160"/>
    </row>
    <row r="4632" spans="1:4">
      <c r="A4632" s="162"/>
      <c r="B4632" s="158"/>
      <c r="C4632" s="159"/>
      <c r="D4632" s="160"/>
    </row>
    <row r="4633" spans="1:4">
      <c r="A4633" s="157"/>
      <c r="B4633" s="158"/>
      <c r="C4633" s="159"/>
      <c r="D4633" s="160"/>
    </row>
    <row r="4634" spans="1:4">
      <c r="A4634" s="162"/>
      <c r="B4634" s="158"/>
      <c r="C4634" s="159"/>
      <c r="D4634" s="160"/>
    </row>
    <row r="4635" spans="1:4">
      <c r="A4635" s="157"/>
      <c r="B4635" s="158"/>
      <c r="C4635" s="159"/>
      <c r="D4635" s="160"/>
    </row>
    <row r="4636" spans="1:4">
      <c r="A4636" s="162"/>
      <c r="B4636" s="158"/>
      <c r="C4636" s="159"/>
      <c r="D4636" s="160"/>
    </row>
    <row r="4637" spans="1:4">
      <c r="A4637" s="157"/>
      <c r="B4637" s="158"/>
      <c r="C4637" s="159"/>
      <c r="D4637" s="160"/>
    </row>
    <row r="4638" spans="1:4">
      <c r="A4638" s="162"/>
      <c r="B4638" s="158"/>
      <c r="C4638" s="159"/>
      <c r="D4638" s="160"/>
    </row>
    <row r="4639" spans="1:4">
      <c r="A4639" s="162"/>
      <c r="B4639" s="158"/>
      <c r="C4639" s="159"/>
      <c r="D4639" s="160"/>
    </row>
    <row r="4640" spans="1:4">
      <c r="A4640" s="162"/>
      <c r="B4640" s="158"/>
      <c r="C4640" s="159"/>
      <c r="D4640" s="160"/>
    </row>
    <row r="4641" spans="1:4">
      <c r="A4641" s="157"/>
      <c r="B4641" s="158"/>
      <c r="C4641" s="159"/>
      <c r="D4641" s="160"/>
    </row>
    <row r="4642" spans="1:4">
      <c r="A4642" s="162"/>
      <c r="B4642" s="158"/>
      <c r="C4642" s="159"/>
      <c r="D4642" s="160"/>
    </row>
    <row r="4643" spans="1:4">
      <c r="A4643" s="162"/>
      <c r="B4643" s="158"/>
      <c r="C4643" s="159"/>
      <c r="D4643" s="160"/>
    </row>
    <row r="4644" spans="1:4">
      <c r="A4644" s="162"/>
      <c r="B4644" s="158"/>
      <c r="C4644" s="159"/>
      <c r="D4644" s="160"/>
    </row>
    <row r="4645" spans="1:4">
      <c r="A4645" s="162"/>
      <c r="B4645" s="158"/>
      <c r="C4645" s="159"/>
      <c r="D4645" s="160"/>
    </row>
    <row r="4646" spans="1:4">
      <c r="A4646" s="162"/>
      <c r="B4646" s="158"/>
      <c r="C4646" s="159"/>
      <c r="D4646" s="160"/>
    </row>
    <row r="4647" spans="1:4">
      <c r="A4647" s="162"/>
      <c r="B4647" s="158"/>
      <c r="C4647" s="159"/>
      <c r="D4647" s="160"/>
    </row>
    <row r="4648" spans="1:4">
      <c r="A4648" s="162"/>
      <c r="B4648" s="158"/>
      <c r="C4648" s="159"/>
      <c r="D4648" s="160"/>
    </row>
    <row r="4649" spans="1:4">
      <c r="A4649" s="162"/>
      <c r="B4649" s="158"/>
      <c r="C4649" s="159"/>
      <c r="D4649" s="160"/>
    </row>
    <row r="4650" spans="1:4">
      <c r="A4650" s="157"/>
      <c r="B4650" s="158"/>
      <c r="C4650" s="159"/>
      <c r="D4650" s="160"/>
    </row>
    <row r="4651" spans="1:4">
      <c r="A4651" s="157"/>
      <c r="B4651" s="158"/>
      <c r="C4651" s="159"/>
      <c r="D4651" s="160"/>
    </row>
    <row r="4652" spans="1:4">
      <c r="A4652" s="162"/>
      <c r="B4652" s="158"/>
      <c r="C4652" s="159"/>
      <c r="D4652" s="160"/>
    </row>
    <row r="4653" spans="1:4">
      <c r="A4653" s="162"/>
      <c r="B4653" s="158"/>
      <c r="C4653" s="159"/>
      <c r="D4653" s="160"/>
    </row>
    <row r="4654" spans="1:4">
      <c r="A4654" s="162"/>
      <c r="B4654" s="158"/>
      <c r="C4654" s="159"/>
      <c r="D4654" s="160"/>
    </row>
    <row r="4655" spans="1:4">
      <c r="A4655" s="162"/>
      <c r="B4655" s="158"/>
      <c r="C4655" s="159"/>
      <c r="D4655" s="160"/>
    </row>
    <row r="4656" spans="1:4">
      <c r="A4656" s="162"/>
      <c r="B4656" s="158"/>
      <c r="C4656" s="159"/>
      <c r="D4656" s="160"/>
    </row>
    <row r="4657" spans="1:4">
      <c r="A4657" s="162"/>
      <c r="B4657" s="158"/>
      <c r="C4657" s="159"/>
      <c r="D4657" s="160"/>
    </row>
    <row r="4658" spans="1:4">
      <c r="A4658" s="162"/>
      <c r="B4658" s="158"/>
      <c r="C4658" s="159"/>
      <c r="D4658" s="160"/>
    </row>
    <row r="4659" spans="1:4">
      <c r="A4659" s="162"/>
      <c r="B4659" s="158"/>
      <c r="C4659" s="159"/>
      <c r="D4659" s="160"/>
    </row>
    <row r="4660" spans="1:4">
      <c r="A4660" s="162"/>
      <c r="B4660" s="158"/>
      <c r="C4660" s="159"/>
      <c r="D4660" s="160"/>
    </row>
    <row r="4661" spans="1:4">
      <c r="A4661" s="162"/>
      <c r="B4661" s="158"/>
      <c r="C4661" s="159"/>
      <c r="D4661" s="160"/>
    </row>
    <row r="4662" spans="1:4">
      <c r="A4662" s="162"/>
      <c r="B4662" s="158"/>
      <c r="C4662" s="159"/>
      <c r="D4662" s="160"/>
    </row>
    <row r="4663" spans="1:4">
      <c r="A4663" s="162"/>
      <c r="B4663" s="158"/>
      <c r="C4663" s="159"/>
      <c r="D4663" s="160"/>
    </row>
    <row r="4664" spans="1:4">
      <c r="A4664" s="157"/>
      <c r="B4664" s="158"/>
      <c r="C4664" s="159"/>
      <c r="D4664" s="160"/>
    </row>
    <row r="4665" spans="1:4">
      <c r="A4665" s="162"/>
      <c r="B4665" s="158"/>
      <c r="C4665" s="159"/>
      <c r="D4665" s="160"/>
    </row>
    <row r="4666" spans="1:4">
      <c r="A4666" s="162"/>
      <c r="B4666" s="158"/>
      <c r="C4666" s="159"/>
      <c r="D4666" s="160"/>
    </row>
    <row r="4667" spans="1:4">
      <c r="A4667" s="157"/>
      <c r="B4667" s="158"/>
      <c r="C4667" s="159"/>
      <c r="D4667" s="160"/>
    </row>
    <row r="4668" spans="1:4">
      <c r="A4668" s="162"/>
      <c r="B4668" s="158"/>
      <c r="C4668" s="159"/>
      <c r="D4668" s="160"/>
    </row>
    <row r="4669" spans="1:4">
      <c r="A4669" s="162"/>
      <c r="B4669" s="158"/>
      <c r="C4669" s="159"/>
      <c r="D4669" s="160"/>
    </row>
    <row r="4670" spans="1:4">
      <c r="A4670" s="162"/>
      <c r="B4670" s="158"/>
      <c r="C4670" s="159"/>
      <c r="D4670" s="160"/>
    </row>
    <row r="4671" spans="1:4">
      <c r="A4671" s="162"/>
      <c r="B4671" s="158"/>
      <c r="C4671" s="159"/>
      <c r="D4671" s="160"/>
    </row>
    <row r="4672" spans="1:4">
      <c r="A4672" s="162"/>
      <c r="B4672" s="158"/>
      <c r="C4672" s="159"/>
      <c r="D4672" s="160"/>
    </row>
    <row r="4673" spans="1:4">
      <c r="A4673" s="162"/>
      <c r="B4673" s="158"/>
      <c r="C4673" s="159"/>
      <c r="D4673" s="160"/>
    </row>
    <row r="4674" spans="1:4">
      <c r="A4674" s="162"/>
      <c r="B4674" s="158"/>
      <c r="C4674" s="159"/>
      <c r="D4674" s="160"/>
    </row>
    <row r="4675" spans="1:4">
      <c r="A4675" s="162"/>
      <c r="B4675" s="158"/>
      <c r="C4675" s="159"/>
      <c r="D4675" s="160"/>
    </row>
    <row r="4676" spans="1:4">
      <c r="A4676" s="157"/>
      <c r="B4676" s="158"/>
      <c r="C4676" s="159"/>
      <c r="D4676" s="160"/>
    </row>
    <row r="4677" spans="1:4">
      <c r="A4677" s="162"/>
      <c r="B4677" s="158"/>
      <c r="C4677" s="159"/>
      <c r="D4677" s="160"/>
    </row>
    <row r="4678" spans="1:4">
      <c r="A4678" s="162"/>
      <c r="B4678" s="158"/>
      <c r="C4678" s="159"/>
      <c r="D4678" s="160"/>
    </row>
    <row r="4679" spans="1:4">
      <c r="A4679" s="157"/>
      <c r="B4679" s="158"/>
      <c r="C4679" s="159"/>
      <c r="D4679" s="160"/>
    </row>
    <row r="4680" spans="1:4">
      <c r="A4680" s="162"/>
      <c r="B4680" s="158"/>
      <c r="C4680" s="159"/>
      <c r="D4680" s="160"/>
    </row>
    <row r="4681" spans="1:4">
      <c r="A4681" s="162"/>
      <c r="B4681" s="158"/>
      <c r="C4681" s="159"/>
      <c r="D4681" s="160"/>
    </row>
    <row r="4682" spans="1:4">
      <c r="A4682" s="162"/>
      <c r="B4682" s="158"/>
      <c r="C4682" s="159"/>
      <c r="D4682" s="160"/>
    </row>
    <row r="4683" spans="1:4">
      <c r="A4683" s="162"/>
      <c r="B4683" s="158"/>
      <c r="C4683" s="159"/>
      <c r="D4683" s="160"/>
    </row>
    <row r="4684" spans="1:4">
      <c r="A4684" s="162"/>
      <c r="B4684" s="158"/>
      <c r="C4684" s="159"/>
      <c r="D4684" s="160"/>
    </row>
    <row r="4685" spans="1:4">
      <c r="A4685" s="162"/>
      <c r="B4685" s="158"/>
      <c r="C4685" s="159"/>
      <c r="D4685" s="160"/>
    </row>
    <row r="4686" spans="1:4">
      <c r="A4686" s="162"/>
      <c r="B4686" s="158"/>
      <c r="C4686" s="159"/>
      <c r="D4686" s="160"/>
    </row>
    <row r="4687" spans="1:4">
      <c r="A4687" s="162"/>
      <c r="B4687" s="158"/>
      <c r="C4687" s="159"/>
      <c r="D4687" s="160"/>
    </row>
    <row r="4688" spans="1:4">
      <c r="A4688" s="162"/>
      <c r="B4688" s="158"/>
      <c r="C4688" s="159"/>
      <c r="D4688" s="160"/>
    </row>
    <row r="4689" spans="1:4">
      <c r="A4689" s="162"/>
      <c r="B4689" s="158"/>
      <c r="C4689" s="159"/>
      <c r="D4689" s="160"/>
    </row>
    <row r="4690" spans="1:4">
      <c r="A4690" s="162"/>
      <c r="B4690" s="158"/>
      <c r="C4690" s="159"/>
      <c r="D4690" s="160"/>
    </row>
    <row r="4691" spans="1:4">
      <c r="A4691" s="162"/>
      <c r="B4691" s="158"/>
      <c r="C4691" s="159"/>
      <c r="D4691" s="160"/>
    </row>
    <row r="4692" spans="1:4">
      <c r="A4692" s="162"/>
      <c r="B4692" s="158"/>
      <c r="C4692" s="159"/>
      <c r="D4692" s="160"/>
    </row>
    <row r="4693" spans="1:4">
      <c r="A4693" s="162"/>
      <c r="B4693" s="158"/>
      <c r="C4693" s="159"/>
      <c r="D4693" s="160"/>
    </row>
    <row r="4694" spans="1:4">
      <c r="A4694" s="162"/>
      <c r="B4694" s="158"/>
      <c r="C4694" s="159"/>
      <c r="D4694" s="160"/>
    </row>
    <row r="4695" spans="1:4">
      <c r="A4695" s="162"/>
      <c r="B4695" s="158"/>
      <c r="C4695" s="159"/>
      <c r="D4695" s="160"/>
    </row>
    <row r="4696" spans="1:4">
      <c r="A4696" s="162"/>
      <c r="B4696" s="158"/>
      <c r="C4696" s="159"/>
      <c r="D4696" s="160"/>
    </row>
    <row r="4697" spans="1:4">
      <c r="A4697" s="162"/>
      <c r="B4697" s="158"/>
      <c r="C4697" s="159"/>
      <c r="D4697" s="160"/>
    </row>
    <row r="4698" spans="1:4">
      <c r="A4698" s="162"/>
      <c r="B4698" s="158"/>
      <c r="C4698" s="159"/>
      <c r="D4698" s="160"/>
    </row>
    <row r="4699" spans="1:4">
      <c r="A4699" s="162"/>
      <c r="B4699" s="158"/>
      <c r="C4699" s="159"/>
      <c r="D4699" s="160"/>
    </row>
    <row r="4700" spans="1:4">
      <c r="A4700" s="162"/>
      <c r="B4700" s="158"/>
      <c r="C4700" s="159"/>
      <c r="D4700" s="160"/>
    </row>
    <row r="4701" spans="1:4">
      <c r="A4701" s="157"/>
      <c r="B4701" s="158"/>
      <c r="C4701" s="159"/>
      <c r="D4701" s="160"/>
    </row>
    <row r="4702" spans="1:4">
      <c r="A4702" s="162"/>
      <c r="B4702" s="158"/>
      <c r="C4702" s="159"/>
      <c r="D4702" s="160"/>
    </row>
    <row r="4703" spans="1:4">
      <c r="A4703" s="162"/>
      <c r="B4703" s="158"/>
      <c r="C4703" s="159"/>
      <c r="D4703" s="160"/>
    </row>
    <row r="4704" spans="1:4">
      <c r="A4704" s="162"/>
      <c r="B4704" s="158"/>
      <c r="C4704" s="159"/>
      <c r="D4704" s="160"/>
    </row>
    <row r="4705" spans="1:4">
      <c r="A4705" s="162"/>
      <c r="B4705" s="158"/>
      <c r="C4705" s="159"/>
      <c r="D4705" s="160"/>
    </row>
    <row r="4706" spans="1:4">
      <c r="A4706" s="162"/>
      <c r="B4706" s="158"/>
      <c r="C4706" s="159"/>
      <c r="D4706" s="160"/>
    </row>
    <row r="4707" spans="1:4">
      <c r="A4707" s="162"/>
      <c r="B4707" s="158"/>
      <c r="C4707" s="159"/>
      <c r="D4707" s="160"/>
    </row>
    <row r="4708" spans="1:4">
      <c r="A4708" s="162"/>
      <c r="B4708" s="158"/>
      <c r="C4708" s="159"/>
      <c r="D4708" s="160"/>
    </row>
    <row r="4709" spans="1:4">
      <c r="A4709" s="162"/>
      <c r="B4709" s="158"/>
      <c r="C4709" s="159"/>
      <c r="D4709" s="160"/>
    </row>
    <row r="4710" spans="1:4">
      <c r="A4710" s="162"/>
      <c r="B4710" s="158"/>
      <c r="C4710" s="159"/>
      <c r="D4710" s="160"/>
    </row>
    <row r="4711" spans="1:4">
      <c r="A4711" s="162"/>
      <c r="B4711" s="158"/>
      <c r="C4711" s="159"/>
      <c r="D4711" s="160"/>
    </row>
    <row r="4712" spans="1:4">
      <c r="A4712" s="157"/>
      <c r="B4712" s="158"/>
      <c r="C4712" s="159"/>
      <c r="D4712" s="160"/>
    </row>
    <row r="4713" spans="1:4">
      <c r="A4713" s="162"/>
      <c r="B4713" s="158"/>
      <c r="C4713" s="159"/>
      <c r="D4713" s="160"/>
    </row>
    <row r="4714" spans="1:4">
      <c r="A4714" s="162"/>
      <c r="B4714" s="158"/>
      <c r="C4714" s="159"/>
      <c r="D4714" s="160"/>
    </row>
    <row r="4715" spans="1:4">
      <c r="A4715" s="162"/>
      <c r="B4715" s="158"/>
      <c r="C4715" s="159"/>
      <c r="D4715" s="160"/>
    </row>
    <row r="4716" spans="1:4">
      <c r="A4716" s="162"/>
      <c r="B4716" s="158"/>
      <c r="C4716" s="159"/>
      <c r="D4716" s="160"/>
    </row>
    <row r="4717" spans="1:4">
      <c r="A4717" s="162"/>
      <c r="B4717" s="158"/>
      <c r="C4717" s="159"/>
      <c r="D4717" s="160"/>
    </row>
    <row r="4718" spans="1:4">
      <c r="A4718" s="162"/>
      <c r="B4718" s="158"/>
      <c r="C4718" s="159"/>
      <c r="D4718" s="160"/>
    </row>
    <row r="4719" spans="1:4">
      <c r="A4719" s="162"/>
      <c r="B4719" s="158"/>
      <c r="C4719" s="159"/>
      <c r="D4719" s="160"/>
    </row>
    <row r="4720" spans="1:4">
      <c r="A4720" s="162"/>
      <c r="B4720" s="158"/>
      <c r="C4720" s="159"/>
      <c r="D4720" s="160"/>
    </row>
    <row r="4721" spans="1:4">
      <c r="A4721" s="157"/>
      <c r="B4721" s="158"/>
      <c r="C4721" s="159"/>
      <c r="D4721" s="160"/>
    </row>
    <row r="4722" spans="1:4">
      <c r="A4722" s="162"/>
      <c r="B4722" s="158"/>
      <c r="C4722" s="159"/>
      <c r="D4722" s="160"/>
    </row>
    <row r="4723" spans="1:4">
      <c r="A4723" s="157"/>
      <c r="B4723" s="158"/>
      <c r="C4723" s="159"/>
      <c r="D4723" s="160"/>
    </row>
    <row r="4724" spans="1:4">
      <c r="A4724" s="162"/>
      <c r="B4724" s="158"/>
      <c r="C4724" s="159"/>
      <c r="D4724" s="160"/>
    </row>
    <row r="4725" spans="1:4">
      <c r="A4725" s="162"/>
      <c r="B4725" s="158"/>
      <c r="C4725" s="159"/>
      <c r="D4725" s="160"/>
    </row>
    <row r="4726" spans="1:4">
      <c r="A4726" s="162"/>
      <c r="B4726" s="158"/>
      <c r="C4726" s="159"/>
      <c r="D4726" s="160"/>
    </row>
    <row r="4727" spans="1:4">
      <c r="A4727" s="162"/>
      <c r="B4727" s="158"/>
      <c r="C4727" s="159"/>
      <c r="D4727" s="160"/>
    </row>
    <row r="4728" spans="1:4">
      <c r="A4728" s="162"/>
      <c r="B4728" s="158"/>
      <c r="C4728" s="159"/>
      <c r="D4728" s="160"/>
    </row>
    <row r="4729" spans="1:4">
      <c r="A4729" s="162"/>
      <c r="B4729" s="158"/>
      <c r="C4729" s="159"/>
      <c r="D4729" s="160"/>
    </row>
    <row r="4730" spans="1:4">
      <c r="A4730" s="162"/>
      <c r="B4730" s="158"/>
      <c r="C4730" s="159"/>
      <c r="D4730" s="160"/>
    </row>
    <row r="4731" spans="1:4">
      <c r="A4731" s="162"/>
      <c r="B4731" s="158"/>
      <c r="C4731" s="159"/>
      <c r="D4731" s="160"/>
    </row>
    <row r="4732" spans="1:4">
      <c r="A4732" s="162"/>
      <c r="B4732" s="158"/>
      <c r="C4732" s="159"/>
      <c r="D4732" s="160"/>
    </row>
    <row r="4733" spans="1:4">
      <c r="A4733" s="162"/>
      <c r="B4733" s="158"/>
      <c r="C4733" s="159"/>
      <c r="D4733" s="160"/>
    </row>
    <row r="4734" spans="1:4">
      <c r="A4734" s="157"/>
      <c r="B4734" s="158"/>
      <c r="C4734" s="159"/>
      <c r="D4734" s="160"/>
    </row>
    <row r="4735" spans="1:4">
      <c r="A4735" s="162"/>
      <c r="B4735" s="158"/>
      <c r="C4735" s="159"/>
      <c r="D4735" s="160"/>
    </row>
    <row r="4736" spans="1:4">
      <c r="A4736" s="162"/>
      <c r="B4736" s="158"/>
      <c r="C4736" s="159"/>
      <c r="D4736" s="160"/>
    </row>
    <row r="4737" spans="1:4">
      <c r="A4737" s="162"/>
      <c r="B4737" s="158"/>
      <c r="C4737" s="159"/>
      <c r="D4737" s="160"/>
    </row>
    <row r="4738" spans="1:4">
      <c r="A4738" s="162"/>
      <c r="B4738" s="158"/>
      <c r="C4738" s="159"/>
      <c r="D4738" s="160"/>
    </row>
    <row r="4739" spans="1:4">
      <c r="A4739" s="162"/>
      <c r="B4739" s="158"/>
      <c r="C4739" s="159"/>
      <c r="D4739" s="160"/>
    </row>
    <row r="4740" spans="1:4">
      <c r="A4740" s="162"/>
      <c r="B4740" s="158"/>
      <c r="C4740" s="159"/>
      <c r="D4740" s="160"/>
    </row>
    <row r="4741" spans="1:4">
      <c r="A4741" s="162"/>
      <c r="B4741" s="158"/>
      <c r="C4741" s="159"/>
      <c r="D4741" s="160"/>
    </row>
    <row r="4742" spans="1:4">
      <c r="A4742" s="162"/>
      <c r="B4742" s="158"/>
      <c r="C4742" s="159"/>
      <c r="D4742" s="160"/>
    </row>
    <row r="4743" spans="1:4">
      <c r="A4743" s="162"/>
      <c r="B4743" s="158"/>
      <c r="C4743" s="159"/>
      <c r="D4743" s="160"/>
    </row>
    <row r="4744" spans="1:4">
      <c r="A4744" s="162"/>
      <c r="B4744" s="158"/>
      <c r="C4744" s="159"/>
      <c r="D4744" s="160"/>
    </row>
    <row r="4745" spans="1:4">
      <c r="A4745" s="162"/>
      <c r="B4745" s="158"/>
      <c r="C4745" s="159"/>
      <c r="D4745" s="160"/>
    </row>
    <row r="4746" spans="1:4">
      <c r="A4746" s="162"/>
      <c r="B4746" s="158"/>
      <c r="C4746" s="159"/>
      <c r="D4746" s="160"/>
    </row>
    <row r="4747" spans="1:4">
      <c r="A4747" s="162"/>
      <c r="B4747" s="158"/>
      <c r="C4747" s="159"/>
      <c r="D4747" s="160"/>
    </row>
    <row r="4748" spans="1:4">
      <c r="A4748" s="162"/>
      <c r="B4748" s="158"/>
      <c r="C4748" s="159"/>
      <c r="D4748" s="160"/>
    </row>
    <row r="4749" spans="1:4">
      <c r="A4749" s="162"/>
      <c r="B4749" s="158"/>
      <c r="C4749" s="159"/>
      <c r="D4749" s="160"/>
    </row>
    <row r="4750" spans="1:4">
      <c r="A4750" s="157"/>
      <c r="B4750" s="158"/>
      <c r="C4750" s="159"/>
      <c r="D4750" s="160"/>
    </row>
    <row r="4751" spans="1:4">
      <c r="A4751" s="162"/>
      <c r="B4751" s="158"/>
      <c r="C4751" s="159"/>
      <c r="D4751" s="160"/>
    </row>
    <row r="4752" spans="1:4">
      <c r="A4752" s="162"/>
      <c r="B4752" s="158"/>
      <c r="C4752" s="159"/>
      <c r="D4752" s="160"/>
    </row>
    <row r="4753" spans="1:4">
      <c r="A4753" s="162"/>
      <c r="B4753" s="158"/>
      <c r="C4753" s="159"/>
      <c r="D4753" s="160"/>
    </row>
    <row r="4754" spans="1:4">
      <c r="A4754" s="162"/>
      <c r="B4754" s="158"/>
      <c r="C4754" s="159"/>
      <c r="D4754" s="160"/>
    </row>
    <row r="4755" spans="1:4">
      <c r="A4755" s="162"/>
      <c r="B4755" s="158"/>
      <c r="C4755" s="159"/>
      <c r="D4755" s="160"/>
    </row>
    <row r="4756" spans="1:4">
      <c r="A4756" s="157"/>
      <c r="B4756" s="158"/>
      <c r="C4756" s="159"/>
      <c r="D4756" s="160"/>
    </row>
    <row r="4757" spans="1:4">
      <c r="A4757" s="162"/>
      <c r="B4757" s="158"/>
      <c r="C4757" s="159"/>
      <c r="D4757" s="160"/>
    </row>
    <row r="4758" spans="1:4">
      <c r="A4758" s="162"/>
      <c r="B4758" s="158"/>
      <c r="C4758" s="159"/>
      <c r="D4758" s="160"/>
    </row>
    <row r="4759" spans="1:4">
      <c r="A4759" s="162"/>
      <c r="B4759" s="158"/>
      <c r="C4759" s="159"/>
      <c r="D4759" s="160"/>
    </row>
    <row r="4760" spans="1:4">
      <c r="A4760" s="157"/>
      <c r="B4760" s="158"/>
      <c r="C4760" s="159"/>
      <c r="D4760" s="160"/>
    </row>
    <row r="4761" spans="1:4">
      <c r="A4761" s="162"/>
      <c r="B4761" s="158"/>
      <c r="C4761" s="159"/>
      <c r="D4761" s="160"/>
    </row>
    <row r="4762" spans="1:4">
      <c r="A4762" s="162"/>
      <c r="B4762" s="158"/>
      <c r="C4762" s="159"/>
      <c r="D4762" s="160"/>
    </row>
    <row r="4763" spans="1:4">
      <c r="A4763" s="162"/>
      <c r="B4763" s="158"/>
      <c r="C4763" s="159"/>
      <c r="D4763" s="160"/>
    </row>
    <row r="4764" spans="1:4">
      <c r="A4764" s="162"/>
      <c r="B4764" s="158"/>
      <c r="C4764" s="159"/>
      <c r="D4764" s="160"/>
    </row>
    <row r="4765" spans="1:4">
      <c r="A4765" s="157"/>
      <c r="B4765" s="158"/>
      <c r="C4765" s="159"/>
      <c r="D4765" s="160"/>
    </row>
    <row r="4766" spans="1:4">
      <c r="A4766" s="162"/>
      <c r="B4766" s="158"/>
      <c r="C4766" s="159"/>
      <c r="D4766" s="160"/>
    </row>
    <row r="4767" spans="1:4">
      <c r="A4767" s="157"/>
      <c r="B4767" s="158"/>
      <c r="C4767" s="159"/>
      <c r="D4767" s="160"/>
    </row>
    <row r="4768" spans="1:4">
      <c r="A4768" s="162"/>
      <c r="B4768" s="158"/>
      <c r="C4768" s="159"/>
      <c r="D4768" s="160"/>
    </row>
    <row r="4769" spans="1:4">
      <c r="A4769" s="162"/>
      <c r="B4769" s="158"/>
      <c r="C4769" s="159"/>
      <c r="D4769" s="160"/>
    </row>
    <row r="4770" spans="1:4">
      <c r="A4770" s="162"/>
      <c r="B4770" s="158"/>
      <c r="C4770" s="159"/>
      <c r="D4770" s="160"/>
    </row>
    <row r="4771" spans="1:4">
      <c r="A4771" s="162"/>
      <c r="B4771" s="158"/>
      <c r="C4771" s="159"/>
      <c r="D4771" s="160"/>
    </row>
    <row r="4772" spans="1:4">
      <c r="A4772" s="162"/>
      <c r="B4772" s="158"/>
      <c r="C4772" s="159"/>
      <c r="D4772" s="160"/>
    </row>
    <row r="4773" spans="1:4">
      <c r="A4773" s="162"/>
      <c r="B4773" s="158"/>
      <c r="C4773" s="159"/>
      <c r="D4773" s="160"/>
    </row>
    <row r="4774" spans="1:4">
      <c r="A4774" s="162"/>
      <c r="B4774" s="158"/>
      <c r="C4774" s="159"/>
      <c r="D4774" s="160"/>
    </row>
    <row r="4775" spans="1:4">
      <c r="A4775" s="157"/>
      <c r="B4775" s="158"/>
      <c r="C4775" s="159"/>
      <c r="D4775" s="160"/>
    </row>
    <row r="4776" spans="1:4">
      <c r="A4776" s="162"/>
      <c r="B4776" s="158"/>
      <c r="C4776" s="159"/>
      <c r="D4776" s="160"/>
    </row>
    <row r="4777" spans="1:4">
      <c r="A4777" s="157"/>
      <c r="B4777" s="158"/>
      <c r="C4777" s="159"/>
      <c r="D4777" s="160"/>
    </row>
    <row r="4778" spans="1:4">
      <c r="A4778" s="162"/>
      <c r="B4778" s="158"/>
      <c r="C4778" s="159"/>
      <c r="D4778" s="160"/>
    </row>
    <row r="4779" spans="1:4">
      <c r="A4779" s="162"/>
      <c r="B4779" s="158"/>
      <c r="C4779" s="159"/>
      <c r="D4779" s="160"/>
    </row>
    <row r="4780" spans="1:4">
      <c r="A4780" s="157"/>
      <c r="B4780" s="158"/>
      <c r="C4780" s="159"/>
      <c r="D4780" s="160"/>
    </row>
    <row r="4781" spans="1:4">
      <c r="A4781" s="162"/>
      <c r="B4781" s="158"/>
      <c r="C4781" s="159"/>
      <c r="D4781" s="160"/>
    </row>
    <row r="4782" spans="1:4">
      <c r="A4782" s="162"/>
      <c r="B4782" s="158"/>
      <c r="C4782" s="159"/>
      <c r="D4782" s="160"/>
    </row>
    <row r="4783" spans="1:4">
      <c r="A4783" s="157"/>
      <c r="B4783" s="158"/>
      <c r="C4783" s="159"/>
      <c r="D4783" s="160"/>
    </row>
    <row r="4784" spans="1:4">
      <c r="A4784" s="162"/>
      <c r="B4784" s="158"/>
      <c r="C4784" s="159"/>
      <c r="D4784" s="160"/>
    </row>
    <row r="4785" spans="1:4">
      <c r="A4785" s="157"/>
      <c r="B4785" s="158"/>
      <c r="C4785" s="159"/>
      <c r="D4785" s="160"/>
    </row>
    <row r="4786" spans="1:4">
      <c r="A4786" s="162"/>
      <c r="B4786" s="158"/>
      <c r="C4786" s="159"/>
      <c r="D4786" s="160"/>
    </row>
    <row r="4787" spans="1:4">
      <c r="A4787" s="157"/>
      <c r="B4787" s="158"/>
      <c r="C4787" s="159"/>
      <c r="D4787" s="160"/>
    </row>
    <row r="4788" spans="1:4">
      <c r="A4788" s="162"/>
      <c r="B4788" s="158"/>
      <c r="C4788" s="159"/>
      <c r="D4788" s="160"/>
    </row>
    <row r="4789" spans="1:4">
      <c r="A4789" s="162"/>
      <c r="B4789" s="158"/>
      <c r="C4789" s="159"/>
      <c r="D4789" s="160"/>
    </row>
    <row r="4790" spans="1:4">
      <c r="A4790" s="162"/>
      <c r="B4790" s="158"/>
      <c r="C4790" s="159"/>
      <c r="D4790" s="160"/>
    </row>
    <row r="4791" spans="1:4">
      <c r="A4791" s="162"/>
      <c r="B4791" s="158"/>
      <c r="C4791" s="159"/>
      <c r="D4791" s="160"/>
    </row>
    <row r="4792" spans="1:4">
      <c r="A4792" s="162"/>
      <c r="B4792" s="158"/>
      <c r="C4792" s="159"/>
      <c r="D4792" s="160"/>
    </row>
    <row r="4793" spans="1:4">
      <c r="A4793" s="162"/>
      <c r="B4793" s="158"/>
      <c r="C4793" s="159"/>
      <c r="D4793" s="160"/>
    </row>
    <row r="4794" spans="1:4">
      <c r="A4794" s="157"/>
      <c r="B4794" s="158"/>
      <c r="C4794" s="159"/>
      <c r="D4794" s="160"/>
    </row>
    <row r="4795" spans="1:4">
      <c r="A4795" s="162"/>
      <c r="B4795" s="158"/>
      <c r="C4795" s="159"/>
      <c r="D4795" s="160"/>
    </row>
    <row r="4796" spans="1:4">
      <c r="A4796" s="162"/>
      <c r="B4796" s="158"/>
      <c r="C4796" s="159"/>
      <c r="D4796" s="160"/>
    </row>
    <row r="4797" spans="1:4">
      <c r="A4797" s="162"/>
      <c r="B4797" s="158"/>
      <c r="C4797" s="159"/>
      <c r="D4797" s="160"/>
    </row>
    <row r="4798" spans="1:4">
      <c r="A4798" s="162"/>
      <c r="B4798" s="158"/>
      <c r="C4798" s="159"/>
      <c r="D4798" s="160"/>
    </row>
    <row r="4799" spans="1:4">
      <c r="A4799" s="157"/>
      <c r="B4799" s="158"/>
      <c r="C4799" s="159"/>
      <c r="D4799" s="160"/>
    </row>
    <row r="4800" spans="1:4">
      <c r="A4800" s="157"/>
      <c r="B4800" s="158"/>
      <c r="C4800" s="159"/>
      <c r="D4800" s="160"/>
    </row>
    <row r="4801" spans="1:4">
      <c r="A4801" s="162"/>
      <c r="B4801" s="158"/>
      <c r="C4801" s="159"/>
      <c r="D4801" s="160"/>
    </row>
    <row r="4802" spans="1:4">
      <c r="A4802" s="162"/>
      <c r="B4802" s="158"/>
      <c r="C4802" s="159"/>
      <c r="D4802" s="160"/>
    </row>
    <row r="4803" spans="1:4">
      <c r="A4803" s="162"/>
      <c r="B4803" s="158"/>
      <c r="C4803" s="159"/>
      <c r="D4803" s="160"/>
    </row>
    <row r="4804" spans="1:4">
      <c r="A4804" s="157"/>
      <c r="B4804" s="158"/>
      <c r="C4804" s="159"/>
      <c r="D4804" s="160"/>
    </row>
    <row r="4805" spans="1:4">
      <c r="A4805" s="157"/>
      <c r="B4805" s="158"/>
      <c r="C4805" s="159"/>
      <c r="D4805" s="160"/>
    </row>
    <row r="4806" spans="1:4">
      <c r="A4806" s="162"/>
      <c r="B4806" s="158"/>
      <c r="C4806" s="159"/>
      <c r="D4806" s="160"/>
    </row>
    <row r="4807" spans="1:4">
      <c r="A4807" s="157"/>
      <c r="B4807" s="158"/>
      <c r="C4807" s="159"/>
      <c r="D4807" s="160"/>
    </row>
    <row r="4808" spans="1:4">
      <c r="A4808" s="162"/>
      <c r="B4808" s="158"/>
      <c r="C4808" s="159"/>
      <c r="D4808" s="160"/>
    </row>
    <row r="4809" spans="1:4">
      <c r="A4809" s="162"/>
      <c r="B4809" s="158"/>
      <c r="C4809" s="159"/>
      <c r="D4809" s="160"/>
    </row>
    <row r="4810" spans="1:4">
      <c r="A4810" s="162"/>
      <c r="B4810" s="158"/>
      <c r="C4810" s="159"/>
      <c r="D4810" s="160"/>
    </row>
    <row r="4811" spans="1:4">
      <c r="A4811" s="162"/>
      <c r="B4811" s="158"/>
      <c r="C4811" s="159"/>
      <c r="D4811" s="160"/>
    </row>
    <row r="4812" spans="1:4">
      <c r="A4812" s="162"/>
      <c r="B4812" s="158"/>
      <c r="C4812" s="159"/>
      <c r="D4812" s="160"/>
    </row>
    <row r="4813" spans="1:4">
      <c r="A4813" s="162"/>
      <c r="B4813" s="158"/>
      <c r="C4813" s="159"/>
      <c r="D4813" s="160"/>
    </row>
    <row r="4814" spans="1:4">
      <c r="A4814" s="162"/>
      <c r="B4814" s="158"/>
      <c r="C4814" s="159"/>
      <c r="D4814" s="160"/>
    </row>
    <row r="4815" spans="1:4">
      <c r="A4815" s="162"/>
      <c r="B4815" s="158"/>
      <c r="C4815" s="159"/>
      <c r="D4815" s="160"/>
    </row>
    <row r="4816" spans="1:4">
      <c r="A4816" s="157"/>
      <c r="B4816" s="158"/>
      <c r="C4816" s="159"/>
      <c r="D4816" s="160"/>
    </row>
    <row r="4817" spans="1:4">
      <c r="A4817" s="157"/>
      <c r="B4817" s="158"/>
      <c r="C4817" s="159"/>
      <c r="D4817" s="160"/>
    </row>
    <row r="4818" spans="1:4">
      <c r="A4818" s="162"/>
      <c r="B4818" s="158"/>
      <c r="C4818" s="159"/>
      <c r="D4818" s="160"/>
    </row>
    <row r="4819" spans="1:4">
      <c r="A4819" s="162"/>
      <c r="B4819" s="158"/>
      <c r="C4819" s="159"/>
      <c r="D4819" s="160"/>
    </row>
    <row r="4820" spans="1:4">
      <c r="A4820" s="162"/>
      <c r="B4820" s="158"/>
      <c r="C4820" s="159"/>
      <c r="D4820" s="160"/>
    </row>
    <row r="4821" spans="1:4">
      <c r="A4821" s="162"/>
      <c r="B4821" s="158"/>
      <c r="C4821" s="159"/>
      <c r="D4821" s="160"/>
    </row>
    <row r="4822" spans="1:4">
      <c r="A4822" s="162"/>
      <c r="B4822" s="158"/>
      <c r="C4822" s="159"/>
      <c r="D4822" s="160"/>
    </row>
    <row r="4823" spans="1:4">
      <c r="A4823" s="162"/>
      <c r="B4823" s="158"/>
      <c r="C4823" s="159"/>
      <c r="D4823" s="160"/>
    </row>
    <row r="4824" spans="1:4">
      <c r="A4824" s="162"/>
      <c r="B4824" s="158"/>
      <c r="C4824" s="159"/>
      <c r="D4824" s="160"/>
    </row>
    <row r="4825" spans="1:4">
      <c r="A4825" s="162"/>
      <c r="B4825" s="158"/>
      <c r="C4825" s="159"/>
      <c r="D4825" s="160"/>
    </row>
    <row r="4826" spans="1:4">
      <c r="A4826" s="157"/>
      <c r="B4826" s="158"/>
      <c r="C4826" s="159"/>
      <c r="D4826" s="160"/>
    </row>
    <row r="4827" spans="1:4">
      <c r="A4827" s="157"/>
      <c r="B4827" s="158"/>
      <c r="C4827" s="159"/>
      <c r="D4827" s="160"/>
    </row>
    <row r="4828" spans="1:4">
      <c r="A4828" s="157"/>
      <c r="B4828" s="158"/>
      <c r="C4828" s="159"/>
      <c r="D4828" s="160"/>
    </row>
    <row r="4829" spans="1:4">
      <c r="A4829" s="157"/>
      <c r="B4829" s="158"/>
      <c r="C4829" s="159"/>
      <c r="D4829" s="160"/>
    </row>
    <row r="4830" spans="1:4">
      <c r="A4830" s="162"/>
      <c r="B4830" s="158"/>
      <c r="C4830" s="159"/>
      <c r="D4830" s="160"/>
    </row>
    <row r="4831" spans="1:4">
      <c r="A4831" s="162"/>
      <c r="B4831" s="158"/>
      <c r="C4831" s="159"/>
      <c r="D4831" s="160"/>
    </row>
    <row r="4832" spans="1:4">
      <c r="A4832" s="162"/>
      <c r="B4832" s="158"/>
      <c r="C4832" s="159"/>
      <c r="D4832" s="160"/>
    </row>
    <row r="4833" spans="1:4">
      <c r="A4833" s="162"/>
      <c r="B4833" s="158"/>
      <c r="C4833" s="159"/>
      <c r="D4833" s="160"/>
    </row>
    <row r="4834" spans="1:4">
      <c r="A4834" s="162"/>
      <c r="B4834" s="158"/>
      <c r="C4834" s="159"/>
      <c r="D4834" s="160"/>
    </row>
    <row r="4835" spans="1:4">
      <c r="A4835" s="162"/>
      <c r="B4835" s="158"/>
      <c r="C4835" s="159"/>
      <c r="D4835" s="160"/>
    </row>
    <row r="4836" spans="1:4">
      <c r="A4836" s="162"/>
      <c r="B4836" s="158"/>
      <c r="C4836" s="159"/>
      <c r="D4836" s="160"/>
    </row>
    <row r="4837" spans="1:4">
      <c r="A4837" s="162"/>
      <c r="B4837" s="158"/>
      <c r="C4837" s="159"/>
      <c r="D4837" s="160"/>
    </row>
    <row r="4838" spans="1:4">
      <c r="A4838" s="162"/>
      <c r="B4838" s="158"/>
      <c r="C4838" s="159"/>
      <c r="D4838" s="160"/>
    </row>
    <row r="4839" spans="1:4">
      <c r="A4839" s="162"/>
      <c r="B4839" s="158"/>
      <c r="C4839" s="159"/>
      <c r="D4839" s="160"/>
    </row>
    <row r="4840" spans="1:4">
      <c r="A4840" s="162"/>
      <c r="B4840" s="158"/>
      <c r="C4840" s="159"/>
      <c r="D4840" s="160"/>
    </row>
    <row r="4841" spans="1:4">
      <c r="A4841" s="162"/>
      <c r="B4841" s="158"/>
      <c r="C4841" s="159"/>
      <c r="D4841" s="160"/>
    </row>
    <row r="4842" spans="1:4">
      <c r="A4842" s="162"/>
      <c r="B4842" s="158"/>
      <c r="C4842" s="159"/>
      <c r="D4842" s="160"/>
    </row>
    <row r="4843" spans="1:4">
      <c r="A4843" s="162"/>
      <c r="B4843" s="158"/>
      <c r="C4843" s="159"/>
      <c r="D4843" s="160"/>
    </row>
    <row r="4844" spans="1:4">
      <c r="A4844" s="162"/>
      <c r="B4844" s="158"/>
      <c r="C4844" s="159"/>
      <c r="D4844" s="160"/>
    </row>
    <row r="4845" spans="1:4">
      <c r="A4845" s="162"/>
      <c r="B4845" s="158"/>
      <c r="C4845" s="159"/>
      <c r="D4845" s="160"/>
    </row>
    <row r="4846" spans="1:4">
      <c r="A4846" s="162"/>
      <c r="B4846" s="158"/>
      <c r="C4846" s="159"/>
      <c r="D4846" s="160"/>
    </row>
    <row r="4847" spans="1:4">
      <c r="A4847" s="162"/>
      <c r="B4847" s="158"/>
      <c r="C4847" s="159"/>
      <c r="D4847" s="160"/>
    </row>
    <row r="4848" spans="1:4">
      <c r="A4848" s="162"/>
      <c r="B4848" s="158"/>
      <c r="C4848" s="159"/>
      <c r="D4848" s="160"/>
    </row>
    <row r="4849" spans="1:4">
      <c r="A4849" s="162"/>
      <c r="B4849" s="158"/>
      <c r="C4849" s="159"/>
      <c r="D4849" s="160"/>
    </row>
    <row r="4850" spans="1:4">
      <c r="A4850" s="162"/>
      <c r="B4850" s="158"/>
      <c r="C4850" s="159"/>
      <c r="D4850" s="160"/>
    </row>
    <row r="4851" spans="1:4">
      <c r="A4851" s="162"/>
      <c r="B4851" s="158"/>
      <c r="C4851" s="159"/>
      <c r="D4851" s="160"/>
    </row>
    <row r="4852" spans="1:4">
      <c r="A4852" s="162"/>
      <c r="B4852" s="158"/>
      <c r="C4852" s="159"/>
      <c r="D4852" s="160"/>
    </row>
    <row r="4853" spans="1:4">
      <c r="A4853" s="162"/>
      <c r="B4853" s="158"/>
      <c r="C4853" s="159"/>
      <c r="D4853" s="160"/>
    </row>
    <row r="4854" spans="1:4">
      <c r="A4854" s="162"/>
      <c r="B4854" s="158"/>
      <c r="C4854" s="159"/>
      <c r="D4854" s="160"/>
    </row>
    <row r="4855" spans="1:4">
      <c r="A4855" s="162"/>
      <c r="B4855" s="158"/>
      <c r="C4855" s="159"/>
      <c r="D4855" s="160"/>
    </row>
    <row r="4856" spans="1:4">
      <c r="A4856" s="162"/>
      <c r="B4856" s="158"/>
      <c r="C4856" s="159"/>
      <c r="D4856" s="160"/>
    </row>
    <row r="4857" spans="1:4">
      <c r="A4857" s="162"/>
      <c r="B4857" s="158"/>
      <c r="C4857" s="159"/>
      <c r="D4857" s="160"/>
    </row>
    <row r="4858" spans="1:4">
      <c r="A4858" s="162"/>
      <c r="B4858" s="158"/>
      <c r="C4858" s="159"/>
      <c r="D4858" s="160"/>
    </row>
    <row r="4859" spans="1:4">
      <c r="A4859" s="162"/>
      <c r="B4859" s="158"/>
      <c r="C4859" s="159"/>
      <c r="D4859" s="160"/>
    </row>
    <row r="4860" spans="1:4">
      <c r="A4860" s="162"/>
      <c r="B4860" s="158"/>
      <c r="C4860" s="159"/>
      <c r="D4860" s="160"/>
    </row>
    <row r="4861" spans="1:4">
      <c r="A4861" s="162"/>
      <c r="B4861" s="158"/>
      <c r="C4861" s="159"/>
      <c r="D4861" s="160"/>
    </row>
    <row r="4862" spans="1:4">
      <c r="A4862" s="162"/>
      <c r="B4862" s="158"/>
      <c r="C4862" s="159"/>
      <c r="D4862" s="160"/>
    </row>
    <row r="4863" spans="1:4">
      <c r="A4863" s="162"/>
      <c r="B4863" s="158"/>
      <c r="C4863" s="159"/>
      <c r="D4863" s="160"/>
    </row>
    <row r="4864" spans="1:4">
      <c r="A4864" s="162"/>
      <c r="B4864" s="158"/>
      <c r="C4864" s="159"/>
      <c r="D4864" s="160"/>
    </row>
    <row r="4865" spans="1:4">
      <c r="A4865" s="162"/>
      <c r="B4865" s="158"/>
      <c r="C4865" s="159"/>
      <c r="D4865" s="160"/>
    </row>
    <row r="4866" spans="1:4">
      <c r="A4866" s="162"/>
      <c r="B4866" s="158"/>
      <c r="C4866" s="159"/>
      <c r="D4866" s="160"/>
    </row>
    <row r="4867" spans="1:4">
      <c r="A4867" s="162"/>
      <c r="B4867" s="158"/>
      <c r="C4867" s="159"/>
      <c r="D4867" s="160"/>
    </row>
    <row r="4868" spans="1:4">
      <c r="A4868" s="162"/>
      <c r="B4868" s="158"/>
      <c r="C4868" s="159"/>
      <c r="D4868" s="160"/>
    </row>
    <row r="4869" spans="1:4">
      <c r="A4869" s="162"/>
      <c r="B4869" s="158"/>
      <c r="C4869" s="159"/>
      <c r="D4869" s="160"/>
    </row>
    <row r="4870" spans="1:4">
      <c r="A4870" s="162"/>
      <c r="B4870" s="158"/>
      <c r="C4870" s="159"/>
      <c r="D4870" s="160"/>
    </row>
    <row r="4871" spans="1:4">
      <c r="A4871" s="162"/>
      <c r="B4871" s="158"/>
      <c r="C4871" s="159"/>
      <c r="D4871" s="160"/>
    </row>
    <row r="4872" spans="1:4">
      <c r="A4872" s="162"/>
      <c r="B4872" s="158"/>
      <c r="C4872" s="159"/>
      <c r="D4872" s="160"/>
    </row>
    <row r="4873" spans="1:4">
      <c r="A4873" s="162"/>
      <c r="B4873" s="158"/>
      <c r="C4873" s="159"/>
      <c r="D4873" s="160"/>
    </row>
    <row r="4874" spans="1:4">
      <c r="A4874" s="162"/>
      <c r="B4874" s="158"/>
      <c r="C4874" s="159"/>
      <c r="D4874" s="160"/>
    </row>
    <row r="4875" spans="1:4">
      <c r="A4875" s="162"/>
      <c r="B4875" s="158"/>
      <c r="C4875" s="159"/>
      <c r="D4875" s="160"/>
    </row>
    <row r="4876" spans="1:4">
      <c r="A4876" s="162"/>
      <c r="B4876" s="158"/>
      <c r="C4876" s="159"/>
      <c r="D4876" s="160"/>
    </row>
    <row r="4877" spans="1:4">
      <c r="A4877" s="162"/>
      <c r="B4877" s="158"/>
      <c r="C4877" s="159"/>
      <c r="D4877" s="160"/>
    </row>
    <row r="4878" spans="1:4">
      <c r="A4878" s="162"/>
      <c r="B4878" s="158"/>
      <c r="C4878" s="159"/>
      <c r="D4878" s="160"/>
    </row>
    <row r="4879" spans="1:4">
      <c r="A4879" s="162"/>
      <c r="B4879" s="158"/>
      <c r="C4879" s="159"/>
      <c r="D4879" s="160"/>
    </row>
    <row r="4880" spans="1:4">
      <c r="A4880" s="162"/>
      <c r="B4880" s="158"/>
      <c r="C4880" s="159"/>
      <c r="D4880" s="160"/>
    </row>
    <row r="4881" spans="1:4">
      <c r="A4881" s="162"/>
      <c r="B4881" s="158"/>
      <c r="C4881" s="159"/>
      <c r="D4881" s="160"/>
    </row>
    <row r="4882" spans="1:4">
      <c r="A4882" s="162"/>
      <c r="B4882" s="158"/>
      <c r="C4882" s="159"/>
      <c r="D4882" s="160"/>
    </row>
    <row r="4883" spans="1:4">
      <c r="A4883" s="162"/>
      <c r="B4883" s="158"/>
      <c r="C4883" s="159"/>
      <c r="D4883" s="160"/>
    </row>
    <row r="4884" spans="1:4">
      <c r="A4884" s="162"/>
      <c r="B4884" s="158"/>
      <c r="C4884" s="159"/>
      <c r="D4884" s="160"/>
    </row>
    <row r="4885" spans="1:4">
      <c r="A4885" s="162"/>
      <c r="B4885" s="158"/>
      <c r="C4885" s="159"/>
      <c r="D4885" s="160"/>
    </row>
    <row r="4886" spans="1:4">
      <c r="A4886" s="162"/>
      <c r="B4886" s="158"/>
      <c r="C4886" s="159"/>
      <c r="D4886" s="160"/>
    </row>
    <row r="4887" spans="1:4">
      <c r="A4887" s="162"/>
      <c r="B4887" s="158"/>
      <c r="C4887" s="159"/>
      <c r="D4887" s="160"/>
    </row>
    <row r="4888" spans="1:4">
      <c r="A4888" s="162"/>
      <c r="B4888" s="158"/>
      <c r="C4888" s="159"/>
      <c r="D4888" s="160"/>
    </row>
    <row r="4889" spans="1:4">
      <c r="A4889" s="162"/>
      <c r="B4889" s="158"/>
      <c r="C4889" s="159"/>
      <c r="D4889" s="160"/>
    </row>
    <row r="4890" spans="1:4">
      <c r="A4890" s="162"/>
      <c r="B4890" s="158"/>
      <c r="C4890" s="159"/>
      <c r="D4890" s="160"/>
    </row>
    <row r="4891" spans="1:4">
      <c r="A4891" s="162"/>
      <c r="B4891" s="158"/>
      <c r="C4891" s="159"/>
      <c r="D4891" s="160"/>
    </row>
    <row r="4892" spans="1:4">
      <c r="A4892" s="162"/>
      <c r="B4892" s="158"/>
      <c r="C4892" s="159"/>
      <c r="D4892" s="160"/>
    </row>
    <row r="4893" spans="1:4">
      <c r="A4893" s="162"/>
      <c r="B4893" s="158"/>
      <c r="C4893" s="159"/>
      <c r="D4893" s="160"/>
    </row>
    <row r="4894" spans="1:4">
      <c r="A4894" s="162"/>
      <c r="B4894" s="158"/>
      <c r="C4894" s="159"/>
      <c r="D4894" s="160"/>
    </row>
    <row r="4895" spans="1:4">
      <c r="A4895" s="162"/>
      <c r="B4895" s="158"/>
      <c r="C4895" s="159"/>
      <c r="D4895" s="160"/>
    </row>
    <row r="4896" spans="1:4">
      <c r="A4896" s="162"/>
      <c r="B4896" s="158"/>
      <c r="C4896" s="159"/>
      <c r="D4896" s="160"/>
    </row>
    <row r="4897" spans="1:4">
      <c r="A4897" s="162"/>
      <c r="B4897" s="158"/>
      <c r="C4897" s="159"/>
      <c r="D4897" s="160"/>
    </row>
    <row r="4898" spans="1:4">
      <c r="A4898" s="157"/>
      <c r="B4898" s="158"/>
      <c r="C4898" s="159"/>
      <c r="D4898" s="160"/>
    </row>
    <row r="4899" spans="1:4">
      <c r="A4899" s="162"/>
      <c r="B4899" s="158"/>
      <c r="C4899" s="159"/>
      <c r="D4899" s="160"/>
    </row>
    <row r="4900" spans="1:4">
      <c r="A4900" s="162"/>
      <c r="B4900" s="158"/>
      <c r="C4900" s="159"/>
      <c r="D4900" s="160"/>
    </row>
    <row r="4901" spans="1:4">
      <c r="A4901" s="162"/>
      <c r="B4901" s="158"/>
      <c r="C4901" s="159"/>
      <c r="D4901" s="160"/>
    </row>
    <row r="4902" spans="1:4">
      <c r="A4902" s="162"/>
      <c r="B4902" s="158"/>
      <c r="C4902" s="159"/>
      <c r="D4902" s="160"/>
    </row>
    <row r="4903" spans="1:4">
      <c r="A4903" s="162"/>
      <c r="B4903" s="158"/>
      <c r="C4903" s="159"/>
      <c r="D4903" s="160"/>
    </row>
    <row r="4904" spans="1:4">
      <c r="A4904" s="162"/>
      <c r="B4904" s="158"/>
      <c r="C4904" s="159"/>
      <c r="D4904" s="160"/>
    </row>
    <row r="4905" spans="1:4">
      <c r="A4905" s="162"/>
      <c r="B4905" s="158"/>
      <c r="C4905" s="159"/>
      <c r="D4905" s="160"/>
    </row>
    <row r="4906" spans="1:4">
      <c r="A4906" s="162"/>
      <c r="B4906" s="158"/>
      <c r="C4906" s="159"/>
      <c r="D4906" s="160"/>
    </row>
    <row r="4907" spans="1:4">
      <c r="A4907" s="162"/>
      <c r="B4907" s="158"/>
      <c r="C4907" s="159"/>
      <c r="D4907" s="160"/>
    </row>
    <row r="4908" spans="1:4">
      <c r="A4908" s="162"/>
      <c r="B4908" s="158"/>
      <c r="C4908" s="159"/>
      <c r="D4908" s="160"/>
    </row>
    <row r="4909" spans="1:4">
      <c r="A4909" s="162"/>
      <c r="B4909" s="158"/>
      <c r="C4909" s="159"/>
      <c r="D4909" s="160"/>
    </row>
    <row r="4910" spans="1:4">
      <c r="A4910" s="162"/>
      <c r="B4910" s="158"/>
      <c r="C4910" s="159"/>
      <c r="D4910" s="160"/>
    </row>
    <row r="4911" spans="1:4">
      <c r="A4911" s="162"/>
      <c r="B4911" s="158"/>
      <c r="C4911" s="159"/>
      <c r="D4911" s="160"/>
    </row>
    <row r="4912" spans="1:4">
      <c r="A4912" s="157"/>
      <c r="B4912" s="158"/>
      <c r="C4912" s="159"/>
      <c r="D4912" s="160"/>
    </row>
    <row r="4913" spans="1:4">
      <c r="A4913" s="162"/>
      <c r="B4913" s="158"/>
      <c r="C4913" s="159"/>
      <c r="D4913" s="160"/>
    </row>
    <row r="4914" spans="1:4">
      <c r="A4914" s="162"/>
      <c r="B4914" s="158"/>
      <c r="C4914" s="159"/>
      <c r="D4914" s="160"/>
    </row>
    <row r="4915" spans="1:4">
      <c r="A4915" s="162"/>
      <c r="B4915" s="158"/>
      <c r="C4915" s="159"/>
      <c r="D4915" s="160"/>
    </row>
    <row r="4916" spans="1:4">
      <c r="A4916" s="162"/>
      <c r="B4916" s="158"/>
      <c r="C4916" s="159"/>
      <c r="D4916" s="160"/>
    </row>
    <row r="4917" spans="1:4">
      <c r="A4917" s="157"/>
      <c r="B4917" s="158"/>
      <c r="C4917" s="159"/>
      <c r="D4917" s="160"/>
    </row>
    <row r="4918" spans="1:4">
      <c r="A4918" s="162"/>
      <c r="B4918" s="158"/>
      <c r="C4918" s="159"/>
      <c r="D4918" s="160"/>
    </row>
    <row r="4919" spans="1:4">
      <c r="A4919" s="162"/>
      <c r="B4919" s="158"/>
      <c r="C4919" s="159"/>
      <c r="D4919" s="160"/>
    </row>
    <row r="4920" spans="1:4">
      <c r="A4920" s="162"/>
      <c r="B4920" s="158"/>
      <c r="C4920" s="159"/>
      <c r="D4920" s="160"/>
    </row>
    <row r="4921" spans="1:4">
      <c r="A4921" s="162"/>
      <c r="B4921" s="158"/>
      <c r="C4921" s="159"/>
      <c r="D4921" s="160"/>
    </row>
    <row r="4922" spans="1:4">
      <c r="A4922" s="162"/>
      <c r="B4922" s="158"/>
      <c r="C4922" s="159"/>
      <c r="D4922" s="160"/>
    </row>
    <row r="4923" spans="1:4">
      <c r="A4923" s="162"/>
      <c r="B4923" s="158"/>
      <c r="C4923" s="159"/>
      <c r="D4923" s="160"/>
    </row>
    <row r="4924" spans="1:4">
      <c r="A4924" s="157"/>
      <c r="B4924" s="158"/>
      <c r="C4924" s="159"/>
      <c r="D4924" s="160"/>
    </row>
    <row r="4925" spans="1:4">
      <c r="A4925" s="157"/>
      <c r="B4925" s="158"/>
      <c r="C4925" s="159"/>
      <c r="D4925" s="160"/>
    </row>
    <row r="4926" spans="1:4">
      <c r="A4926" s="162"/>
      <c r="B4926" s="158"/>
      <c r="C4926" s="159"/>
      <c r="D4926" s="160"/>
    </row>
    <row r="4927" spans="1:4">
      <c r="A4927" s="162"/>
      <c r="B4927" s="158"/>
      <c r="C4927" s="159"/>
      <c r="D4927" s="160"/>
    </row>
    <row r="4928" spans="1:4">
      <c r="A4928" s="162"/>
      <c r="B4928" s="158"/>
      <c r="C4928" s="159"/>
      <c r="D4928" s="160"/>
    </row>
    <row r="4929" spans="1:4">
      <c r="A4929" s="162"/>
      <c r="B4929" s="158"/>
      <c r="C4929" s="159"/>
      <c r="D4929" s="160"/>
    </row>
    <row r="4930" spans="1:4">
      <c r="A4930" s="162"/>
      <c r="B4930" s="158"/>
      <c r="C4930" s="159"/>
      <c r="D4930" s="160"/>
    </row>
    <row r="4931" spans="1:4">
      <c r="A4931" s="162"/>
      <c r="B4931" s="158"/>
      <c r="C4931" s="159"/>
      <c r="D4931" s="160"/>
    </row>
    <row r="4932" spans="1:4">
      <c r="A4932" s="162"/>
      <c r="B4932" s="158"/>
      <c r="C4932" s="159"/>
      <c r="D4932" s="160"/>
    </row>
    <row r="4933" spans="1:4">
      <c r="A4933" s="162"/>
      <c r="B4933" s="158"/>
      <c r="C4933" s="159"/>
      <c r="D4933" s="160"/>
    </row>
    <row r="4934" spans="1:4">
      <c r="A4934" s="162"/>
      <c r="B4934" s="158"/>
      <c r="C4934" s="159"/>
      <c r="D4934" s="160"/>
    </row>
    <row r="4935" spans="1:4">
      <c r="A4935" s="162"/>
      <c r="B4935" s="158"/>
      <c r="C4935" s="159"/>
      <c r="D4935" s="160"/>
    </row>
    <row r="4936" spans="1:4">
      <c r="A4936" s="162"/>
      <c r="B4936" s="158"/>
      <c r="C4936" s="159"/>
      <c r="D4936" s="160"/>
    </row>
    <row r="4937" spans="1:4">
      <c r="A4937" s="162"/>
      <c r="B4937" s="158"/>
      <c r="C4937" s="159"/>
      <c r="D4937" s="160"/>
    </row>
    <row r="4938" spans="1:4">
      <c r="A4938" s="162"/>
      <c r="B4938" s="158"/>
      <c r="C4938" s="159"/>
      <c r="D4938" s="160"/>
    </row>
    <row r="4939" spans="1:4">
      <c r="A4939" s="162"/>
      <c r="B4939" s="158"/>
      <c r="C4939" s="159"/>
      <c r="D4939" s="160"/>
    </row>
    <row r="4940" spans="1:4">
      <c r="A4940" s="162"/>
      <c r="B4940" s="158"/>
      <c r="C4940" s="159"/>
      <c r="D4940" s="160"/>
    </row>
    <row r="4941" spans="1:4">
      <c r="A4941" s="162"/>
      <c r="B4941" s="158"/>
      <c r="C4941" s="159"/>
      <c r="D4941" s="160"/>
    </row>
    <row r="4942" spans="1:4">
      <c r="A4942" s="162"/>
      <c r="B4942" s="158"/>
      <c r="C4942" s="159"/>
      <c r="D4942" s="160"/>
    </row>
    <row r="4943" spans="1:4">
      <c r="A4943" s="162"/>
      <c r="B4943" s="158"/>
      <c r="C4943" s="159"/>
      <c r="D4943" s="160"/>
    </row>
    <row r="4944" spans="1:4">
      <c r="A4944" s="162"/>
      <c r="B4944" s="158"/>
      <c r="C4944" s="159"/>
      <c r="D4944" s="160"/>
    </row>
    <row r="4945" spans="1:4">
      <c r="A4945" s="162"/>
      <c r="B4945" s="158"/>
      <c r="C4945" s="159"/>
      <c r="D4945" s="160"/>
    </row>
    <row r="4946" spans="1:4">
      <c r="A4946" s="162"/>
      <c r="B4946" s="158"/>
      <c r="C4946" s="159"/>
      <c r="D4946" s="160"/>
    </row>
    <row r="4947" spans="1:4">
      <c r="A4947" s="162"/>
      <c r="B4947" s="158"/>
      <c r="C4947" s="159"/>
      <c r="D4947" s="160"/>
    </row>
    <row r="4948" spans="1:4">
      <c r="A4948" s="162"/>
      <c r="B4948" s="158"/>
      <c r="C4948" s="159"/>
      <c r="D4948" s="160"/>
    </row>
    <row r="4949" spans="1:4">
      <c r="A4949" s="162"/>
      <c r="B4949" s="158"/>
      <c r="C4949" s="159"/>
      <c r="D4949" s="160"/>
    </row>
    <row r="4950" spans="1:4">
      <c r="A4950" s="162"/>
      <c r="B4950" s="158"/>
      <c r="C4950" s="159"/>
      <c r="D4950" s="160"/>
    </row>
    <row r="4951" spans="1:4">
      <c r="A4951" s="162"/>
      <c r="B4951" s="158"/>
      <c r="C4951" s="159"/>
      <c r="D4951" s="160"/>
    </row>
    <row r="4952" spans="1:4">
      <c r="A4952" s="162"/>
      <c r="B4952" s="158"/>
      <c r="C4952" s="159"/>
      <c r="D4952" s="160"/>
    </row>
    <row r="4953" spans="1:4">
      <c r="A4953" s="157"/>
      <c r="B4953" s="158"/>
      <c r="C4953" s="159"/>
      <c r="D4953" s="160"/>
    </row>
    <row r="4954" spans="1:4">
      <c r="A4954" s="162"/>
      <c r="B4954" s="158"/>
      <c r="C4954" s="159"/>
      <c r="D4954" s="160"/>
    </row>
    <row r="4955" spans="1:4">
      <c r="A4955" s="162"/>
      <c r="B4955" s="158"/>
      <c r="C4955" s="159"/>
      <c r="D4955" s="160"/>
    </row>
    <row r="4956" spans="1:4">
      <c r="A4956" s="162"/>
      <c r="B4956" s="158"/>
      <c r="C4956" s="159"/>
      <c r="D4956" s="160"/>
    </row>
    <row r="4957" spans="1:4">
      <c r="A4957" s="162"/>
      <c r="B4957" s="158"/>
      <c r="C4957" s="159"/>
      <c r="D4957" s="160"/>
    </row>
    <row r="4958" spans="1:4">
      <c r="A4958" s="162"/>
      <c r="B4958" s="158"/>
      <c r="C4958" s="159"/>
      <c r="D4958" s="160"/>
    </row>
    <row r="4959" spans="1:4">
      <c r="A4959" s="162"/>
      <c r="B4959" s="158"/>
      <c r="C4959" s="159"/>
      <c r="D4959" s="160"/>
    </row>
    <row r="4960" spans="1:4">
      <c r="A4960" s="162"/>
      <c r="B4960" s="158"/>
      <c r="C4960" s="159"/>
      <c r="D4960" s="160"/>
    </row>
    <row r="4961" spans="1:4">
      <c r="A4961" s="162"/>
      <c r="B4961" s="158"/>
      <c r="C4961" s="159"/>
      <c r="D4961" s="160"/>
    </row>
    <row r="4962" spans="1:4">
      <c r="A4962" s="157"/>
      <c r="B4962" s="158"/>
      <c r="C4962" s="159"/>
      <c r="D4962" s="160"/>
    </row>
    <row r="4963" spans="1:4">
      <c r="A4963" s="157"/>
      <c r="B4963" s="158"/>
      <c r="C4963" s="159"/>
      <c r="D4963" s="160"/>
    </row>
    <row r="4964" spans="1:4">
      <c r="A4964" s="162"/>
      <c r="B4964" s="158"/>
      <c r="C4964" s="159"/>
      <c r="D4964" s="160"/>
    </row>
    <row r="4965" spans="1:4">
      <c r="A4965" s="162"/>
      <c r="B4965" s="158"/>
      <c r="C4965" s="159"/>
      <c r="D4965" s="160"/>
    </row>
    <row r="4966" spans="1:4">
      <c r="A4966" s="162"/>
      <c r="B4966" s="158"/>
      <c r="C4966" s="159"/>
      <c r="D4966" s="160"/>
    </row>
    <row r="4967" spans="1:4">
      <c r="A4967" s="162"/>
      <c r="B4967" s="158"/>
      <c r="C4967" s="159"/>
      <c r="D4967" s="160"/>
    </row>
    <row r="4968" spans="1:4">
      <c r="A4968" s="162"/>
      <c r="B4968" s="158"/>
      <c r="C4968" s="159"/>
      <c r="D4968" s="160"/>
    </row>
    <row r="4969" spans="1:4">
      <c r="A4969" s="162"/>
      <c r="B4969" s="158"/>
      <c r="C4969" s="159"/>
      <c r="D4969" s="160"/>
    </row>
    <row r="4970" spans="1:4">
      <c r="A4970" s="162"/>
      <c r="B4970" s="158"/>
      <c r="C4970" s="159"/>
      <c r="D4970" s="160"/>
    </row>
    <row r="4971" spans="1:4">
      <c r="A4971" s="162"/>
      <c r="B4971" s="158"/>
      <c r="C4971" s="159"/>
      <c r="D4971" s="160"/>
    </row>
    <row r="4972" spans="1:4">
      <c r="A4972" s="162"/>
      <c r="B4972" s="158"/>
      <c r="C4972" s="159"/>
      <c r="D4972" s="160"/>
    </row>
    <row r="4973" spans="1:4">
      <c r="A4973" s="162"/>
      <c r="B4973" s="158"/>
      <c r="C4973" s="159"/>
      <c r="D4973" s="160"/>
    </row>
    <row r="4974" spans="1:4">
      <c r="A4974" s="162"/>
      <c r="B4974" s="158"/>
      <c r="C4974" s="159"/>
      <c r="D4974" s="160"/>
    </row>
    <row r="4975" spans="1:4">
      <c r="A4975" s="162"/>
      <c r="B4975" s="158"/>
      <c r="C4975" s="159"/>
      <c r="D4975" s="160"/>
    </row>
    <row r="4976" spans="1:4">
      <c r="A4976" s="162"/>
      <c r="B4976" s="158"/>
      <c r="C4976" s="159"/>
      <c r="D4976" s="160"/>
    </row>
    <row r="4977" spans="1:4">
      <c r="A4977" s="162"/>
      <c r="B4977" s="158"/>
      <c r="C4977" s="159"/>
      <c r="D4977" s="160"/>
    </row>
    <row r="4978" spans="1:4">
      <c r="A4978" s="162"/>
      <c r="B4978" s="158"/>
      <c r="C4978" s="159"/>
      <c r="D4978" s="160"/>
    </row>
    <row r="4979" spans="1:4">
      <c r="A4979" s="157"/>
      <c r="B4979" s="158"/>
      <c r="C4979" s="159"/>
      <c r="D4979" s="160"/>
    </row>
    <row r="4980" spans="1:4">
      <c r="A4980" s="162"/>
      <c r="B4980" s="158"/>
      <c r="C4980" s="159"/>
      <c r="D4980" s="160"/>
    </row>
    <row r="4981" spans="1:4">
      <c r="A4981" s="157"/>
      <c r="B4981" s="158"/>
      <c r="C4981" s="159"/>
      <c r="D4981" s="160"/>
    </row>
    <row r="4982" spans="1:4">
      <c r="A4982" s="162"/>
      <c r="B4982" s="158"/>
      <c r="C4982" s="159"/>
      <c r="D4982" s="160"/>
    </row>
    <row r="4983" spans="1:4">
      <c r="A4983" s="157"/>
      <c r="B4983" s="158"/>
      <c r="C4983" s="159"/>
      <c r="D4983" s="160"/>
    </row>
    <row r="4984" spans="1:4">
      <c r="A4984" s="157"/>
      <c r="B4984" s="158"/>
      <c r="C4984" s="159"/>
      <c r="D4984" s="160"/>
    </row>
    <row r="4985" spans="1:4">
      <c r="A4985" s="162"/>
      <c r="B4985" s="158"/>
      <c r="C4985" s="159"/>
      <c r="D4985" s="160"/>
    </row>
    <row r="4986" spans="1:4">
      <c r="A4986" s="162"/>
      <c r="B4986" s="158"/>
      <c r="C4986" s="159"/>
      <c r="D4986" s="160"/>
    </row>
    <row r="4987" spans="1:4">
      <c r="A4987" s="162"/>
      <c r="B4987" s="158"/>
      <c r="C4987" s="159"/>
      <c r="D4987" s="160"/>
    </row>
    <row r="4988" spans="1:4">
      <c r="A4988" s="162"/>
      <c r="B4988" s="158"/>
      <c r="C4988" s="159"/>
      <c r="D4988" s="160"/>
    </row>
    <row r="4989" spans="1:4">
      <c r="A4989" s="162"/>
      <c r="B4989" s="158"/>
      <c r="C4989" s="159"/>
      <c r="D4989" s="160"/>
    </row>
    <row r="4990" spans="1:4">
      <c r="A4990" s="162"/>
      <c r="B4990" s="158"/>
      <c r="C4990" s="159"/>
      <c r="D4990" s="160"/>
    </row>
    <row r="4991" spans="1:4">
      <c r="A4991" s="162"/>
      <c r="B4991" s="158"/>
      <c r="C4991" s="159"/>
      <c r="D4991" s="160"/>
    </row>
    <row r="4992" spans="1:4">
      <c r="A4992" s="162"/>
      <c r="B4992" s="158"/>
      <c r="C4992" s="159"/>
      <c r="D4992" s="160"/>
    </row>
    <row r="4993" spans="1:4">
      <c r="A4993" s="162"/>
      <c r="B4993" s="158"/>
      <c r="C4993" s="159"/>
      <c r="D4993" s="160"/>
    </row>
    <row r="4994" spans="1:4">
      <c r="A4994" s="162"/>
      <c r="B4994" s="158"/>
      <c r="C4994" s="159"/>
      <c r="D4994" s="160"/>
    </row>
    <row r="4995" spans="1:4">
      <c r="A4995" s="162"/>
      <c r="B4995" s="158"/>
      <c r="C4995" s="159"/>
      <c r="D4995" s="160"/>
    </row>
    <row r="4996" spans="1:4">
      <c r="A4996" s="162"/>
      <c r="B4996" s="158"/>
      <c r="C4996" s="159"/>
      <c r="D4996" s="160"/>
    </row>
    <row r="4997" spans="1:4">
      <c r="A4997" s="157"/>
      <c r="B4997" s="158"/>
      <c r="C4997" s="159"/>
      <c r="D4997" s="160"/>
    </row>
    <row r="4998" spans="1:4">
      <c r="A4998" s="162"/>
      <c r="B4998" s="158"/>
      <c r="C4998" s="159"/>
      <c r="D4998" s="160"/>
    </row>
    <row r="4999" spans="1:4">
      <c r="A4999" s="157"/>
      <c r="B4999" s="158"/>
      <c r="C4999" s="159"/>
      <c r="D4999" s="160"/>
    </row>
    <row r="5000" spans="1:4">
      <c r="A5000" s="162"/>
      <c r="B5000" s="158"/>
      <c r="C5000" s="159"/>
      <c r="D5000" s="160"/>
    </row>
    <row r="5001" spans="1:4">
      <c r="A5001" s="162"/>
      <c r="B5001" s="158"/>
      <c r="C5001" s="159"/>
      <c r="D5001" s="160"/>
    </row>
    <row r="5002" spans="1:4">
      <c r="A5002" s="162"/>
      <c r="B5002" s="158"/>
      <c r="C5002" s="159"/>
      <c r="D5002" s="160"/>
    </row>
    <row r="5003" spans="1:4">
      <c r="A5003" s="162"/>
      <c r="B5003" s="158"/>
      <c r="C5003" s="159"/>
      <c r="D5003" s="160"/>
    </row>
    <row r="5004" spans="1:4">
      <c r="A5004" s="162"/>
      <c r="B5004" s="158"/>
      <c r="C5004" s="159"/>
      <c r="D5004" s="160"/>
    </row>
    <row r="5005" spans="1:4">
      <c r="A5005" s="157"/>
      <c r="B5005" s="158"/>
      <c r="C5005" s="159"/>
      <c r="D5005" s="160"/>
    </row>
    <row r="5006" spans="1:4">
      <c r="A5006" s="157"/>
      <c r="B5006" s="158"/>
      <c r="C5006" s="159"/>
      <c r="D5006" s="160"/>
    </row>
    <row r="5007" spans="1:4">
      <c r="A5007" s="162"/>
      <c r="B5007" s="158"/>
      <c r="C5007" s="159"/>
      <c r="D5007" s="160"/>
    </row>
    <row r="5008" spans="1:4">
      <c r="A5008" s="162"/>
      <c r="B5008" s="158"/>
      <c r="C5008" s="159"/>
      <c r="D5008" s="160"/>
    </row>
    <row r="5009" spans="1:4">
      <c r="A5009" s="157"/>
      <c r="B5009" s="158"/>
      <c r="C5009" s="159"/>
      <c r="D5009" s="160"/>
    </row>
    <row r="5010" spans="1:4">
      <c r="A5010" s="162"/>
      <c r="B5010" s="158"/>
      <c r="C5010" s="159"/>
      <c r="D5010" s="160"/>
    </row>
    <row r="5011" spans="1:4">
      <c r="A5011" s="162"/>
      <c r="B5011" s="158"/>
      <c r="C5011" s="159"/>
      <c r="D5011" s="160"/>
    </row>
    <row r="5012" spans="1:4">
      <c r="A5012" s="162"/>
      <c r="B5012" s="158"/>
      <c r="C5012" s="159"/>
      <c r="D5012" s="160"/>
    </row>
    <row r="5013" spans="1:4">
      <c r="A5013" s="162"/>
      <c r="B5013" s="158"/>
      <c r="C5013" s="159"/>
      <c r="D5013" s="160"/>
    </row>
    <row r="5014" spans="1:4">
      <c r="A5014" s="162"/>
      <c r="B5014" s="158"/>
      <c r="C5014" s="159"/>
      <c r="D5014" s="160"/>
    </row>
    <row r="5015" spans="1:4">
      <c r="A5015" s="157"/>
      <c r="B5015" s="158"/>
      <c r="C5015" s="159"/>
      <c r="D5015" s="160"/>
    </row>
    <row r="5016" spans="1:4">
      <c r="A5016" s="162"/>
      <c r="B5016" s="158"/>
      <c r="C5016" s="159"/>
      <c r="D5016" s="160"/>
    </row>
    <row r="5017" spans="1:4">
      <c r="A5017" s="162"/>
      <c r="B5017" s="158"/>
      <c r="C5017" s="159"/>
      <c r="D5017" s="160"/>
    </row>
    <row r="5018" spans="1:4">
      <c r="A5018" s="162"/>
      <c r="B5018" s="158"/>
      <c r="C5018" s="159"/>
      <c r="D5018" s="160"/>
    </row>
    <row r="5019" spans="1:4">
      <c r="A5019" s="162"/>
      <c r="B5019" s="158"/>
      <c r="C5019" s="159"/>
      <c r="D5019" s="160"/>
    </row>
    <row r="5020" spans="1:4">
      <c r="A5020" s="162"/>
      <c r="B5020" s="158"/>
      <c r="C5020" s="159"/>
      <c r="D5020" s="160"/>
    </row>
    <row r="5021" spans="1:4">
      <c r="A5021" s="162"/>
      <c r="B5021" s="158"/>
      <c r="C5021" s="159"/>
      <c r="D5021" s="160"/>
    </row>
    <row r="5022" spans="1:4">
      <c r="A5022" s="162"/>
      <c r="B5022" s="158"/>
      <c r="C5022" s="159"/>
      <c r="D5022" s="160"/>
    </row>
    <row r="5023" spans="1:4">
      <c r="A5023" s="162"/>
      <c r="B5023" s="158"/>
      <c r="C5023" s="159"/>
      <c r="D5023" s="160"/>
    </row>
    <row r="5024" spans="1:4">
      <c r="A5024" s="162"/>
      <c r="B5024" s="158"/>
      <c r="C5024" s="159"/>
      <c r="D5024" s="160"/>
    </row>
    <row r="5025" spans="1:4">
      <c r="A5025" s="162"/>
      <c r="B5025" s="158"/>
      <c r="C5025" s="159"/>
      <c r="D5025" s="160"/>
    </row>
    <row r="5026" spans="1:4">
      <c r="A5026" s="157"/>
      <c r="B5026" s="158"/>
      <c r="C5026" s="159"/>
      <c r="D5026" s="160"/>
    </row>
    <row r="5027" spans="1:4">
      <c r="A5027" s="157"/>
      <c r="B5027" s="158"/>
      <c r="C5027" s="159"/>
      <c r="D5027" s="160"/>
    </row>
    <row r="5028" spans="1:4">
      <c r="A5028" s="162"/>
      <c r="B5028" s="158"/>
      <c r="C5028" s="159"/>
      <c r="D5028" s="160"/>
    </row>
    <row r="5029" spans="1:4">
      <c r="A5029" s="162"/>
      <c r="B5029" s="158"/>
      <c r="C5029" s="159"/>
      <c r="D5029" s="160"/>
    </row>
    <row r="5030" spans="1:4">
      <c r="A5030" s="162"/>
      <c r="B5030" s="158"/>
      <c r="C5030" s="159"/>
      <c r="D5030" s="160"/>
    </row>
    <row r="5031" spans="1:4">
      <c r="A5031" s="162"/>
      <c r="B5031" s="158"/>
      <c r="C5031" s="159"/>
      <c r="D5031" s="160"/>
    </row>
    <row r="5032" spans="1:4">
      <c r="A5032" s="157"/>
      <c r="B5032" s="158"/>
      <c r="C5032" s="159"/>
      <c r="D5032" s="160"/>
    </row>
    <row r="5033" spans="1:4">
      <c r="A5033" s="162"/>
      <c r="B5033" s="158"/>
      <c r="C5033" s="159"/>
      <c r="D5033" s="160"/>
    </row>
    <row r="5034" spans="1:4">
      <c r="A5034" s="162"/>
      <c r="B5034" s="158"/>
      <c r="C5034" s="159"/>
      <c r="D5034" s="160"/>
    </row>
    <row r="5035" spans="1:4">
      <c r="A5035" s="162"/>
      <c r="B5035" s="158"/>
      <c r="C5035" s="159"/>
      <c r="D5035" s="160"/>
    </row>
    <row r="5036" spans="1:4">
      <c r="A5036" s="162"/>
      <c r="B5036" s="158"/>
      <c r="C5036" s="159"/>
      <c r="D5036" s="160"/>
    </row>
    <row r="5037" spans="1:4">
      <c r="A5037" s="162"/>
      <c r="B5037" s="158"/>
      <c r="C5037" s="159"/>
      <c r="D5037" s="160"/>
    </row>
    <row r="5038" spans="1:4">
      <c r="A5038" s="162"/>
      <c r="B5038" s="158"/>
      <c r="C5038" s="159"/>
      <c r="D5038" s="160"/>
    </row>
    <row r="5039" spans="1:4">
      <c r="A5039" s="162"/>
      <c r="B5039" s="158"/>
      <c r="C5039" s="159"/>
      <c r="D5039" s="160"/>
    </row>
    <row r="5040" spans="1:4">
      <c r="A5040" s="162"/>
      <c r="B5040" s="158"/>
      <c r="C5040" s="159"/>
      <c r="D5040" s="160"/>
    </row>
    <row r="5041" spans="1:4">
      <c r="A5041" s="162"/>
      <c r="B5041" s="158"/>
      <c r="C5041" s="159"/>
      <c r="D5041" s="160"/>
    </row>
    <row r="5042" spans="1:4">
      <c r="A5042" s="162"/>
      <c r="B5042" s="158"/>
      <c r="C5042" s="159"/>
      <c r="D5042" s="160"/>
    </row>
    <row r="5043" spans="1:4">
      <c r="A5043" s="157"/>
      <c r="B5043" s="158"/>
      <c r="C5043" s="159"/>
      <c r="D5043" s="160"/>
    </row>
    <row r="5044" spans="1:4">
      <c r="A5044" s="162"/>
      <c r="B5044" s="158"/>
      <c r="C5044" s="159"/>
      <c r="D5044" s="160"/>
    </row>
    <row r="5045" spans="1:4">
      <c r="A5045" s="162"/>
      <c r="B5045" s="158"/>
      <c r="C5045" s="159"/>
      <c r="D5045" s="160"/>
    </row>
    <row r="5046" spans="1:4">
      <c r="A5046" s="162"/>
      <c r="B5046" s="158"/>
      <c r="C5046" s="159"/>
      <c r="D5046" s="160"/>
    </row>
    <row r="5047" spans="1:4">
      <c r="A5047" s="162"/>
      <c r="B5047" s="158"/>
      <c r="C5047" s="159"/>
      <c r="D5047" s="160"/>
    </row>
    <row r="5048" spans="1:4">
      <c r="A5048" s="162"/>
      <c r="B5048" s="158"/>
      <c r="C5048" s="159"/>
      <c r="D5048" s="160"/>
    </row>
    <row r="5049" spans="1:4">
      <c r="A5049" s="162"/>
      <c r="B5049" s="158"/>
      <c r="C5049" s="159"/>
      <c r="D5049" s="160"/>
    </row>
    <row r="5050" spans="1:4">
      <c r="A5050" s="162"/>
      <c r="B5050" s="158"/>
      <c r="C5050" s="159"/>
      <c r="D5050" s="160"/>
    </row>
    <row r="5051" spans="1:4">
      <c r="A5051" s="162"/>
      <c r="B5051" s="158"/>
      <c r="C5051" s="159"/>
      <c r="D5051" s="160"/>
    </row>
    <row r="5052" spans="1:4">
      <c r="A5052" s="162"/>
      <c r="B5052" s="158"/>
      <c r="C5052" s="159"/>
      <c r="D5052" s="160"/>
    </row>
    <row r="5053" spans="1:4">
      <c r="A5053" s="162"/>
      <c r="B5053" s="158"/>
      <c r="C5053" s="159"/>
      <c r="D5053" s="160"/>
    </row>
    <row r="5054" spans="1:4">
      <c r="A5054" s="162"/>
      <c r="B5054" s="158"/>
      <c r="C5054" s="159"/>
      <c r="D5054" s="160"/>
    </row>
    <row r="5055" spans="1:4">
      <c r="A5055" s="157"/>
      <c r="B5055" s="158"/>
      <c r="C5055" s="159"/>
      <c r="D5055" s="160"/>
    </row>
    <row r="5056" spans="1:4">
      <c r="A5056" s="162"/>
      <c r="B5056" s="158"/>
      <c r="C5056" s="159"/>
      <c r="D5056" s="160"/>
    </row>
    <row r="5057" spans="1:4">
      <c r="A5057" s="157"/>
      <c r="B5057" s="158"/>
      <c r="C5057" s="159"/>
      <c r="D5057" s="160"/>
    </row>
    <row r="5058" spans="1:4">
      <c r="A5058" s="157"/>
      <c r="B5058" s="158"/>
      <c r="C5058" s="159"/>
      <c r="D5058" s="160"/>
    </row>
    <row r="5059" spans="1:4">
      <c r="A5059" s="162"/>
      <c r="B5059" s="158"/>
      <c r="C5059" s="159"/>
      <c r="D5059" s="160"/>
    </row>
    <row r="5060" spans="1:4">
      <c r="A5060" s="162"/>
      <c r="B5060" s="158"/>
      <c r="C5060" s="159"/>
      <c r="D5060" s="160"/>
    </row>
    <row r="5061" spans="1:4">
      <c r="A5061" s="162"/>
      <c r="B5061" s="158"/>
      <c r="C5061" s="159"/>
      <c r="D5061" s="160"/>
    </row>
    <row r="5062" spans="1:4">
      <c r="A5062" s="162"/>
      <c r="B5062" s="158"/>
      <c r="C5062" s="159"/>
      <c r="D5062" s="160"/>
    </row>
    <row r="5063" spans="1:4">
      <c r="A5063" s="162"/>
      <c r="B5063" s="158"/>
      <c r="C5063" s="159"/>
      <c r="D5063" s="160"/>
    </row>
    <row r="5064" spans="1:4">
      <c r="A5064" s="157"/>
      <c r="B5064" s="158"/>
      <c r="C5064" s="159"/>
      <c r="D5064" s="160"/>
    </row>
    <row r="5065" spans="1:4">
      <c r="A5065" s="157"/>
      <c r="B5065" s="158"/>
      <c r="C5065" s="159"/>
      <c r="D5065" s="160"/>
    </row>
    <row r="5066" spans="1:4">
      <c r="A5066" s="162"/>
      <c r="B5066" s="158"/>
      <c r="C5066" s="159"/>
      <c r="D5066" s="160"/>
    </row>
    <row r="5067" spans="1:4">
      <c r="A5067" s="162"/>
      <c r="B5067" s="158"/>
      <c r="C5067" s="159"/>
      <c r="D5067" s="160"/>
    </row>
    <row r="5068" spans="1:4">
      <c r="A5068" s="162"/>
      <c r="B5068" s="158"/>
      <c r="C5068" s="159"/>
      <c r="D5068" s="160"/>
    </row>
    <row r="5069" spans="1:4">
      <c r="A5069" s="162"/>
      <c r="B5069" s="158"/>
      <c r="C5069" s="159"/>
      <c r="D5069" s="160"/>
    </row>
    <row r="5070" spans="1:4">
      <c r="A5070" s="162"/>
      <c r="B5070" s="158"/>
      <c r="C5070" s="159"/>
      <c r="D5070" s="160"/>
    </row>
    <row r="5071" spans="1:4">
      <c r="A5071" s="162"/>
      <c r="B5071" s="158"/>
      <c r="C5071" s="159"/>
      <c r="D5071" s="160"/>
    </row>
    <row r="5072" spans="1:4">
      <c r="A5072" s="162"/>
      <c r="B5072" s="158"/>
      <c r="C5072" s="159"/>
      <c r="D5072" s="160"/>
    </row>
    <row r="5073" spans="1:4">
      <c r="A5073" s="157"/>
      <c r="B5073" s="158"/>
      <c r="C5073" s="159"/>
      <c r="D5073" s="160"/>
    </row>
    <row r="5074" spans="1:4">
      <c r="A5074" s="162"/>
      <c r="B5074" s="158"/>
      <c r="C5074" s="159"/>
      <c r="D5074" s="160"/>
    </row>
    <row r="5075" spans="1:4">
      <c r="A5075" s="162"/>
      <c r="B5075" s="158"/>
      <c r="C5075" s="159"/>
      <c r="D5075" s="160"/>
    </row>
    <row r="5076" spans="1:4">
      <c r="A5076" s="162"/>
      <c r="B5076" s="158"/>
      <c r="C5076" s="159"/>
      <c r="D5076" s="160"/>
    </row>
    <row r="5077" spans="1:4">
      <c r="A5077" s="162"/>
      <c r="B5077" s="158"/>
      <c r="C5077" s="159"/>
      <c r="D5077" s="160"/>
    </row>
    <row r="5078" spans="1:4">
      <c r="A5078" s="162"/>
      <c r="B5078" s="158"/>
      <c r="C5078" s="159"/>
      <c r="D5078" s="160"/>
    </row>
    <row r="5079" spans="1:4">
      <c r="A5079" s="157"/>
      <c r="B5079" s="158"/>
      <c r="C5079" s="159"/>
      <c r="D5079" s="160"/>
    </row>
    <row r="5080" spans="1:4">
      <c r="A5080" s="162"/>
      <c r="B5080" s="158"/>
      <c r="C5080" s="159"/>
      <c r="D5080" s="160"/>
    </row>
    <row r="5081" spans="1:4">
      <c r="A5081" s="162"/>
      <c r="B5081" s="158"/>
      <c r="C5081" s="159"/>
      <c r="D5081" s="160"/>
    </row>
    <row r="5082" spans="1:4">
      <c r="A5082" s="162"/>
      <c r="B5082" s="158"/>
      <c r="C5082" s="159"/>
      <c r="D5082" s="160"/>
    </row>
    <row r="5083" spans="1:4">
      <c r="A5083" s="157"/>
      <c r="B5083" s="158"/>
      <c r="C5083" s="159"/>
      <c r="D5083" s="160"/>
    </row>
    <row r="5084" spans="1:4">
      <c r="A5084" s="162"/>
      <c r="B5084" s="158"/>
      <c r="C5084" s="159"/>
      <c r="D5084" s="160"/>
    </row>
    <row r="5085" spans="1:4">
      <c r="A5085" s="162"/>
      <c r="B5085" s="158"/>
      <c r="C5085" s="159"/>
      <c r="D5085" s="160"/>
    </row>
    <row r="5086" spans="1:4">
      <c r="A5086" s="162"/>
      <c r="B5086" s="158"/>
      <c r="C5086" s="159"/>
      <c r="D5086" s="160"/>
    </row>
    <row r="5087" spans="1:4">
      <c r="A5087" s="157"/>
      <c r="B5087" s="158"/>
      <c r="C5087" s="159"/>
      <c r="D5087" s="160"/>
    </row>
    <row r="5088" spans="1:4">
      <c r="A5088" s="162"/>
      <c r="B5088" s="158"/>
      <c r="C5088" s="159"/>
      <c r="D5088" s="160"/>
    </row>
    <row r="5089" spans="1:4">
      <c r="A5089" s="157"/>
      <c r="B5089" s="158"/>
      <c r="C5089" s="159"/>
      <c r="D5089" s="160"/>
    </row>
    <row r="5090" spans="1:4">
      <c r="A5090" s="157"/>
      <c r="B5090" s="158"/>
      <c r="C5090" s="159"/>
      <c r="D5090" s="160"/>
    </row>
    <row r="5091" spans="1:4">
      <c r="A5091" s="162"/>
      <c r="B5091" s="158"/>
      <c r="C5091" s="159"/>
      <c r="D5091" s="160"/>
    </row>
    <row r="5092" spans="1:4">
      <c r="A5092" s="162"/>
      <c r="B5092" s="158"/>
      <c r="C5092" s="159"/>
      <c r="D5092" s="160"/>
    </row>
    <row r="5093" spans="1:4">
      <c r="A5093" s="157"/>
      <c r="B5093" s="158"/>
      <c r="C5093" s="159"/>
      <c r="D5093" s="160"/>
    </row>
    <row r="5094" spans="1:4">
      <c r="A5094" s="157"/>
      <c r="B5094" s="158"/>
      <c r="C5094" s="159"/>
      <c r="D5094" s="160"/>
    </row>
    <row r="5095" spans="1:4">
      <c r="A5095" s="162"/>
      <c r="B5095" s="158"/>
      <c r="C5095" s="159"/>
      <c r="D5095" s="160"/>
    </row>
    <row r="5096" spans="1:4">
      <c r="A5096" s="162"/>
      <c r="B5096" s="158"/>
      <c r="C5096" s="159"/>
      <c r="D5096" s="160"/>
    </row>
    <row r="5097" spans="1:4">
      <c r="A5097" s="162"/>
      <c r="B5097" s="158"/>
      <c r="C5097" s="159"/>
      <c r="D5097" s="160"/>
    </row>
    <row r="5098" spans="1:4">
      <c r="A5098" s="157"/>
      <c r="B5098" s="158"/>
      <c r="C5098" s="159"/>
      <c r="D5098" s="160"/>
    </row>
    <row r="5099" spans="1:4">
      <c r="A5099" s="157"/>
      <c r="B5099" s="158"/>
      <c r="C5099" s="159"/>
      <c r="D5099" s="160"/>
    </row>
    <row r="5100" spans="1:4">
      <c r="A5100" s="157"/>
      <c r="B5100" s="158"/>
      <c r="C5100" s="159"/>
      <c r="D5100" s="160"/>
    </row>
    <row r="5101" spans="1:4">
      <c r="A5101" s="157"/>
      <c r="B5101" s="158"/>
      <c r="C5101" s="159"/>
      <c r="D5101" s="160"/>
    </row>
    <row r="5102" spans="1:4">
      <c r="A5102" s="162"/>
      <c r="B5102" s="158"/>
      <c r="C5102" s="159"/>
      <c r="D5102" s="160"/>
    </row>
    <row r="5103" spans="1:4">
      <c r="A5103" s="162"/>
      <c r="B5103" s="158"/>
      <c r="C5103" s="159"/>
      <c r="D5103" s="160"/>
    </row>
    <row r="5104" spans="1:4">
      <c r="A5104" s="157"/>
      <c r="B5104" s="158"/>
      <c r="C5104" s="159"/>
      <c r="D5104" s="160"/>
    </row>
    <row r="5105" spans="1:4">
      <c r="A5105" s="157"/>
      <c r="B5105" s="158"/>
      <c r="C5105" s="159"/>
      <c r="D5105" s="160"/>
    </row>
    <row r="5106" spans="1:4">
      <c r="A5106" s="162"/>
      <c r="B5106" s="158"/>
      <c r="C5106" s="159"/>
      <c r="D5106" s="160"/>
    </row>
    <row r="5107" spans="1:4">
      <c r="A5107" s="162"/>
      <c r="B5107" s="158"/>
      <c r="C5107" s="159"/>
      <c r="D5107" s="160"/>
    </row>
    <row r="5108" spans="1:4">
      <c r="A5108" s="162"/>
      <c r="B5108" s="158"/>
      <c r="C5108" s="159"/>
      <c r="D5108" s="160"/>
    </row>
    <row r="5109" spans="1:4">
      <c r="A5109" s="157"/>
      <c r="B5109" s="158"/>
      <c r="C5109" s="159"/>
      <c r="D5109" s="160"/>
    </row>
    <row r="5110" spans="1:4">
      <c r="A5110" s="162"/>
      <c r="B5110" s="158"/>
      <c r="C5110" s="159"/>
      <c r="D5110" s="160"/>
    </row>
    <row r="5111" spans="1:4">
      <c r="A5111" s="162"/>
      <c r="B5111" s="158"/>
      <c r="C5111" s="159"/>
      <c r="D5111" s="160"/>
    </row>
    <row r="5112" spans="1:4">
      <c r="A5112" s="162"/>
      <c r="B5112" s="158"/>
      <c r="C5112" s="159"/>
      <c r="D5112" s="160"/>
    </row>
    <row r="5113" spans="1:4">
      <c r="A5113" s="157"/>
      <c r="B5113" s="158"/>
      <c r="C5113" s="159"/>
      <c r="D5113" s="160"/>
    </row>
    <row r="5114" spans="1:4">
      <c r="A5114" s="162"/>
      <c r="B5114" s="158"/>
      <c r="C5114" s="159"/>
      <c r="D5114" s="160"/>
    </row>
    <row r="5115" spans="1:4">
      <c r="A5115" s="162"/>
      <c r="B5115" s="158"/>
      <c r="C5115" s="159"/>
      <c r="D5115" s="160"/>
    </row>
    <row r="5116" spans="1:4">
      <c r="A5116" s="162"/>
      <c r="B5116" s="158"/>
      <c r="C5116" s="159"/>
      <c r="D5116" s="160"/>
    </row>
    <row r="5117" spans="1:4">
      <c r="A5117" s="162"/>
      <c r="B5117" s="158"/>
      <c r="C5117" s="159"/>
      <c r="D5117" s="160"/>
    </row>
    <row r="5118" spans="1:4">
      <c r="A5118" s="162"/>
      <c r="B5118" s="158"/>
      <c r="C5118" s="159"/>
      <c r="D5118" s="160"/>
    </row>
    <row r="5119" spans="1:4">
      <c r="A5119" s="162"/>
      <c r="B5119" s="158"/>
      <c r="C5119" s="159"/>
      <c r="D5119" s="160"/>
    </row>
    <row r="5120" spans="1:4">
      <c r="A5120" s="162"/>
      <c r="B5120" s="158"/>
      <c r="C5120" s="159"/>
      <c r="D5120" s="160"/>
    </row>
    <row r="5121" spans="1:4">
      <c r="A5121" s="162"/>
      <c r="B5121" s="158"/>
      <c r="C5121" s="159"/>
      <c r="D5121" s="160"/>
    </row>
    <row r="5122" spans="1:4">
      <c r="A5122" s="157"/>
      <c r="B5122" s="158"/>
      <c r="C5122" s="159"/>
      <c r="D5122" s="160"/>
    </row>
    <row r="5123" spans="1:4">
      <c r="A5123" s="157"/>
      <c r="B5123" s="158"/>
      <c r="C5123" s="159"/>
      <c r="D5123" s="160"/>
    </row>
    <row r="5124" spans="1:4">
      <c r="A5124" s="162"/>
      <c r="B5124" s="158"/>
      <c r="C5124" s="159"/>
      <c r="D5124" s="160"/>
    </row>
    <row r="5125" spans="1:4">
      <c r="A5125" s="162"/>
      <c r="B5125" s="158"/>
      <c r="C5125" s="159"/>
      <c r="D5125" s="160"/>
    </row>
    <row r="5126" spans="1:4">
      <c r="A5126" s="157"/>
      <c r="B5126" s="158"/>
      <c r="C5126" s="159"/>
      <c r="D5126" s="160"/>
    </row>
    <row r="5127" spans="1:4">
      <c r="A5127" s="162"/>
      <c r="B5127" s="158"/>
      <c r="C5127" s="159"/>
      <c r="D5127" s="160"/>
    </row>
    <row r="5128" spans="1:4">
      <c r="A5128" s="162"/>
      <c r="B5128" s="158"/>
      <c r="C5128" s="159"/>
      <c r="D5128" s="160"/>
    </row>
    <row r="5129" spans="1:4">
      <c r="A5129" s="162"/>
      <c r="B5129" s="158"/>
      <c r="C5129" s="159"/>
      <c r="D5129" s="160"/>
    </row>
    <row r="5130" spans="1:4">
      <c r="A5130" s="162"/>
      <c r="B5130" s="158"/>
      <c r="C5130" s="159"/>
      <c r="D5130" s="160"/>
    </row>
    <row r="5131" spans="1:4">
      <c r="A5131" s="162"/>
      <c r="B5131" s="158"/>
      <c r="C5131" s="159"/>
      <c r="D5131" s="160"/>
    </row>
    <row r="5132" spans="1:4">
      <c r="A5132" s="157"/>
      <c r="B5132" s="158"/>
      <c r="C5132" s="159"/>
      <c r="D5132" s="160"/>
    </row>
    <row r="5133" spans="1:4">
      <c r="A5133" s="162"/>
      <c r="B5133" s="158"/>
      <c r="C5133" s="159"/>
      <c r="D5133" s="160"/>
    </row>
    <row r="5134" spans="1:4">
      <c r="A5134" s="162"/>
      <c r="B5134" s="158"/>
      <c r="C5134" s="159"/>
      <c r="D5134" s="160"/>
    </row>
    <row r="5135" spans="1:4">
      <c r="A5135" s="162"/>
      <c r="B5135" s="158"/>
      <c r="C5135" s="159"/>
      <c r="D5135" s="160"/>
    </row>
    <row r="5136" spans="1:4">
      <c r="A5136" s="157"/>
      <c r="B5136" s="158"/>
      <c r="C5136" s="159"/>
      <c r="D5136" s="160"/>
    </row>
    <row r="5137" spans="1:4">
      <c r="A5137" s="157"/>
      <c r="B5137" s="158"/>
      <c r="C5137" s="159"/>
      <c r="D5137" s="160"/>
    </row>
    <row r="5138" spans="1:4">
      <c r="A5138" s="162"/>
      <c r="B5138" s="158"/>
      <c r="C5138" s="159"/>
      <c r="D5138" s="160"/>
    </row>
    <row r="5139" spans="1:4">
      <c r="A5139" s="162"/>
      <c r="B5139" s="158"/>
      <c r="C5139" s="159"/>
      <c r="D5139" s="160"/>
    </row>
    <row r="5140" spans="1:4">
      <c r="A5140" s="162"/>
      <c r="B5140" s="158"/>
      <c r="C5140" s="159"/>
      <c r="D5140" s="160"/>
    </row>
    <row r="5141" spans="1:4">
      <c r="A5141" s="162"/>
      <c r="B5141" s="158"/>
      <c r="C5141" s="159"/>
      <c r="D5141" s="160"/>
    </row>
    <row r="5142" spans="1:4">
      <c r="A5142" s="162"/>
      <c r="B5142" s="158"/>
      <c r="C5142" s="159"/>
      <c r="D5142" s="160"/>
    </row>
    <row r="5143" spans="1:4">
      <c r="A5143" s="162"/>
      <c r="B5143" s="158"/>
      <c r="C5143" s="159"/>
      <c r="D5143" s="160"/>
    </row>
    <row r="5144" spans="1:4">
      <c r="A5144" s="162"/>
      <c r="B5144" s="158"/>
      <c r="C5144" s="159"/>
      <c r="D5144" s="160"/>
    </row>
    <row r="5145" spans="1:4">
      <c r="A5145" s="162"/>
      <c r="B5145" s="158"/>
      <c r="C5145" s="159"/>
      <c r="D5145" s="160"/>
    </row>
    <row r="5146" spans="1:4">
      <c r="A5146" s="162"/>
      <c r="B5146" s="158"/>
      <c r="C5146" s="159"/>
      <c r="D5146" s="160"/>
    </row>
    <row r="5147" spans="1:4">
      <c r="A5147" s="162"/>
      <c r="B5147" s="158"/>
      <c r="C5147" s="159"/>
      <c r="D5147" s="160"/>
    </row>
    <row r="5148" spans="1:4">
      <c r="A5148" s="162"/>
      <c r="B5148" s="158"/>
      <c r="C5148" s="159"/>
      <c r="D5148" s="160"/>
    </row>
    <row r="5149" spans="1:4">
      <c r="A5149" s="162"/>
      <c r="B5149" s="158"/>
      <c r="C5149" s="159"/>
      <c r="D5149" s="160"/>
    </row>
    <row r="5150" spans="1:4">
      <c r="A5150" s="162"/>
      <c r="B5150" s="158"/>
      <c r="C5150" s="159"/>
      <c r="D5150" s="160"/>
    </row>
    <row r="5151" spans="1:4">
      <c r="A5151" s="162"/>
      <c r="B5151" s="158"/>
      <c r="C5151" s="159"/>
      <c r="D5151" s="160"/>
    </row>
    <row r="5152" spans="1:4">
      <c r="A5152" s="157"/>
      <c r="B5152" s="158"/>
      <c r="C5152" s="159"/>
      <c r="D5152" s="160"/>
    </row>
    <row r="5153" spans="1:4">
      <c r="A5153" s="162"/>
      <c r="B5153" s="158"/>
      <c r="C5153" s="159"/>
      <c r="D5153" s="160"/>
    </row>
    <row r="5154" spans="1:4">
      <c r="A5154" s="162"/>
      <c r="B5154" s="158"/>
      <c r="C5154" s="159"/>
      <c r="D5154" s="160"/>
    </row>
    <row r="5155" spans="1:4">
      <c r="A5155" s="162"/>
      <c r="B5155" s="158"/>
      <c r="C5155" s="159"/>
      <c r="D5155" s="160"/>
    </row>
    <row r="5156" spans="1:4">
      <c r="A5156" s="162"/>
      <c r="B5156" s="158"/>
      <c r="C5156" s="159"/>
      <c r="D5156" s="160"/>
    </row>
    <row r="5157" spans="1:4">
      <c r="A5157" s="162"/>
      <c r="B5157" s="158"/>
      <c r="C5157" s="159"/>
      <c r="D5157" s="160"/>
    </row>
    <row r="5158" spans="1:4">
      <c r="A5158" s="162"/>
      <c r="B5158" s="158"/>
      <c r="C5158" s="159"/>
      <c r="D5158" s="160"/>
    </row>
    <row r="5159" spans="1:4">
      <c r="A5159" s="162"/>
      <c r="B5159" s="158"/>
      <c r="C5159" s="159"/>
      <c r="D5159" s="160"/>
    </row>
    <row r="5160" spans="1:4">
      <c r="A5160" s="162"/>
      <c r="B5160" s="158"/>
      <c r="C5160" s="159"/>
      <c r="D5160" s="160"/>
    </row>
    <row r="5161" spans="1:4">
      <c r="A5161" s="162"/>
      <c r="B5161" s="158"/>
      <c r="C5161" s="159"/>
      <c r="D5161" s="160"/>
    </row>
    <row r="5162" spans="1:4">
      <c r="A5162" s="162"/>
      <c r="B5162" s="158"/>
      <c r="C5162" s="159"/>
      <c r="D5162" s="160"/>
    </row>
    <row r="5163" spans="1:4">
      <c r="A5163" s="162"/>
      <c r="B5163" s="158"/>
      <c r="C5163" s="159"/>
      <c r="D5163" s="160"/>
    </row>
    <row r="5164" spans="1:4">
      <c r="A5164" s="162"/>
      <c r="B5164" s="158"/>
      <c r="C5164" s="159"/>
      <c r="D5164" s="160"/>
    </row>
    <row r="5165" spans="1:4">
      <c r="A5165" s="162"/>
      <c r="B5165" s="158"/>
      <c r="C5165" s="159"/>
      <c r="D5165" s="160"/>
    </row>
    <row r="5166" spans="1:4">
      <c r="A5166" s="162"/>
      <c r="B5166" s="158"/>
      <c r="C5166" s="159"/>
      <c r="D5166" s="160"/>
    </row>
    <row r="5167" spans="1:4">
      <c r="A5167" s="162"/>
      <c r="B5167" s="158"/>
      <c r="C5167" s="159"/>
      <c r="D5167" s="160"/>
    </row>
    <row r="5168" spans="1:4">
      <c r="A5168" s="162"/>
      <c r="B5168" s="158"/>
      <c r="C5168" s="159"/>
      <c r="D5168" s="160"/>
    </row>
    <row r="5169" spans="1:4">
      <c r="A5169" s="162"/>
      <c r="B5169" s="158"/>
      <c r="C5169" s="159"/>
      <c r="D5169" s="160"/>
    </row>
    <row r="5170" spans="1:4">
      <c r="A5170" s="162"/>
      <c r="B5170" s="158"/>
      <c r="C5170" s="159"/>
      <c r="D5170" s="160"/>
    </row>
    <row r="5171" spans="1:4">
      <c r="A5171" s="162"/>
      <c r="B5171" s="158"/>
      <c r="C5171" s="159"/>
      <c r="D5171" s="160"/>
    </row>
    <row r="5172" spans="1:4">
      <c r="A5172" s="162"/>
      <c r="B5172" s="158"/>
      <c r="C5172" s="159"/>
      <c r="D5172" s="160"/>
    </row>
    <row r="5173" spans="1:4">
      <c r="A5173" s="162"/>
      <c r="B5173" s="158"/>
      <c r="C5173" s="159"/>
      <c r="D5173" s="160"/>
    </row>
    <row r="5174" spans="1:4">
      <c r="A5174" s="162"/>
      <c r="B5174" s="158"/>
      <c r="C5174" s="159"/>
      <c r="D5174" s="160"/>
    </row>
    <row r="5175" spans="1:4">
      <c r="A5175" s="162"/>
      <c r="B5175" s="158"/>
      <c r="C5175" s="159"/>
      <c r="D5175" s="160"/>
    </row>
    <row r="5176" spans="1:4">
      <c r="A5176" s="162"/>
      <c r="B5176" s="158"/>
      <c r="C5176" s="159"/>
      <c r="D5176" s="160"/>
    </row>
    <row r="5177" spans="1:4">
      <c r="A5177" s="162"/>
      <c r="B5177" s="158"/>
      <c r="C5177" s="159"/>
      <c r="D5177" s="160"/>
    </row>
    <row r="5178" spans="1:4">
      <c r="A5178" s="162"/>
      <c r="B5178" s="158"/>
      <c r="C5178" s="159"/>
      <c r="D5178" s="160"/>
    </row>
    <row r="5179" spans="1:4">
      <c r="A5179" s="162"/>
      <c r="B5179" s="158"/>
      <c r="C5179" s="159"/>
      <c r="D5179" s="160"/>
    </row>
    <row r="5180" spans="1:4">
      <c r="A5180" s="162"/>
      <c r="B5180" s="158"/>
      <c r="C5180" s="159"/>
      <c r="D5180" s="160"/>
    </row>
    <row r="5181" spans="1:4">
      <c r="A5181" s="162"/>
      <c r="B5181" s="158"/>
      <c r="C5181" s="159"/>
      <c r="D5181" s="160"/>
    </row>
    <row r="5182" spans="1:4">
      <c r="A5182" s="162"/>
      <c r="B5182" s="158"/>
      <c r="C5182" s="159"/>
      <c r="D5182" s="160"/>
    </row>
    <row r="5183" spans="1:4">
      <c r="A5183" s="162"/>
      <c r="B5183" s="158"/>
      <c r="C5183" s="159"/>
      <c r="D5183" s="160"/>
    </row>
    <row r="5184" spans="1:4">
      <c r="A5184" s="162"/>
      <c r="B5184" s="158"/>
      <c r="C5184" s="159"/>
      <c r="D5184" s="160"/>
    </row>
    <row r="5185" spans="1:4">
      <c r="A5185" s="162"/>
      <c r="B5185" s="158"/>
      <c r="C5185" s="159"/>
      <c r="D5185" s="160"/>
    </row>
    <row r="5186" spans="1:4">
      <c r="A5186" s="162"/>
      <c r="B5186" s="158"/>
      <c r="C5186" s="159"/>
      <c r="D5186" s="160"/>
    </row>
    <row r="5187" spans="1:4">
      <c r="A5187" s="162"/>
      <c r="B5187" s="158"/>
      <c r="C5187" s="159"/>
      <c r="D5187" s="160"/>
    </row>
    <row r="5188" spans="1:4">
      <c r="A5188" s="162"/>
      <c r="B5188" s="158"/>
      <c r="C5188" s="159"/>
      <c r="D5188" s="160"/>
    </row>
    <row r="5189" spans="1:4">
      <c r="A5189" s="162"/>
      <c r="B5189" s="158"/>
      <c r="C5189" s="159"/>
      <c r="D5189" s="160"/>
    </row>
    <row r="5190" spans="1:4">
      <c r="A5190" s="162"/>
      <c r="B5190" s="158"/>
      <c r="C5190" s="159"/>
      <c r="D5190" s="160"/>
    </row>
    <row r="5191" spans="1:4">
      <c r="A5191" s="162"/>
      <c r="B5191" s="158"/>
      <c r="C5191" s="159"/>
      <c r="D5191" s="160"/>
    </row>
    <row r="5192" spans="1:4">
      <c r="A5192" s="162"/>
      <c r="B5192" s="158"/>
      <c r="C5192" s="159"/>
      <c r="D5192" s="160"/>
    </row>
    <row r="5193" spans="1:4">
      <c r="A5193" s="162"/>
      <c r="B5193" s="158"/>
      <c r="C5193" s="159"/>
      <c r="D5193" s="160"/>
    </row>
    <row r="5194" spans="1:4">
      <c r="A5194" s="162"/>
      <c r="B5194" s="158"/>
      <c r="C5194" s="159"/>
      <c r="D5194" s="160"/>
    </row>
    <row r="5195" spans="1:4">
      <c r="A5195" s="162"/>
      <c r="B5195" s="158"/>
      <c r="C5195" s="159"/>
      <c r="D5195" s="160"/>
    </row>
    <row r="5196" spans="1:4">
      <c r="A5196" s="162"/>
      <c r="B5196" s="158"/>
      <c r="C5196" s="159"/>
      <c r="D5196" s="160"/>
    </row>
    <row r="5197" spans="1:4">
      <c r="A5197" s="162"/>
      <c r="B5197" s="158"/>
      <c r="C5197" s="159"/>
      <c r="D5197" s="160"/>
    </row>
    <row r="5198" spans="1:4">
      <c r="A5198" s="162"/>
      <c r="B5198" s="158"/>
      <c r="C5198" s="159"/>
      <c r="D5198" s="160"/>
    </row>
    <row r="5199" spans="1:4">
      <c r="A5199" s="162"/>
      <c r="B5199" s="158"/>
      <c r="C5199" s="159"/>
      <c r="D5199" s="160"/>
    </row>
    <row r="5200" spans="1:4">
      <c r="A5200" s="162"/>
      <c r="B5200" s="158"/>
      <c r="C5200" s="159"/>
      <c r="D5200" s="160"/>
    </row>
    <row r="5201" spans="1:4">
      <c r="A5201" s="162"/>
      <c r="B5201" s="158"/>
      <c r="C5201" s="159"/>
      <c r="D5201" s="160"/>
    </row>
    <row r="5202" spans="1:4">
      <c r="A5202" s="162"/>
      <c r="B5202" s="158"/>
      <c r="C5202" s="159"/>
      <c r="D5202" s="160"/>
    </row>
    <row r="5203" spans="1:4">
      <c r="A5203" s="162"/>
      <c r="B5203" s="158"/>
      <c r="C5203" s="159"/>
      <c r="D5203" s="160"/>
    </row>
    <row r="5204" spans="1:4">
      <c r="A5204" s="162"/>
      <c r="B5204" s="158"/>
      <c r="C5204" s="159"/>
      <c r="D5204" s="160"/>
    </row>
    <row r="5205" spans="1:4">
      <c r="A5205" s="162"/>
      <c r="B5205" s="158"/>
      <c r="C5205" s="159"/>
      <c r="D5205" s="160"/>
    </row>
    <row r="5206" spans="1:4">
      <c r="A5206" s="162"/>
      <c r="B5206" s="158"/>
      <c r="C5206" s="159"/>
      <c r="D5206" s="160"/>
    </row>
    <row r="5207" spans="1:4">
      <c r="A5207" s="162"/>
      <c r="B5207" s="158"/>
      <c r="C5207" s="159"/>
      <c r="D5207" s="160"/>
    </row>
    <row r="5208" spans="1:4">
      <c r="A5208" s="162"/>
      <c r="B5208" s="158"/>
      <c r="C5208" s="159"/>
      <c r="D5208" s="160"/>
    </row>
    <row r="5209" spans="1:4">
      <c r="A5209" s="162"/>
      <c r="B5209" s="158"/>
      <c r="C5209" s="159"/>
      <c r="D5209" s="160"/>
    </row>
    <row r="5210" spans="1:4">
      <c r="A5210" s="162"/>
      <c r="B5210" s="158"/>
      <c r="C5210" s="159"/>
      <c r="D5210" s="160"/>
    </row>
    <row r="5211" spans="1:4">
      <c r="A5211" s="162"/>
      <c r="B5211" s="158"/>
      <c r="C5211" s="159"/>
      <c r="D5211" s="160"/>
    </row>
    <row r="5212" spans="1:4">
      <c r="A5212" s="157"/>
      <c r="B5212" s="158"/>
      <c r="C5212" s="159"/>
      <c r="D5212" s="160"/>
    </row>
    <row r="5213" spans="1:4">
      <c r="A5213" s="162"/>
      <c r="B5213" s="158"/>
      <c r="C5213" s="159"/>
      <c r="D5213" s="160"/>
    </row>
    <row r="5214" spans="1:4">
      <c r="A5214" s="162"/>
      <c r="B5214" s="158"/>
      <c r="C5214" s="159"/>
      <c r="D5214" s="160"/>
    </row>
    <row r="5215" spans="1:4">
      <c r="A5215" s="157"/>
      <c r="B5215" s="158"/>
      <c r="C5215" s="159"/>
      <c r="D5215" s="160"/>
    </row>
    <row r="5216" spans="1:4">
      <c r="A5216" s="162"/>
      <c r="B5216" s="158"/>
      <c r="C5216" s="159"/>
      <c r="D5216" s="160"/>
    </row>
    <row r="5217" spans="1:4">
      <c r="A5217" s="162"/>
      <c r="B5217" s="158"/>
      <c r="C5217" s="159"/>
      <c r="D5217" s="160"/>
    </row>
    <row r="5218" spans="1:4">
      <c r="A5218" s="162"/>
      <c r="B5218" s="158"/>
      <c r="C5218" s="159"/>
      <c r="D5218" s="160"/>
    </row>
    <row r="5219" spans="1:4">
      <c r="A5219" s="162"/>
      <c r="B5219" s="158"/>
      <c r="C5219" s="159"/>
      <c r="D5219" s="160"/>
    </row>
    <row r="5220" spans="1:4">
      <c r="A5220" s="162"/>
      <c r="B5220" s="158"/>
      <c r="C5220" s="159"/>
      <c r="D5220" s="160"/>
    </row>
    <row r="5221" spans="1:4">
      <c r="A5221" s="162"/>
      <c r="B5221" s="158"/>
      <c r="C5221" s="159"/>
      <c r="D5221" s="160"/>
    </row>
    <row r="5222" spans="1:4">
      <c r="A5222" s="162"/>
      <c r="B5222" s="158"/>
      <c r="C5222" s="159"/>
      <c r="D5222" s="160"/>
    </row>
    <row r="5223" spans="1:4">
      <c r="A5223" s="162"/>
      <c r="B5223" s="158"/>
      <c r="C5223" s="159"/>
      <c r="D5223" s="160"/>
    </row>
    <row r="5224" spans="1:4">
      <c r="A5224" s="162"/>
      <c r="B5224" s="158"/>
      <c r="C5224" s="159"/>
      <c r="D5224" s="160"/>
    </row>
    <row r="5225" spans="1:4">
      <c r="A5225" s="162"/>
      <c r="B5225" s="158"/>
      <c r="C5225" s="159"/>
      <c r="D5225" s="160"/>
    </row>
    <row r="5226" spans="1:4">
      <c r="A5226" s="162"/>
      <c r="B5226" s="158"/>
      <c r="C5226" s="159"/>
      <c r="D5226" s="160"/>
    </row>
    <row r="5227" spans="1:4">
      <c r="A5227" s="162"/>
      <c r="B5227" s="158"/>
      <c r="C5227" s="159"/>
      <c r="D5227" s="160"/>
    </row>
    <row r="5228" spans="1:4">
      <c r="A5228" s="157"/>
      <c r="B5228" s="158"/>
      <c r="C5228" s="159"/>
      <c r="D5228" s="160"/>
    </row>
    <row r="5229" spans="1:4">
      <c r="A5229" s="162"/>
      <c r="B5229" s="158"/>
      <c r="C5229" s="159"/>
      <c r="D5229" s="160"/>
    </row>
    <row r="5230" spans="1:4">
      <c r="A5230" s="162"/>
      <c r="B5230" s="158"/>
      <c r="C5230" s="159"/>
      <c r="D5230" s="160"/>
    </row>
    <row r="5231" spans="1:4">
      <c r="A5231" s="162"/>
      <c r="B5231" s="158"/>
      <c r="C5231" s="159"/>
      <c r="D5231" s="160"/>
    </row>
    <row r="5232" spans="1:4">
      <c r="A5232" s="162"/>
      <c r="B5232" s="158"/>
      <c r="C5232" s="159"/>
      <c r="D5232" s="160"/>
    </row>
    <row r="5233" spans="1:4">
      <c r="A5233" s="162"/>
      <c r="B5233" s="158"/>
      <c r="C5233" s="159"/>
      <c r="D5233" s="160"/>
    </row>
    <row r="5234" spans="1:4">
      <c r="A5234" s="162"/>
      <c r="B5234" s="158"/>
      <c r="C5234" s="159"/>
      <c r="D5234" s="160"/>
    </row>
    <row r="5235" spans="1:4">
      <c r="A5235" s="162"/>
      <c r="B5235" s="158"/>
      <c r="C5235" s="159"/>
      <c r="D5235" s="160"/>
    </row>
    <row r="5236" spans="1:4">
      <c r="A5236" s="162"/>
      <c r="B5236" s="158"/>
      <c r="C5236" s="159"/>
      <c r="D5236" s="160"/>
    </row>
    <row r="5237" spans="1:4">
      <c r="A5237" s="162"/>
      <c r="B5237" s="158"/>
      <c r="C5237" s="159"/>
      <c r="D5237" s="160"/>
    </row>
    <row r="5238" spans="1:4">
      <c r="A5238" s="157"/>
      <c r="B5238" s="158"/>
      <c r="C5238" s="159"/>
      <c r="D5238" s="160"/>
    </row>
    <row r="5239" spans="1:4">
      <c r="A5239" s="157"/>
      <c r="B5239" s="158"/>
      <c r="C5239" s="159"/>
      <c r="D5239" s="160"/>
    </row>
    <row r="5240" spans="1:4">
      <c r="A5240" s="162"/>
      <c r="B5240" s="158"/>
      <c r="C5240" s="159"/>
      <c r="D5240" s="160"/>
    </row>
    <row r="5241" spans="1:4">
      <c r="A5241" s="162"/>
      <c r="B5241" s="158"/>
      <c r="C5241" s="159"/>
      <c r="D5241" s="160"/>
    </row>
    <row r="5242" spans="1:4">
      <c r="A5242" s="162"/>
      <c r="B5242" s="158"/>
      <c r="C5242" s="159"/>
      <c r="D5242" s="160"/>
    </row>
    <row r="5243" spans="1:4">
      <c r="A5243" s="162"/>
      <c r="B5243" s="158"/>
      <c r="C5243" s="159"/>
      <c r="D5243" s="160"/>
    </row>
    <row r="5244" spans="1:4">
      <c r="A5244" s="157"/>
      <c r="B5244" s="158"/>
      <c r="C5244" s="159"/>
      <c r="D5244" s="160"/>
    </row>
    <row r="5245" spans="1:4">
      <c r="A5245" s="162"/>
      <c r="B5245" s="158"/>
      <c r="C5245" s="159"/>
      <c r="D5245" s="160"/>
    </row>
    <row r="5246" spans="1:4">
      <c r="A5246" s="162"/>
      <c r="B5246" s="158"/>
      <c r="C5246" s="159"/>
      <c r="D5246" s="160"/>
    </row>
    <row r="5247" spans="1:4">
      <c r="A5247" s="162"/>
      <c r="B5247" s="158"/>
      <c r="C5247" s="159"/>
      <c r="D5247" s="160"/>
    </row>
    <row r="5248" spans="1:4">
      <c r="A5248" s="162"/>
      <c r="B5248" s="158"/>
      <c r="C5248" s="159"/>
      <c r="D5248" s="160"/>
    </row>
    <row r="5249" spans="1:4">
      <c r="A5249" s="162"/>
      <c r="B5249" s="158"/>
      <c r="C5249" s="159"/>
      <c r="D5249" s="160"/>
    </row>
    <row r="5250" spans="1:4">
      <c r="A5250" s="162"/>
      <c r="B5250" s="158"/>
      <c r="C5250" s="159"/>
      <c r="D5250" s="160"/>
    </row>
    <row r="5251" spans="1:4">
      <c r="A5251" s="162"/>
      <c r="B5251" s="158"/>
      <c r="C5251" s="159"/>
      <c r="D5251" s="160"/>
    </row>
    <row r="5252" spans="1:4">
      <c r="A5252" s="162"/>
      <c r="B5252" s="158"/>
      <c r="C5252" s="159"/>
      <c r="D5252" s="160"/>
    </row>
    <row r="5253" spans="1:4">
      <c r="A5253" s="162"/>
      <c r="B5253" s="158"/>
      <c r="C5253" s="159"/>
      <c r="D5253" s="160"/>
    </row>
    <row r="5254" spans="1:4">
      <c r="A5254" s="162"/>
      <c r="B5254" s="158"/>
      <c r="C5254" s="159"/>
      <c r="D5254" s="160"/>
    </row>
    <row r="5255" spans="1:4">
      <c r="A5255" s="162"/>
      <c r="B5255" s="158"/>
      <c r="C5255" s="159"/>
      <c r="D5255" s="160"/>
    </row>
    <row r="5256" spans="1:4">
      <c r="A5256" s="162"/>
      <c r="B5256" s="158"/>
      <c r="C5256" s="159"/>
      <c r="D5256" s="160"/>
    </row>
    <row r="5257" spans="1:4">
      <c r="A5257" s="162"/>
      <c r="B5257" s="158"/>
      <c r="C5257" s="159"/>
      <c r="D5257" s="160"/>
    </row>
    <row r="5258" spans="1:4">
      <c r="A5258" s="162"/>
      <c r="B5258" s="158"/>
      <c r="C5258" s="159"/>
      <c r="D5258" s="160"/>
    </row>
    <row r="5259" spans="1:4">
      <c r="A5259" s="162"/>
      <c r="B5259" s="158"/>
      <c r="C5259" s="159"/>
      <c r="D5259" s="160"/>
    </row>
    <row r="5260" spans="1:4">
      <c r="A5260" s="157"/>
      <c r="B5260" s="158"/>
      <c r="C5260" s="159"/>
      <c r="D5260" s="160"/>
    </row>
    <row r="5261" spans="1:4">
      <c r="A5261" s="162"/>
      <c r="B5261" s="158"/>
      <c r="C5261" s="159"/>
      <c r="D5261" s="160"/>
    </row>
    <row r="5262" spans="1:4">
      <c r="A5262" s="162"/>
      <c r="B5262" s="158"/>
      <c r="C5262" s="159"/>
      <c r="D5262" s="160"/>
    </row>
    <row r="5263" spans="1:4">
      <c r="A5263" s="162"/>
      <c r="B5263" s="158"/>
      <c r="C5263" s="159"/>
      <c r="D5263" s="160"/>
    </row>
    <row r="5264" spans="1:4">
      <c r="A5264" s="162"/>
      <c r="B5264" s="158"/>
      <c r="C5264" s="159"/>
      <c r="D5264" s="160"/>
    </row>
    <row r="5265" spans="1:4">
      <c r="A5265" s="162"/>
      <c r="B5265" s="158"/>
      <c r="C5265" s="159"/>
      <c r="D5265" s="160"/>
    </row>
    <row r="5266" spans="1:4">
      <c r="A5266" s="162"/>
      <c r="B5266" s="158"/>
      <c r="C5266" s="159"/>
      <c r="D5266" s="160"/>
    </row>
    <row r="5267" spans="1:4">
      <c r="A5267" s="162"/>
      <c r="B5267" s="158"/>
      <c r="C5267" s="159"/>
      <c r="D5267" s="160"/>
    </row>
    <row r="5268" spans="1:4">
      <c r="A5268" s="162"/>
      <c r="B5268" s="158"/>
      <c r="C5268" s="159"/>
      <c r="D5268" s="160"/>
    </row>
    <row r="5269" spans="1:4">
      <c r="A5269" s="162"/>
      <c r="B5269" s="158"/>
      <c r="C5269" s="159"/>
      <c r="D5269" s="160"/>
    </row>
    <row r="5270" spans="1:4">
      <c r="A5270" s="157"/>
      <c r="B5270" s="158"/>
      <c r="C5270" s="159"/>
      <c r="D5270" s="160"/>
    </row>
    <row r="5271" spans="1:4">
      <c r="A5271" s="162"/>
      <c r="B5271" s="158"/>
      <c r="C5271" s="159"/>
      <c r="D5271" s="160"/>
    </row>
    <row r="5272" spans="1:4">
      <c r="A5272" s="162"/>
      <c r="B5272" s="158"/>
      <c r="C5272" s="159"/>
      <c r="D5272" s="160"/>
    </row>
    <row r="5273" spans="1:4">
      <c r="A5273" s="162"/>
      <c r="B5273" s="158"/>
      <c r="C5273" s="159"/>
      <c r="D5273" s="160"/>
    </row>
    <row r="5274" spans="1:4">
      <c r="A5274" s="162"/>
      <c r="B5274" s="158"/>
      <c r="C5274" s="159"/>
      <c r="D5274" s="160"/>
    </row>
    <row r="5275" spans="1:4">
      <c r="A5275" s="162"/>
      <c r="B5275" s="158"/>
      <c r="C5275" s="159"/>
      <c r="D5275" s="160"/>
    </row>
    <row r="5276" spans="1:4">
      <c r="A5276" s="162"/>
      <c r="B5276" s="158"/>
      <c r="C5276" s="159"/>
      <c r="D5276" s="160"/>
    </row>
    <row r="5277" spans="1:4">
      <c r="A5277" s="162"/>
      <c r="B5277" s="158"/>
      <c r="C5277" s="159"/>
      <c r="D5277" s="160"/>
    </row>
    <row r="5278" spans="1:4">
      <c r="A5278" s="162"/>
      <c r="B5278" s="158"/>
      <c r="C5278" s="159"/>
      <c r="D5278" s="160"/>
    </row>
    <row r="5279" spans="1:4">
      <c r="A5279" s="162"/>
      <c r="B5279" s="158"/>
      <c r="C5279" s="159"/>
      <c r="D5279" s="160"/>
    </row>
    <row r="5280" spans="1:4">
      <c r="A5280" s="157"/>
      <c r="B5280" s="158"/>
      <c r="C5280" s="159"/>
      <c r="D5280" s="160"/>
    </row>
    <row r="5281" spans="1:4">
      <c r="A5281" s="162"/>
      <c r="B5281" s="158"/>
      <c r="C5281" s="159"/>
      <c r="D5281" s="160"/>
    </row>
    <row r="5282" spans="1:4">
      <c r="A5282" s="162"/>
      <c r="B5282" s="158"/>
      <c r="C5282" s="159"/>
      <c r="D5282" s="160"/>
    </row>
    <row r="5283" spans="1:4">
      <c r="A5283" s="162"/>
      <c r="B5283" s="158"/>
      <c r="C5283" s="159"/>
      <c r="D5283" s="160"/>
    </row>
    <row r="5284" spans="1:4">
      <c r="A5284" s="162"/>
      <c r="B5284" s="158"/>
      <c r="C5284" s="159"/>
      <c r="D5284" s="160"/>
    </row>
    <row r="5285" spans="1:4">
      <c r="A5285" s="162"/>
      <c r="B5285" s="158"/>
      <c r="C5285" s="159"/>
      <c r="D5285" s="160"/>
    </row>
    <row r="5286" spans="1:4">
      <c r="A5286" s="162"/>
      <c r="B5286" s="158"/>
      <c r="C5286" s="159"/>
      <c r="D5286" s="160"/>
    </row>
    <row r="5287" spans="1:4">
      <c r="A5287" s="162"/>
      <c r="B5287" s="158"/>
      <c r="C5287" s="159"/>
      <c r="D5287" s="160"/>
    </row>
    <row r="5288" spans="1:4">
      <c r="A5288" s="162"/>
      <c r="B5288" s="158"/>
      <c r="C5288" s="159"/>
      <c r="D5288" s="160"/>
    </row>
    <row r="5289" spans="1:4">
      <c r="A5289" s="162"/>
      <c r="B5289" s="158"/>
      <c r="C5289" s="159"/>
      <c r="D5289" s="160"/>
    </row>
    <row r="5290" spans="1:4">
      <c r="A5290" s="157"/>
      <c r="B5290" s="158"/>
      <c r="C5290" s="159"/>
      <c r="D5290" s="160"/>
    </row>
    <row r="5291" spans="1:4">
      <c r="A5291" s="162"/>
      <c r="B5291" s="158"/>
      <c r="C5291" s="159"/>
      <c r="D5291" s="160"/>
    </row>
    <row r="5292" spans="1:4">
      <c r="A5292" s="162"/>
      <c r="B5292" s="158"/>
      <c r="C5292" s="159"/>
      <c r="D5292" s="160"/>
    </row>
    <row r="5293" spans="1:4">
      <c r="A5293" s="162"/>
      <c r="B5293" s="158"/>
      <c r="C5293" s="159"/>
      <c r="D5293" s="160"/>
    </row>
    <row r="5294" spans="1:4">
      <c r="A5294" s="162"/>
      <c r="B5294" s="158"/>
      <c r="C5294" s="159"/>
      <c r="D5294" s="160"/>
    </row>
    <row r="5295" spans="1:4">
      <c r="A5295" s="162"/>
      <c r="B5295" s="158"/>
      <c r="C5295" s="159"/>
      <c r="D5295" s="160"/>
    </row>
    <row r="5296" spans="1:4">
      <c r="A5296" s="162"/>
      <c r="B5296" s="158"/>
      <c r="C5296" s="159"/>
      <c r="D5296" s="160"/>
    </row>
    <row r="5297" spans="1:4">
      <c r="A5297" s="157"/>
      <c r="B5297" s="158"/>
      <c r="C5297" s="159"/>
      <c r="D5297" s="160"/>
    </row>
    <row r="5298" spans="1:4">
      <c r="A5298" s="162"/>
      <c r="B5298" s="158"/>
      <c r="C5298" s="159"/>
      <c r="D5298" s="160"/>
    </row>
    <row r="5299" spans="1:4">
      <c r="A5299" s="162"/>
      <c r="B5299" s="158"/>
      <c r="C5299" s="159"/>
      <c r="D5299" s="160"/>
    </row>
    <row r="5300" spans="1:4">
      <c r="A5300" s="162"/>
      <c r="B5300" s="158"/>
      <c r="C5300" s="159"/>
      <c r="D5300" s="160"/>
    </row>
    <row r="5301" spans="1:4">
      <c r="A5301" s="162"/>
      <c r="B5301" s="158"/>
      <c r="C5301" s="159"/>
      <c r="D5301" s="160"/>
    </row>
    <row r="5302" spans="1:4">
      <c r="A5302" s="162"/>
      <c r="B5302" s="158"/>
      <c r="C5302" s="159"/>
      <c r="D5302" s="160"/>
    </row>
    <row r="5303" spans="1:4">
      <c r="A5303" s="162"/>
      <c r="B5303" s="158"/>
      <c r="C5303" s="159"/>
      <c r="D5303" s="160"/>
    </row>
    <row r="5304" spans="1:4">
      <c r="A5304" s="157"/>
      <c r="B5304" s="158"/>
      <c r="C5304" s="159"/>
      <c r="D5304" s="160"/>
    </row>
    <row r="5305" spans="1:4">
      <c r="A5305" s="162"/>
      <c r="B5305" s="158"/>
      <c r="C5305" s="159"/>
      <c r="D5305" s="160"/>
    </row>
    <row r="5306" spans="1:4">
      <c r="A5306" s="162"/>
      <c r="B5306" s="158"/>
      <c r="C5306" s="159"/>
      <c r="D5306" s="160"/>
    </row>
    <row r="5307" spans="1:4">
      <c r="A5307" s="162"/>
      <c r="B5307" s="158"/>
      <c r="C5307" s="159"/>
      <c r="D5307" s="160"/>
    </row>
    <row r="5308" spans="1:4">
      <c r="A5308" s="162"/>
      <c r="B5308" s="158"/>
      <c r="C5308" s="159"/>
      <c r="D5308" s="160"/>
    </row>
    <row r="5309" spans="1:4">
      <c r="A5309" s="162"/>
      <c r="B5309" s="158"/>
      <c r="C5309" s="159"/>
      <c r="D5309" s="160"/>
    </row>
    <row r="5310" spans="1:4">
      <c r="A5310" s="162"/>
      <c r="B5310" s="158"/>
      <c r="C5310" s="159"/>
      <c r="D5310" s="160"/>
    </row>
    <row r="5311" spans="1:4">
      <c r="A5311" s="162"/>
      <c r="B5311" s="158"/>
      <c r="C5311" s="159"/>
      <c r="D5311" s="160"/>
    </row>
    <row r="5312" spans="1:4">
      <c r="A5312" s="162"/>
      <c r="B5312" s="158"/>
      <c r="C5312" s="159"/>
      <c r="D5312" s="160"/>
    </row>
    <row r="5313" spans="1:4">
      <c r="A5313" s="162"/>
      <c r="B5313" s="158"/>
      <c r="C5313" s="159"/>
      <c r="D5313" s="160"/>
    </row>
    <row r="5314" spans="1:4">
      <c r="A5314" s="162"/>
      <c r="B5314" s="158"/>
      <c r="C5314" s="159"/>
      <c r="D5314" s="160"/>
    </row>
    <row r="5315" spans="1:4">
      <c r="A5315" s="162"/>
      <c r="B5315" s="158"/>
      <c r="C5315" s="159"/>
      <c r="D5315" s="160"/>
    </row>
    <row r="5316" spans="1:4">
      <c r="A5316" s="157"/>
      <c r="B5316" s="158"/>
      <c r="C5316" s="159"/>
      <c r="D5316" s="160"/>
    </row>
    <row r="5317" spans="1:4">
      <c r="A5317" s="162"/>
      <c r="B5317" s="158"/>
      <c r="C5317" s="159"/>
      <c r="D5317" s="160"/>
    </row>
    <row r="5318" spans="1:4">
      <c r="A5318" s="162"/>
      <c r="B5318" s="158"/>
      <c r="C5318" s="159"/>
      <c r="D5318" s="160"/>
    </row>
    <row r="5319" spans="1:4">
      <c r="A5319" s="162"/>
      <c r="B5319" s="158"/>
      <c r="C5319" s="159"/>
      <c r="D5319" s="160"/>
    </row>
    <row r="5320" spans="1:4">
      <c r="A5320" s="162"/>
      <c r="B5320" s="158"/>
      <c r="C5320" s="159"/>
      <c r="D5320" s="160"/>
    </row>
    <row r="5321" spans="1:4">
      <c r="A5321" s="162"/>
      <c r="B5321" s="158"/>
      <c r="C5321" s="159"/>
      <c r="D5321" s="160"/>
    </row>
    <row r="5322" spans="1:4">
      <c r="A5322" s="162"/>
      <c r="B5322" s="158"/>
      <c r="C5322" s="159"/>
      <c r="D5322" s="160"/>
    </row>
    <row r="5323" spans="1:4">
      <c r="A5323" s="162"/>
      <c r="B5323" s="158"/>
      <c r="C5323" s="159"/>
      <c r="D5323" s="160"/>
    </row>
    <row r="5324" spans="1:4">
      <c r="A5324" s="162"/>
      <c r="B5324" s="158"/>
      <c r="C5324" s="159"/>
      <c r="D5324" s="160"/>
    </row>
    <row r="5325" spans="1:4">
      <c r="A5325" s="162"/>
      <c r="B5325" s="158"/>
      <c r="C5325" s="159"/>
      <c r="D5325" s="160"/>
    </row>
    <row r="5326" spans="1:4">
      <c r="A5326" s="157"/>
      <c r="B5326" s="158"/>
      <c r="C5326" s="159"/>
      <c r="D5326" s="160"/>
    </row>
    <row r="5327" spans="1:4">
      <c r="A5327" s="162"/>
      <c r="B5327" s="158"/>
      <c r="C5327" s="159"/>
      <c r="D5327" s="160"/>
    </row>
    <row r="5328" spans="1:4">
      <c r="A5328" s="162"/>
      <c r="B5328" s="158"/>
      <c r="C5328" s="159"/>
      <c r="D5328" s="160"/>
    </row>
    <row r="5329" spans="1:4">
      <c r="A5329" s="162"/>
      <c r="B5329" s="158"/>
      <c r="C5329" s="159"/>
      <c r="D5329" s="160"/>
    </row>
    <row r="5330" spans="1:4">
      <c r="A5330" s="162"/>
      <c r="B5330" s="158"/>
      <c r="C5330" s="159"/>
      <c r="D5330" s="160"/>
    </row>
    <row r="5331" spans="1:4">
      <c r="A5331" s="162"/>
      <c r="B5331" s="158"/>
      <c r="C5331" s="159"/>
      <c r="D5331" s="160"/>
    </row>
    <row r="5332" spans="1:4">
      <c r="A5332" s="162"/>
      <c r="B5332" s="158"/>
      <c r="C5332" s="159"/>
      <c r="D5332" s="160"/>
    </row>
    <row r="5333" spans="1:4">
      <c r="A5333" s="162"/>
      <c r="B5333" s="158"/>
      <c r="C5333" s="159"/>
      <c r="D5333" s="160"/>
    </row>
    <row r="5334" spans="1:4">
      <c r="A5334" s="162"/>
      <c r="B5334" s="158"/>
      <c r="C5334" s="159"/>
      <c r="D5334" s="160"/>
    </row>
    <row r="5335" spans="1:4">
      <c r="A5335" s="162"/>
      <c r="B5335" s="158"/>
      <c r="C5335" s="159"/>
      <c r="D5335" s="160"/>
    </row>
    <row r="5336" spans="1:4">
      <c r="A5336" s="157"/>
      <c r="B5336" s="158"/>
      <c r="C5336" s="159"/>
      <c r="D5336" s="160"/>
    </row>
    <row r="5337" spans="1:4">
      <c r="A5337" s="162"/>
      <c r="B5337" s="158"/>
      <c r="C5337" s="159"/>
      <c r="D5337" s="160"/>
    </row>
    <row r="5338" spans="1:4">
      <c r="A5338" s="162"/>
      <c r="B5338" s="158"/>
      <c r="C5338" s="159"/>
      <c r="D5338" s="160"/>
    </row>
    <row r="5339" spans="1:4">
      <c r="A5339" s="162"/>
      <c r="B5339" s="158"/>
      <c r="C5339" s="159"/>
      <c r="D5339" s="160"/>
    </row>
    <row r="5340" spans="1:4">
      <c r="A5340" s="162"/>
      <c r="B5340" s="158"/>
      <c r="C5340" s="159"/>
      <c r="D5340" s="160"/>
    </row>
    <row r="5341" spans="1:4">
      <c r="A5341" s="162"/>
      <c r="B5341" s="158"/>
      <c r="C5341" s="159"/>
      <c r="D5341" s="160"/>
    </row>
    <row r="5342" spans="1:4">
      <c r="A5342" s="162"/>
      <c r="B5342" s="158"/>
      <c r="C5342" s="159"/>
      <c r="D5342" s="160"/>
    </row>
    <row r="5343" spans="1:4">
      <c r="A5343" s="162"/>
      <c r="B5343" s="158"/>
      <c r="C5343" s="159"/>
      <c r="D5343" s="160"/>
    </row>
    <row r="5344" spans="1:4">
      <c r="A5344" s="162"/>
      <c r="B5344" s="158"/>
      <c r="C5344" s="159"/>
      <c r="D5344" s="160"/>
    </row>
    <row r="5345" spans="1:4">
      <c r="A5345" s="162"/>
      <c r="B5345" s="158"/>
      <c r="C5345" s="159"/>
      <c r="D5345" s="160"/>
    </row>
    <row r="5346" spans="1:4">
      <c r="A5346" s="157"/>
      <c r="B5346" s="158"/>
      <c r="C5346" s="159"/>
      <c r="D5346" s="160"/>
    </row>
    <row r="5347" spans="1:4">
      <c r="A5347" s="162"/>
      <c r="B5347" s="158"/>
      <c r="C5347" s="159"/>
      <c r="D5347" s="160"/>
    </row>
    <row r="5348" spans="1:4">
      <c r="A5348" s="162"/>
      <c r="B5348" s="158"/>
      <c r="C5348" s="159"/>
      <c r="D5348" s="160"/>
    </row>
    <row r="5349" spans="1:4">
      <c r="A5349" s="162"/>
      <c r="B5349" s="158"/>
      <c r="C5349" s="159"/>
      <c r="D5349" s="160"/>
    </row>
    <row r="5350" spans="1:4">
      <c r="A5350" s="162"/>
      <c r="B5350" s="158"/>
      <c r="C5350" s="159"/>
      <c r="D5350" s="160"/>
    </row>
    <row r="5351" spans="1:4">
      <c r="A5351" s="162"/>
      <c r="B5351" s="158"/>
      <c r="C5351" s="159"/>
      <c r="D5351" s="160"/>
    </row>
    <row r="5352" spans="1:4">
      <c r="A5352" s="162"/>
      <c r="B5352" s="158"/>
      <c r="C5352" s="159"/>
      <c r="D5352" s="160"/>
    </row>
    <row r="5353" spans="1:4">
      <c r="A5353" s="162"/>
      <c r="B5353" s="158"/>
      <c r="C5353" s="159"/>
      <c r="D5353" s="160"/>
    </row>
    <row r="5354" spans="1:4">
      <c r="A5354" s="162"/>
      <c r="B5354" s="158"/>
      <c r="C5354" s="159"/>
      <c r="D5354" s="160"/>
    </row>
    <row r="5355" spans="1:4">
      <c r="A5355" s="162"/>
      <c r="B5355" s="158"/>
      <c r="C5355" s="159"/>
      <c r="D5355" s="160"/>
    </row>
    <row r="5356" spans="1:4">
      <c r="A5356" s="162"/>
      <c r="B5356" s="158"/>
      <c r="C5356" s="159"/>
      <c r="D5356" s="160"/>
    </row>
    <row r="5357" spans="1:4">
      <c r="A5357" s="162"/>
      <c r="B5357" s="158"/>
      <c r="C5357" s="159"/>
      <c r="D5357" s="160"/>
    </row>
    <row r="5358" spans="1:4">
      <c r="A5358" s="157"/>
      <c r="B5358" s="158"/>
      <c r="C5358" s="159"/>
      <c r="D5358" s="160"/>
    </row>
    <row r="5359" spans="1:4">
      <c r="A5359" s="162"/>
      <c r="B5359" s="158"/>
      <c r="C5359" s="159"/>
      <c r="D5359" s="160"/>
    </row>
    <row r="5360" spans="1:4">
      <c r="A5360" s="162"/>
      <c r="B5360" s="158"/>
      <c r="C5360" s="159"/>
      <c r="D5360" s="160"/>
    </row>
    <row r="5361" spans="1:4">
      <c r="A5361" s="162"/>
      <c r="B5361" s="158"/>
      <c r="C5361" s="159"/>
      <c r="D5361" s="160"/>
    </row>
    <row r="5362" spans="1:4">
      <c r="A5362" s="162"/>
      <c r="B5362" s="158"/>
      <c r="C5362" s="159"/>
      <c r="D5362" s="160"/>
    </row>
    <row r="5363" spans="1:4">
      <c r="A5363" s="162"/>
      <c r="B5363" s="158"/>
      <c r="C5363" s="159"/>
      <c r="D5363" s="160"/>
    </row>
    <row r="5364" spans="1:4">
      <c r="A5364" s="162"/>
      <c r="B5364" s="158"/>
      <c r="C5364" s="159"/>
      <c r="D5364" s="160"/>
    </row>
    <row r="5365" spans="1:4">
      <c r="A5365" s="162"/>
      <c r="B5365" s="158"/>
      <c r="C5365" s="159"/>
      <c r="D5365" s="160"/>
    </row>
    <row r="5366" spans="1:4">
      <c r="A5366" s="162"/>
      <c r="B5366" s="158"/>
      <c r="C5366" s="159"/>
      <c r="D5366" s="160"/>
    </row>
    <row r="5367" spans="1:4">
      <c r="A5367" s="162"/>
      <c r="B5367" s="158"/>
      <c r="C5367" s="159"/>
      <c r="D5367" s="160"/>
    </row>
    <row r="5368" spans="1:4">
      <c r="A5368" s="162"/>
      <c r="B5368" s="158"/>
      <c r="C5368" s="159"/>
      <c r="D5368" s="160"/>
    </row>
    <row r="5369" spans="1:4">
      <c r="A5369" s="162"/>
      <c r="B5369" s="158"/>
      <c r="C5369" s="159"/>
      <c r="D5369" s="160"/>
    </row>
    <row r="5370" spans="1:4">
      <c r="A5370" s="162"/>
      <c r="B5370" s="158"/>
      <c r="C5370" s="159"/>
      <c r="D5370" s="160"/>
    </row>
    <row r="5371" spans="1:4">
      <c r="A5371" s="162"/>
      <c r="B5371" s="158"/>
      <c r="C5371" s="159"/>
      <c r="D5371" s="160"/>
    </row>
    <row r="5372" spans="1:4">
      <c r="A5372" s="162"/>
      <c r="B5372" s="158"/>
      <c r="C5372" s="159"/>
      <c r="D5372" s="160"/>
    </row>
    <row r="5373" spans="1:4">
      <c r="A5373" s="162"/>
      <c r="B5373" s="158"/>
      <c r="C5373" s="159"/>
      <c r="D5373" s="160"/>
    </row>
    <row r="5374" spans="1:4">
      <c r="A5374" s="157"/>
      <c r="B5374" s="158"/>
      <c r="C5374" s="159"/>
      <c r="D5374" s="160"/>
    </row>
    <row r="5375" spans="1:4">
      <c r="A5375" s="162"/>
      <c r="B5375" s="158"/>
      <c r="C5375" s="159"/>
      <c r="D5375" s="160"/>
    </row>
    <row r="5376" spans="1:4">
      <c r="A5376" s="162"/>
      <c r="B5376" s="158"/>
      <c r="C5376" s="159"/>
      <c r="D5376" s="160"/>
    </row>
    <row r="5377" spans="1:4">
      <c r="A5377" s="162"/>
      <c r="B5377" s="158"/>
      <c r="C5377" s="159"/>
      <c r="D5377" s="160"/>
    </row>
    <row r="5378" spans="1:4">
      <c r="A5378" s="162"/>
      <c r="B5378" s="158"/>
      <c r="C5378" s="159"/>
      <c r="D5378" s="160"/>
    </row>
    <row r="5379" spans="1:4">
      <c r="A5379" s="162"/>
      <c r="B5379" s="158"/>
      <c r="C5379" s="159"/>
      <c r="D5379" s="160"/>
    </row>
    <row r="5380" spans="1:4">
      <c r="A5380" s="162"/>
      <c r="B5380" s="158"/>
      <c r="C5380" s="159"/>
      <c r="D5380" s="160"/>
    </row>
    <row r="5381" spans="1:4">
      <c r="A5381" s="162"/>
      <c r="B5381" s="158"/>
      <c r="C5381" s="159"/>
      <c r="D5381" s="160"/>
    </row>
    <row r="5382" spans="1:4">
      <c r="A5382" s="162"/>
      <c r="B5382" s="158"/>
      <c r="C5382" s="159"/>
      <c r="D5382" s="160"/>
    </row>
    <row r="5383" spans="1:4">
      <c r="A5383" s="162"/>
      <c r="B5383" s="158"/>
      <c r="C5383" s="159"/>
      <c r="D5383" s="160"/>
    </row>
    <row r="5384" spans="1:4">
      <c r="A5384" s="162"/>
      <c r="B5384" s="158"/>
      <c r="C5384" s="159"/>
      <c r="D5384" s="160"/>
    </row>
    <row r="5385" spans="1:4">
      <c r="A5385" s="162"/>
      <c r="B5385" s="158"/>
      <c r="C5385" s="159"/>
      <c r="D5385" s="160"/>
    </row>
    <row r="5386" spans="1:4">
      <c r="A5386" s="162"/>
      <c r="B5386" s="158"/>
      <c r="C5386" s="159"/>
      <c r="D5386" s="160"/>
    </row>
    <row r="5387" spans="1:4">
      <c r="A5387" s="162"/>
      <c r="B5387" s="158"/>
      <c r="C5387" s="159"/>
      <c r="D5387" s="160"/>
    </row>
    <row r="5388" spans="1:4">
      <c r="A5388" s="162"/>
      <c r="B5388" s="158"/>
      <c r="C5388" s="159"/>
      <c r="D5388" s="160"/>
    </row>
    <row r="5389" spans="1:4">
      <c r="A5389" s="162"/>
      <c r="B5389" s="158"/>
      <c r="C5389" s="159"/>
      <c r="D5389" s="160"/>
    </row>
    <row r="5390" spans="1:4">
      <c r="A5390" s="162"/>
      <c r="B5390" s="158"/>
      <c r="C5390" s="159"/>
      <c r="D5390" s="160"/>
    </row>
    <row r="5391" spans="1:4">
      <c r="A5391" s="162"/>
      <c r="B5391" s="158"/>
      <c r="C5391" s="159"/>
      <c r="D5391" s="160"/>
    </row>
    <row r="5392" spans="1:4">
      <c r="A5392" s="162"/>
      <c r="B5392" s="158"/>
      <c r="C5392" s="159"/>
      <c r="D5392" s="160"/>
    </row>
    <row r="5393" spans="1:4">
      <c r="A5393" s="162"/>
      <c r="B5393" s="158"/>
      <c r="C5393" s="159"/>
      <c r="D5393" s="160"/>
    </row>
    <row r="5394" spans="1:4">
      <c r="A5394" s="162"/>
      <c r="B5394" s="158"/>
      <c r="C5394" s="159"/>
      <c r="D5394" s="160"/>
    </row>
    <row r="5395" spans="1:4">
      <c r="A5395" s="162"/>
      <c r="B5395" s="158"/>
      <c r="C5395" s="159"/>
      <c r="D5395" s="160"/>
    </row>
    <row r="5396" spans="1:4">
      <c r="A5396" s="162"/>
      <c r="B5396" s="158"/>
      <c r="C5396" s="159"/>
      <c r="D5396" s="160"/>
    </row>
    <row r="5397" spans="1:4">
      <c r="A5397" s="157"/>
      <c r="B5397" s="158"/>
      <c r="C5397" s="159"/>
      <c r="D5397" s="160"/>
    </row>
    <row r="5398" spans="1:4">
      <c r="A5398" s="162"/>
      <c r="B5398" s="158"/>
      <c r="C5398" s="159"/>
      <c r="D5398" s="160"/>
    </row>
    <row r="5399" spans="1:4">
      <c r="A5399" s="157"/>
      <c r="B5399" s="158"/>
      <c r="C5399" s="159"/>
      <c r="D5399" s="160"/>
    </row>
    <row r="5400" spans="1:4">
      <c r="A5400" s="162"/>
      <c r="B5400" s="158"/>
      <c r="C5400" s="159"/>
      <c r="D5400" s="160"/>
    </row>
    <row r="5401" spans="1:4">
      <c r="A5401" s="157"/>
      <c r="B5401" s="158"/>
      <c r="C5401" s="159"/>
      <c r="D5401" s="160"/>
    </row>
    <row r="5402" spans="1:4">
      <c r="A5402" s="162"/>
      <c r="B5402" s="158"/>
      <c r="C5402" s="159"/>
      <c r="D5402" s="160"/>
    </row>
    <row r="5403" spans="1:4">
      <c r="A5403" s="162"/>
      <c r="B5403" s="158"/>
      <c r="C5403" s="159"/>
      <c r="D5403" s="160"/>
    </row>
    <row r="5404" spans="1:4">
      <c r="A5404" s="162"/>
      <c r="B5404" s="158"/>
      <c r="C5404" s="159"/>
      <c r="D5404" s="160"/>
    </row>
    <row r="5405" spans="1:4">
      <c r="A5405" s="162"/>
      <c r="B5405" s="158"/>
      <c r="C5405" s="159"/>
      <c r="D5405" s="160"/>
    </row>
    <row r="5406" spans="1:4">
      <c r="A5406" s="162"/>
      <c r="B5406" s="158"/>
      <c r="C5406" s="159"/>
      <c r="D5406" s="160"/>
    </row>
    <row r="5407" spans="1:4">
      <c r="A5407" s="162"/>
      <c r="B5407" s="158"/>
      <c r="C5407" s="159"/>
      <c r="D5407" s="160"/>
    </row>
    <row r="5408" spans="1:4">
      <c r="A5408" s="162"/>
      <c r="B5408" s="158"/>
      <c r="C5408" s="159"/>
      <c r="D5408" s="160"/>
    </row>
    <row r="5409" spans="1:4">
      <c r="A5409" s="157"/>
      <c r="B5409" s="158"/>
      <c r="C5409" s="159"/>
      <c r="D5409" s="160"/>
    </row>
    <row r="5410" spans="1:4">
      <c r="A5410" s="162"/>
      <c r="B5410" s="158"/>
      <c r="C5410" s="159"/>
      <c r="D5410" s="160"/>
    </row>
    <row r="5411" spans="1:4">
      <c r="A5411" s="162"/>
      <c r="B5411" s="158"/>
      <c r="C5411" s="159"/>
      <c r="D5411" s="160"/>
    </row>
    <row r="5412" spans="1:4">
      <c r="A5412" s="162"/>
      <c r="B5412" s="158"/>
      <c r="C5412" s="159"/>
      <c r="D5412" s="160"/>
    </row>
    <row r="5413" spans="1:4">
      <c r="A5413" s="162"/>
      <c r="B5413" s="158"/>
      <c r="C5413" s="159"/>
      <c r="D5413" s="160"/>
    </row>
    <row r="5414" spans="1:4">
      <c r="A5414" s="157"/>
      <c r="B5414" s="158"/>
      <c r="C5414" s="159"/>
      <c r="D5414" s="160"/>
    </row>
    <row r="5415" spans="1:4">
      <c r="A5415" s="162"/>
      <c r="B5415" s="158"/>
      <c r="C5415" s="159"/>
      <c r="D5415" s="160"/>
    </row>
    <row r="5416" spans="1:4">
      <c r="A5416" s="157"/>
      <c r="B5416" s="158"/>
      <c r="C5416" s="159"/>
      <c r="D5416" s="160"/>
    </row>
    <row r="5417" spans="1:4">
      <c r="A5417" s="157"/>
      <c r="B5417" s="158"/>
      <c r="C5417" s="159"/>
      <c r="D5417" s="160"/>
    </row>
    <row r="5418" spans="1:4">
      <c r="A5418" s="162"/>
      <c r="B5418" s="158"/>
      <c r="C5418" s="159"/>
      <c r="D5418" s="160"/>
    </row>
    <row r="5419" spans="1:4">
      <c r="A5419" s="162"/>
      <c r="B5419" s="158"/>
      <c r="C5419" s="159"/>
      <c r="D5419" s="160"/>
    </row>
    <row r="5420" spans="1:4">
      <c r="A5420" s="157"/>
      <c r="B5420" s="158"/>
      <c r="C5420" s="159"/>
      <c r="D5420" s="160"/>
    </row>
    <row r="5421" spans="1:4">
      <c r="A5421" s="157"/>
      <c r="B5421" s="158"/>
      <c r="C5421" s="159"/>
      <c r="D5421" s="160"/>
    </row>
    <row r="5422" spans="1:4">
      <c r="A5422" s="162"/>
      <c r="B5422" s="158"/>
      <c r="C5422" s="159"/>
      <c r="D5422" s="160"/>
    </row>
    <row r="5423" spans="1:4">
      <c r="A5423" s="162"/>
      <c r="B5423" s="158"/>
      <c r="C5423" s="159"/>
      <c r="D5423" s="160"/>
    </row>
    <row r="5424" spans="1:4">
      <c r="A5424" s="162"/>
      <c r="B5424" s="158"/>
      <c r="C5424" s="159"/>
      <c r="D5424" s="160"/>
    </row>
    <row r="5425" spans="1:4">
      <c r="A5425" s="162"/>
      <c r="B5425" s="158"/>
      <c r="C5425" s="159"/>
      <c r="D5425" s="160"/>
    </row>
    <row r="5426" spans="1:4">
      <c r="A5426" s="162"/>
      <c r="B5426" s="158"/>
      <c r="C5426" s="159"/>
      <c r="D5426" s="160"/>
    </row>
    <row r="5427" spans="1:4">
      <c r="A5427" s="162"/>
      <c r="B5427" s="158"/>
      <c r="C5427" s="159"/>
      <c r="D5427" s="160"/>
    </row>
    <row r="5428" spans="1:4">
      <c r="A5428" s="162"/>
      <c r="B5428" s="158"/>
      <c r="C5428" s="159"/>
      <c r="D5428" s="160"/>
    </row>
    <row r="5429" spans="1:4">
      <c r="A5429" s="157"/>
      <c r="B5429" s="158"/>
      <c r="C5429" s="159"/>
      <c r="D5429" s="160"/>
    </row>
    <row r="5430" spans="1:4">
      <c r="A5430" s="157"/>
      <c r="B5430" s="158"/>
      <c r="C5430" s="159"/>
      <c r="D5430" s="160"/>
    </row>
    <row r="5431" spans="1:4">
      <c r="A5431" s="162"/>
      <c r="B5431" s="158"/>
      <c r="C5431" s="159"/>
      <c r="D5431" s="160"/>
    </row>
    <row r="5432" spans="1:4">
      <c r="A5432" s="162"/>
      <c r="B5432" s="158"/>
      <c r="C5432" s="159"/>
      <c r="D5432" s="160"/>
    </row>
    <row r="5433" spans="1:4">
      <c r="A5433" s="162"/>
      <c r="B5433" s="158"/>
      <c r="C5433" s="159"/>
      <c r="D5433" s="160"/>
    </row>
    <row r="5434" spans="1:4">
      <c r="A5434" s="157"/>
      <c r="B5434" s="158"/>
      <c r="C5434" s="159"/>
      <c r="D5434" s="160"/>
    </row>
    <row r="5435" spans="1:4">
      <c r="A5435" s="157"/>
      <c r="B5435" s="158"/>
      <c r="C5435" s="159"/>
      <c r="D5435" s="160"/>
    </row>
    <row r="5436" spans="1:4">
      <c r="A5436" s="162"/>
      <c r="B5436" s="158"/>
      <c r="C5436" s="159"/>
      <c r="D5436" s="160"/>
    </row>
    <row r="5437" spans="1:4">
      <c r="A5437" s="162"/>
      <c r="B5437" s="158"/>
      <c r="C5437" s="159"/>
      <c r="D5437" s="160"/>
    </row>
    <row r="5438" spans="1:4">
      <c r="A5438" s="157"/>
      <c r="B5438" s="158"/>
      <c r="C5438" s="159"/>
      <c r="D5438" s="160"/>
    </row>
    <row r="5439" spans="1:4">
      <c r="A5439" s="157"/>
      <c r="B5439" s="158"/>
      <c r="C5439" s="159"/>
      <c r="D5439" s="160"/>
    </row>
    <row r="5440" spans="1:4">
      <c r="A5440" s="157"/>
      <c r="B5440" s="158"/>
      <c r="C5440" s="159"/>
      <c r="D5440" s="160"/>
    </row>
    <row r="5441" spans="1:4">
      <c r="A5441" s="162"/>
      <c r="B5441" s="158"/>
      <c r="C5441" s="159"/>
      <c r="D5441" s="160"/>
    </row>
    <row r="5442" spans="1:4">
      <c r="A5442" s="162"/>
      <c r="B5442" s="158"/>
      <c r="C5442" s="159"/>
      <c r="D5442" s="160"/>
    </row>
    <row r="5443" spans="1:4">
      <c r="A5443" s="157"/>
      <c r="B5443" s="158"/>
      <c r="C5443" s="159"/>
      <c r="D5443" s="160"/>
    </row>
    <row r="5444" spans="1:4">
      <c r="A5444" s="157"/>
      <c r="B5444" s="158"/>
      <c r="C5444" s="159"/>
      <c r="D5444" s="160"/>
    </row>
    <row r="5445" spans="1:4">
      <c r="A5445" s="162"/>
      <c r="B5445" s="158"/>
      <c r="C5445" s="159"/>
      <c r="D5445" s="160"/>
    </row>
    <row r="5446" spans="1:4">
      <c r="A5446" s="162"/>
      <c r="B5446" s="158"/>
      <c r="C5446" s="159"/>
      <c r="D5446" s="160"/>
    </row>
    <row r="5447" spans="1:4">
      <c r="A5447" s="162"/>
      <c r="B5447" s="158"/>
      <c r="C5447" s="159"/>
      <c r="D5447" s="160"/>
    </row>
    <row r="5448" spans="1:4">
      <c r="A5448" s="162"/>
      <c r="B5448" s="158"/>
      <c r="C5448" s="159"/>
      <c r="D5448" s="160"/>
    </row>
    <row r="5449" spans="1:4">
      <c r="A5449" s="162"/>
      <c r="B5449" s="158"/>
      <c r="C5449" s="159"/>
      <c r="D5449" s="160"/>
    </row>
    <row r="5450" spans="1:4">
      <c r="A5450" s="162"/>
      <c r="B5450" s="158"/>
      <c r="C5450" s="159"/>
      <c r="D5450" s="160"/>
    </row>
    <row r="5451" spans="1:4">
      <c r="A5451" s="157"/>
      <c r="B5451" s="158"/>
      <c r="C5451" s="159"/>
      <c r="D5451" s="160"/>
    </row>
    <row r="5452" spans="1:4">
      <c r="A5452" s="157"/>
      <c r="B5452" s="158"/>
      <c r="C5452" s="159"/>
      <c r="D5452" s="160"/>
    </row>
    <row r="5453" spans="1:4">
      <c r="A5453" s="162"/>
      <c r="B5453" s="158"/>
      <c r="C5453" s="159"/>
      <c r="D5453" s="160"/>
    </row>
    <row r="5454" spans="1:4">
      <c r="A5454" s="162"/>
      <c r="B5454" s="158"/>
      <c r="C5454" s="159"/>
      <c r="D5454" s="160"/>
    </row>
    <row r="5455" spans="1:4">
      <c r="A5455" s="162"/>
      <c r="B5455" s="158"/>
      <c r="C5455" s="159"/>
      <c r="D5455" s="160"/>
    </row>
    <row r="5456" spans="1:4">
      <c r="A5456" s="162"/>
      <c r="B5456" s="158"/>
      <c r="C5456" s="159"/>
      <c r="D5456" s="160"/>
    </row>
    <row r="5457" spans="1:4">
      <c r="A5457" s="162"/>
      <c r="B5457" s="158"/>
      <c r="C5457" s="159"/>
      <c r="D5457" s="160"/>
    </row>
    <row r="5458" spans="1:4">
      <c r="A5458" s="162"/>
      <c r="B5458" s="158"/>
      <c r="C5458" s="159"/>
      <c r="D5458" s="160"/>
    </row>
    <row r="5459" spans="1:4">
      <c r="A5459" s="157"/>
      <c r="B5459" s="158"/>
      <c r="C5459" s="159"/>
      <c r="D5459" s="160"/>
    </row>
    <row r="5460" spans="1:4">
      <c r="A5460" s="162"/>
      <c r="B5460" s="158"/>
      <c r="C5460" s="159"/>
      <c r="D5460" s="160"/>
    </row>
    <row r="5461" spans="1:4">
      <c r="A5461" s="162"/>
      <c r="B5461" s="158"/>
      <c r="C5461" s="159"/>
      <c r="D5461" s="160"/>
    </row>
    <row r="5462" spans="1:4">
      <c r="A5462" s="162"/>
      <c r="B5462" s="158"/>
      <c r="C5462" s="159"/>
      <c r="D5462" s="160"/>
    </row>
    <row r="5463" spans="1:4">
      <c r="A5463" s="162"/>
      <c r="B5463" s="158"/>
      <c r="C5463" s="159"/>
      <c r="D5463" s="160"/>
    </row>
    <row r="5464" spans="1:4">
      <c r="A5464" s="162"/>
      <c r="B5464" s="158"/>
      <c r="C5464" s="159"/>
      <c r="D5464" s="160"/>
    </row>
    <row r="5465" spans="1:4">
      <c r="A5465" s="162"/>
      <c r="B5465" s="158"/>
      <c r="C5465" s="159"/>
      <c r="D5465" s="160"/>
    </row>
    <row r="5466" spans="1:4">
      <c r="A5466" s="162"/>
      <c r="B5466" s="158"/>
      <c r="C5466" s="159"/>
      <c r="D5466" s="160"/>
    </row>
    <row r="5467" spans="1:4">
      <c r="A5467" s="162"/>
      <c r="B5467" s="158"/>
      <c r="C5467" s="159"/>
      <c r="D5467" s="160"/>
    </row>
    <row r="5468" spans="1:4">
      <c r="A5468" s="162"/>
      <c r="B5468" s="158"/>
      <c r="C5468" s="159"/>
      <c r="D5468" s="160"/>
    </row>
    <row r="5469" spans="1:4">
      <c r="A5469" s="162"/>
      <c r="B5469" s="158"/>
      <c r="C5469" s="159"/>
      <c r="D5469" s="160"/>
    </row>
    <row r="5470" spans="1:4">
      <c r="A5470" s="162"/>
      <c r="B5470" s="158"/>
      <c r="C5470" s="159"/>
      <c r="D5470" s="160"/>
    </row>
    <row r="5471" spans="1:4">
      <c r="A5471" s="162"/>
      <c r="B5471" s="158"/>
      <c r="C5471" s="159"/>
      <c r="D5471" s="160"/>
    </row>
    <row r="5472" spans="1:4">
      <c r="A5472" s="162"/>
      <c r="B5472" s="158"/>
      <c r="C5472" s="159"/>
      <c r="D5472" s="160"/>
    </row>
    <row r="5473" spans="1:4">
      <c r="A5473" s="162"/>
      <c r="B5473" s="158"/>
      <c r="C5473" s="159"/>
      <c r="D5473" s="160"/>
    </row>
    <row r="5474" spans="1:4">
      <c r="A5474" s="162"/>
      <c r="B5474" s="158"/>
      <c r="C5474" s="159"/>
      <c r="D5474" s="160"/>
    </row>
    <row r="5475" spans="1:4">
      <c r="A5475" s="162"/>
      <c r="B5475" s="158"/>
      <c r="C5475" s="159"/>
      <c r="D5475" s="160"/>
    </row>
    <row r="5476" spans="1:4">
      <c r="A5476" s="162"/>
      <c r="B5476" s="158"/>
      <c r="C5476" s="159"/>
      <c r="D5476" s="160"/>
    </row>
    <row r="5477" spans="1:4">
      <c r="A5477" s="162"/>
      <c r="B5477" s="158"/>
      <c r="C5477" s="159"/>
      <c r="D5477" s="160"/>
    </row>
    <row r="5478" spans="1:4">
      <c r="A5478" s="162"/>
      <c r="B5478" s="158"/>
      <c r="C5478" s="159"/>
      <c r="D5478" s="160"/>
    </row>
    <row r="5479" spans="1:4">
      <c r="A5479" s="162"/>
      <c r="B5479" s="158"/>
      <c r="C5479" s="159"/>
      <c r="D5479" s="160"/>
    </row>
    <row r="5480" spans="1:4">
      <c r="A5480" s="162"/>
      <c r="B5480" s="158"/>
      <c r="C5480" s="159"/>
      <c r="D5480" s="160"/>
    </row>
    <row r="5481" spans="1:4">
      <c r="A5481" s="162"/>
      <c r="B5481" s="158"/>
      <c r="C5481" s="159"/>
      <c r="D5481" s="160"/>
    </row>
    <row r="5482" spans="1:4">
      <c r="A5482" s="162"/>
      <c r="B5482" s="158"/>
      <c r="C5482" s="159"/>
      <c r="D5482" s="160"/>
    </row>
    <row r="5483" spans="1:4">
      <c r="A5483" s="162"/>
      <c r="B5483" s="158"/>
      <c r="C5483" s="159"/>
      <c r="D5483" s="160"/>
    </row>
    <row r="5484" spans="1:4">
      <c r="A5484" s="162"/>
      <c r="B5484" s="158"/>
      <c r="C5484" s="159"/>
      <c r="D5484" s="160"/>
    </row>
    <row r="5485" spans="1:4">
      <c r="A5485" s="162"/>
      <c r="B5485" s="158"/>
      <c r="C5485" s="159"/>
      <c r="D5485" s="160"/>
    </row>
    <row r="5486" spans="1:4">
      <c r="A5486" s="162"/>
      <c r="B5486" s="158"/>
      <c r="C5486" s="159"/>
      <c r="D5486" s="160"/>
    </row>
    <row r="5487" spans="1:4">
      <c r="A5487" s="157"/>
      <c r="B5487" s="158"/>
      <c r="C5487" s="159"/>
      <c r="D5487" s="160"/>
    </row>
    <row r="5488" spans="1:4">
      <c r="A5488" s="162"/>
      <c r="B5488" s="158"/>
      <c r="C5488" s="159"/>
      <c r="D5488" s="160"/>
    </row>
    <row r="5489" spans="1:4">
      <c r="A5489" s="162"/>
      <c r="B5489" s="158"/>
      <c r="C5489" s="159"/>
      <c r="D5489" s="160"/>
    </row>
    <row r="5490" spans="1:4">
      <c r="A5490" s="162"/>
      <c r="B5490" s="158"/>
      <c r="C5490" s="159"/>
      <c r="D5490" s="160"/>
    </row>
    <row r="5491" spans="1:4">
      <c r="A5491" s="162"/>
      <c r="B5491" s="158"/>
      <c r="C5491" s="159"/>
      <c r="D5491" s="160"/>
    </row>
    <row r="5492" spans="1:4">
      <c r="A5492" s="162"/>
      <c r="B5492" s="158"/>
      <c r="C5492" s="159"/>
      <c r="D5492" s="160"/>
    </row>
    <row r="5493" spans="1:4">
      <c r="A5493" s="162"/>
      <c r="B5493" s="158"/>
      <c r="C5493" s="159"/>
      <c r="D5493" s="160"/>
    </row>
    <row r="5494" spans="1:4">
      <c r="A5494" s="162"/>
      <c r="B5494" s="158"/>
      <c r="C5494" s="159"/>
      <c r="D5494" s="160"/>
    </row>
    <row r="5495" spans="1:4">
      <c r="A5495" s="162"/>
      <c r="B5495" s="158"/>
      <c r="C5495" s="159"/>
      <c r="D5495" s="160"/>
    </row>
    <row r="5496" spans="1:4">
      <c r="A5496" s="162"/>
      <c r="B5496" s="158"/>
      <c r="C5496" s="159"/>
      <c r="D5496" s="160"/>
    </row>
    <row r="5497" spans="1:4">
      <c r="A5497" s="162"/>
      <c r="B5497" s="158"/>
      <c r="C5497" s="159"/>
      <c r="D5497" s="160"/>
    </row>
    <row r="5498" spans="1:4">
      <c r="A5498" s="157"/>
      <c r="B5498" s="158"/>
      <c r="C5498" s="159"/>
      <c r="D5498" s="160"/>
    </row>
    <row r="5499" spans="1:4">
      <c r="A5499" s="162"/>
      <c r="B5499" s="158"/>
      <c r="C5499" s="159"/>
      <c r="D5499" s="160"/>
    </row>
    <row r="5500" spans="1:4">
      <c r="A5500" s="162"/>
      <c r="B5500" s="158"/>
      <c r="C5500" s="159"/>
      <c r="D5500" s="160"/>
    </row>
    <row r="5501" spans="1:4">
      <c r="A5501" s="162"/>
      <c r="B5501" s="158"/>
      <c r="C5501" s="159"/>
      <c r="D5501" s="160"/>
    </row>
    <row r="5502" spans="1:4">
      <c r="A5502" s="162"/>
      <c r="B5502" s="158"/>
      <c r="C5502" s="159"/>
      <c r="D5502" s="160"/>
    </row>
    <row r="5503" spans="1:4">
      <c r="A5503" s="162"/>
      <c r="B5503" s="158"/>
      <c r="C5503" s="159"/>
      <c r="D5503" s="160"/>
    </row>
    <row r="5504" spans="1:4">
      <c r="A5504" s="162"/>
      <c r="B5504" s="158"/>
      <c r="C5504" s="159"/>
      <c r="D5504" s="160"/>
    </row>
    <row r="5505" spans="1:4">
      <c r="A5505" s="162"/>
      <c r="B5505" s="158"/>
      <c r="C5505" s="159"/>
      <c r="D5505" s="160"/>
    </row>
    <row r="5506" spans="1:4">
      <c r="A5506" s="162"/>
      <c r="B5506" s="158"/>
      <c r="C5506" s="159"/>
      <c r="D5506" s="160"/>
    </row>
    <row r="5507" spans="1:4">
      <c r="A5507" s="162"/>
      <c r="B5507" s="158"/>
      <c r="C5507" s="159"/>
      <c r="D5507" s="160"/>
    </row>
    <row r="5508" spans="1:4">
      <c r="A5508" s="162"/>
      <c r="B5508" s="158"/>
      <c r="C5508" s="159"/>
      <c r="D5508" s="160"/>
    </row>
    <row r="5509" spans="1:4">
      <c r="A5509" s="162"/>
      <c r="B5509" s="158"/>
      <c r="C5509" s="159"/>
      <c r="D5509" s="160"/>
    </row>
    <row r="5510" spans="1:4">
      <c r="A5510" s="157"/>
      <c r="B5510" s="158"/>
      <c r="C5510" s="159"/>
      <c r="D5510" s="160"/>
    </row>
    <row r="5511" spans="1:4">
      <c r="A5511" s="162"/>
      <c r="B5511" s="158"/>
      <c r="C5511" s="159"/>
      <c r="D5511" s="160"/>
    </row>
    <row r="5512" spans="1:4">
      <c r="A5512" s="162"/>
      <c r="B5512" s="158"/>
      <c r="C5512" s="159"/>
      <c r="D5512" s="160"/>
    </row>
    <row r="5513" spans="1:4">
      <c r="A5513" s="157"/>
      <c r="B5513" s="158"/>
      <c r="C5513" s="159"/>
      <c r="D5513" s="160"/>
    </row>
    <row r="5514" spans="1:4">
      <c r="A5514" s="162"/>
      <c r="B5514" s="158"/>
      <c r="C5514" s="159"/>
      <c r="D5514" s="160"/>
    </row>
    <row r="5515" spans="1:4">
      <c r="A5515" s="162"/>
      <c r="B5515" s="158"/>
      <c r="C5515" s="159"/>
      <c r="D5515" s="160"/>
    </row>
    <row r="5516" spans="1:4">
      <c r="A5516" s="157"/>
      <c r="B5516" s="158"/>
      <c r="C5516" s="159"/>
      <c r="D5516" s="160"/>
    </row>
    <row r="5517" spans="1:4">
      <c r="A5517" s="162"/>
      <c r="B5517" s="158"/>
      <c r="C5517" s="159"/>
      <c r="D5517" s="160"/>
    </row>
    <row r="5518" spans="1:4">
      <c r="A5518" s="162"/>
      <c r="B5518" s="158"/>
      <c r="C5518" s="159"/>
      <c r="D5518" s="160"/>
    </row>
    <row r="5519" spans="1:4">
      <c r="A5519" s="157"/>
      <c r="B5519" s="158"/>
      <c r="C5519" s="159"/>
      <c r="D5519" s="160"/>
    </row>
    <row r="5520" spans="1:4">
      <c r="A5520" s="162"/>
      <c r="B5520" s="158"/>
      <c r="C5520" s="159"/>
      <c r="D5520" s="160"/>
    </row>
    <row r="5521" spans="1:4">
      <c r="A5521" s="162"/>
      <c r="B5521" s="158"/>
      <c r="C5521" s="159"/>
      <c r="D5521" s="160"/>
    </row>
    <row r="5522" spans="1:4">
      <c r="A5522" s="162"/>
      <c r="B5522" s="158"/>
      <c r="C5522" s="159"/>
      <c r="D5522" s="160"/>
    </row>
    <row r="5523" spans="1:4">
      <c r="A5523" s="162"/>
      <c r="B5523" s="158"/>
      <c r="C5523" s="159"/>
      <c r="D5523" s="160"/>
    </row>
    <row r="5524" spans="1:4">
      <c r="A5524" s="162"/>
      <c r="B5524" s="158"/>
      <c r="C5524" s="159"/>
      <c r="D5524" s="160"/>
    </row>
    <row r="5525" spans="1:4">
      <c r="A5525" s="162"/>
      <c r="B5525" s="158"/>
      <c r="C5525" s="159"/>
      <c r="D5525" s="160"/>
    </row>
    <row r="5526" spans="1:4">
      <c r="A5526" s="162"/>
      <c r="B5526" s="158"/>
      <c r="C5526" s="159"/>
      <c r="D5526" s="160"/>
    </row>
    <row r="5527" spans="1:4">
      <c r="A5527" s="162"/>
      <c r="B5527" s="158"/>
      <c r="C5527" s="159"/>
      <c r="D5527" s="160"/>
    </row>
    <row r="5528" spans="1:4">
      <c r="A5528" s="162"/>
      <c r="B5528" s="158"/>
      <c r="C5528" s="159"/>
      <c r="D5528" s="160"/>
    </row>
    <row r="5529" spans="1:4">
      <c r="A5529" s="162"/>
      <c r="B5529" s="158"/>
      <c r="C5529" s="159"/>
      <c r="D5529" s="160"/>
    </row>
    <row r="5530" spans="1:4">
      <c r="A5530" s="162"/>
      <c r="B5530" s="158"/>
      <c r="C5530" s="159"/>
      <c r="D5530" s="160"/>
    </row>
    <row r="5531" spans="1:4">
      <c r="A5531" s="162"/>
      <c r="B5531" s="158"/>
      <c r="C5531" s="159"/>
      <c r="D5531" s="160"/>
    </row>
    <row r="5532" spans="1:4">
      <c r="A5532" s="162"/>
      <c r="B5532" s="158"/>
      <c r="C5532" s="159"/>
      <c r="D5532" s="160"/>
    </row>
    <row r="5533" spans="1:4">
      <c r="A5533" s="162"/>
      <c r="B5533" s="158"/>
      <c r="C5533" s="159"/>
      <c r="D5533" s="160"/>
    </row>
    <row r="5534" spans="1:4">
      <c r="A5534" s="162"/>
      <c r="B5534" s="158"/>
      <c r="C5534" s="159"/>
      <c r="D5534" s="160"/>
    </row>
    <row r="5535" spans="1:4">
      <c r="A5535" s="162"/>
      <c r="B5535" s="158"/>
      <c r="C5535" s="159"/>
      <c r="D5535" s="160"/>
    </row>
    <row r="5536" spans="1:4">
      <c r="A5536" s="157"/>
      <c r="B5536" s="158"/>
      <c r="C5536" s="159"/>
      <c r="D5536" s="160"/>
    </row>
    <row r="5537" spans="1:4">
      <c r="A5537" s="162"/>
      <c r="B5537" s="158"/>
      <c r="C5537" s="159"/>
      <c r="D5537" s="160"/>
    </row>
    <row r="5538" spans="1:4">
      <c r="A5538" s="162"/>
      <c r="B5538" s="158"/>
      <c r="C5538" s="159"/>
      <c r="D5538" s="160"/>
    </row>
    <row r="5539" spans="1:4">
      <c r="A5539" s="162"/>
      <c r="B5539" s="158"/>
      <c r="C5539" s="159"/>
      <c r="D5539" s="160"/>
    </row>
    <row r="5540" spans="1:4">
      <c r="A5540" s="162"/>
      <c r="B5540" s="158"/>
      <c r="C5540" s="159"/>
      <c r="D5540" s="160"/>
    </row>
    <row r="5541" spans="1:4">
      <c r="A5541" s="157"/>
      <c r="B5541" s="158"/>
      <c r="C5541" s="159"/>
      <c r="D5541" s="160"/>
    </row>
    <row r="5542" spans="1:4">
      <c r="A5542" s="162"/>
      <c r="B5542" s="158"/>
      <c r="C5542" s="159"/>
      <c r="D5542" s="160"/>
    </row>
    <row r="5543" spans="1:4">
      <c r="A5543" s="162"/>
      <c r="B5543" s="158"/>
      <c r="C5543" s="159"/>
      <c r="D5543" s="160"/>
    </row>
    <row r="5544" spans="1:4">
      <c r="A5544" s="162"/>
      <c r="B5544" s="158"/>
      <c r="C5544" s="159"/>
      <c r="D5544" s="160"/>
    </row>
    <row r="5545" spans="1:4">
      <c r="A5545" s="162"/>
      <c r="B5545" s="158"/>
      <c r="C5545" s="159"/>
      <c r="D5545" s="160"/>
    </row>
    <row r="5546" spans="1:4">
      <c r="A5546" s="162"/>
      <c r="B5546" s="158"/>
      <c r="C5546" s="159"/>
      <c r="D5546" s="160"/>
    </row>
    <row r="5547" spans="1:4">
      <c r="A5547" s="162"/>
      <c r="B5547" s="158"/>
      <c r="C5547" s="159"/>
      <c r="D5547" s="160"/>
    </row>
    <row r="5548" spans="1:4">
      <c r="A5548" s="162"/>
      <c r="B5548" s="158"/>
      <c r="C5548" s="159"/>
      <c r="D5548" s="160"/>
    </row>
    <row r="5549" spans="1:4">
      <c r="A5549" s="162"/>
      <c r="B5549" s="158"/>
      <c r="C5549" s="159"/>
      <c r="D5549" s="160"/>
    </row>
    <row r="5550" spans="1:4">
      <c r="A5550" s="162"/>
      <c r="B5550" s="158"/>
      <c r="C5550" s="159"/>
      <c r="D5550" s="160"/>
    </row>
    <row r="5551" spans="1:4">
      <c r="A5551" s="162"/>
      <c r="B5551" s="158"/>
      <c r="C5551" s="159"/>
      <c r="D5551" s="160"/>
    </row>
    <row r="5552" spans="1:4">
      <c r="A5552" s="162"/>
      <c r="B5552" s="158"/>
      <c r="C5552" s="159"/>
      <c r="D5552" s="160"/>
    </row>
    <row r="5553" spans="1:4">
      <c r="A5553" s="162"/>
      <c r="B5553" s="158"/>
      <c r="C5553" s="159"/>
      <c r="D5553" s="160"/>
    </row>
    <row r="5554" spans="1:4">
      <c r="A5554" s="157"/>
      <c r="B5554" s="158"/>
      <c r="C5554" s="159"/>
      <c r="D5554" s="160"/>
    </row>
    <row r="5555" spans="1:4">
      <c r="A5555" s="162"/>
      <c r="B5555" s="158"/>
      <c r="C5555" s="159"/>
      <c r="D5555" s="160"/>
    </row>
    <row r="5556" spans="1:4">
      <c r="A5556" s="162"/>
      <c r="B5556" s="158"/>
      <c r="C5556" s="159"/>
      <c r="D5556" s="160"/>
    </row>
    <row r="5557" spans="1:4">
      <c r="A5557" s="162"/>
      <c r="B5557" s="158"/>
      <c r="C5557" s="159"/>
      <c r="D5557" s="160"/>
    </row>
    <row r="5558" spans="1:4">
      <c r="A5558" s="162"/>
      <c r="B5558" s="158"/>
      <c r="C5558" s="159"/>
      <c r="D5558" s="160"/>
    </row>
    <row r="5559" spans="1:4">
      <c r="A5559" s="162"/>
      <c r="B5559" s="158"/>
      <c r="C5559" s="159"/>
      <c r="D5559" s="160"/>
    </row>
    <row r="5560" spans="1:4">
      <c r="A5560" s="162"/>
      <c r="B5560" s="158"/>
      <c r="C5560" s="159"/>
      <c r="D5560" s="160"/>
    </row>
    <row r="5561" spans="1:4">
      <c r="A5561" s="157"/>
      <c r="B5561" s="158"/>
      <c r="C5561" s="159"/>
      <c r="D5561" s="160"/>
    </row>
    <row r="5562" spans="1:4">
      <c r="A5562" s="157"/>
      <c r="B5562" s="158"/>
      <c r="C5562" s="159"/>
      <c r="D5562" s="160"/>
    </row>
    <row r="5563" spans="1:4">
      <c r="A5563" s="162"/>
      <c r="B5563" s="158"/>
      <c r="C5563" s="159"/>
      <c r="D5563" s="160"/>
    </row>
    <row r="5564" spans="1:4">
      <c r="A5564" s="162"/>
      <c r="B5564" s="158"/>
      <c r="C5564" s="159"/>
      <c r="D5564" s="160"/>
    </row>
    <row r="5565" spans="1:4">
      <c r="A5565" s="162"/>
      <c r="B5565" s="158"/>
      <c r="C5565" s="159"/>
      <c r="D5565" s="160"/>
    </row>
    <row r="5566" spans="1:4">
      <c r="A5566" s="162"/>
      <c r="B5566" s="158"/>
      <c r="C5566" s="159"/>
      <c r="D5566" s="160"/>
    </row>
    <row r="5567" spans="1:4">
      <c r="A5567" s="162"/>
      <c r="B5567" s="158"/>
      <c r="C5567" s="159"/>
      <c r="D5567" s="160"/>
    </row>
    <row r="5568" spans="1:4">
      <c r="A5568" s="162"/>
      <c r="B5568" s="158"/>
      <c r="C5568" s="159"/>
      <c r="D5568" s="160"/>
    </row>
    <row r="5569" spans="1:4">
      <c r="A5569" s="162"/>
      <c r="B5569" s="158"/>
      <c r="C5569" s="159"/>
      <c r="D5569" s="160"/>
    </row>
    <row r="5570" spans="1:4">
      <c r="A5570" s="162"/>
      <c r="B5570" s="158"/>
      <c r="C5570" s="159"/>
      <c r="D5570" s="160"/>
    </row>
    <row r="5571" spans="1:4">
      <c r="A5571" s="162"/>
      <c r="B5571" s="158"/>
      <c r="C5571" s="159"/>
      <c r="D5571" s="160"/>
    </row>
    <row r="5572" spans="1:4">
      <c r="A5572" s="162"/>
      <c r="B5572" s="158"/>
      <c r="C5572" s="159"/>
      <c r="D5572" s="160"/>
    </row>
    <row r="5573" spans="1:4">
      <c r="A5573" s="162"/>
      <c r="B5573" s="158"/>
      <c r="C5573" s="159"/>
      <c r="D5573" s="160"/>
    </row>
    <row r="5574" spans="1:4">
      <c r="A5574" s="162"/>
      <c r="B5574" s="158"/>
      <c r="C5574" s="159"/>
      <c r="D5574" s="160"/>
    </row>
    <row r="5575" spans="1:4">
      <c r="A5575" s="162"/>
      <c r="B5575" s="158"/>
      <c r="C5575" s="159"/>
      <c r="D5575" s="160"/>
    </row>
    <row r="5576" spans="1:4">
      <c r="A5576" s="162"/>
      <c r="B5576" s="158"/>
      <c r="C5576" s="159"/>
      <c r="D5576" s="160"/>
    </row>
    <row r="5577" spans="1:4">
      <c r="A5577" s="162"/>
      <c r="B5577" s="158"/>
      <c r="C5577" s="159"/>
      <c r="D5577" s="160"/>
    </row>
    <row r="5578" spans="1:4">
      <c r="A5578" s="162"/>
      <c r="B5578" s="158"/>
      <c r="C5578" s="159"/>
      <c r="D5578" s="160"/>
    </row>
    <row r="5579" spans="1:4">
      <c r="A5579" s="162"/>
      <c r="B5579" s="158"/>
      <c r="C5579" s="159"/>
      <c r="D5579" s="160"/>
    </row>
    <row r="5580" spans="1:4">
      <c r="A5580" s="162"/>
      <c r="B5580" s="158"/>
      <c r="C5580" s="159"/>
      <c r="D5580" s="160"/>
    </row>
    <row r="5581" spans="1:4">
      <c r="A5581" s="162"/>
      <c r="B5581" s="158"/>
      <c r="C5581" s="159"/>
      <c r="D5581" s="160"/>
    </row>
    <row r="5582" spans="1:4">
      <c r="A5582" s="162"/>
      <c r="B5582" s="158"/>
      <c r="C5582" s="159"/>
      <c r="D5582" s="160"/>
    </row>
    <row r="5583" spans="1:4">
      <c r="A5583" s="162"/>
      <c r="B5583" s="158"/>
      <c r="C5583" s="159"/>
      <c r="D5583" s="160"/>
    </row>
    <row r="5584" spans="1:4">
      <c r="A5584" s="162"/>
      <c r="B5584" s="158"/>
      <c r="C5584" s="159"/>
      <c r="D5584" s="160"/>
    </row>
    <row r="5585" spans="1:4">
      <c r="A5585" s="162"/>
      <c r="B5585" s="158"/>
      <c r="C5585" s="159"/>
      <c r="D5585" s="160"/>
    </row>
    <row r="5586" spans="1:4">
      <c r="A5586" s="157"/>
      <c r="B5586" s="158"/>
      <c r="C5586" s="159"/>
      <c r="D5586" s="160"/>
    </row>
    <row r="5587" spans="1:4">
      <c r="A5587" s="162"/>
      <c r="B5587" s="158"/>
      <c r="C5587" s="159"/>
      <c r="D5587" s="160"/>
    </row>
    <row r="5588" spans="1:4">
      <c r="A5588" s="162"/>
      <c r="B5588" s="158"/>
      <c r="C5588" s="159"/>
      <c r="D5588" s="160"/>
    </row>
    <row r="5589" spans="1:4">
      <c r="A5589" s="162"/>
      <c r="B5589" s="158"/>
      <c r="C5589" s="159"/>
      <c r="D5589" s="160"/>
    </row>
    <row r="5590" spans="1:4">
      <c r="A5590" s="162"/>
      <c r="B5590" s="158"/>
      <c r="C5590" s="159"/>
      <c r="D5590" s="160"/>
    </row>
    <row r="5591" spans="1:4">
      <c r="A5591" s="162"/>
      <c r="B5591" s="158"/>
      <c r="C5591" s="159"/>
      <c r="D5591" s="160"/>
    </row>
    <row r="5592" spans="1:4">
      <c r="A5592" s="162"/>
      <c r="B5592" s="158"/>
      <c r="C5592" s="159"/>
      <c r="D5592" s="160"/>
    </row>
    <row r="5593" spans="1:4">
      <c r="A5593" s="162"/>
      <c r="B5593" s="158"/>
      <c r="C5593" s="159"/>
      <c r="D5593" s="160"/>
    </row>
    <row r="5594" spans="1:4">
      <c r="A5594" s="162"/>
      <c r="B5594" s="158"/>
      <c r="C5594" s="159"/>
      <c r="D5594" s="160"/>
    </row>
    <row r="5595" spans="1:4">
      <c r="A5595" s="162"/>
      <c r="B5595" s="158"/>
      <c r="C5595" s="159"/>
      <c r="D5595" s="160"/>
    </row>
    <row r="5596" spans="1:4">
      <c r="A5596" s="157"/>
      <c r="B5596" s="158"/>
      <c r="C5596" s="159"/>
      <c r="D5596" s="160"/>
    </row>
    <row r="5597" spans="1:4">
      <c r="A5597" s="162"/>
      <c r="B5597" s="158"/>
      <c r="C5597" s="159"/>
      <c r="D5597" s="160"/>
    </row>
    <row r="5598" spans="1:4">
      <c r="A5598" s="162"/>
      <c r="B5598" s="158"/>
      <c r="C5598" s="159"/>
      <c r="D5598" s="160"/>
    </row>
    <row r="5599" spans="1:4">
      <c r="A5599" s="162"/>
      <c r="B5599" s="158"/>
      <c r="C5599" s="159"/>
      <c r="D5599" s="160"/>
    </row>
    <row r="5600" spans="1:4">
      <c r="A5600" s="162"/>
      <c r="B5600" s="158"/>
      <c r="C5600" s="159"/>
      <c r="D5600" s="160"/>
    </row>
    <row r="5601" spans="1:4">
      <c r="A5601" s="162"/>
      <c r="B5601" s="158"/>
      <c r="C5601" s="159"/>
      <c r="D5601" s="160"/>
    </row>
    <row r="5602" spans="1:4">
      <c r="A5602" s="162"/>
      <c r="B5602" s="158"/>
      <c r="C5602" s="159"/>
      <c r="D5602" s="160"/>
    </row>
    <row r="5603" spans="1:4">
      <c r="A5603" s="162"/>
      <c r="B5603" s="158"/>
      <c r="C5603" s="159"/>
      <c r="D5603" s="160"/>
    </row>
    <row r="5604" spans="1:4">
      <c r="A5604" s="162"/>
      <c r="B5604" s="158"/>
      <c r="C5604" s="159"/>
      <c r="D5604" s="160"/>
    </row>
    <row r="5605" spans="1:4">
      <c r="A5605" s="162"/>
      <c r="B5605" s="158"/>
      <c r="C5605" s="159"/>
      <c r="D5605" s="160"/>
    </row>
    <row r="5606" spans="1:4">
      <c r="A5606" s="162"/>
      <c r="B5606" s="158"/>
      <c r="C5606" s="159"/>
      <c r="D5606" s="160"/>
    </row>
    <row r="5607" spans="1:4">
      <c r="A5607" s="162"/>
      <c r="B5607" s="158"/>
      <c r="C5607" s="159"/>
      <c r="D5607" s="160"/>
    </row>
    <row r="5608" spans="1:4">
      <c r="A5608" s="162"/>
      <c r="B5608" s="158"/>
      <c r="C5608" s="159"/>
      <c r="D5608" s="160"/>
    </row>
    <row r="5609" spans="1:4">
      <c r="A5609" s="162"/>
      <c r="B5609" s="158"/>
      <c r="C5609" s="159"/>
      <c r="D5609" s="160"/>
    </row>
    <row r="5610" spans="1:4">
      <c r="A5610" s="162"/>
      <c r="B5610" s="158"/>
      <c r="C5610" s="159"/>
      <c r="D5610" s="160"/>
    </row>
    <row r="5611" spans="1:4">
      <c r="A5611" s="162"/>
      <c r="B5611" s="158"/>
      <c r="C5611" s="159"/>
      <c r="D5611" s="160"/>
    </row>
    <row r="5612" spans="1:4">
      <c r="A5612" s="162"/>
      <c r="B5612" s="158"/>
      <c r="C5612" s="159"/>
      <c r="D5612" s="160"/>
    </row>
    <row r="5613" spans="1:4">
      <c r="A5613" s="162"/>
      <c r="B5613" s="158"/>
      <c r="C5613" s="159"/>
      <c r="D5613" s="160"/>
    </row>
    <row r="5614" spans="1:4">
      <c r="A5614" s="157"/>
      <c r="B5614" s="158"/>
      <c r="C5614" s="159"/>
      <c r="D5614" s="160"/>
    </row>
    <row r="5615" spans="1:4">
      <c r="A5615" s="162"/>
      <c r="B5615" s="158"/>
      <c r="C5615" s="159"/>
      <c r="D5615" s="160"/>
    </row>
    <row r="5616" spans="1:4">
      <c r="A5616" s="162"/>
      <c r="B5616" s="158"/>
      <c r="C5616" s="159"/>
      <c r="D5616" s="160"/>
    </row>
    <row r="5617" spans="1:4">
      <c r="A5617" s="157"/>
      <c r="B5617" s="158"/>
      <c r="C5617" s="159"/>
      <c r="D5617" s="160"/>
    </row>
    <row r="5618" spans="1:4">
      <c r="A5618" s="157"/>
      <c r="B5618" s="158"/>
      <c r="C5618" s="159"/>
      <c r="D5618" s="160"/>
    </row>
    <row r="5619" spans="1:4">
      <c r="A5619" s="162"/>
      <c r="B5619" s="158"/>
      <c r="C5619" s="159"/>
      <c r="D5619" s="160"/>
    </row>
    <row r="5620" spans="1:4">
      <c r="A5620" s="162"/>
      <c r="B5620" s="158"/>
      <c r="C5620" s="159"/>
      <c r="D5620" s="160"/>
    </row>
    <row r="5621" spans="1:4">
      <c r="A5621" s="162"/>
      <c r="B5621" s="158"/>
      <c r="C5621" s="159"/>
      <c r="D5621" s="160"/>
    </row>
    <row r="5622" spans="1:4">
      <c r="A5622" s="162"/>
      <c r="B5622" s="158"/>
      <c r="C5622" s="159"/>
      <c r="D5622" s="160"/>
    </row>
    <row r="5623" spans="1:4">
      <c r="A5623" s="162"/>
      <c r="B5623" s="158"/>
      <c r="C5623" s="159"/>
      <c r="D5623" s="160"/>
    </row>
    <row r="5624" spans="1:4">
      <c r="A5624" s="162"/>
      <c r="B5624" s="158"/>
      <c r="C5624" s="159"/>
      <c r="D5624" s="160"/>
    </row>
    <row r="5625" spans="1:4">
      <c r="A5625" s="162"/>
      <c r="B5625" s="158"/>
      <c r="C5625" s="159"/>
      <c r="D5625" s="160"/>
    </row>
    <row r="5626" spans="1:4">
      <c r="A5626" s="162"/>
      <c r="B5626" s="158"/>
      <c r="C5626" s="159"/>
      <c r="D5626" s="160"/>
    </row>
    <row r="5627" spans="1:4">
      <c r="A5627" s="157"/>
      <c r="B5627" s="158"/>
      <c r="C5627" s="159"/>
      <c r="D5627" s="160"/>
    </row>
    <row r="5628" spans="1:4">
      <c r="A5628" s="162"/>
      <c r="B5628" s="158"/>
      <c r="C5628" s="159"/>
      <c r="D5628" s="160"/>
    </row>
    <row r="5629" spans="1:4">
      <c r="A5629" s="157"/>
      <c r="B5629" s="158"/>
      <c r="C5629" s="159"/>
      <c r="D5629" s="160"/>
    </row>
    <row r="5630" spans="1:4">
      <c r="A5630" s="162"/>
      <c r="B5630" s="158"/>
      <c r="C5630" s="159"/>
      <c r="D5630" s="160"/>
    </row>
    <row r="5631" spans="1:4">
      <c r="A5631" s="157"/>
      <c r="B5631" s="158"/>
      <c r="C5631" s="159"/>
      <c r="D5631" s="160"/>
    </row>
    <row r="5632" spans="1:4">
      <c r="A5632" s="162"/>
      <c r="B5632" s="158"/>
      <c r="C5632" s="159"/>
      <c r="D5632" s="160"/>
    </row>
    <row r="5633" spans="1:4">
      <c r="A5633" s="162"/>
      <c r="B5633" s="158"/>
      <c r="C5633" s="159"/>
      <c r="D5633" s="160"/>
    </row>
    <row r="5634" spans="1:4">
      <c r="A5634" s="162"/>
      <c r="B5634" s="158"/>
      <c r="C5634" s="159"/>
      <c r="D5634" s="160"/>
    </row>
    <row r="5635" spans="1:4">
      <c r="A5635" s="162"/>
      <c r="B5635" s="158"/>
      <c r="C5635" s="159"/>
      <c r="D5635" s="160"/>
    </row>
    <row r="5636" spans="1:4">
      <c r="A5636" s="157"/>
      <c r="B5636" s="158"/>
      <c r="C5636" s="159"/>
      <c r="D5636" s="160"/>
    </row>
    <row r="5637" spans="1:4">
      <c r="A5637" s="162"/>
      <c r="B5637" s="158"/>
      <c r="C5637" s="159"/>
      <c r="D5637" s="160"/>
    </row>
    <row r="5638" spans="1:4">
      <c r="A5638" s="162"/>
      <c r="B5638" s="158"/>
      <c r="C5638" s="159"/>
      <c r="D5638" s="160"/>
    </row>
    <row r="5639" spans="1:4">
      <c r="A5639" s="162"/>
      <c r="B5639" s="158"/>
      <c r="C5639" s="159"/>
      <c r="D5639" s="160"/>
    </row>
    <row r="5640" spans="1:4">
      <c r="A5640" s="162"/>
      <c r="B5640" s="158"/>
      <c r="C5640" s="159"/>
      <c r="D5640" s="160"/>
    </row>
    <row r="5641" spans="1:4">
      <c r="A5641" s="162"/>
      <c r="B5641" s="158"/>
      <c r="C5641" s="159"/>
      <c r="D5641" s="160"/>
    </row>
    <row r="5642" spans="1:4">
      <c r="A5642" s="162"/>
      <c r="B5642" s="158"/>
      <c r="C5642" s="159"/>
      <c r="D5642" s="160"/>
    </row>
    <row r="5643" spans="1:4">
      <c r="A5643" s="162"/>
      <c r="B5643" s="158"/>
      <c r="C5643" s="159"/>
      <c r="D5643" s="160"/>
    </row>
    <row r="5644" spans="1:4">
      <c r="A5644" s="162"/>
      <c r="B5644" s="158"/>
      <c r="C5644" s="159"/>
      <c r="D5644" s="160"/>
    </row>
    <row r="5645" spans="1:4">
      <c r="A5645" s="162"/>
      <c r="B5645" s="158"/>
      <c r="C5645" s="159"/>
      <c r="D5645" s="160"/>
    </row>
    <row r="5646" spans="1:4">
      <c r="A5646" s="157"/>
      <c r="B5646" s="158"/>
      <c r="C5646" s="159"/>
      <c r="D5646" s="160"/>
    </row>
    <row r="5647" spans="1:4">
      <c r="A5647" s="162"/>
      <c r="B5647" s="158"/>
      <c r="C5647" s="159"/>
      <c r="D5647" s="160"/>
    </row>
    <row r="5648" spans="1:4">
      <c r="A5648" s="162"/>
      <c r="B5648" s="158"/>
      <c r="C5648" s="159"/>
      <c r="D5648" s="160"/>
    </row>
    <row r="5649" spans="1:4">
      <c r="A5649" s="162"/>
      <c r="B5649" s="158"/>
      <c r="C5649" s="159"/>
      <c r="D5649" s="160"/>
    </row>
    <row r="5650" spans="1:4">
      <c r="A5650" s="162"/>
      <c r="B5650" s="158"/>
      <c r="C5650" s="159"/>
      <c r="D5650" s="160"/>
    </row>
    <row r="5651" spans="1:4">
      <c r="A5651" s="162"/>
      <c r="B5651" s="158"/>
      <c r="C5651" s="159"/>
      <c r="D5651" s="160"/>
    </row>
    <row r="5652" spans="1:4">
      <c r="A5652" s="157"/>
      <c r="B5652" s="158"/>
      <c r="C5652" s="159"/>
      <c r="D5652" s="160"/>
    </row>
    <row r="5653" spans="1:4">
      <c r="A5653" s="157"/>
      <c r="B5653" s="158"/>
      <c r="C5653" s="159"/>
      <c r="D5653" s="160"/>
    </row>
    <row r="5654" spans="1:4">
      <c r="A5654" s="162"/>
      <c r="B5654" s="158"/>
      <c r="C5654" s="159"/>
      <c r="D5654" s="160"/>
    </row>
    <row r="5655" spans="1:4">
      <c r="A5655" s="162"/>
      <c r="B5655" s="158"/>
      <c r="C5655" s="159"/>
      <c r="D5655" s="160"/>
    </row>
    <row r="5656" spans="1:4">
      <c r="A5656" s="162"/>
      <c r="B5656" s="158"/>
      <c r="C5656" s="159"/>
      <c r="D5656" s="160"/>
    </row>
    <row r="5657" spans="1:4">
      <c r="A5657" s="162"/>
      <c r="B5657" s="158"/>
      <c r="C5657" s="159"/>
      <c r="D5657" s="160"/>
    </row>
    <row r="5658" spans="1:4">
      <c r="A5658" s="162"/>
      <c r="B5658" s="158"/>
      <c r="C5658" s="159"/>
      <c r="D5658" s="160"/>
    </row>
    <row r="5659" spans="1:4">
      <c r="A5659" s="162"/>
      <c r="B5659" s="158"/>
      <c r="C5659" s="159"/>
      <c r="D5659" s="160"/>
    </row>
    <row r="5660" spans="1:4">
      <c r="A5660" s="162"/>
      <c r="B5660" s="158"/>
      <c r="C5660" s="159"/>
      <c r="D5660" s="160"/>
    </row>
    <row r="5661" spans="1:4">
      <c r="A5661" s="162"/>
      <c r="B5661" s="158"/>
      <c r="C5661" s="159"/>
      <c r="D5661" s="160"/>
    </row>
    <row r="5662" spans="1:4">
      <c r="A5662" s="162"/>
      <c r="B5662" s="158"/>
      <c r="C5662" s="159"/>
      <c r="D5662" s="160"/>
    </row>
    <row r="5663" spans="1:4">
      <c r="A5663" s="162"/>
      <c r="B5663" s="158"/>
      <c r="C5663" s="159"/>
      <c r="D5663" s="160"/>
    </row>
    <row r="5664" spans="1:4">
      <c r="A5664" s="162"/>
      <c r="B5664" s="158"/>
      <c r="C5664" s="159"/>
      <c r="D5664" s="160"/>
    </row>
    <row r="5665" spans="1:4">
      <c r="A5665" s="162"/>
      <c r="B5665" s="158"/>
      <c r="C5665" s="159"/>
      <c r="D5665" s="160"/>
    </row>
    <row r="5666" spans="1:4">
      <c r="A5666" s="162"/>
      <c r="B5666" s="158"/>
      <c r="C5666" s="159"/>
      <c r="D5666" s="160"/>
    </row>
    <row r="5667" spans="1:4">
      <c r="A5667" s="162"/>
      <c r="B5667" s="158"/>
      <c r="C5667" s="159"/>
      <c r="D5667" s="160"/>
    </row>
    <row r="5668" spans="1:4">
      <c r="A5668" s="162"/>
      <c r="B5668" s="158"/>
      <c r="C5668" s="159"/>
      <c r="D5668" s="160"/>
    </row>
    <row r="5669" spans="1:4">
      <c r="A5669" s="157"/>
      <c r="B5669" s="158"/>
      <c r="C5669" s="159"/>
      <c r="D5669" s="160"/>
    </row>
    <row r="5670" spans="1:4">
      <c r="A5670" s="162"/>
      <c r="B5670" s="158"/>
      <c r="C5670" s="159"/>
      <c r="D5670" s="160"/>
    </row>
    <row r="5671" spans="1:4">
      <c r="A5671" s="162"/>
      <c r="B5671" s="158"/>
      <c r="C5671" s="159"/>
      <c r="D5671" s="160"/>
    </row>
    <row r="5672" spans="1:4">
      <c r="A5672" s="162"/>
      <c r="B5672" s="158"/>
      <c r="C5672" s="159"/>
      <c r="D5672" s="160"/>
    </row>
    <row r="5673" spans="1:4">
      <c r="A5673" s="162"/>
      <c r="B5673" s="158"/>
      <c r="C5673" s="159"/>
      <c r="D5673" s="160"/>
    </row>
    <row r="5674" spans="1:4">
      <c r="A5674" s="162"/>
      <c r="B5674" s="158"/>
      <c r="C5674" s="159"/>
      <c r="D5674" s="160"/>
    </row>
    <row r="5675" spans="1:4">
      <c r="A5675" s="157"/>
      <c r="B5675" s="158"/>
      <c r="C5675" s="159"/>
      <c r="D5675" s="160"/>
    </row>
    <row r="5676" spans="1:4">
      <c r="A5676" s="162"/>
      <c r="B5676" s="158"/>
      <c r="C5676" s="159"/>
      <c r="D5676" s="160"/>
    </row>
    <row r="5677" spans="1:4">
      <c r="A5677" s="162"/>
      <c r="B5677" s="158"/>
      <c r="C5677" s="159"/>
      <c r="D5677" s="160"/>
    </row>
    <row r="5678" spans="1:4">
      <c r="A5678" s="162"/>
      <c r="B5678" s="158"/>
      <c r="C5678" s="159"/>
      <c r="D5678" s="160"/>
    </row>
    <row r="5679" spans="1:4">
      <c r="A5679" s="162"/>
      <c r="B5679" s="158"/>
      <c r="C5679" s="159"/>
      <c r="D5679" s="160"/>
    </row>
    <row r="5680" spans="1:4">
      <c r="A5680" s="162"/>
      <c r="B5680" s="158"/>
      <c r="C5680" s="159"/>
      <c r="D5680" s="160"/>
    </row>
    <row r="5681" spans="1:4">
      <c r="A5681" s="162"/>
      <c r="B5681" s="158"/>
      <c r="C5681" s="159"/>
      <c r="D5681" s="160"/>
    </row>
    <row r="5682" spans="1:4">
      <c r="A5682" s="162"/>
      <c r="B5682" s="158"/>
      <c r="C5682" s="159"/>
      <c r="D5682" s="160"/>
    </row>
    <row r="5683" spans="1:4">
      <c r="A5683" s="162"/>
      <c r="B5683" s="158"/>
      <c r="C5683" s="159"/>
      <c r="D5683" s="160"/>
    </row>
    <row r="5684" spans="1:4">
      <c r="A5684" s="162"/>
      <c r="B5684" s="158"/>
      <c r="C5684" s="159"/>
      <c r="D5684" s="160"/>
    </row>
    <row r="5685" spans="1:4">
      <c r="A5685" s="162"/>
      <c r="B5685" s="158"/>
      <c r="C5685" s="159"/>
      <c r="D5685" s="160"/>
    </row>
    <row r="5686" spans="1:4">
      <c r="A5686" s="162"/>
      <c r="B5686" s="158"/>
      <c r="C5686" s="159"/>
      <c r="D5686" s="160"/>
    </row>
    <row r="5687" spans="1:4">
      <c r="A5687" s="162"/>
      <c r="B5687" s="158"/>
      <c r="C5687" s="159"/>
      <c r="D5687" s="160"/>
    </row>
    <row r="5688" spans="1:4">
      <c r="A5688" s="157"/>
      <c r="B5688" s="158"/>
      <c r="C5688" s="159"/>
      <c r="D5688" s="160"/>
    </row>
    <row r="5689" spans="1:4">
      <c r="A5689" s="157"/>
      <c r="B5689" s="158"/>
      <c r="C5689" s="159"/>
      <c r="D5689" s="160"/>
    </row>
    <row r="5690" spans="1:4">
      <c r="A5690" s="162"/>
      <c r="B5690" s="158"/>
      <c r="C5690" s="159"/>
      <c r="D5690" s="160"/>
    </row>
    <row r="5691" spans="1:4">
      <c r="A5691" s="162"/>
      <c r="B5691" s="158"/>
      <c r="C5691" s="159"/>
      <c r="D5691" s="160"/>
    </row>
    <row r="5692" spans="1:4">
      <c r="A5692" s="162"/>
      <c r="B5692" s="158"/>
      <c r="C5692" s="159"/>
      <c r="D5692" s="160"/>
    </row>
    <row r="5693" spans="1:4">
      <c r="A5693" s="157"/>
      <c r="B5693" s="158"/>
      <c r="C5693" s="159"/>
      <c r="D5693" s="160"/>
    </row>
    <row r="5694" spans="1:4">
      <c r="A5694" s="157"/>
      <c r="B5694" s="158"/>
      <c r="C5694" s="159"/>
      <c r="D5694" s="160"/>
    </row>
    <row r="5695" spans="1:4">
      <c r="A5695" s="162"/>
      <c r="B5695" s="158"/>
      <c r="C5695" s="159"/>
      <c r="D5695" s="160"/>
    </row>
    <row r="5696" spans="1:4">
      <c r="A5696" s="162"/>
      <c r="B5696" s="158"/>
      <c r="C5696" s="159"/>
      <c r="D5696" s="160"/>
    </row>
    <row r="5697" spans="1:4">
      <c r="A5697" s="162"/>
      <c r="B5697" s="158"/>
      <c r="C5697" s="159"/>
      <c r="D5697" s="160"/>
    </row>
    <row r="5698" spans="1:4">
      <c r="A5698" s="157"/>
      <c r="B5698" s="158"/>
      <c r="C5698" s="159"/>
      <c r="D5698" s="160"/>
    </row>
    <row r="5699" spans="1:4">
      <c r="A5699" s="157"/>
      <c r="B5699" s="158"/>
      <c r="C5699" s="159"/>
      <c r="D5699" s="160"/>
    </row>
    <row r="5700" spans="1:4">
      <c r="A5700" s="157"/>
      <c r="B5700" s="158"/>
      <c r="C5700" s="159"/>
      <c r="D5700" s="160"/>
    </row>
    <row r="5701" spans="1:4">
      <c r="A5701" s="157"/>
      <c r="B5701" s="158"/>
      <c r="C5701" s="159"/>
      <c r="D5701" s="160"/>
    </row>
    <row r="5702" spans="1:4">
      <c r="A5702" s="157"/>
      <c r="B5702" s="158"/>
      <c r="C5702" s="159"/>
      <c r="D5702" s="160"/>
    </row>
    <row r="5703" spans="1:4">
      <c r="A5703" s="162"/>
      <c r="B5703" s="158"/>
      <c r="C5703" s="159"/>
      <c r="D5703" s="160"/>
    </row>
    <row r="5704" spans="1:4">
      <c r="A5704" s="162"/>
      <c r="B5704" s="158"/>
      <c r="C5704" s="159"/>
      <c r="D5704" s="160"/>
    </row>
    <row r="5705" spans="1:4">
      <c r="A5705" s="162"/>
      <c r="B5705" s="158"/>
      <c r="C5705" s="159"/>
      <c r="D5705" s="160"/>
    </row>
    <row r="5706" spans="1:4">
      <c r="A5706" s="162"/>
      <c r="B5706" s="158"/>
      <c r="C5706" s="159"/>
      <c r="D5706" s="160"/>
    </row>
    <row r="5707" spans="1:4">
      <c r="A5707" s="162"/>
      <c r="B5707" s="158"/>
      <c r="C5707" s="159"/>
      <c r="D5707" s="160"/>
    </row>
    <row r="5708" spans="1:4">
      <c r="A5708" s="162"/>
      <c r="B5708" s="158"/>
      <c r="C5708" s="159"/>
      <c r="D5708" s="160"/>
    </row>
    <row r="5709" spans="1:4">
      <c r="A5709" s="162"/>
      <c r="B5709" s="158"/>
      <c r="C5709" s="159"/>
      <c r="D5709" s="160"/>
    </row>
    <row r="5710" spans="1:4">
      <c r="A5710" s="162"/>
      <c r="B5710" s="158"/>
      <c r="C5710" s="159"/>
      <c r="D5710" s="160"/>
    </row>
    <row r="5711" spans="1:4">
      <c r="A5711" s="162"/>
      <c r="B5711" s="158"/>
      <c r="C5711" s="159"/>
      <c r="D5711" s="160"/>
    </row>
    <row r="5712" spans="1:4">
      <c r="A5712" s="162"/>
      <c r="B5712" s="158"/>
      <c r="C5712" s="159"/>
      <c r="D5712" s="160"/>
    </row>
    <row r="5713" spans="1:4">
      <c r="A5713" s="162"/>
      <c r="B5713" s="158"/>
      <c r="C5713" s="159"/>
      <c r="D5713" s="160"/>
    </row>
    <row r="5714" spans="1:4">
      <c r="A5714" s="162"/>
      <c r="B5714" s="158"/>
      <c r="C5714" s="159"/>
      <c r="D5714" s="160"/>
    </row>
    <row r="5715" spans="1:4">
      <c r="A5715" s="162"/>
      <c r="B5715" s="158"/>
      <c r="C5715" s="159"/>
      <c r="D5715" s="160"/>
    </row>
    <row r="5716" spans="1:4">
      <c r="A5716" s="162"/>
      <c r="B5716" s="158"/>
      <c r="C5716" s="159"/>
      <c r="D5716" s="160"/>
    </row>
    <row r="5717" spans="1:4">
      <c r="A5717" s="162"/>
      <c r="B5717" s="158"/>
      <c r="C5717" s="159"/>
      <c r="D5717" s="160"/>
    </row>
    <row r="5718" spans="1:4">
      <c r="A5718" s="162"/>
      <c r="B5718" s="158"/>
      <c r="C5718" s="159"/>
      <c r="D5718" s="160"/>
    </row>
    <row r="5719" spans="1:4">
      <c r="A5719" s="162"/>
      <c r="B5719" s="158"/>
      <c r="C5719" s="159"/>
      <c r="D5719" s="160"/>
    </row>
    <row r="5720" spans="1:4">
      <c r="A5720" s="162"/>
      <c r="B5720" s="158"/>
      <c r="C5720" s="159"/>
      <c r="D5720" s="160"/>
    </row>
    <row r="5721" spans="1:4">
      <c r="A5721" s="162"/>
      <c r="B5721" s="158"/>
      <c r="C5721" s="159"/>
      <c r="D5721" s="160"/>
    </row>
    <row r="5722" spans="1:4">
      <c r="A5722" s="162"/>
      <c r="B5722" s="158"/>
      <c r="C5722" s="159"/>
      <c r="D5722" s="160"/>
    </row>
    <row r="5723" spans="1:4">
      <c r="A5723" s="162"/>
      <c r="B5723" s="158"/>
      <c r="C5723" s="159"/>
      <c r="D5723" s="160"/>
    </row>
    <row r="5724" spans="1:4">
      <c r="A5724" s="157"/>
      <c r="B5724" s="158"/>
      <c r="C5724" s="159"/>
      <c r="D5724" s="160"/>
    </row>
    <row r="5725" spans="1:4">
      <c r="A5725" s="162"/>
      <c r="B5725" s="158"/>
      <c r="C5725" s="159"/>
      <c r="D5725" s="160"/>
    </row>
    <row r="5726" spans="1:4">
      <c r="A5726" s="162"/>
      <c r="B5726" s="158"/>
      <c r="C5726" s="159"/>
      <c r="D5726" s="160"/>
    </row>
    <row r="5727" spans="1:4">
      <c r="A5727" s="162"/>
      <c r="B5727" s="158"/>
      <c r="C5727" s="159"/>
      <c r="D5727" s="160"/>
    </row>
    <row r="5728" spans="1:4">
      <c r="A5728" s="162"/>
      <c r="B5728" s="158"/>
      <c r="C5728" s="159"/>
      <c r="D5728" s="160"/>
    </row>
    <row r="5729" spans="1:4">
      <c r="A5729" s="157"/>
      <c r="B5729" s="158"/>
      <c r="C5729" s="159"/>
      <c r="D5729" s="160"/>
    </row>
    <row r="5730" spans="1:4">
      <c r="A5730" s="162"/>
      <c r="B5730" s="158"/>
      <c r="C5730" s="159"/>
      <c r="D5730" s="160"/>
    </row>
    <row r="5731" spans="1:4">
      <c r="A5731" s="162"/>
      <c r="B5731" s="158"/>
      <c r="C5731" s="159"/>
      <c r="D5731" s="160"/>
    </row>
    <row r="5732" spans="1:4">
      <c r="A5732" s="157"/>
      <c r="B5732" s="158"/>
      <c r="C5732" s="159"/>
      <c r="D5732" s="160"/>
    </row>
    <row r="5733" spans="1:4">
      <c r="A5733" s="157"/>
      <c r="B5733" s="158"/>
      <c r="C5733" s="159"/>
      <c r="D5733" s="160"/>
    </row>
    <row r="5734" spans="1:4">
      <c r="A5734" s="162"/>
      <c r="B5734" s="158"/>
      <c r="C5734" s="159"/>
      <c r="D5734" s="160"/>
    </row>
    <row r="5735" spans="1:4">
      <c r="A5735" s="162"/>
      <c r="B5735" s="158"/>
      <c r="C5735" s="159"/>
      <c r="D5735" s="160"/>
    </row>
    <row r="5736" spans="1:4">
      <c r="A5736" s="162"/>
      <c r="B5736" s="158"/>
      <c r="C5736" s="159"/>
      <c r="D5736" s="160"/>
    </row>
    <row r="5737" spans="1:4">
      <c r="A5737" s="162"/>
      <c r="B5737" s="158"/>
      <c r="C5737" s="159"/>
      <c r="D5737" s="160"/>
    </row>
    <row r="5738" spans="1:4">
      <c r="A5738" s="162"/>
      <c r="B5738" s="158"/>
      <c r="C5738" s="159"/>
      <c r="D5738" s="160"/>
    </row>
    <row r="5739" spans="1:4">
      <c r="A5739" s="162"/>
      <c r="B5739" s="158"/>
      <c r="C5739" s="159"/>
      <c r="D5739" s="160"/>
    </row>
    <row r="5740" spans="1:4">
      <c r="A5740" s="162"/>
      <c r="B5740" s="158"/>
      <c r="C5740" s="159"/>
      <c r="D5740" s="160"/>
    </row>
    <row r="5741" spans="1:4">
      <c r="A5741" s="162"/>
      <c r="B5741" s="158"/>
      <c r="C5741" s="159"/>
      <c r="D5741" s="160"/>
    </row>
    <row r="5742" spans="1:4">
      <c r="A5742" s="162"/>
      <c r="B5742" s="158"/>
      <c r="C5742" s="159"/>
      <c r="D5742" s="160"/>
    </row>
    <row r="5743" spans="1:4">
      <c r="A5743" s="162"/>
      <c r="B5743" s="158"/>
      <c r="C5743" s="159"/>
      <c r="D5743" s="160"/>
    </row>
    <row r="5744" spans="1:4">
      <c r="A5744" s="162"/>
      <c r="B5744" s="158"/>
      <c r="C5744" s="159"/>
      <c r="D5744" s="160"/>
    </row>
    <row r="5745" spans="1:4">
      <c r="A5745" s="162"/>
      <c r="B5745" s="158"/>
      <c r="C5745" s="159"/>
      <c r="D5745" s="160"/>
    </row>
    <row r="5746" spans="1:4">
      <c r="A5746" s="162"/>
      <c r="B5746" s="158"/>
      <c r="C5746" s="159"/>
      <c r="D5746" s="160"/>
    </row>
    <row r="5747" spans="1:4">
      <c r="A5747" s="162"/>
      <c r="B5747" s="158"/>
      <c r="C5747" s="159"/>
      <c r="D5747" s="160"/>
    </row>
    <row r="5748" spans="1:4">
      <c r="A5748" s="163"/>
      <c r="B5748" s="164"/>
      <c r="C5748" s="163"/>
      <c r="D5748" s="181"/>
    </row>
    <row r="5749" spans="1:4">
      <c r="A5749" s="165"/>
    </row>
    <row r="5750" spans="1:4">
      <c r="A5750" s="165"/>
    </row>
  </sheetData>
  <autoFilter ref="A2:D5747"/>
  <mergeCells count="1">
    <mergeCell ref="C1:D1"/>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4"/>
  <sheetViews>
    <sheetView workbookViewId="0">
      <selection activeCell="A10" sqref="A10"/>
    </sheetView>
  </sheetViews>
  <sheetFormatPr defaultColWidth="0" defaultRowHeight="14.25"/>
  <cols>
    <col min="1" max="1" width="12" style="167" bestFit="1" customWidth="1"/>
    <col min="2" max="2" width="9" hidden="1" customWidth="1"/>
    <col min="3" max="5" width="0" hidden="1" customWidth="1"/>
    <col min="6" max="16384" width="9" hidden="1"/>
  </cols>
  <sheetData>
    <row r="1" spans="1:1">
      <c r="A1" s="168" t="s">
        <v>945</v>
      </c>
    </row>
    <row r="2" spans="1:1">
      <c r="A2" s="169" t="s">
        <v>4797</v>
      </c>
    </row>
    <row r="3" spans="1:1">
      <c r="A3" s="169" t="s">
        <v>5835</v>
      </c>
    </row>
    <row r="5" spans="1:1">
      <c r="A5" s="168" t="s">
        <v>5846</v>
      </c>
    </row>
    <row r="6" spans="1:1">
      <c r="A6" s="169" t="s">
        <v>938</v>
      </c>
    </row>
    <row r="7" spans="1:1">
      <c r="A7" s="169" t="s">
        <v>940</v>
      </c>
    </row>
    <row r="8" spans="1:1">
      <c r="A8" s="169" t="s">
        <v>1853</v>
      </c>
    </row>
    <row r="9" spans="1:1">
      <c r="A9" s="169" t="s">
        <v>9266</v>
      </c>
    </row>
    <row r="10" spans="1:1">
      <c r="A10" s="169" t="s">
        <v>23</v>
      </c>
    </row>
    <row r="11" spans="1:1">
      <c r="A11" s="169" t="s">
        <v>941</v>
      </c>
    </row>
    <row r="12" spans="1:1">
      <c r="A12" s="169" t="s">
        <v>1852</v>
      </c>
    </row>
    <row r="13" spans="1:1">
      <c r="A13" s="169" t="s">
        <v>2009</v>
      </c>
    </row>
    <row r="14" spans="1:1">
      <c r="A14" s="169" t="s">
        <v>939</v>
      </c>
    </row>
  </sheetData>
  <sortState ref="A6:A14">
    <sortCondition ref="A6:A14"/>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19</vt:i4>
      </vt:variant>
      <vt:variant>
        <vt:lpstr>Intervalos nomeados</vt:lpstr>
      </vt:variant>
      <vt:variant>
        <vt:i4>7</vt:i4>
      </vt:variant>
    </vt:vector>
  </HeadingPairs>
  <TitlesOfParts>
    <vt:vector size="26" baseType="lpstr">
      <vt:lpstr>INSTRUÇÕES</vt:lpstr>
      <vt:lpstr>CSINAPI</vt:lpstr>
      <vt:lpstr>ISINAPI</vt:lpstr>
      <vt:lpstr>CDER</vt:lpstr>
      <vt:lpstr>CDER-R</vt:lpstr>
      <vt:lpstr>IIOPES</vt:lpstr>
      <vt:lpstr>CCESAN</vt:lpstr>
      <vt:lpstr>CSCORIO</vt:lpstr>
      <vt:lpstr>DADOS</vt:lpstr>
      <vt:lpstr>Auxiliar</vt:lpstr>
      <vt:lpstr>BDI</vt:lpstr>
      <vt:lpstr>ORCAMENTO</vt:lpstr>
      <vt:lpstr>LICITACAO</vt:lpstr>
      <vt:lpstr>ABC</vt:lpstr>
      <vt:lpstr>MEMÓRIA DE CÁLCULO</vt:lpstr>
      <vt:lpstr>COMPOSICAO</vt:lpstr>
      <vt:lpstr>MERCADO</vt:lpstr>
      <vt:lpstr>CRONOGRAMA</vt:lpstr>
      <vt:lpstr>Planilha1</vt:lpstr>
      <vt:lpstr>CRONOGRAMA!Area_de_impressao</vt:lpstr>
      <vt:lpstr>LICITACAO!Area_de_impressao</vt:lpstr>
      <vt:lpstr>'MEMÓRIA DE CÁLCULO'!Area_de_impressao</vt:lpstr>
      <vt:lpstr>ORCAMENTO!Area_de_impressao</vt:lpstr>
      <vt:lpstr>BDI</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Osmário Cavalcante Wanderlei Júnior</dc:creator>
  <cp:lastModifiedBy>Licitacao</cp:lastModifiedBy>
  <cp:revision>37</cp:revision>
  <cp:lastPrinted>2024-02-05T10:32:32Z</cp:lastPrinted>
  <dcterms:created xsi:type="dcterms:W3CDTF">2019-02-26T10:14:24Z</dcterms:created>
  <dcterms:modified xsi:type="dcterms:W3CDTF">2024-03-14T11:26:32Z</dcterms:modified>
</cp:coreProperties>
</file>